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\\bilina.tc\orgfiles\Projektové dokumentace\HNSP\HNsP Reko rehabilitace\Hotovo PDF REV4\_VÝKAZ VÝMĚR\"/>
    </mc:Choice>
  </mc:AlternateContent>
  <xr:revisionPtr revIDLastSave="0" documentId="8_{2AC8A4BC-6711-4532-9DB0-93EA0A5E26B4}" xr6:coauthVersionLast="47" xr6:coauthVersionMax="47" xr10:uidLastSave="{00000000-0000-0000-0000-000000000000}"/>
  <bookViews>
    <workbookView xWindow="-120" yWindow="-120" windowWidth="51840" windowHeight="21120" xr2:uid="{00000000-000D-0000-FFFF-FFFF00000000}"/>
  </bookViews>
  <sheets>
    <sheet name="Rekapitulace stavby" sheetId="1" r:id="rId1"/>
    <sheet name="1 - SO 01 - Bourací práce" sheetId="2" r:id="rId2"/>
    <sheet name="2 - SO 01 - Stavební úpravy" sheetId="3" r:id="rId3"/>
    <sheet name="1 - Sanační omítky a inje..." sheetId="4" r:id="rId4"/>
    <sheet name="1 - Okapový chodník a svi..." sheetId="5" r:id="rId5"/>
    <sheet name="1 - Vodovod" sheetId="6" r:id="rId6"/>
    <sheet name="2 - Kanalizace" sheetId="7" r:id="rId7"/>
    <sheet name="3 - Zařizovací předměty" sheetId="8" r:id="rId8"/>
    <sheet name="1 - Elektroinstalace - si..." sheetId="9" r:id="rId9"/>
    <sheet name="1.1 - Elektroinstalace  -..." sheetId="10" r:id="rId10"/>
    <sheet name="1.2 - Elektroinstalace - ..." sheetId="11" r:id="rId11"/>
    <sheet name="2 - Elektroinstalace - sl..." sheetId="12" r:id="rId12"/>
    <sheet name="2.1 - Elektroinstalace - ..." sheetId="13" r:id="rId13"/>
    <sheet name="3 - GSM" sheetId="14" r:id="rId14"/>
    <sheet name="7 - Vzduchotechnika" sheetId="15" r:id="rId15"/>
    <sheet name="8 - VRN" sheetId="16" r:id="rId16"/>
    <sheet name="Seznam figur" sheetId="17" r:id="rId17"/>
    <sheet name="Pokyny pro vyplnění" sheetId="18" r:id="rId18"/>
  </sheets>
  <definedNames>
    <definedName name="_xlnm._FilterDatabase" localSheetId="8" hidden="1">'1 - Elektroinstalace - si...'!$C$96:$K$440</definedName>
    <definedName name="_xlnm._FilterDatabase" localSheetId="4" hidden="1">'1 - Okapový chodník a svi...'!$C$114:$K$598</definedName>
    <definedName name="_xlnm._FilterDatabase" localSheetId="3" hidden="1">'1 - Sanační omítky a inje...'!$C$94:$K$192</definedName>
    <definedName name="_xlnm._FilterDatabase" localSheetId="1" hidden="1">'1 - SO 01 - Bourací práce'!$C$103:$K$689</definedName>
    <definedName name="_xlnm._FilterDatabase" localSheetId="5" hidden="1">'1 - Vodovod'!$C$95:$K$346</definedName>
    <definedName name="_xlnm._FilterDatabase" localSheetId="9" hidden="1">'1.1 - Elektroinstalace  -...'!$C$86:$K$125</definedName>
    <definedName name="_xlnm._FilterDatabase" localSheetId="10" hidden="1">'1.2 - Elektroinstalace - ...'!$C$86:$K$95</definedName>
    <definedName name="_xlnm._FilterDatabase" localSheetId="11" hidden="1">'2 - Elektroinstalace - sl...'!$C$106:$K$479</definedName>
    <definedName name="_xlnm._FilterDatabase" localSheetId="6" hidden="1">'2 - Kanalizace'!$C$103:$K$427</definedName>
    <definedName name="_xlnm._FilterDatabase" localSheetId="2" hidden="1">'2 - SO 01 - Stavební úpravy'!$C$109:$K$1737</definedName>
    <definedName name="_xlnm._FilterDatabase" localSheetId="12" hidden="1">'2.1 - Elektroinstalace - ...'!$C$92:$K$214</definedName>
    <definedName name="_xlnm._FilterDatabase" localSheetId="13" hidden="1">'3 - GSM'!$C$93:$K$171</definedName>
    <definedName name="_xlnm._FilterDatabase" localSheetId="7" hidden="1">'3 - Zařizovací předměty'!$C$87:$K$193</definedName>
    <definedName name="_xlnm._FilterDatabase" localSheetId="14" hidden="1">'7 - Vzduchotechnika'!$C$100:$K$193</definedName>
    <definedName name="_xlnm._FilterDatabase" localSheetId="15" hidden="1">'8 - VRN'!$C$85:$K$153</definedName>
    <definedName name="_xlnm.Print_Titles" localSheetId="8">'1 - Elektroinstalace - si...'!$96:$96</definedName>
    <definedName name="_xlnm.Print_Titles" localSheetId="4">'1 - Okapový chodník a svi...'!$114:$114</definedName>
    <definedName name="_xlnm.Print_Titles" localSheetId="3">'1 - Sanační omítky a inje...'!$94:$94</definedName>
    <definedName name="_xlnm.Print_Titles" localSheetId="1">'1 - SO 01 - Bourací práce'!$103:$103</definedName>
    <definedName name="_xlnm.Print_Titles" localSheetId="5">'1 - Vodovod'!$95:$95</definedName>
    <definedName name="_xlnm.Print_Titles" localSheetId="9">'1.1 - Elektroinstalace  -...'!$86:$86</definedName>
    <definedName name="_xlnm.Print_Titles" localSheetId="10">'1.2 - Elektroinstalace - ...'!$86:$86</definedName>
    <definedName name="_xlnm.Print_Titles" localSheetId="11">'2 - Elektroinstalace - sl...'!$106:$106</definedName>
    <definedName name="_xlnm.Print_Titles" localSheetId="6">'2 - Kanalizace'!$103:$103</definedName>
    <definedName name="_xlnm.Print_Titles" localSheetId="2">'2 - SO 01 - Stavební úpravy'!$109:$109</definedName>
    <definedName name="_xlnm.Print_Titles" localSheetId="12">'2.1 - Elektroinstalace - ...'!$92:$92</definedName>
    <definedName name="_xlnm.Print_Titles" localSheetId="13">'3 - GSM'!$93:$93</definedName>
    <definedName name="_xlnm.Print_Titles" localSheetId="7">'3 - Zařizovací předměty'!$87:$87</definedName>
    <definedName name="_xlnm.Print_Titles" localSheetId="14">'7 - Vzduchotechnika'!$100:$100</definedName>
    <definedName name="_xlnm.Print_Titles" localSheetId="15">'8 - VRN'!$85:$85</definedName>
    <definedName name="_xlnm.Print_Titles" localSheetId="0">'Rekapitulace stavby'!$52:$52</definedName>
    <definedName name="_xlnm.Print_Titles" localSheetId="16">'Seznam figur'!$9:$9</definedName>
    <definedName name="_xlnm.Print_Area" localSheetId="8">'1 - Elektroinstalace - si...'!$C$4:$J$41,'1 - Elektroinstalace - si...'!$C$47:$J$76,'1 - Elektroinstalace - si...'!$C$82:$K$440</definedName>
    <definedName name="_xlnm.Print_Area" localSheetId="4">'1 - Okapový chodník a svi...'!$C$4:$J$41,'1 - Okapový chodník a svi...'!$C$47:$J$94,'1 - Okapový chodník a svi...'!$C$100:$K$598</definedName>
    <definedName name="_xlnm.Print_Area" localSheetId="3">'1 - Sanační omítky a inje...'!$C$4:$J$41,'1 - Sanační omítky a inje...'!$C$47:$J$74,'1 - Sanační omítky a inje...'!$C$80:$K$192</definedName>
    <definedName name="_xlnm.Print_Area" localSheetId="1">'1 - SO 01 - Bourací práce'!$C$4:$J$39,'1 - SO 01 - Bourací práce'!$C$45:$J$85,'1 - SO 01 - Bourací práce'!$C$91:$K$689</definedName>
    <definedName name="_xlnm.Print_Area" localSheetId="5">'1 - Vodovod'!$C$4:$J$41,'1 - Vodovod'!$C$47:$J$75,'1 - Vodovod'!$C$81:$K$346</definedName>
    <definedName name="_xlnm.Print_Area" localSheetId="9">'1.1 - Elektroinstalace  -...'!$C$4:$J$41,'1.1 - Elektroinstalace  -...'!$C$47:$J$66,'1.1 - Elektroinstalace  -...'!$C$72:$K$125</definedName>
    <definedName name="_xlnm.Print_Area" localSheetId="10">'1.2 - Elektroinstalace - ...'!$C$4:$J$41,'1.2 - Elektroinstalace - ...'!$C$47:$J$66,'1.2 - Elektroinstalace - ...'!$C$72:$K$95</definedName>
    <definedName name="_xlnm.Print_Area" localSheetId="11">'2 - Elektroinstalace - sl...'!$C$4:$J$41,'2 - Elektroinstalace - sl...'!$C$47:$J$86,'2 - Elektroinstalace - sl...'!$C$92:$K$479</definedName>
    <definedName name="_xlnm.Print_Area" localSheetId="6">'2 - Kanalizace'!$C$4:$J$41,'2 - Kanalizace'!$C$47:$J$83,'2 - Kanalizace'!$C$89:$K$427</definedName>
    <definedName name="_xlnm.Print_Area" localSheetId="2">'2 - SO 01 - Stavební úpravy'!$C$4:$J$39,'2 - SO 01 - Stavební úpravy'!$C$45:$J$91,'2 - SO 01 - Stavební úpravy'!$C$97:$K$1737</definedName>
    <definedName name="_xlnm.Print_Area" localSheetId="12">'2.1 - Elektroinstalace - ...'!$C$4:$J$41,'2.1 - Elektroinstalace - ...'!$C$47:$J$72,'2.1 - Elektroinstalace - ...'!$C$78:$K$214</definedName>
    <definedName name="_xlnm.Print_Area" localSheetId="13">'3 - GSM'!$C$4:$J$41,'3 - GSM'!$C$47:$J$73,'3 - GSM'!$C$79:$K$171</definedName>
    <definedName name="_xlnm.Print_Area" localSheetId="7">'3 - Zařizovací předměty'!$C$4:$J$41,'3 - Zařizovací předměty'!$C$47:$J$67,'3 - Zařizovací předměty'!$C$73:$K$193</definedName>
    <definedName name="_xlnm.Print_Area" localSheetId="14">'7 - Vzduchotechnika'!$C$4:$J$39,'7 - Vzduchotechnika'!$C$45:$J$82,'7 - Vzduchotechnika'!$C$88:$K$193</definedName>
    <definedName name="_xlnm.Print_Area" localSheetId="15">'8 - VRN'!$C$4:$J$39,'8 - VRN'!$C$45:$J$67,'8 - VRN'!$C$73:$K$153</definedName>
    <definedName name="_xlnm.Print_Area" localSheetId="17">'Pokyny pro vyplnění'!$B$2:$K$71,'Pokyny pro vyplnění'!$B$74:$K$118,'Pokyny pro vyplnění'!$B$121:$K$161,'Pokyny pro vyplnění'!$B$164:$K$219</definedName>
    <definedName name="_xlnm.Print_Area" localSheetId="0">'Rekapitulace stavby'!$D$4:$AO$36,'Rekapitulace stavby'!$C$42:$AQ$74</definedName>
    <definedName name="_xlnm.Print_Area" localSheetId="16">'Seznam figur'!$C$4:$G$1348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7" i="17" l="1"/>
  <c r="J37" i="16"/>
  <c r="J36" i="16"/>
  <c r="AY73" i="1"/>
  <c r="J35" i="16"/>
  <c r="AX73" i="1"/>
  <c r="BI150" i="16"/>
  <c r="BH150" i="16"/>
  <c r="BG150" i="16"/>
  <c r="BF150" i="16"/>
  <c r="T150" i="16"/>
  <c r="T149" i="16" s="1"/>
  <c r="R150" i="16"/>
  <c r="R149" i="16" s="1"/>
  <c r="P150" i="16"/>
  <c r="P149" i="16"/>
  <c r="BI146" i="16"/>
  <c r="BH146" i="16"/>
  <c r="BG146" i="16"/>
  <c r="BF146" i="16"/>
  <c r="T146" i="16"/>
  <c r="T145" i="16" s="1"/>
  <c r="R146" i="16"/>
  <c r="R145" i="16" s="1"/>
  <c r="P146" i="16"/>
  <c r="P145" i="16" s="1"/>
  <c r="BI142" i="16"/>
  <c r="BH142" i="16"/>
  <c r="BG142" i="16"/>
  <c r="BF142" i="16"/>
  <c r="T142" i="16"/>
  <c r="T141" i="16"/>
  <c r="R142" i="16"/>
  <c r="R141" i="16" s="1"/>
  <c r="P142" i="16"/>
  <c r="P141" i="16" s="1"/>
  <c r="BI138" i="16"/>
  <c r="BH138" i="16"/>
  <c r="BG138" i="16"/>
  <c r="BF138" i="16"/>
  <c r="T138" i="16"/>
  <c r="R138" i="16"/>
  <c r="P138" i="16"/>
  <c r="BI135" i="16"/>
  <c r="BH135" i="16"/>
  <c r="BG135" i="16"/>
  <c r="BF135" i="16"/>
  <c r="T135" i="16"/>
  <c r="R135" i="16"/>
  <c r="P135" i="16"/>
  <c r="BI132" i="16"/>
  <c r="BH132" i="16"/>
  <c r="BG132" i="16"/>
  <c r="BF132" i="16"/>
  <c r="T132" i="16"/>
  <c r="R132" i="16"/>
  <c r="P132" i="16"/>
  <c r="BI129" i="16"/>
  <c r="BH129" i="16"/>
  <c r="BG129" i="16"/>
  <c r="BF129" i="16"/>
  <c r="T129" i="16"/>
  <c r="R129" i="16"/>
  <c r="P129" i="16"/>
  <c r="BI126" i="16"/>
  <c r="BH126" i="16"/>
  <c r="BG126" i="16"/>
  <c r="BF126" i="16"/>
  <c r="T126" i="16"/>
  <c r="R126" i="16"/>
  <c r="P126" i="16"/>
  <c r="BI123" i="16"/>
  <c r="BH123" i="16"/>
  <c r="BG123" i="16"/>
  <c r="BF123" i="16"/>
  <c r="T123" i="16"/>
  <c r="R123" i="16"/>
  <c r="P123" i="16"/>
  <c r="BI119" i="16"/>
  <c r="BH119" i="16"/>
  <c r="BG119" i="16"/>
  <c r="BF119" i="16"/>
  <c r="T119" i="16"/>
  <c r="R119" i="16"/>
  <c r="P119" i="16"/>
  <c r="BI116" i="16"/>
  <c r="BH116" i="16"/>
  <c r="BG116" i="16"/>
  <c r="BF116" i="16"/>
  <c r="T116" i="16"/>
  <c r="R116" i="16"/>
  <c r="P116" i="16"/>
  <c r="BI113" i="16"/>
  <c r="BH113" i="16"/>
  <c r="BG113" i="16"/>
  <c r="BF113" i="16"/>
  <c r="T113" i="16"/>
  <c r="R113" i="16"/>
  <c r="P113" i="16"/>
  <c r="BI110" i="16"/>
  <c r="BH110" i="16"/>
  <c r="BG110" i="16"/>
  <c r="BF110" i="16"/>
  <c r="T110" i="16"/>
  <c r="R110" i="16"/>
  <c r="P110" i="16"/>
  <c r="BI106" i="16"/>
  <c r="BH106" i="16"/>
  <c r="BG106" i="16"/>
  <c r="BF106" i="16"/>
  <c r="T106" i="16"/>
  <c r="R106" i="16"/>
  <c r="P106" i="16"/>
  <c r="BI103" i="16"/>
  <c r="BH103" i="16"/>
  <c r="BG103" i="16"/>
  <c r="BF103" i="16"/>
  <c r="T103" i="16"/>
  <c r="R103" i="16"/>
  <c r="P103" i="16"/>
  <c r="BI99" i="16"/>
  <c r="BH99" i="16"/>
  <c r="BG99" i="16"/>
  <c r="BF99" i="16"/>
  <c r="T99" i="16"/>
  <c r="R99" i="16"/>
  <c r="P99" i="16"/>
  <c r="BI95" i="16"/>
  <c r="BH95" i="16"/>
  <c r="BG95" i="16"/>
  <c r="BF95" i="16"/>
  <c r="T95" i="16"/>
  <c r="R95" i="16"/>
  <c r="P95" i="16"/>
  <c r="BI92" i="16"/>
  <c r="BH92" i="16"/>
  <c r="BG92" i="16"/>
  <c r="BF92" i="16"/>
  <c r="T92" i="16"/>
  <c r="R92" i="16"/>
  <c r="P92" i="16"/>
  <c r="BI89" i="16"/>
  <c r="BH89" i="16"/>
  <c r="BG89" i="16"/>
  <c r="BF89" i="16"/>
  <c r="T89" i="16"/>
  <c r="R89" i="16"/>
  <c r="P89" i="16"/>
  <c r="F82" i="16"/>
  <c r="F80" i="16"/>
  <c r="E78" i="16"/>
  <c r="F54" i="16"/>
  <c r="F52" i="16"/>
  <c r="E50" i="16"/>
  <c r="J24" i="16"/>
  <c r="E24" i="16"/>
  <c r="J55" i="16" s="1"/>
  <c r="J23" i="16"/>
  <c r="J21" i="16"/>
  <c r="E21" i="16"/>
  <c r="J54" i="16" s="1"/>
  <c r="J20" i="16"/>
  <c r="J18" i="16"/>
  <c r="E18" i="16"/>
  <c r="F83" i="16"/>
  <c r="J17" i="16"/>
  <c r="J12" i="16"/>
  <c r="J80" i="16" s="1"/>
  <c r="E7" i="16"/>
  <c r="E48" i="16" s="1"/>
  <c r="J37" i="15"/>
  <c r="J36" i="15"/>
  <c r="AY72" i="1"/>
  <c r="J35" i="15"/>
  <c r="AX72" i="1"/>
  <c r="BI191" i="15"/>
  <c r="BH191" i="15"/>
  <c r="BG191" i="15"/>
  <c r="BF191" i="15"/>
  <c r="T191" i="15"/>
  <c r="R191" i="15"/>
  <c r="P191" i="15"/>
  <c r="BI189" i="15"/>
  <c r="BH189" i="15"/>
  <c r="BG189" i="15"/>
  <c r="BF189" i="15"/>
  <c r="T189" i="15"/>
  <c r="R189" i="15"/>
  <c r="P189" i="15"/>
  <c r="BI187" i="15"/>
  <c r="BH187" i="15"/>
  <c r="BG187" i="15"/>
  <c r="BF187" i="15"/>
  <c r="T187" i="15"/>
  <c r="R187" i="15"/>
  <c r="P187" i="15"/>
  <c r="BI184" i="15"/>
  <c r="BH184" i="15"/>
  <c r="BG184" i="15"/>
  <c r="BF184" i="15"/>
  <c r="T184" i="15"/>
  <c r="R184" i="15"/>
  <c r="P184" i="15"/>
  <c r="BI182" i="15"/>
  <c r="BH182" i="15"/>
  <c r="BG182" i="15"/>
  <c r="BF182" i="15"/>
  <c r="T182" i="15"/>
  <c r="R182" i="15"/>
  <c r="P182" i="15"/>
  <c r="BI180" i="15"/>
  <c r="BH180" i="15"/>
  <c r="BG180" i="15"/>
  <c r="BF180" i="15"/>
  <c r="T180" i="15"/>
  <c r="R180" i="15"/>
  <c r="P180" i="15"/>
  <c r="BI177" i="15"/>
  <c r="BH177" i="15"/>
  <c r="BG177" i="15"/>
  <c r="BF177" i="15"/>
  <c r="T177" i="15"/>
  <c r="R177" i="15"/>
  <c r="P177" i="15"/>
  <c r="BI175" i="15"/>
  <c r="BH175" i="15"/>
  <c r="BG175" i="15"/>
  <c r="BF175" i="15"/>
  <c r="T175" i="15"/>
  <c r="R175" i="15"/>
  <c r="P175" i="15"/>
  <c r="BI173" i="15"/>
  <c r="BH173" i="15"/>
  <c r="BG173" i="15"/>
  <c r="BF173" i="15"/>
  <c r="T173" i="15"/>
  <c r="R173" i="15"/>
  <c r="P173" i="15"/>
  <c r="BI170" i="15"/>
  <c r="BH170" i="15"/>
  <c r="BG170" i="15"/>
  <c r="BF170" i="15"/>
  <c r="T170" i="15"/>
  <c r="T169" i="15" s="1"/>
  <c r="R170" i="15"/>
  <c r="R169" i="15" s="1"/>
  <c r="P170" i="15"/>
  <c r="P169" i="15"/>
  <c r="BI167" i="15"/>
  <c r="BH167" i="15"/>
  <c r="BG167" i="15"/>
  <c r="BF167" i="15"/>
  <c r="T167" i="15"/>
  <c r="T166" i="15" s="1"/>
  <c r="R167" i="15"/>
  <c r="R166" i="15"/>
  <c r="P167" i="15"/>
  <c r="P166" i="15" s="1"/>
  <c r="BI164" i="15"/>
  <c r="BH164" i="15"/>
  <c r="BG164" i="15"/>
  <c r="BF164" i="15"/>
  <c r="T164" i="15"/>
  <c r="T163" i="15" s="1"/>
  <c r="R164" i="15"/>
  <c r="R163" i="15" s="1"/>
  <c r="P164" i="15"/>
  <c r="P163" i="15"/>
  <c r="BI161" i="15"/>
  <c r="BH161" i="15"/>
  <c r="BG161" i="15"/>
  <c r="BF161" i="15"/>
  <c r="T161" i="15"/>
  <c r="T160" i="15" s="1"/>
  <c r="R161" i="15"/>
  <c r="R160" i="15" s="1"/>
  <c r="P161" i="15"/>
  <c r="P160" i="15"/>
  <c r="BI158" i="15"/>
  <c r="BH158" i="15"/>
  <c r="BG158" i="15"/>
  <c r="BF158" i="15"/>
  <c r="T158" i="15"/>
  <c r="T157" i="15"/>
  <c r="R158" i="15"/>
  <c r="R157" i="15" s="1"/>
  <c r="P158" i="15"/>
  <c r="P157" i="15" s="1"/>
  <c r="BI155" i="15"/>
  <c r="BH155" i="15"/>
  <c r="BG155" i="15"/>
  <c r="BF155" i="15"/>
  <c r="T155" i="15"/>
  <c r="T154" i="15" s="1"/>
  <c r="R155" i="15"/>
  <c r="R154" i="15"/>
  <c r="P155" i="15"/>
  <c r="P154" i="15" s="1"/>
  <c r="BI151" i="15"/>
  <c r="BH151" i="15"/>
  <c r="BG151" i="15"/>
  <c r="BF151" i="15"/>
  <c r="T151" i="15"/>
  <c r="R151" i="15"/>
  <c r="P151" i="15"/>
  <c r="BI149" i="15"/>
  <c r="BH149" i="15"/>
  <c r="BG149" i="15"/>
  <c r="BF149" i="15"/>
  <c r="T149" i="15"/>
  <c r="R149" i="15"/>
  <c r="P149" i="15"/>
  <c r="BI146" i="15"/>
  <c r="BH146" i="15"/>
  <c r="BG146" i="15"/>
  <c r="BF146" i="15"/>
  <c r="T146" i="15"/>
  <c r="R146" i="15"/>
  <c r="P146" i="15"/>
  <c r="BI144" i="15"/>
  <c r="BH144" i="15"/>
  <c r="BG144" i="15"/>
  <c r="BF144" i="15"/>
  <c r="T144" i="15"/>
  <c r="R144" i="15"/>
  <c r="P144" i="15"/>
  <c r="BI142" i="15"/>
  <c r="BH142" i="15"/>
  <c r="BG142" i="15"/>
  <c r="BF142" i="15"/>
  <c r="T142" i="15"/>
  <c r="R142" i="15"/>
  <c r="P142" i="15"/>
  <c r="BI139" i="15"/>
  <c r="BH139" i="15"/>
  <c r="BG139" i="15"/>
  <c r="BF139" i="15"/>
  <c r="T139" i="15"/>
  <c r="R139" i="15"/>
  <c r="P139" i="15"/>
  <c r="BI137" i="15"/>
  <c r="BH137" i="15"/>
  <c r="BG137" i="15"/>
  <c r="BF137" i="15"/>
  <c r="T137" i="15"/>
  <c r="R137" i="15"/>
  <c r="P137" i="15"/>
  <c r="BI134" i="15"/>
  <c r="BH134" i="15"/>
  <c r="BG134" i="15"/>
  <c r="BF134" i="15"/>
  <c r="T134" i="15"/>
  <c r="R134" i="15"/>
  <c r="P134" i="15"/>
  <c r="BI132" i="15"/>
  <c r="BH132" i="15"/>
  <c r="BG132" i="15"/>
  <c r="BF132" i="15"/>
  <c r="T132" i="15"/>
  <c r="R132" i="15"/>
  <c r="P132" i="15"/>
  <c r="BI129" i="15"/>
  <c r="BH129" i="15"/>
  <c r="BG129" i="15"/>
  <c r="BF129" i="15"/>
  <c r="T129" i="15"/>
  <c r="T128" i="15"/>
  <c r="R129" i="15"/>
  <c r="R128" i="15"/>
  <c r="P129" i="15"/>
  <c r="P128" i="15"/>
  <c r="BI126" i="15"/>
  <c r="BH126" i="15"/>
  <c r="BG126" i="15"/>
  <c r="BF126" i="15"/>
  <c r="T126" i="15"/>
  <c r="T125" i="15" s="1"/>
  <c r="R126" i="15"/>
  <c r="R125" i="15"/>
  <c r="P126" i="15"/>
  <c r="P125" i="15"/>
  <c r="BI123" i="15"/>
  <c r="BH123" i="15"/>
  <c r="BG123" i="15"/>
  <c r="BF123" i="15"/>
  <c r="T123" i="15"/>
  <c r="T122" i="15"/>
  <c r="R123" i="15"/>
  <c r="R122" i="15"/>
  <c r="P123" i="15"/>
  <c r="P122" i="15" s="1"/>
  <c r="BI120" i="15"/>
  <c r="BH120" i="15"/>
  <c r="BG120" i="15"/>
  <c r="BF120" i="15"/>
  <c r="T120" i="15"/>
  <c r="T119" i="15" s="1"/>
  <c r="R120" i="15"/>
  <c r="R119" i="15"/>
  <c r="P120" i="15"/>
  <c r="P119" i="15"/>
  <c r="BI117" i="15"/>
  <c r="BH117" i="15"/>
  <c r="BG117" i="15"/>
  <c r="BF117" i="15"/>
  <c r="T117" i="15"/>
  <c r="R117" i="15"/>
  <c r="P117" i="15"/>
  <c r="BI115" i="15"/>
  <c r="BH115" i="15"/>
  <c r="BG115" i="15"/>
  <c r="BF115" i="15"/>
  <c r="T115" i="15"/>
  <c r="R115" i="15"/>
  <c r="P115" i="15"/>
  <c r="BI113" i="15"/>
  <c r="BH113" i="15"/>
  <c r="BG113" i="15"/>
  <c r="BF113" i="15"/>
  <c r="T113" i="15"/>
  <c r="R113" i="15"/>
  <c r="P113" i="15"/>
  <c r="BI111" i="15"/>
  <c r="BH111" i="15"/>
  <c r="BG111" i="15"/>
  <c r="BF111" i="15"/>
  <c r="T111" i="15"/>
  <c r="R111" i="15"/>
  <c r="P111" i="15"/>
  <c r="BI109" i="15"/>
  <c r="BH109" i="15"/>
  <c r="BG109" i="15"/>
  <c r="BF109" i="15"/>
  <c r="T109" i="15"/>
  <c r="R109" i="15"/>
  <c r="P109" i="15"/>
  <c r="BI106" i="15"/>
  <c r="BH106" i="15"/>
  <c r="BG106" i="15"/>
  <c r="BF106" i="15"/>
  <c r="T106" i="15"/>
  <c r="R106" i="15"/>
  <c r="P106" i="15"/>
  <c r="F97" i="15"/>
  <c r="F95" i="15"/>
  <c r="E93" i="15"/>
  <c r="F54" i="15"/>
  <c r="F52" i="15"/>
  <c r="E50" i="15"/>
  <c r="J24" i="15"/>
  <c r="E24" i="15"/>
  <c r="J98" i="15"/>
  <c r="J23" i="15"/>
  <c r="J21" i="15"/>
  <c r="E21" i="15"/>
  <c r="J97" i="15" s="1"/>
  <c r="J20" i="15"/>
  <c r="J18" i="15"/>
  <c r="E18" i="15"/>
  <c r="F98" i="15" s="1"/>
  <c r="J17" i="15"/>
  <c r="J12" i="15"/>
  <c r="J95" i="15" s="1"/>
  <c r="E7" i="15"/>
  <c r="E91" i="15"/>
  <c r="J39" i="14"/>
  <c r="J38" i="14"/>
  <c r="AY71" i="1" s="1"/>
  <c r="J37" i="14"/>
  <c r="AX71" i="1" s="1"/>
  <c r="BI169" i="14"/>
  <c r="BH169" i="14"/>
  <c r="BG169" i="14"/>
  <c r="BF169" i="14"/>
  <c r="T169" i="14"/>
  <c r="R169" i="14"/>
  <c r="P169" i="14"/>
  <c r="BI167" i="14"/>
  <c r="BH167" i="14"/>
  <c r="BG167" i="14"/>
  <c r="BF167" i="14"/>
  <c r="T167" i="14"/>
  <c r="R167" i="14"/>
  <c r="P167" i="14"/>
  <c r="BI163" i="14"/>
  <c r="BH163" i="14"/>
  <c r="BG163" i="14"/>
  <c r="BF163" i="14"/>
  <c r="T163" i="14"/>
  <c r="R163" i="14"/>
  <c r="P163" i="14"/>
  <c r="BI160" i="14"/>
  <c r="BH160" i="14"/>
  <c r="BG160" i="14"/>
  <c r="BF160" i="14"/>
  <c r="T160" i="14"/>
  <c r="R160" i="14"/>
  <c r="P160" i="14"/>
  <c r="BI156" i="14"/>
  <c r="BH156" i="14"/>
  <c r="BG156" i="14"/>
  <c r="BF156" i="14"/>
  <c r="T156" i="14"/>
  <c r="R156" i="14"/>
  <c r="P156" i="14"/>
  <c r="BI152" i="14"/>
  <c r="BH152" i="14"/>
  <c r="BG152" i="14"/>
  <c r="BF152" i="14"/>
  <c r="T152" i="14"/>
  <c r="R152" i="14"/>
  <c r="P152" i="14"/>
  <c r="BI148" i="14"/>
  <c r="BH148" i="14"/>
  <c r="BG148" i="14"/>
  <c r="BF148" i="14"/>
  <c r="T148" i="14"/>
  <c r="R148" i="14"/>
  <c r="P148" i="14"/>
  <c r="BI146" i="14"/>
  <c r="BH146" i="14"/>
  <c r="BG146" i="14"/>
  <c r="BF146" i="14"/>
  <c r="T146" i="14"/>
  <c r="R146" i="14"/>
  <c r="P146" i="14"/>
  <c r="BI143" i="14"/>
  <c r="BH143" i="14"/>
  <c r="BG143" i="14"/>
  <c r="BF143" i="14"/>
  <c r="T143" i="14"/>
  <c r="R143" i="14"/>
  <c r="P143" i="14"/>
  <c r="BI138" i="14"/>
  <c r="BH138" i="14"/>
  <c r="BG138" i="14"/>
  <c r="BF138" i="14"/>
  <c r="T138" i="14"/>
  <c r="T137" i="14"/>
  <c r="R138" i="14"/>
  <c r="R137" i="14" s="1"/>
  <c r="P138" i="14"/>
  <c r="P137" i="14"/>
  <c r="BI131" i="14"/>
  <c r="BH131" i="14"/>
  <c r="BG131" i="14"/>
  <c r="BF131" i="14"/>
  <c r="T131" i="14"/>
  <c r="R131" i="14"/>
  <c r="P131" i="14"/>
  <c r="BI127" i="14"/>
  <c r="BH127" i="14"/>
  <c r="BG127" i="14"/>
  <c r="BF127" i="14"/>
  <c r="T127" i="14"/>
  <c r="R127" i="14"/>
  <c r="P127" i="14"/>
  <c r="BI124" i="14"/>
  <c r="BH124" i="14"/>
  <c r="BG124" i="14"/>
  <c r="BF124" i="14"/>
  <c r="T124" i="14"/>
  <c r="R124" i="14"/>
  <c r="P124" i="14"/>
  <c r="BI120" i="14"/>
  <c r="BH120" i="14"/>
  <c r="BG120" i="14"/>
  <c r="BF120" i="14"/>
  <c r="T120" i="14"/>
  <c r="R120" i="14"/>
  <c r="P120" i="14"/>
  <c r="BI117" i="14"/>
  <c r="BH117" i="14"/>
  <c r="BG117" i="14"/>
  <c r="BF117" i="14"/>
  <c r="T117" i="14"/>
  <c r="R117" i="14"/>
  <c r="P117" i="14"/>
  <c r="BI112" i="14"/>
  <c r="BH112" i="14"/>
  <c r="BG112" i="14"/>
  <c r="BF112" i="14"/>
  <c r="T112" i="14"/>
  <c r="R112" i="14"/>
  <c r="P112" i="14"/>
  <c r="BI108" i="14"/>
  <c r="BH108" i="14"/>
  <c r="BG108" i="14"/>
  <c r="BF108" i="14"/>
  <c r="T108" i="14"/>
  <c r="R108" i="14"/>
  <c r="P108" i="14"/>
  <c r="BI102" i="14"/>
  <c r="BH102" i="14"/>
  <c r="BG102" i="14"/>
  <c r="BF102" i="14"/>
  <c r="T102" i="14"/>
  <c r="R102" i="14"/>
  <c r="P102" i="14"/>
  <c r="BI98" i="14"/>
  <c r="BH98" i="14"/>
  <c r="BG98" i="14"/>
  <c r="BF98" i="14"/>
  <c r="T98" i="14"/>
  <c r="R98" i="14"/>
  <c r="P98" i="14"/>
  <c r="F90" i="14"/>
  <c r="F88" i="14"/>
  <c r="E86" i="14"/>
  <c r="F58" i="14"/>
  <c r="F56" i="14"/>
  <c r="E54" i="14"/>
  <c r="J26" i="14"/>
  <c r="E26" i="14"/>
  <c r="J59" i="14" s="1"/>
  <c r="J25" i="14"/>
  <c r="J23" i="14"/>
  <c r="E23" i="14"/>
  <c r="J90" i="14" s="1"/>
  <c r="J22" i="14"/>
  <c r="J20" i="14"/>
  <c r="E20" i="14"/>
  <c r="F91" i="14"/>
  <c r="J19" i="14"/>
  <c r="J14" i="14"/>
  <c r="J56" i="14" s="1"/>
  <c r="E7" i="14"/>
  <c r="E50" i="14" s="1"/>
  <c r="J39" i="13"/>
  <c r="J38" i="13"/>
  <c r="AY70" i="1" s="1"/>
  <c r="J37" i="13"/>
  <c r="AX70" i="1"/>
  <c r="BI213" i="13"/>
  <c r="BH213" i="13"/>
  <c r="BG213" i="13"/>
  <c r="BF213" i="13"/>
  <c r="T213" i="13"/>
  <c r="R213" i="13"/>
  <c r="P213" i="13"/>
  <c r="BI211" i="13"/>
  <c r="BH211" i="13"/>
  <c r="BG211" i="13"/>
  <c r="BF211" i="13"/>
  <c r="T211" i="13"/>
  <c r="R211" i="13"/>
  <c r="P211" i="13"/>
  <c r="BI209" i="13"/>
  <c r="BH209" i="13"/>
  <c r="BG209" i="13"/>
  <c r="BF209" i="13"/>
  <c r="T209" i="13"/>
  <c r="R209" i="13"/>
  <c r="P209" i="13"/>
  <c r="BI206" i="13"/>
  <c r="BH206" i="13"/>
  <c r="BG206" i="13"/>
  <c r="BF206" i="13"/>
  <c r="T206" i="13"/>
  <c r="R206" i="13"/>
  <c r="P206" i="13"/>
  <c r="BI204" i="13"/>
  <c r="BH204" i="13"/>
  <c r="BG204" i="13"/>
  <c r="BF204" i="13"/>
  <c r="T204" i="13"/>
  <c r="R204" i="13"/>
  <c r="P204" i="13"/>
  <c r="BI202" i="13"/>
  <c r="BH202" i="13"/>
  <c r="BG202" i="13"/>
  <c r="BF202" i="13"/>
  <c r="T202" i="13"/>
  <c r="R202" i="13"/>
  <c r="P202" i="13"/>
  <c r="BI200" i="13"/>
  <c r="BH200" i="13"/>
  <c r="BG200" i="13"/>
  <c r="BF200" i="13"/>
  <c r="T200" i="13"/>
  <c r="R200" i="13"/>
  <c r="P200" i="13"/>
  <c r="BI198" i="13"/>
  <c r="BH198" i="13"/>
  <c r="BG198" i="13"/>
  <c r="BF198" i="13"/>
  <c r="T198" i="13"/>
  <c r="R198" i="13"/>
  <c r="P198" i="13"/>
  <c r="BI196" i="13"/>
  <c r="BH196" i="13"/>
  <c r="BG196" i="13"/>
  <c r="BF196" i="13"/>
  <c r="T196" i="13"/>
  <c r="R196" i="13"/>
  <c r="P196" i="13"/>
  <c r="BI194" i="13"/>
  <c r="BH194" i="13"/>
  <c r="BG194" i="13"/>
  <c r="BF194" i="13"/>
  <c r="T194" i="13"/>
  <c r="R194" i="13"/>
  <c r="P194" i="13"/>
  <c r="BI192" i="13"/>
  <c r="BH192" i="13"/>
  <c r="BG192" i="13"/>
  <c r="BF192" i="13"/>
  <c r="T192" i="13"/>
  <c r="R192" i="13"/>
  <c r="P192" i="13"/>
  <c r="BI190" i="13"/>
  <c r="BH190" i="13"/>
  <c r="BG190" i="13"/>
  <c r="BF190" i="13"/>
  <c r="T190" i="13"/>
  <c r="R190" i="13"/>
  <c r="P190" i="13"/>
  <c r="BI188" i="13"/>
  <c r="BH188" i="13"/>
  <c r="BG188" i="13"/>
  <c r="BF188" i="13"/>
  <c r="T188" i="13"/>
  <c r="R188" i="13"/>
  <c r="P188" i="13"/>
  <c r="BI186" i="13"/>
  <c r="BH186" i="13"/>
  <c r="BG186" i="13"/>
  <c r="BF186" i="13"/>
  <c r="T186" i="13"/>
  <c r="R186" i="13"/>
  <c r="P186" i="13"/>
  <c r="BI183" i="13"/>
  <c r="BH183" i="13"/>
  <c r="BG183" i="13"/>
  <c r="BF183" i="13"/>
  <c r="T183" i="13"/>
  <c r="R183" i="13"/>
  <c r="P183" i="13"/>
  <c r="BI180" i="13"/>
  <c r="BH180" i="13"/>
  <c r="BG180" i="13"/>
  <c r="BF180" i="13"/>
  <c r="T180" i="13"/>
  <c r="R180" i="13"/>
  <c r="P180" i="13"/>
  <c r="BI176" i="13"/>
  <c r="BH176" i="13"/>
  <c r="BG176" i="13"/>
  <c r="BF176" i="13"/>
  <c r="T176" i="13"/>
  <c r="R176" i="13"/>
  <c r="P176" i="13"/>
  <c r="BI172" i="13"/>
  <c r="BH172" i="13"/>
  <c r="BG172" i="13"/>
  <c r="BF172" i="13"/>
  <c r="T172" i="13"/>
  <c r="R172" i="13"/>
  <c r="P172" i="13"/>
  <c r="BI168" i="13"/>
  <c r="BH168" i="13"/>
  <c r="BG168" i="13"/>
  <c r="BF168" i="13"/>
  <c r="T168" i="13"/>
  <c r="R168" i="13"/>
  <c r="P168" i="13"/>
  <c r="BI164" i="13"/>
  <c r="BH164" i="13"/>
  <c r="BG164" i="13"/>
  <c r="BF164" i="13"/>
  <c r="T164" i="13"/>
  <c r="R164" i="13"/>
  <c r="P164" i="13"/>
  <c r="BI160" i="13"/>
  <c r="BH160" i="13"/>
  <c r="BG160" i="13"/>
  <c r="BF160" i="13"/>
  <c r="T160" i="13"/>
  <c r="R160" i="13"/>
  <c r="P160" i="13"/>
  <c r="BI158" i="13"/>
  <c r="BH158" i="13"/>
  <c r="BG158" i="13"/>
  <c r="BF158" i="13"/>
  <c r="T158" i="13"/>
  <c r="R158" i="13"/>
  <c r="P158" i="13"/>
  <c r="BI156" i="13"/>
  <c r="BH156" i="13"/>
  <c r="BG156" i="13"/>
  <c r="BF156" i="13"/>
  <c r="T156" i="13"/>
  <c r="R156" i="13"/>
  <c r="P156" i="13"/>
  <c r="BI154" i="13"/>
  <c r="BH154" i="13"/>
  <c r="BG154" i="13"/>
  <c r="BF154" i="13"/>
  <c r="T154" i="13"/>
  <c r="R154" i="13"/>
  <c r="P154" i="13"/>
  <c r="BI152" i="13"/>
  <c r="BH152" i="13"/>
  <c r="BG152" i="13"/>
  <c r="BF152" i="13"/>
  <c r="T152" i="13"/>
  <c r="R152" i="13"/>
  <c r="P152" i="13"/>
  <c r="BI150" i="13"/>
  <c r="BH150" i="13"/>
  <c r="BG150" i="13"/>
  <c r="BF150" i="13"/>
  <c r="T150" i="13"/>
  <c r="R150" i="13"/>
  <c r="P150" i="13"/>
  <c r="BI148" i="13"/>
  <c r="BH148" i="13"/>
  <c r="BG148" i="13"/>
  <c r="BF148" i="13"/>
  <c r="T148" i="13"/>
  <c r="R148" i="13"/>
  <c r="P148" i="13"/>
  <c r="BI146" i="13"/>
  <c r="BH146" i="13"/>
  <c r="BG146" i="13"/>
  <c r="BF146" i="13"/>
  <c r="T146" i="13"/>
  <c r="R146" i="13"/>
  <c r="P146" i="13"/>
  <c r="BI142" i="13"/>
  <c r="BH142" i="13"/>
  <c r="BG142" i="13"/>
  <c r="BF142" i="13"/>
  <c r="T142" i="13"/>
  <c r="T141" i="13" s="1"/>
  <c r="R142" i="13"/>
  <c r="R141" i="13"/>
  <c r="P142" i="13"/>
  <c r="P141" i="13"/>
  <c r="BI135" i="13"/>
  <c r="BH135" i="13"/>
  <c r="BG135" i="13"/>
  <c r="BF135" i="13"/>
  <c r="T135" i="13"/>
  <c r="R135" i="13"/>
  <c r="P135" i="13"/>
  <c r="BI131" i="13"/>
  <c r="BH131" i="13"/>
  <c r="BG131" i="13"/>
  <c r="BF131" i="13"/>
  <c r="T131" i="13"/>
  <c r="R131" i="13"/>
  <c r="P131" i="13"/>
  <c r="BI128" i="13"/>
  <c r="BH128" i="13"/>
  <c r="BG128" i="13"/>
  <c r="BF128" i="13"/>
  <c r="T128" i="13"/>
  <c r="R128" i="13"/>
  <c r="P128" i="13"/>
  <c r="BI124" i="13"/>
  <c r="BH124" i="13"/>
  <c r="BG124" i="13"/>
  <c r="BF124" i="13"/>
  <c r="T124" i="13"/>
  <c r="R124" i="13"/>
  <c r="P124" i="13"/>
  <c r="BI122" i="13"/>
  <c r="BH122" i="13"/>
  <c r="BG122" i="13"/>
  <c r="BF122" i="13"/>
  <c r="T122" i="13"/>
  <c r="R122" i="13"/>
  <c r="P122" i="13"/>
  <c r="BI115" i="13"/>
  <c r="BH115" i="13"/>
  <c r="BG115" i="13"/>
  <c r="BF115" i="13"/>
  <c r="T115" i="13"/>
  <c r="R115" i="13"/>
  <c r="P115" i="13"/>
  <c r="BI110" i="13"/>
  <c r="BH110" i="13"/>
  <c r="BG110" i="13"/>
  <c r="BF110" i="13"/>
  <c r="T110" i="13"/>
  <c r="R110" i="13"/>
  <c r="P110" i="13"/>
  <c r="BI102" i="13"/>
  <c r="BH102" i="13"/>
  <c r="BG102" i="13"/>
  <c r="BF102" i="13"/>
  <c r="T102" i="13"/>
  <c r="R102" i="13"/>
  <c r="P102" i="13"/>
  <c r="BI97" i="13"/>
  <c r="BH97" i="13"/>
  <c r="BG97" i="13"/>
  <c r="BF97" i="13"/>
  <c r="T97" i="13"/>
  <c r="R97" i="13"/>
  <c r="P97" i="13"/>
  <c r="F89" i="13"/>
  <c r="F87" i="13"/>
  <c r="E85" i="13"/>
  <c r="F58" i="13"/>
  <c r="F56" i="13"/>
  <c r="E54" i="13"/>
  <c r="J26" i="13"/>
  <c r="E26" i="13"/>
  <c r="J90" i="13"/>
  <c r="J25" i="13"/>
  <c r="J23" i="13"/>
  <c r="E23" i="13"/>
  <c r="J89" i="13"/>
  <c r="J22" i="13"/>
  <c r="J20" i="13"/>
  <c r="E20" i="13"/>
  <c r="F90" i="13" s="1"/>
  <c r="J19" i="13"/>
  <c r="J14" i="13"/>
  <c r="J87" i="13" s="1"/>
  <c r="E7" i="13"/>
  <c r="E50" i="13" s="1"/>
  <c r="J39" i="12"/>
  <c r="J38" i="12"/>
  <c r="AY69" i="1"/>
  <c r="J37" i="12"/>
  <c r="AX69" i="1"/>
  <c r="BI478" i="12"/>
  <c r="BH478" i="12"/>
  <c r="BG478" i="12"/>
  <c r="BF478" i="12"/>
  <c r="T478" i="12"/>
  <c r="T477" i="12"/>
  <c r="R478" i="12"/>
  <c r="R477" i="12" s="1"/>
  <c r="P478" i="12"/>
  <c r="P477" i="12"/>
  <c r="BI475" i="12"/>
  <c r="BH475" i="12"/>
  <c r="BG475" i="12"/>
  <c r="BF475" i="12"/>
  <c r="T475" i="12"/>
  <c r="T474" i="12"/>
  <c r="R475" i="12"/>
  <c r="R474" i="12"/>
  <c r="P475" i="12"/>
  <c r="P474" i="12" s="1"/>
  <c r="BI472" i="12"/>
  <c r="BH472" i="12"/>
  <c r="BG472" i="12"/>
  <c r="BF472" i="12"/>
  <c r="T472" i="12"/>
  <c r="T471" i="12" s="1"/>
  <c r="R472" i="12"/>
  <c r="R471" i="12"/>
  <c r="P472" i="12"/>
  <c r="P471" i="12"/>
  <c r="BI469" i="12"/>
  <c r="BH469" i="12"/>
  <c r="BG469" i="12"/>
  <c r="BF469" i="12"/>
  <c r="T469" i="12"/>
  <c r="T468" i="12"/>
  <c r="R469" i="12"/>
  <c r="R468" i="12" s="1"/>
  <c r="P469" i="12"/>
  <c r="P468" i="12"/>
  <c r="BI466" i="12"/>
  <c r="BH466" i="12"/>
  <c r="BG466" i="12"/>
  <c r="BF466" i="12"/>
  <c r="T466" i="12"/>
  <c r="T465" i="12"/>
  <c r="R466" i="12"/>
  <c r="R465" i="12"/>
  <c r="P466" i="12"/>
  <c r="P465" i="12" s="1"/>
  <c r="BI463" i="12"/>
  <c r="BH463" i="12"/>
  <c r="BG463" i="12"/>
  <c r="BF463" i="12"/>
  <c r="T463" i="12"/>
  <c r="R463" i="12"/>
  <c r="P463" i="12"/>
  <c r="BI461" i="12"/>
  <c r="BH461" i="12"/>
  <c r="BG461" i="12"/>
  <c r="BF461" i="12"/>
  <c r="T461" i="12"/>
  <c r="R461" i="12"/>
  <c r="P461" i="12"/>
  <c r="BI459" i="12"/>
  <c r="BH459" i="12"/>
  <c r="BG459" i="12"/>
  <c r="BF459" i="12"/>
  <c r="T459" i="12"/>
  <c r="R459" i="12"/>
  <c r="P459" i="12"/>
  <c r="BI457" i="12"/>
  <c r="BH457" i="12"/>
  <c r="BG457" i="12"/>
  <c r="BF457" i="12"/>
  <c r="T457" i="12"/>
  <c r="R457" i="12"/>
  <c r="P457" i="12"/>
  <c r="BI455" i="12"/>
  <c r="BH455" i="12"/>
  <c r="BG455" i="12"/>
  <c r="BF455" i="12"/>
  <c r="T455" i="12"/>
  <c r="R455" i="12"/>
  <c r="P455" i="12"/>
  <c r="BI453" i="12"/>
  <c r="BH453" i="12"/>
  <c r="BG453" i="12"/>
  <c r="BF453" i="12"/>
  <c r="T453" i="12"/>
  <c r="R453" i="12"/>
  <c r="P453" i="12"/>
  <c r="BI451" i="12"/>
  <c r="BH451" i="12"/>
  <c r="BG451" i="12"/>
  <c r="BF451" i="12"/>
  <c r="T451" i="12"/>
  <c r="R451" i="12"/>
  <c r="P451" i="12"/>
  <c r="BI449" i="12"/>
  <c r="BH449" i="12"/>
  <c r="BG449" i="12"/>
  <c r="BF449" i="12"/>
  <c r="T449" i="12"/>
  <c r="R449" i="12"/>
  <c r="P449" i="12"/>
  <c r="BI447" i="12"/>
  <c r="BH447" i="12"/>
  <c r="BG447" i="12"/>
  <c r="BF447" i="12"/>
  <c r="T447" i="12"/>
  <c r="R447" i="12"/>
  <c r="P447" i="12"/>
  <c r="BI445" i="12"/>
  <c r="BH445" i="12"/>
  <c r="BG445" i="12"/>
  <c r="BF445" i="12"/>
  <c r="T445" i="12"/>
  <c r="R445" i="12"/>
  <c r="P445" i="12"/>
  <c r="BI443" i="12"/>
  <c r="BH443" i="12"/>
  <c r="BG443" i="12"/>
  <c r="BF443" i="12"/>
  <c r="T443" i="12"/>
  <c r="R443" i="12"/>
  <c r="P443" i="12"/>
  <c r="BI441" i="12"/>
  <c r="BH441" i="12"/>
  <c r="BG441" i="12"/>
  <c r="BF441" i="12"/>
  <c r="T441" i="12"/>
  <c r="R441" i="12"/>
  <c r="P441" i="12"/>
  <c r="BI438" i="12"/>
  <c r="BH438" i="12"/>
  <c r="BG438" i="12"/>
  <c r="BF438" i="12"/>
  <c r="T438" i="12"/>
  <c r="R438" i="12"/>
  <c r="P438" i="12"/>
  <c r="BI436" i="12"/>
  <c r="BH436" i="12"/>
  <c r="BG436" i="12"/>
  <c r="BF436" i="12"/>
  <c r="T436" i="12"/>
  <c r="R436" i="12"/>
  <c r="P436" i="12"/>
  <c r="BI433" i="12"/>
  <c r="BH433" i="12"/>
  <c r="BG433" i="12"/>
  <c r="BF433" i="12"/>
  <c r="T433" i="12"/>
  <c r="R433" i="12"/>
  <c r="P433" i="12"/>
  <c r="BI430" i="12"/>
  <c r="BH430" i="12"/>
  <c r="BG430" i="12"/>
  <c r="BF430" i="12"/>
  <c r="T430" i="12"/>
  <c r="R430" i="12"/>
  <c r="P430" i="12"/>
  <c r="BI428" i="12"/>
  <c r="BH428" i="12"/>
  <c r="BG428" i="12"/>
  <c r="BF428" i="12"/>
  <c r="T428" i="12"/>
  <c r="R428" i="12"/>
  <c r="P428" i="12"/>
  <c r="BI426" i="12"/>
  <c r="BH426" i="12"/>
  <c r="BG426" i="12"/>
  <c r="BF426" i="12"/>
  <c r="T426" i="12"/>
  <c r="R426" i="12"/>
  <c r="P426" i="12"/>
  <c r="BI424" i="12"/>
  <c r="BH424" i="12"/>
  <c r="BG424" i="12"/>
  <c r="BF424" i="12"/>
  <c r="T424" i="12"/>
  <c r="R424" i="12"/>
  <c r="P424" i="12"/>
  <c r="BI422" i="12"/>
  <c r="BH422" i="12"/>
  <c r="BG422" i="12"/>
  <c r="BF422" i="12"/>
  <c r="T422" i="12"/>
  <c r="R422" i="12"/>
  <c r="P422" i="12"/>
  <c r="BI420" i="12"/>
  <c r="BH420" i="12"/>
  <c r="BG420" i="12"/>
  <c r="BF420" i="12"/>
  <c r="T420" i="12"/>
  <c r="R420" i="12"/>
  <c r="P420" i="12"/>
  <c r="BI418" i="12"/>
  <c r="BH418" i="12"/>
  <c r="BG418" i="12"/>
  <c r="BF418" i="12"/>
  <c r="T418" i="12"/>
  <c r="R418" i="12"/>
  <c r="P418" i="12"/>
  <c r="BI416" i="12"/>
  <c r="BH416" i="12"/>
  <c r="BG416" i="12"/>
  <c r="BF416" i="12"/>
  <c r="T416" i="12"/>
  <c r="R416" i="12"/>
  <c r="P416" i="12"/>
  <c r="BI414" i="12"/>
  <c r="BH414" i="12"/>
  <c r="BG414" i="12"/>
  <c r="BF414" i="12"/>
  <c r="T414" i="12"/>
  <c r="R414" i="12"/>
  <c r="P414" i="12"/>
  <c r="BI412" i="12"/>
  <c r="BH412" i="12"/>
  <c r="BG412" i="12"/>
  <c r="BF412" i="12"/>
  <c r="T412" i="12"/>
  <c r="R412" i="12"/>
  <c r="P412" i="12"/>
  <c r="BI410" i="12"/>
  <c r="BH410" i="12"/>
  <c r="BG410" i="12"/>
  <c r="BF410" i="12"/>
  <c r="T410" i="12"/>
  <c r="R410" i="12"/>
  <c r="P410" i="12"/>
  <c r="BI407" i="12"/>
  <c r="BH407" i="12"/>
  <c r="BG407" i="12"/>
  <c r="BF407" i="12"/>
  <c r="T407" i="12"/>
  <c r="R407" i="12"/>
  <c r="P407" i="12"/>
  <c r="BI405" i="12"/>
  <c r="BH405" i="12"/>
  <c r="BG405" i="12"/>
  <c r="BF405" i="12"/>
  <c r="T405" i="12"/>
  <c r="R405" i="12"/>
  <c r="P405" i="12"/>
  <c r="BI403" i="12"/>
  <c r="BH403" i="12"/>
  <c r="BG403" i="12"/>
  <c r="BF403" i="12"/>
  <c r="T403" i="12"/>
  <c r="R403" i="12"/>
  <c r="P403" i="12"/>
  <c r="BI401" i="12"/>
  <c r="BH401" i="12"/>
  <c r="BG401" i="12"/>
  <c r="BF401" i="12"/>
  <c r="T401" i="12"/>
  <c r="R401" i="12"/>
  <c r="P401" i="12"/>
  <c r="BI399" i="12"/>
  <c r="BH399" i="12"/>
  <c r="BG399" i="12"/>
  <c r="BF399" i="12"/>
  <c r="T399" i="12"/>
  <c r="R399" i="12"/>
  <c r="P399" i="12"/>
  <c r="BI397" i="12"/>
  <c r="BH397" i="12"/>
  <c r="BG397" i="12"/>
  <c r="BF397" i="12"/>
  <c r="T397" i="12"/>
  <c r="R397" i="12"/>
  <c r="P397" i="12"/>
  <c r="BI395" i="12"/>
  <c r="BH395" i="12"/>
  <c r="BG395" i="12"/>
  <c r="BF395" i="12"/>
  <c r="T395" i="12"/>
  <c r="R395" i="12"/>
  <c r="P395" i="12"/>
  <c r="BI393" i="12"/>
  <c r="BH393" i="12"/>
  <c r="BG393" i="12"/>
  <c r="BF393" i="12"/>
  <c r="T393" i="12"/>
  <c r="R393" i="12"/>
  <c r="P393" i="12"/>
  <c r="BI391" i="12"/>
  <c r="BH391" i="12"/>
  <c r="BG391" i="12"/>
  <c r="BF391" i="12"/>
  <c r="T391" i="12"/>
  <c r="R391" i="12"/>
  <c r="P391" i="12"/>
  <c r="BI389" i="12"/>
  <c r="BH389" i="12"/>
  <c r="BG389" i="12"/>
  <c r="BF389" i="12"/>
  <c r="T389" i="12"/>
  <c r="R389" i="12"/>
  <c r="P389" i="12"/>
  <c r="BI387" i="12"/>
  <c r="BH387" i="12"/>
  <c r="BG387" i="12"/>
  <c r="BF387" i="12"/>
  <c r="T387" i="12"/>
  <c r="R387" i="12"/>
  <c r="P387" i="12"/>
  <c r="BI385" i="12"/>
  <c r="BH385" i="12"/>
  <c r="BG385" i="12"/>
  <c r="BF385" i="12"/>
  <c r="T385" i="12"/>
  <c r="R385" i="12"/>
  <c r="P385" i="12"/>
  <c r="BI383" i="12"/>
  <c r="BH383" i="12"/>
  <c r="BG383" i="12"/>
  <c r="BF383" i="12"/>
  <c r="T383" i="12"/>
  <c r="R383" i="12"/>
  <c r="P383" i="12"/>
  <c r="BI381" i="12"/>
  <c r="BH381" i="12"/>
  <c r="BG381" i="12"/>
  <c r="BF381" i="12"/>
  <c r="T381" i="12"/>
  <c r="R381" i="12"/>
  <c r="P381" i="12"/>
  <c r="BI379" i="12"/>
  <c r="BH379" i="12"/>
  <c r="BG379" i="12"/>
  <c r="BF379" i="12"/>
  <c r="T379" i="12"/>
  <c r="R379" i="12"/>
  <c r="P379" i="12"/>
  <c r="BI377" i="12"/>
  <c r="BH377" i="12"/>
  <c r="BG377" i="12"/>
  <c r="BF377" i="12"/>
  <c r="T377" i="12"/>
  <c r="R377" i="12"/>
  <c r="P377" i="12"/>
  <c r="BI375" i="12"/>
  <c r="BH375" i="12"/>
  <c r="BG375" i="12"/>
  <c r="BF375" i="12"/>
  <c r="T375" i="12"/>
  <c r="R375" i="12"/>
  <c r="P375" i="12"/>
  <c r="BI373" i="12"/>
  <c r="BH373" i="12"/>
  <c r="BG373" i="12"/>
  <c r="BF373" i="12"/>
  <c r="T373" i="12"/>
  <c r="R373" i="12"/>
  <c r="P373" i="12"/>
  <c r="BI371" i="12"/>
  <c r="BH371" i="12"/>
  <c r="BG371" i="12"/>
  <c r="BF371" i="12"/>
  <c r="T371" i="12"/>
  <c r="R371" i="12"/>
  <c r="P371" i="12"/>
  <c r="BI369" i="12"/>
  <c r="BH369" i="12"/>
  <c r="BG369" i="12"/>
  <c r="BF369" i="12"/>
  <c r="T369" i="12"/>
  <c r="R369" i="12"/>
  <c r="P369" i="12"/>
  <c r="BI367" i="12"/>
  <c r="BH367" i="12"/>
  <c r="BG367" i="12"/>
  <c r="BF367" i="12"/>
  <c r="T367" i="12"/>
  <c r="R367" i="12"/>
  <c r="P367" i="12"/>
  <c r="BI365" i="12"/>
  <c r="BH365" i="12"/>
  <c r="BG365" i="12"/>
  <c r="BF365" i="12"/>
  <c r="T365" i="12"/>
  <c r="R365" i="12"/>
  <c r="P365" i="12"/>
  <c r="BI363" i="12"/>
  <c r="BH363" i="12"/>
  <c r="BG363" i="12"/>
  <c r="BF363" i="12"/>
  <c r="T363" i="12"/>
  <c r="R363" i="12"/>
  <c r="P363" i="12"/>
  <c r="BI361" i="12"/>
  <c r="BH361" i="12"/>
  <c r="BG361" i="12"/>
  <c r="BF361" i="12"/>
  <c r="T361" i="12"/>
  <c r="R361" i="12"/>
  <c r="P361" i="12"/>
  <c r="BI359" i="12"/>
  <c r="BH359" i="12"/>
  <c r="BG359" i="12"/>
  <c r="BF359" i="12"/>
  <c r="T359" i="12"/>
  <c r="R359" i="12"/>
  <c r="P359" i="12"/>
  <c r="BI357" i="12"/>
  <c r="BH357" i="12"/>
  <c r="BG357" i="12"/>
  <c r="BF357" i="12"/>
  <c r="T357" i="12"/>
  <c r="R357" i="12"/>
  <c r="P357" i="12"/>
  <c r="BI355" i="12"/>
  <c r="BH355" i="12"/>
  <c r="BG355" i="12"/>
  <c r="BF355" i="12"/>
  <c r="T355" i="12"/>
  <c r="R355" i="12"/>
  <c r="P355" i="12"/>
  <c r="BI353" i="12"/>
  <c r="BH353" i="12"/>
  <c r="BG353" i="12"/>
  <c r="BF353" i="12"/>
  <c r="T353" i="12"/>
  <c r="R353" i="12"/>
  <c r="P353" i="12"/>
  <c r="BI351" i="12"/>
  <c r="BH351" i="12"/>
  <c r="BG351" i="12"/>
  <c r="BF351" i="12"/>
  <c r="T351" i="12"/>
  <c r="R351" i="12"/>
  <c r="P351" i="12"/>
  <c r="BI349" i="12"/>
  <c r="BH349" i="12"/>
  <c r="BG349" i="12"/>
  <c r="BF349" i="12"/>
  <c r="T349" i="12"/>
  <c r="R349" i="12"/>
  <c r="P349" i="12"/>
  <c r="BI347" i="12"/>
  <c r="BH347" i="12"/>
  <c r="BG347" i="12"/>
  <c r="BF347" i="12"/>
  <c r="T347" i="12"/>
  <c r="R347" i="12"/>
  <c r="P347" i="12"/>
  <c r="BI345" i="12"/>
  <c r="BH345" i="12"/>
  <c r="BG345" i="12"/>
  <c r="BF345" i="12"/>
  <c r="T345" i="12"/>
  <c r="R345" i="12"/>
  <c r="P345" i="12"/>
  <c r="BI343" i="12"/>
  <c r="BH343" i="12"/>
  <c r="BG343" i="12"/>
  <c r="BF343" i="12"/>
  <c r="T343" i="12"/>
  <c r="R343" i="12"/>
  <c r="P343" i="12"/>
  <c r="BI341" i="12"/>
  <c r="BH341" i="12"/>
  <c r="BG341" i="12"/>
  <c r="BF341" i="12"/>
  <c r="T341" i="12"/>
  <c r="R341" i="12"/>
  <c r="P341" i="12"/>
  <c r="BI339" i="12"/>
  <c r="BH339" i="12"/>
  <c r="BG339" i="12"/>
  <c r="BF339" i="12"/>
  <c r="T339" i="12"/>
  <c r="R339" i="12"/>
  <c r="P339" i="12"/>
  <c r="BI337" i="12"/>
  <c r="BH337" i="12"/>
  <c r="BG337" i="12"/>
  <c r="BF337" i="12"/>
  <c r="T337" i="12"/>
  <c r="R337" i="12"/>
  <c r="P337" i="12"/>
  <c r="BI335" i="12"/>
  <c r="BH335" i="12"/>
  <c r="BG335" i="12"/>
  <c r="BF335" i="12"/>
  <c r="T335" i="12"/>
  <c r="R335" i="12"/>
  <c r="P335" i="12"/>
  <c r="BI333" i="12"/>
  <c r="BH333" i="12"/>
  <c r="BG333" i="12"/>
  <c r="BF333" i="12"/>
  <c r="T333" i="12"/>
  <c r="R333" i="12"/>
  <c r="P333" i="12"/>
  <c r="BI331" i="12"/>
  <c r="BH331" i="12"/>
  <c r="BG331" i="12"/>
  <c r="BF331" i="12"/>
  <c r="T331" i="12"/>
  <c r="R331" i="12"/>
  <c r="P331" i="12"/>
  <c r="BI328" i="12"/>
  <c r="BH328" i="12"/>
  <c r="BG328" i="12"/>
  <c r="BF328" i="12"/>
  <c r="T328" i="12"/>
  <c r="R328" i="12"/>
  <c r="P328" i="12"/>
  <c r="BI326" i="12"/>
  <c r="BH326" i="12"/>
  <c r="BG326" i="12"/>
  <c r="BF326" i="12"/>
  <c r="T326" i="12"/>
  <c r="R326" i="12"/>
  <c r="P326" i="12"/>
  <c r="BI324" i="12"/>
  <c r="BH324" i="12"/>
  <c r="BG324" i="12"/>
  <c r="BF324" i="12"/>
  <c r="T324" i="12"/>
  <c r="R324" i="12"/>
  <c r="P324" i="12"/>
  <c r="BI321" i="12"/>
  <c r="BH321" i="12"/>
  <c r="BG321" i="12"/>
  <c r="BF321" i="12"/>
  <c r="T321" i="12"/>
  <c r="T320" i="12"/>
  <c r="R321" i="12"/>
  <c r="R320" i="12"/>
  <c r="P321" i="12"/>
  <c r="P320" i="12"/>
  <c r="BI318" i="12"/>
  <c r="BH318" i="12"/>
  <c r="BG318" i="12"/>
  <c r="BF318" i="12"/>
  <c r="T318" i="12"/>
  <c r="R318" i="12"/>
  <c r="P318" i="12"/>
  <c r="BI316" i="12"/>
  <c r="BH316" i="12"/>
  <c r="BG316" i="12"/>
  <c r="BF316" i="12"/>
  <c r="T316" i="12"/>
  <c r="R316" i="12"/>
  <c r="P316" i="12"/>
  <c r="BI314" i="12"/>
  <c r="BH314" i="12"/>
  <c r="BG314" i="12"/>
  <c r="BF314" i="12"/>
  <c r="T314" i="12"/>
  <c r="R314" i="12"/>
  <c r="P314" i="12"/>
  <c r="BI312" i="12"/>
  <c r="BH312" i="12"/>
  <c r="BG312" i="12"/>
  <c r="BF312" i="12"/>
  <c r="T312" i="12"/>
  <c r="R312" i="12"/>
  <c r="P312" i="12"/>
  <c r="BI310" i="12"/>
  <c r="BH310" i="12"/>
  <c r="BG310" i="12"/>
  <c r="BF310" i="12"/>
  <c r="T310" i="12"/>
  <c r="R310" i="12"/>
  <c r="P310" i="12"/>
  <c r="BI307" i="12"/>
  <c r="BH307" i="12"/>
  <c r="BG307" i="12"/>
  <c r="BF307" i="12"/>
  <c r="T307" i="12"/>
  <c r="R307" i="12"/>
  <c r="P307" i="12"/>
  <c r="BI305" i="12"/>
  <c r="BH305" i="12"/>
  <c r="BG305" i="12"/>
  <c r="BF305" i="12"/>
  <c r="T305" i="12"/>
  <c r="R305" i="12"/>
  <c r="P305" i="12"/>
  <c r="BI303" i="12"/>
  <c r="BH303" i="12"/>
  <c r="BG303" i="12"/>
  <c r="BF303" i="12"/>
  <c r="T303" i="12"/>
  <c r="R303" i="12"/>
  <c r="P303" i="12"/>
  <c r="BI301" i="12"/>
  <c r="BH301" i="12"/>
  <c r="BG301" i="12"/>
  <c r="BF301" i="12"/>
  <c r="T301" i="12"/>
  <c r="R301" i="12"/>
  <c r="P301" i="12"/>
  <c r="BI299" i="12"/>
  <c r="BH299" i="12"/>
  <c r="BG299" i="12"/>
  <c r="BF299" i="12"/>
  <c r="T299" i="12"/>
  <c r="R299" i="12"/>
  <c r="P299" i="12"/>
  <c r="BI297" i="12"/>
  <c r="BH297" i="12"/>
  <c r="BG297" i="12"/>
  <c r="BF297" i="12"/>
  <c r="T297" i="12"/>
  <c r="R297" i="12"/>
  <c r="P297" i="12"/>
  <c r="BI295" i="12"/>
  <c r="BH295" i="12"/>
  <c r="BG295" i="12"/>
  <c r="BF295" i="12"/>
  <c r="T295" i="12"/>
  <c r="R295" i="12"/>
  <c r="P295" i="12"/>
  <c r="BI293" i="12"/>
  <c r="BH293" i="12"/>
  <c r="BG293" i="12"/>
  <c r="BF293" i="12"/>
  <c r="T293" i="12"/>
  <c r="R293" i="12"/>
  <c r="P293" i="12"/>
  <c r="BI291" i="12"/>
  <c r="BH291" i="12"/>
  <c r="BG291" i="12"/>
  <c r="BF291" i="12"/>
  <c r="T291" i="12"/>
  <c r="R291" i="12"/>
  <c r="P291" i="12"/>
  <c r="BI289" i="12"/>
  <c r="BH289" i="12"/>
  <c r="BG289" i="12"/>
  <c r="BF289" i="12"/>
  <c r="T289" i="12"/>
  <c r="R289" i="12"/>
  <c r="P289" i="12"/>
  <c r="BI287" i="12"/>
  <c r="BH287" i="12"/>
  <c r="BG287" i="12"/>
  <c r="BF287" i="12"/>
  <c r="T287" i="12"/>
  <c r="R287" i="12"/>
  <c r="P287" i="12"/>
  <c r="BI285" i="12"/>
  <c r="BH285" i="12"/>
  <c r="BG285" i="12"/>
  <c r="BF285" i="12"/>
  <c r="T285" i="12"/>
  <c r="R285" i="12"/>
  <c r="P285" i="12"/>
  <c r="BI283" i="12"/>
  <c r="BH283" i="12"/>
  <c r="BG283" i="12"/>
  <c r="BF283" i="12"/>
  <c r="T283" i="12"/>
  <c r="R283" i="12"/>
  <c r="P283" i="12"/>
  <c r="BI281" i="12"/>
  <c r="BH281" i="12"/>
  <c r="BG281" i="12"/>
  <c r="BF281" i="12"/>
  <c r="T281" i="12"/>
  <c r="R281" i="12"/>
  <c r="P281" i="12"/>
  <c r="BI279" i="12"/>
  <c r="BH279" i="12"/>
  <c r="BG279" i="12"/>
  <c r="BF279" i="12"/>
  <c r="T279" i="12"/>
  <c r="R279" i="12"/>
  <c r="P279" i="12"/>
  <c r="BI277" i="12"/>
  <c r="BH277" i="12"/>
  <c r="BG277" i="12"/>
  <c r="BF277" i="12"/>
  <c r="T277" i="12"/>
  <c r="R277" i="12"/>
  <c r="P277" i="12"/>
  <c r="BI275" i="12"/>
  <c r="BH275" i="12"/>
  <c r="BG275" i="12"/>
  <c r="BF275" i="12"/>
  <c r="T275" i="12"/>
  <c r="R275" i="12"/>
  <c r="P275" i="12"/>
  <c r="BI273" i="12"/>
  <c r="BH273" i="12"/>
  <c r="BG273" i="12"/>
  <c r="BF273" i="12"/>
  <c r="T273" i="12"/>
  <c r="R273" i="12"/>
  <c r="P273" i="12"/>
  <c r="BI271" i="12"/>
  <c r="BH271" i="12"/>
  <c r="BG271" i="12"/>
  <c r="BF271" i="12"/>
  <c r="T271" i="12"/>
  <c r="R271" i="12"/>
  <c r="P271" i="12"/>
  <c r="BI269" i="12"/>
  <c r="BH269" i="12"/>
  <c r="BG269" i="12"/>
  <c r="BF269" i="12"/>
  <c r="T269" i="12"/>
  <c r="R269" i="12"/>
  <c r="P269" i="12"/>
  <c r="BI267" i="12"/>
  <c r="BH267" i="12"/>
  <c r="BG267" i="12"/>
  <c r="BF267" i="12"/>
  <c r="T267" i="12"/>
  <c r="R267" i="12"/>
  <c r="P267" i="12"/>
  <c r="BI265" i="12"/>
  <c r="BH265" i="12"/>
  <c r="BG265" i="12"/>
  <c r="BF265" i="12"/>
  <c r="T265" i="12"/>
  <c r="R265" i="12"/>
  <c r="P265" i="12"/>
  <c r="BI263" i="12"/>
  <c r="BH263" i="12"/>
  <c r="BG263" i="12"/>
  <c r="BF263" i="12"/>
  <c r="T263" i="12"/>
  <c r="R263" i="12"/>
  <c r="P263" i="12"/>
  <c r="BI261" i="12"/>
  <c r="BH261" i="12"/>
  <c r="BG261" i="12"/>
  <c r="BF261" i="12"/>
  <c r="T261" i="12"/>
  <c r="R261" i="12"/>
  <c r="P261" i="12"/>
  <c r="BI259" i="12"/>
  <c r="BH259" i="12"/>
  <c r="BG259" i="12"/>
  <c r="BF259" i="12"/>
  <c r="T259" i="12"/>
  <c r="R259" i="12"/>
  <c r="P259" i="12"/>
  <c r="BI257" i="12"/>
  <c r="BH257" i="12"/>
  <c r="BG257" i="12"/>
  <c r="BF257" i="12"/>
  <c r="T257" i="12"/>
  <c r="R257" i="12"/>
  <c r="P257" i="12"/>
  <c r="BI255" i="12"/>
  <c r="BH255" i="12"/>
  <c r="BG255" i="12"/>
  <c r="BF255" i="12"/>
  <c r="T255" i="12"/>
  <c r="R255" i="12"/>
  <c r="P255" i="12"/>
  <c r="BI253" i="12"/>
  <c r="BH253" i="12"/>
  <c r="BG253" i="12"/>
  <c r="BF253" i="12"/>
  <c r="T253" i="12"/>
  <c r="R253" i="12"/>
  <c r="P253" i="12"/>
  <c r="BI251" i="12"/>
  <c r="BH251" i="12"/>
  <c r="BG251" i="12"/>
  <c r="BF251" i="12"/>
  <c r="T251" i="12"/>
  <c r="R251" i="12"/>
  <c r="P251" i="12"/>
  <c r="BI249" i="12"/>
  <c r="BH249" i="12"/>
  <c r="BG249" i="12"/>
  <c r="BF249" i="12"/>
  <c r="T249" i="12"/>
  <c r="R249" i="12"/>
  <c r="P249" i="12"/>
  <c r="BI247" i="12"/>
  <c r="BH247" i="12"/>
  <c r="BG247" i="12"/>
  <c r="BF247" i="12"/>
  <c r="T247" i="12"/>
  <c r="R247" i="12"/>
  <c r="P247" i="12"/>
  <c r="BI245" i="12"/>
  <c r="BH245" i="12"/>
  <c r="BG245" i="12"/>
  <c r="BF245" i="12"/>
  <c r="T245" i="12"/>
  <c r="R245" i="12"/>
  <c r="P245" i="12"/>
  <c r="BI243" i="12"/>
  <c r="BH243" i="12"/>
  <c r="BG243" i="12"/>
  <c r="BF243" i="12"/>
  <c r="T243" i="12"/>
  <c r="R243" i="12"/>
  <c r="P243" i="12"/>
  <c r="BI241" i="12"/>
  <c r="BH241" i="12"/>
  <c r="BG241" i="12"/>
  <c r="BF241" i="12"/>
  <c r="T241" i="12"/>
  <c r="R241" i="12"/>
  <c r="P241" i="12"/>
  <c r="BI239" i="12"/>
  <c r="BH239" i="12"/>
  <c r="BG239" i="12"/>
  <c r="BF239" i="12"/>
  <c r="T239" i="12"/>
  <c r="R239" i="12"/>
  <c r="P239" i="12"/>
  <c r="BI237" i="12"/>
  <c r="BH237" i="12"/>
  <c r="BG237" i="12"/>
  <c r="BF237" i="12"/>
  <c r="T237" i="12"/>
  <c r="R237" i="12"/>
  <c r="P237" i="12"/>
  <c r="BI234" i="12"/>
  <c r="BH234" i="12"/>
  <c r="BG234" i="12"/>
  <c r="BF234" i="12"/>
  <c r="T234" i="12"/>
  <c r="R234" i="12"/>
  <c r="P234" i="12"/>
  <c r="BI232" i="12"/>
  <c r="BH232" i="12"/>
  <c r="BG232" i="12"/>
  <c r="BF232" i="12"/>
  <c r="T232" i="12"/>
  <c r="R232" i="12"/>
  <c r="P232" i="12"/>
  <c r="BI230" i="12"/>
  <c r="BH230" i="12"/>
  <c r="BG230" i="12"/>
  <c r="BF230" i="12"/>
  <c r="T230" i="12"/>
  <c r="R230" i="12"/>
  <c r="P230" i="12"/>
  <c r="BI228" i="12"/>
  <c r="BH228" i="12"/>
  <c r="BG228" i="12"/>
  <c r="BF228" i="12"/>
  <c r="T228" i="12"/>
  <c r="R228" i="12"/>
  <c r="P228" i="12"/>
  <c r="BI226" i="12"/>
  <c r="BH226" i="12"/>
  <c r="BG226" i="12"/>
  <c r="BF226" i="12"/>
  <c r="T226" i="12"/>
  <c r="R226" i="12"/>
  <c r="P226" i="12"/>
  <c r="BI224" i="12"/>
  <c r="BH224" i="12"/>
  <c r="BG224" i="12"/>
  <c r="BF224" i="12"/>
  <c r="T224" i="12"/>
  <c r="R224" i="12"/>
  <c r="P224" i="12"/>
  <c r="BI222" i="12"/>
  <c r="BH222" i="12"/>
  <c r="BG222" i="12"/>
  <c r="BF222" i="12"/>
  <c r="T222" i="12"/>
  <c r="R222" i="12"/>
  <c r="P222" i="12"/>
  <c r="BI220" i="12"/>
  <c r="BH220" i="12"/>
  <c r="BG220" i="12"/>
  <c r="BF220" i="12"/>
  <c r="T220" i="12"/>
  <c r="R220" i="12"/>
  <c r="P220" i="12"/>
  <c r="BI218" i="12"/>
  <c r="BH218" i="12"/>
  <c r="BG218" i="12"/>
  <c r="BF218" i="12"/>
  <c r="T218" i="12"/>
  <c r="R218" i="12"/>
  <c r="P218" i="12"/>
  <c r="BI216" i="12"/>
  <c r="BH216" i="12"/>
  <c r="BG216" i="12"/>
  <c r="BF216" i="12"/>
  <c r="T216" i="12"/>
  <c r="R216" i="12"/>
  <c r="P216" i="12"/>
  <c r="BI214" i="12"/>
  <c r="BH214" i="12"/>
  <c r="BG214" i="12"/>
  <c r="BF214" i="12"/>
  <c r="T214" i="12"/>
  <c r="R214" i="12"/>
  <c r="P214" i="12"/>
  <c r="BI212" i="12"/>
  <c r="BH212" i="12"/>
  <c r="BG212" i="12"/>
  <c r="BF212" i="12"/>
  <c r="T212" i="12"/>
  <c r="R212" i="12"/>
  <c r="P212" i="12"/>
  <c r="BI210" i="12"/>
  <c r="BH210" i="12"/>
  <c r="BG210" i="12"/>
  <c r="BF210" i="12"/>
  <c r="T210" i="12"/>
  <c r="R210" i="12"/>
  <c r="P210" i="12"/>
  <c r="BI208" i="12"/>
  <c r="BH208" i="12"/>
  <c r="BG208" i="12"/>
  <c r="BF208" i="12"/>
  <c r="T208" i="12"/>
  <c r="R208" i="12"/>
  <c r="P208" i="12"/>
  <c r="BI206" i="12"/>
  <c r="BH206" i="12"/>
  <c r="BG206" i="12"/>
  <c r="BF206" i="12"/>
  <c r="T206" i="12"/>
  <c r="R206" i="12"/>
  <c r="P206" i="12"/>
  <c r="BI204" i="12"/>
  <c r="BH204" i="12"/>
  <c r="BG204" i="12"/>
  <c r="BF204" i="12"/>
  <c r="T204" i="12"/>
  <c r="R204" i="12"/>
  <c r="P204" i="12"/>
  <c r="BI202" i="12"/>
  <c r="BH202" i="12"/>
  <c r="BG202" i="12"/>
  <c r="BF202" i="12"/>
  <c r="T202" i="12"/>
  <c r="R202" i="12"/>
  <c r="P202" i="12"/>
  <c r="BI200" i="12"/>
  <c r="BH200" i="12"/>
  <c r="BG200" i="12"/>
  <c r="BF200" i="12"/>
  <c r="T200" i="12"/>
  <c r="R200" i="12"/>
  <c r="P200" i="12"/>
  <c r="BI198" i="12"/>
  <c r="BH198" i="12"/>
  <c r="BG198" i="12"/>
  <c r="BF198" i="12"/>
  <c r="T198" i="12"/>
  <c r="R198" i="12"/>
  <c r="P198" i="12"/>
  <c r="BI196" i="12"/>
  <c r="BH196" i="12"/>
  <c r="BG196" i="12"/>
  <c r="BF196" i="12"/>
  <c r="T196" i="12"/>
  <c r="R196" i="12"/>
  <c r="P196" i="12"/>
  <c r="BI194" i="12"/>
  <c r="BH194" i="12"/>
  <c r="BG194" i="12"/>
  <c r="BF194" i="12"/>
  <c r="T194" i="12"/>
  <c r="R194" i="12"/>
  <c r="P194" i="12"/>
  <c r="BI192" i="12"/>
  <c r="BH192" i="12"/>
  <c r="BG192" i="12"/>
  <c r="BF192" i="12"/>
  <c r="T192" i="12"/>
  <c r="R192" i="12"/>
  <c r="P192" i="12"/>
  <c r="BI190" i="12"/>
  <c r="BH190" i="12"/>
  <c r="BG190" i="12"/>
  <c r="BF190" i="12"/>
  <c r="T190" i="12"/>
  <c r="R190" i="12"/>
  <c r="P190" i="12"/>
  <c r="BI188" i="12"/>
  <c r="BH188" i="12"/>
  <c r="BG188" i="12"/>
  <c r="BF188" i="12"/>
  <c r="T188" i="12"/>
  <c r="R188" i="12"/>
  <c r="P188" i="12"/>
  <c r="BI186" i="12"/>
  <c r="BH186" i="12"/>
  <c r="BG186" i="12"/>
  <c r="BF186" i="12"/>
  <c r="T186" i="12"/>
  <c r="R186" i="12"/>
  <c r="P186" i="12"/>
  <c r="BI184" i="12"/>
  <c r="BH184" i="12"/>
  <c r="BG184" i="12"/>
  <c r="BF184" i="12"/>
  <c r="T184" i="12"/>
  <c r="R184" i="12"/>
  <c r="P184" i="12"/>
  <c r="BI182" i="12"/>
  <c r="BH182" i="12"/>
  <c r="BG182" i="12"/>
  <c r="BF182" i="12"/>
  <c r="T182" i="12"/>
  <c r="R182" i="12"/>
  <c r="P182" i="12"/>
  <c r="BI180" i="12"/>
  <c r="BH180" i="12"/>
  <c r="BG180" i="12"/>
  <c r="BF180" i="12"/>
  <c r="T180" i="12"/>
  <c r="R180" i="12"/>
  <c r="P180" i="12"/>
  <c r="BI178" i="12"/>
  <c r="BH178" i="12"/>
  <c r="BG178" i="12"/>
  <c r="BF178" i="12"/>
  <c r="T178" i="12"/>
  <c r="R178" i="12"/>
  <c r="P178" i="12"/>
  <c r="BI176" i="12"/>
  <c r="BH176" i="12"/>
  <c r="BG176" i="12"/>
  <c r="BF176" i="12"/>
  <c r="T176" i="12"/>
  <c r="R176" i="12"/>
  <c r="P176" i="12"/>
  <c r="BI173" i="12"/>
  <c r="BH173" i="12"/>
  <c r="BG173" i="12"/>
  <c r="BF173" i="12"/>
  <c r="T173" i="12"/>
  <c r="R173" i="12"/>
  <c r="P173" i="12"/>
  <c r="BI171" i="12"/>
  <c r="BH171" i="12"/>
  <c r="BG171" i="12"/>
  <c r="BF171" i="12"/>
  <c r="T171" i="12"/>
  <c r="R171" i="12"/>
  <c r="P171" i="12"/>
  <c r="BI169" i="12"/>
  <c r="BH169" i="12"/>
  <c r="BG169" i="12"/>
  <c r="BF169" i="12"/>
  <c r="T169" i="12"/>
  <c r="R169" i="12"/>
  <c r="P169" i="12"/>
  <c r="BI167" i="12"/>
  <c r="BH167" i="12"/>
  <c r="BG167" i="12"/>
  <c r="BF167" i="12"/>
  <c r="T167" i="12"/>
  <c r="R167" i="12"/>
  <c r="P167" i="12"/>
  <c r="BI165" i="12"/>
  <c r="BH165" i="12"/>
  <c r="BG165" i="12"/>
  <c r="BF165" i="12"/>
  <c r="T165" i="12"/>
  <c r="R165" i="12"/>
  <c r="P165" i="12"/>
  <c r="BI163" i="12"/>
  <c r="BH163" i="12"/>
  <c r="BG163" i="12"/>
  <c r="BF163" i="12"/>
  <c r="T163" i="12"/>
  <c r="R163" i="12"/>
  <c r="P163" i="12"/>
  <c r="BI161" i="12"/>
  <c r="BH161" i="12"/>
  <c r="BG161" i="12"/>
  <c r="BF161" i="12"/>
  <c r="T161" i="12"/>
  <c r="R161" i="12"/>
  <c r="P161" i="12"/>
  <c r="BI159" i="12"/>
  <c r="BH159" i="12"/>
  <c r="BG159" i="12"/>
  <c r="BF159" i="12"/>
  <c r="T159" i="12"/>
  <c r="R159" i="12"/>
  <c r="P159" i="12"/>
  <c r="BI153" i="12"/>
  <c r="BH153" i="12"/>
  <c r="BG153" i="12"/>
  <c r="BF153" i="12"/>
  <c r="T153" i="12"/>
  <c r="T152" i="12"/>
  <c r="R153" i="12"/>
  <c r="R152" i="12" s="1"/>
  <c r="P153" i="12"/>
  <c r="P152" i="12" s="1"/>
  <c r="BI146" i="12"/>
  <c r="BH146" i="12"/>
  <c r="BG146" i="12"/>
  <c r="BF146" i="12"/>
  <c r="T146" i="12"/>
  <c r="R146" i="12"/>
  <c r="P146" i="12"/>
  <c r="BI142" i="12"/>
  <c r="BH142" i="12"/>
  <c r="BG142" i="12"/>
  <c r="BF142" i="12"/>
  <c r="T142" i="12"/>
  <c r="R142" i="12"/>
  <c r="P142" i="12"/>
  <c r="BI139" i="12"/>
  <c r="BH139" i="12"/>
  <c r="BG139" i="12"/>
  <c r="BF139" i="12"/>
  <c r="T139" i="12"/>
  <c r="R139" i="12"/>
  <c r="P139" i="12"/>
  <c r="BI135" i="12"/>
  <c r="BH135" i="12"/>
  <c r="BG135" i="12"/>
  <c r="BF135" i="12"/>
  <c r="T135" i="12"/>
  <c r="R135" i="12"/>
  <c r="P135" i="12"/>
  <c r="BI132" i="12"/>
  <c r="BH132" i="12"/>
  <c r="BG132" i="12"/>
  <c r="BF132" i="12"/>
  <c r="T132" i="12"/>
  <c r="R132" i="12"/>
  <c r="P132" i="12"/>
  <c r="BI127" i="12"/>
  <c r="BH127" i="12"/>
  <c r="BG127" i="12"/>
  <c r="BF127" i="12"/>
  <c r="T127" i="12"/>
  <c r="R127" i="12"/>
  <c r="P127" i="12"/>
  <c r="BI123" i="12"/>
  <c r="BH123" i="12"/>
  <c r="BG123" i="12"/>
  <c r="BF123" i="12"/>
  <c r="T123" i="12"/>
  <c r="R123" i="12"/>
  <c r="P123" i="12"/>
  <c r="BI118" i="12"/>
  <c r="BH118" i="12"/>
  <c r="BG118" i="12"/>
  <c r="BF118" i="12"/>
  <c r="T118" i="12"/>
  <c r="R118" i="12"/>
  <c r="P118" i="12"/>
  <c r="BI111" i="12"/>
  <c r="BH111" i="12"/>
  <c r="BG111" i="12"/>
  <c r="BF111" i="12"/>
  <c r="T111" i="12"/>
  <c r="T110" i="12" s="1"/>
  <c r="T109" i="12" s="1"/>
  <c r="R111" i="12"/>
  <c r="R110" i="12"/>
  <c r="R109" i="12" s="1"/>
  <c r="P111" i="12"/>
  <c r="P110" i="12" s="1"/>
  <c r="P109" i="12" s="1"/>
  <c r="F103" i="12"/>
  <c r="F101" i="12"/>
  <c r="E99" i="12"/>
  <c r="F58" i="12"/>
  <c r="F56" i="12"/>
  <c r="E54" i="12"/>
  <c r="J26" i="12"/>
  <c r="E26" i="12"/>
  <c r="J59" i="12" s="1"/>
  <c r="J25" i="12"/>
  <c r="J23" i="12"/>
  <c r="E23" i="12"/>
  <c r="J103" i="12" s="1"/>
  <c r="J22" i="12"/>
  <c r="J20" i="12"/>
  <c r="E20" i="12"/>
  <c r="F104" i="12" s="1"/>
  <c r="J19" i="12"/>
  <c r="J14" i="12"/>
  <c r="J101" i="12"/>
  <c r="E7" i="12"/>
  <c r="E50" i="12" s="1"/>
  <c r="J39" i="11"/>
  <c r="J38" i="11"/>
  <c r="AY68" i="1" s="1"/>
  <c r="J37" i="11"/>
  <c r="AX68" i="1" s="1"/>
  <c r="BI93" i="11"/>
  <c r="BH93" i="11"/>
  <c r="BG93" i="11"/>
  <c r="BF93" i="11"/>
  <c r="T93" i="11"/>
  <c r="R93" i="11"/>
  <c r="P93" i="11"/>
  <c r="BI90" i="11"/>
  <c r="BH90" i="11"/>
  <c r="BG90" i="11"/>
  <c r="BF90" i="11"/>
  <c r="T90" i="11"/>
  <c r="R90" i="11"/>
  <c r="P90" i="11"/>
  <c r="F83" i="11"/>
  <c r="F81" i="11"/>
  <c r="E79" i="11"/>
  <c r="F58" i="11"/>
  <c r="F56" i="11"/>
  <c r="E54" i="11"/>
  <c r="J26" i="11"/>
  <c r="E26" i="11"/>
  <c r="J84" i="11"/>
  <c r="J25" i="11"/>
  <c r="J23" i="11"/>
  <c r="E23" i="11"/>
  <c r="J58" i="11"/>
  <c r="J22" i="11"/>
  <c r="J20" i="11"/>
  <c r="E20" i="11"/>
  <c r="F59" i="11" s="1"/>
  <c r="J19" i="11"/>
  <c r="J14" i="11"/>
  <c r="J81" i="11" s="1"/>
  <c r="E7" i="11"/>
  <c r="E75" i="11" s="1"/>
  <c r="J39" i="10"/>
  <c r="J38" i="10"/>
  <c r="AY67" i="1"/>
  <c r="J37" i="10"/>
  <c r="AX67" i="1"/>
  <c r="BI123" i="10"/>
  <c r="BH123" i="10"/>
  <c r="BG123" i="10"/>
  <c r="BF123" i="10"/>
  <c r="T123" i="10"/>
  <c r="R123" i="10"/>
  <c r="P123" i="10"/>
  <c r="BI120" i="10"/>
  <c r="BH120" i="10"/>
  <c r="BG120" i="10"/>
  <c r="BF120" i="10"/>
  <c r="T120" i="10"/>
  <c r="R120" i="10"/>
  <c r="P120" i="10"/>
  <c r="BI118" i="10"/>
  <c r="BH118" i="10"/>
  <c r="BG118" i="10"/>
  <c r="BF118" i="10"/>
  <c r="T118" i="10"/>
  <c r="R118" i="10"/>
  <c r="P118" i="10"/>
  <c r="BI116" i="10"/>
  <c r="BH116" i="10"/>
  <c r="BG116" i="10"/>
  <c r="BF116" i="10"/>
  <c r="T116" i="10"/>
  <c r="R116" i="10"/>
  <c r="P116" i="10"/>
  <c r="BI114" i="10"/>
  <c r="BH114" i="10"/>
  <c r="BG114" i="10"/>
  <c r="BF114" i="10"/>
  <c r="T114" i="10"/>
  <c r="R114" i="10"/>
  <c r="P114" i="10"/>
  <c r="BI111" i="10"/>
  <c r="BH111" i="10"/>
  <c r="BG111" i="10"/>
  <c r="BF111" i="10"/>
  <c r="T111" i="10"/>
  <c r="R111" i="10"/>
  <c r="P111" i="10"/>
  <c r="BI108" i="10"/>
  <c r="BH108" i="10"/>
  <c r="BG108" i="10"/>
  <c r="BF108" i="10"/>
  <c r="T108" i="10"/>
  <c r="R108" i="10"/>
  <c r="P108" i="10"/>
  <c r="BI105" i="10"/>
  <c r="BH105" i="10"/>
  <c r="BG105" i="10"/>
  <c r="BF105" i="10"/>
  <c r="T105" i="10"/>
  <c r="R105" i="10"/>
  <c r="P105" i="10"/>
  <c r="BI102" i="10"/>
  <c r="BH102" i="10"/>
  <c r="BG102" i="10"/>
  <c r="BF102" i="10"/>
  <c r="T102" i="10"/>
  <c r="R102" i="10"/>
  <c r="P102" i="10"/>
  <c r="BI99" i="10"/>
  <c r="BH99" i="10"/>
  <c r="BG99" i="10"/>
  <c r="BF99" i="10"/>
  <c r="T99" i="10"/>
  <c r="R99" i="10"/>
  <c r="P99" i="10"/>
  <c r="BI96" i="10"/>
  <c r="BH96" i="10"/>
  <c r="BG96" i="10"/>
  <c r="BF96" i="10"/>
  <c r="T96" i="10"/>
  <c r="R96" i="10"/>
  <c r="P96" i="10"/>
  <c r="BI93" i="10"/>
  <c r="BH93" i="10"/>
  <c r="BG93" i="10"/>
  <c r="BF93" i="10"/>
  <c r="T93" i="10"/>
  <c r="R93" i="10"/>
  <c r="P93" i="10"/>
  <c r="BI90" i="10"/>
  <c r="BH90" i="10"/>
  <c r="BG90" i="10"/>
  <c r="BF90" i="10"/>
  <c r="T90" i="10"/>
  <c r="R90" i="10"/>
  <c r="P90" i="10"/>
  <c r="F83" i="10"/>
  <c r="F81" i="10"/>
  <c r="E79" i="10"/>
  <c r="F58" i="10"/>
  <c r="F56" i="10"/>
  <c r="E54" i="10"/>
  <c r="J26" i="10"/>
  <c r="E26" i="10"/>
  <c r="J59" i="10"/>
  <c r="J25" i="10"/>
  <c r="J23" i="10"/>
  <c r="E23" i="10"/>
  <c r="J83" i="10"/>
  <c r="J22" i="10"/>
  <c r="J20" i="10"/>
  <c r="E20" i="10"/>
  <c r="F84" i="10"/>
  <c r="J19" i="10"/>
  <c r="J14" i="10"/>
  <c r="J56" i="10" s="1"/>
  <c r="E7" i="10"/>
  <c r="E75" i="10" s="1"/>
  <c r="J39" i="9"/>
  <c r="J38" i="9"/>
  <c r="AY66" i="1"/>
  <c r="J37" i="9"/>
  <c r="AX66" i="1"/>
  <c r="BI439" i="9"/>
  <c r="BH439" i="9"/>
  <c r="BG439" i="9"/>
  <c r="BF439" i="9"/>
  <c r="T439" i="9"/>
  <c r="R439" i="9"/>
  <c r="P439" i="9"/>
  <c r="BI436" i="9"/>
  <c r="BH436" i="9"/>
  <c r="BG436" i="9"/>
  <c r="BF436" i="9"/>
  <c r="T436" i="9"/>
  <c r="R436" i="9"/>
  <c r="P436" i="9"/>
  <c r="BI432" i="9"/>
  <c r="BH432" i="9"/>
  <c r="BG432" i="9"/>
  <c r="BF432" i="9"/>
  <c r="T432" i="9"/>
  <c r="R432" i="9"/>
  <c r="P432" i="9"/>
  <c r="BI429" i="9"/>
  <c r="BH429" i="9"/>
  <c r="BG429" i="9"/>
  <c r="BF429" i="9"/>
  <c r="T429" i="9"/>
  <c r="R429" i="9"/>
  <c r="P429" i="9"/>
  <c r="BI426" i="9"/>
  <c r="BH426" i="9"/>
  <c r="BG426" i="9"/>
  <c r="BF426" i="9"/>
  <c r="T426" i="9"/>
  <c r="R426" i="9"/>
  <c r="P426" i="9"/>
  <c r="BI423" i="9"/>
  <c r="BH423" i="9"/>
  <c r="BG423" i="9"/>
  <c r="BF423" i="9"/>
  <c r="T423" i="9"/>
  <c r="R423" i="9"/>
  <c r="P423" i="9"/>
  <c r="BI420" i="9"/>
  <c r="BH420" i="9"/>
  <c r="BG420" i="9"/>
  <c r="BF420" i="9"/>
  <c r="T420" i="9"/>
  <c r="R420" i="9"/>
  <c r="P420" i="9"/>
  <c r="BI418" i="9"/>
  <c r="BH418" i="9"/>
  <c r="BG418" i="9"/>
  <c r="BF418" i="9"/>
  <c r="T418" i="9"/>
  <c r="R418" i="9"/>
  <c r="P418" i="9"/>
  <c r="BI415" i="9"/>
  <c r="BH415" i="9"/>
  <c r="BG415" i="9"/>
  <c r="BF415" i="9"/>
  <c r="T415" i="9"/>
  <c r="R415" i="9"/>
  <c r="P415" i="9"/>
  <c r="BI411" i="9"/>
  <c r="BH411" i="9"/>
  <c r="BG411" i="9"/>
  <c r="BF411" i="9"/>
  <c r="T411" i="9"/>
  <c r="R411" i="9"/>
  <c r="P411" i="9"/>
  <c r="BI409" i="9"/>
  <c r="BH409" i="9"/>
  <c r="BG409" i="9"/>
  <c r="BF409" i="9"/>
  <c r="T409" i="9"/>
  <c r="R409" i="9"/>
  <c r="P409" i="9"/>
  <c r="BI406" i="9"/>
  <c r="BH406" i="9"/>
  <c r="BG406" i="9"/>
  <c r="BF406" i="9"/>
  <c r="T406" i="9"/>
  <c r="R406" i="9"/>
  <c r="P406" i="9"/>
  <c r="BI404" i="9"/>
  <c r="BH404" i="9"/>
  <c r="BG404" i="9"/>
  <c r="BF404" i="9"/>
  <c r="T404" i="9"/>
  <c r="R404" i="9"/>
  <c r="P404" i="9"/>
  <c r="BI402" i="9"/>
  <c r="BH402" i="9"/>
  <c r="BG402" i="9"/>
  <c r="BF402" i="9"/>
  <c r="T402" i="9"/>
  <c r="R402" i="9"/>
  <c r="P402" i="9"/>
  <c r="BI399" i="9"/>
  <c r="BH399" i="9"/>
  <c r="BG399" i="9"/>
  <c r="BF399" i="9"/>
  <c r="T399" i="9"/>
  <c r="R399" i="9"/>
  <c r="P399" i="9"/>
  <c r="BI396" i="9"/>
  <c r="BH396" i="9"/>
  <c r="BG396" i="9"/>
  <c r="BF396" i="9"/>
  <c r="T396" i="9"/>
  <c r="R396" i="9"/>
  <c r="P396" i="9"/>
  <c r="BI392" i="9"/>
  <c r="BH392" i="9"/>
  <c r="BG392" i="9"/>
  <c r="BF392" i="9"/>
  <c r="T392" i="9"/>
  <c r="R392" i="9"/>
  <c r="P392" i="9"/>
  <c r="BI389" i="9"/>
  <c r="BH389" i="9"/>
  <c r="BG389" i="9"/>
  <c r="BF389" i="9"/>
  <c r="T389" i="9"/>
  <c r="R389" i="9"/>
  <c r="P389" i="9"/>
  <c r="BI384" i="9"/>
  <c r="BH384" i="9"/>
  <c r="BG384" i="9"/>
  <c r="BF384" i="9"/>
  <c r="T384" i="9"/>
  <c r="R384" i="9"/>
  <c r="P384" i="9"/>
  <c r="BI378" i="9"/>
  <c r="BH378" i="9"/>
  <c r="BG378" i="9"/>
  <c r="BF378" i="9"/>
  <c r="T378" i="9"/>
  <c r="R378" i="9"/>
  <c r="P378" i="9"/>
  <c r="BI375" i="9"/>
  <c r="BH375" i="9"/>
  <c r="BG375" i="9"/>
  <c r="BF375" i="9"/>
  <c r="T375" i="9"/>
  <c r="R375" i="9"/>
  <c r="P375" i="9"/>
  <c r="BI373" i="9"/>
  <c r="BH373" i="9"/>
  <c r="BG373" i="9"/>
  <c r="BF373" i="9"/>
  <c r="T373" i="9"/>
  <c r="R373" i="9"/>
  <c r="P373" i="9"/>
  <c r="BI371" i="9"/>
  <c r="BH371" i="9"/>
  <c r="BG371" i="9"/>
  <c r="BF371" i="9"/>
  <c r="T371" i="9"/>
  <c r="R371" i="9"/>
  <c r="P371" i="9"/>
  <c r="BI369" i="9"/>
  <c r="BH369" i="9"/>
  <c r="BG369" i="9"/>
  <c r="BF369" i="9"/>
  <c r="T369" i="9"/>
  <c r="R369" i="9"/>
  <c r="P369" i="9"/>
  <c r="BI362" i="9"/>
  <c r="BH362" i="9"/>
  <c r="BG362" i="9"/>
  <c r="BF362" i="9"/>
  <c r="T362" i="9"/>
  <c r="R362" i="9"/>
  <c r="P362" i="9"/>
  <c r="BI359" i="9"/>
  <c r="BH359" i="9"/>
  <c r="BG359" i="9"/>
  <c r="BF359" i="9"/>
  <c r="T359" i="9"/>
  <c r="R359" i="9"/>
  <c r="P359" i="9"/>
  <c r="BI356" i="9"/>
  <c r="BH356" i="9"/>
  <c r="BG356" i="9"/>
  <c r="BF356" i="9"/>
  <c r="T356" i="9"/>
  <c r="R356" i="9"/>
  <c r="P356" i="9"/>
  <c r="BI352" i="9"/>
  <c r="BH352" i="9"/>
  <c r="BG352" i="9"/>
  <c r="BF352" i="9"/>
  <c r="T352" i="9"/>
  <c r="R352" i="9"/>
  <c r="P352" i="9"/>
  <c r="BI350" i="9"/>
  <c r="BH350" i="9"/>
  <c r="BG350" i="9"/>
  <c r="BF350" i="9"/>
  <c r="T350" i="9"/>
  <c r="R350" i="9"/>
  <c r="P350" i="9"/>
  <c r="BI348" i="9"/>
  <c r="BH348" i="9"/>
  <c r="BG348" i="9"/>
  <c r="BF348" i="9"/>
  <c r="T348" i="9"/>
  <c r="R348" i="9"/>
  <c r="P348" i="9"/>
  <c r="BI346" i="9"/>
  <c r="BH346" i="9"/>
  <c r="BG346" i="9"/>
  <c r="BF346" i="9"/>
  <c r="T346" i="9"/>
  <c r="R346" i="9"/>
  <c r="P346" i="9"/>
  <c r="BI344" i="9"/>
  <c r="BH344" i="9"/>
  <c r="BG344" i="9"/>
  <c r="BF344" i="9"/>
  <c r="T344" i="9"/>
  <c r="R344" i="9"/>
  <c r="P344" i="9"/>
  <c r="BI336" i="9"/>
  <c r="BH336" i="9"/>
  <c r="BG336" i="9"/>
  <c r="BF336" i="9"/>
  <c r="T336" i="9"/>
  <c r="R336" i="9"/>
  <c r="P336" i="9"/>
  <c r="BI334" i="9"/>
  <c r="BH334" i="9"/>
  <c r="BG334" i="9"/>
  <c r="BF334" i="9"/>
  <c r="T334" i="9"/>
  <c r="R334" i="9"/>
  <c r="P334" i="9"/>
  <c r="BI332" i="9"/>
  <c r="BH332" i="9"/>
  <c r="BG332" i="9"/>
  <c r="BF332" i="9"/>
  <c r="T332" i="9"/>
  <c r="R332" i="9"/>
  <c r="P332" i="9"/>
  <c r="BI329" i="9"/>
  <c r="BH329" i="9"/>
  <c r="BG329" i="9"/>
  <c r="BF329" i="9"/>
  <c r="T329" i="9"/>
  <c r="R329" i="9"/>
  <c r="P329" i="9"/>
  <c r="BI327" i="9"/>
  <c r="BH327" i="9"/>
  <c r="BG327" i="9"/>
  <c r="BF327" i="9"/>
  <c r="T327" i="9"/>
  <c r="R327" i="9"/>
  <c r="P327" i="9"/>
  <c r="BI325" i="9"/>
  <c r="BH325" i="9"/>
  <c r="BG325" i="9"/>
  <c r="BF325" i="9"/>
  <c r="T325" i="9"/>
  <c r="R325" i="9"/>
  <c r="P325" i="9"/>
  <c r="BI323" i="9"/>
  <c r="BH323" i="9"/>
  <c r="BG323" i="9"/>
  <c r="BF323" i="9"/>
  <c r="T323" i="9"/>
  <c r="R323" i="9"/>
  <c r="P323" i="9"/>
  <c r="BI319" i="9"/>
  <c r="BH319" i="9"/>
  <c r="BG319" i="9"/>
  <c r="BF319" i="9"/>
  <c r="T319" i="9"/>
  <c r="R319" i="9"/>
  <c r="P319" i="9"/>
  <c r="BI317" i="9"/>
  <c r="BH317" i="9"/>
  <c r="BG317" i="9"/>
  <c r="BF317" i="9"/>
  <c r="T317" i="9"/>
  <c r="R317" i="9"/>
  <c r="P317" i="9"/>
  <c r="BI314" i="9"/>
  <c r="BH314" i="9"/>
  <c r="BG314" i="9"/>
  <c r="BF314" i="9"/>
  <c r="T314" i="9"/>
  <c r="R314" i="9"/>
  <c r="P314" i="9"/>
  <c r="BI312" i="9"/>
  <c r="BH312" i="9"/>
  <c r="BG312" i="9"/>
  <c r="BF312" i="9"/>
  <c r="T312" i="9"/>
  <c r="R312" i="9"/>
  <c r="P312" i="9"/>
  <c r="BI309" i="9"/>
  <c r="BH309" i="9"/>
  <c r="BG309" i="9"/>
  <c r="BF309" i="9"/>
  <c r="T309" i="9"/>
  <c r="R309" i="9"/>
  <c r="P309" i="9"/>
  <c r="BI302" i="9"/>
  <c r="BH302" i="9"/>
  <c r="BG302" i="9"/>
  <c r="BF302" i="9"/>
  <c r="T302" i="9"/>
  <c r="R302" i="9"/>
  <c r="P302" i="9"/>
  <c r="BI294" i="9"/>
  <c r="BH294" i="9"/>
  <c r="BG294" i="9"/>
  <c r="BF294" i="9"/>
  <c r="T294" i="9"/>
  <c r="R294" i="9"/>
  <c r="P294" i="9"/>
  <c r="BI292" i="9"/>
  <c r="BH292" i="9"/>
  <c r="BG292" i="9"/>
  <c r="BF292" i="9"/>
  <c r="T292" i="9"/>
  <c r="R292" i="9"/>
  <c r="P292" i="9"/>
  <c r="BI289" i="9"/>
  <c r="BH289" i="9"/>
  <c r="BG289" i="9"/>
  <c r="BF289" i="9"/>
  <c r="T289" i="9"/>
  <c r="R289" i="9"/>
  <c r="P289" i="9"/>
  <c r="BI287" i="9"/>
  <c r="BH287" i="9"/>
  <c r="BG287" i="9"/>
  <c r="BF287" i="9"/>
  <c r="T287" i="9"/>
  <c r="R287" i="9"/>
  <c r="P287" i="9"/>
  <c r="BI284" i="9"/>
  <c r="BH284" i="9"/>
  <c r="BG284" i="9"/>
  <c r="BF284" i="9"/>
  <c r="T284" i="9"/>
  <c r="R284" i="9"/>
  <c r="P284" i="9"/>
  <c r="BI282" i="9"/>
  <c r="BH282" i="9"/>
  <c r="BG282" i="9"/>
  <c r="BF282" i="9"/>
  <c r="T282" i="9"/>
  <c r="R282" i="9"/>
  <c r="P282" i="9"/>
  <c r="BI279" i="9"/>
  <c r="BH279" i="9"/>
  <c r="BG279" i="9"/>
  <c r="BF279" i="9"/>
  <c r="T279" i="9"/>
  <c r="R279" i="9"/>
  <c r="P279" i="9"/>
  <c r="BI277" i="9"/>
  <c r="BH277" i="9"/>
  <c r="BG277" i="9"/>
  <c r="BF277" i="9"/>
  <c r="T277" i="9"/>
  <c r="R277" i="9"/>
  <c r="P277" i="9"/>
  <c r="BI274" i="9"/>
  <c r="BH274" i="9"/>
  <c r="BG274" i="9"/>
  <c r="BF274" i="9"/>
  <c r="T274" i="9"/>
  <c r="R274" i="9"/>
  <c r="P274" i="9"/>
  <c r="BI272" i="9"/>
  <c r="BH272" i="9"/>
  <c r="BG272" i="9"/>
  <c r="BF272" i="9"/>
  <c r="T272" i="9"/>
  <c r="R272" i="9"/>
  <c r="P272" i="9"/>
  <c r="BI270" i="9"/>
  <c r="BH270" i="9"/>
  <c r="BG270" i="9"/>
  <c r="BF270" i="9"/>
  <c r="T270" i="9"/>
  <c r="R270" i="9"/>
  <c r="P270" i="9"/>
  <c r="BI268" i="9"/>
  <c r="BH268" i="9"/>
  <c r="BG268" i="9"/>
  <c r="BF268" i="9"/>
  <c r="T268" i="9"/>
  <c r="R268" i="9"/>
  <c r="P268" i="9"/>
  <c r="BI266" i="9"/>
  <c r="BH266" i="9"/>
  <c r="BG266" i="9"/>
  <c r="BF266" i="9"/>
  <c r="T266" i="9"/>
  <c r="R266" i="9"/>
  <c r="P266" i="9"/>
  <c r="BI264" i="9"/>
  <c r="BH264" i="9"/>
  <c r="BG264" i="9"/>
  <c r="BF264" i="9"/>
  <c r="T264" i="9"/>
  <c r="R264" i="9"/>
  <c r="P264" i="9"/>
  <c r="BI262" i="9"/>
  <c r="BH262" i="9"/>
  <c r="BG262" i="9"/>
  <c r="BF262" i="9"/>
  <c r="T262" i="9"/>
  <c r="R262" i="9"/>
  <c r="P262" i="9"/>
  <c r="BI260" i="9"/>
  <c r="BH260" i="9"/>
  <c r="BG260" i="9"/>
  <c r="BF260" i="9"/>
  <c r="T260" i="9"/>
  <c r="R260" i="9"/>
  <c r="P260" i="9"/>
  <c r="BI257" i="9"/>
  <c r="BH257" i="9"/>
  <c r="BG257" i="9"/>
  <c r="BF257" i="9"/>
  <c r="T257" i="9"/>
  <c r="R257" i="9"/>
  <c r="P257" i="9"/>
  <c r="BI255" i="9"/>
  <c r="BH255" i="9"/>
  <c r="BG255" i="9"/>
  <c r="BF255" i="9"/>
  <c r="T255" i="9"/>
  <c r="R255" i="9"/>
  <c r="P255" i="9"/>
  <c r="BI253" i="9"/>
  <c r="BH253" i="9"/>
  <c r="BG253" i="9"/>
  <c r="BF253" i="9"/>
  <c r="T253" i="9"/>
  <c r="R253" i="9"/>
  <c r="P253" i="9"/>
  <c r="BI250" i="9"/>
  <c r="BH250" i="9"/>
  <c r="BG250" i="9"/>
  <c r="BF250" i="9"/>
  <c r="T250" i="9"/>
  <c r="R250" i="9"/>
  <c r="P250" i="9"/>
  <c r="BI248" i="9"/>
  <c r="BH248" i="9"/>
  <c r="BG248" i="9"/>
  <c r="BF248" i="9"/>
  <c r="T248" i="9"/>
  <c r="R248" i="9"/>
  <c r="P248" i="9"/>
  <c r="BI246" i="9"/>
  <c r="BH246" i="9"/>
  <c r="BG246" i="9"/>
  <c r="BF246" i="9"/>
  <c r="T246" i="9"/>
  <c r="R246" i="9"/>
  <c r="P246" i="9"/>
  <c r="BI243" i="9"/>
  <c r="BH243" i="9"/>
  <c r="BG243" i="9"/>
  <c r="BF243" i="9"/>
  <c r="T243" i="9"/>
  <c r="R243" i="9"/>
  <c r="P243" i="9"/>
  <c r="BI240" i="9"/>
  <c r="BH240" i="9"/>
  <c r="BG240" i="9"/>
  <c r="BF240" i="9"/>
  <c r="T240" i="9"/>
  <c r="R240" i="9"/>
  <c r="P240" i="9"/>
  <c r="BI237" i="9"/>
  <c r="BH237" i="9"/>
  <c r="BG237" i="9"/>
  <c r="BF237" i="9"/>
  <c r="T237" i="9"/>
  <c r="R237" i="9"/>
  <c r="P237" i="9"/>
  <c r="BI234" i="9"/>
  <c r="BH234" i="9"/>
  <c r="BG234" i="9"/>
  <c r="BF234" i="9"/>
  <c r="T234" i="9"/>
  <c r="R234" i="9"/>
  <c r="P234" i="9"/>
  <c r="BI231" i="9"/>
  <c r="BH231" i="9"/>
  <c r="BG231" i="9"/>
  <c r="BF231" i="9"/>
  <c r="T231" i="9"/>
  <c r="R231" i="9"/>
  <c r="P231" i="9"/>
  <c r="BI228" i="9"/>
  <c r="BH228" i="9"/>
  <c r="BG228" i="9"/>
  <c r="BF228" i="9"/>
  <c r="T228" i="9"/>
  <c r="R228" i="9"/>
  <c r="P228" i="9"/>
  <c r="BI225" i="9"/>
  <c r="BH225" i="9"/>
  <c r="BG225" i="9"/>
  <c r="BF225" i="9"/>
  <c r="T225" i="9"/>
  <c r="R225" i="9"/>
  <c r="P225" i="9"/>
  <c r="BI222" i="9"/>
  <c r="BH222" i="9"/>
  <c r="BG222" i="9"/>
  <c r="BF222" i="9"/>
  <c r="T222" i="9"/>
  <c r="R222" i="9"/>
  <c r="P222" i="9"/>
  <c r="BI219" i="9"/>
  <c r="BH219" i="9"/>
  <c r="BG219" i="9"/>
  <c r="BF219" i="9"/>
  <c r="T219" i="9"/>
  <c r="R219" i="9"/>
  <c r="P219" i="9"/>
  <c r="BI216" i="9"/>
  <c r="BH216" i="9"/>
  <c r="BG216" i="9"/>
  <c r="BF216" i="9"/>
  <c r="T216" i="9"/>
  <c r="R216" i="9"/>
  <c r="P216" i="9"/>
  <c r="BI213" i="9"/>
  <c r="BH213" i="9"/>
  <c r="BG213" i="9"/>
  <c r="BF213" i="9"/>
  <c r="T213" i="9"/>
  <c r="R213" i="9"/>
  <c r="P213" i="9"/>
  <c r="BI211" i="9"/>
  <c r="BH211" i="9"/>
  <c r="BG211" i="9"/>
  <c r="BF211" i="9"/>
  <c r="T211" i="9"/>
  <c r="R211" i="9"/>
  <c r="P211" i="9"/>
  <c r="BI208" i="9"/>
  <c r="BH208" i="9"/>
  <c r="BG208" i="9"/>
  <c r="BF208" i="9"/>
  <c r="T208" i="9"/>
  <c r="R208" i="9"/>
  <c r="P208" i="9"/>
  <c r="BI206" i="9"/>
  <c r="BH206" i="9"/>
  <c r="BG206" i="9"/>
  <c r="BF206" i="9"/>
  <c r="T206" i="9"/>
  <c r="R206" i="9"/>
  <c r="P206" i="9"/>
  <c r="BI203" i="9"/>
  <c r="BH203" i="9"/>
  <c r="BG203" i="9"/>
  <c r="BF203" i="9"/>
  <c r="T203" i="9"/>
  <c r="R203" i="9"/>
  <c r="P203" i="9"/>
  <c r="BI201" i="9"/>
  <c r="BH201" i="9"/>
  <c r="BG201" i="9"/>
  <c r="BF201" i="9"/>
  <c r="T201" i="9"/>
  <c r="R201" i="9"/>
  <c r="P201" i="9"/>
  <c r="BI198" i="9"/>
  <c r="BH198" i="9"/>
  <c r="BG198" i="9"/>
  <c r="BF198" i="9"/>
  <c r="T198" i="9"/>
  <c r="R198" i="9"/>
  <c r="P198" i="9"/>
  <c r="BI196" i="9"/>
  <c r="BH196" i="9"/>
  <c r="BG196" i="9"/>
  <c r="BF196" i="9"/>
  <c r="T196" i="9"/>
  <c r="R196" i="9"/>
  <c r="P196" i="9"/>
  <c r="BI193" i="9"/>
  <c r="BH193" i="9"/>
  <c r="BG193" i="9"/>
  <c r="BF193" i="9"/>
  <c r="T193" i="9"/>
  <c r="R193" i="9"/>
  <c r="P193" i="9"/>
  <c r="BI191" i="9"/>
  <c r="BH191" i="9"/>
  <c r="BG191" i="9"/>
  <c r="BF191" i="9"/>
  <c r="T191" i="9"/>
  <c r="R191" i="9"/>
  <c r="P191" i="9"/>
  <c r="BI188" i="9"/>
  <c r="BH188" i="9"/>
  <c r="BG188" i="9"/>
  <c r="BF188" i="9"/>
  <c r="T188" i="9"/>
  <c r="R188" i="9"/>
  <c r="P188" i="9"/>
  <c r="BI186" i="9"/>
  <c r="BH186" i="9"/>
  <c r="BG186" i="9"/>
  <c r="BF186" i="9"/>
  <c r="T186" i="9"/>
  <c r="R186" i="9"/>
  <c r="P186" i="9"/>
  <c r="BI183" i="9"/>
  <c r="BH183" i="9"/>
  <c r="BG183" i="9"/>
  <c r="BF183" i="9"/>
  <c r="T183" i="9"/>
  <c r="R183" i="9"/>
  <c r="P183" i="9"/>
  <c r="BI181" i="9"/>
  <c r="BH181" i="9"/>
  <c r="BG181" i="9"/>
  <c r="BF181" i="9"/>
  <c r="T181" i="9"/>
  <c r="R181" i="9"/>
  <c r="P181" i="9"/>
  <c r="BI178" i="9"/>
  <c r="BH178" i="9"/>
  <c r="BG178" i="9"/>
  <c r="BF178" i="9"/>
  <c r="T178" i="9"/>
  <c r="R178" i="9"/>
  <c r="P178" i="9"/>
  <c r="BI175" i="9"/>
  <c r="BH175" i="9"/>
  <c r="BG175" i="9"/>
  <c r="BF175" i="9"/>
  <c r="T175" i="9"/>
  <c r="R175" i="9"/>
  <c r="P175" i="9"/>
  <c r="BI172" i="9"/>
  <c r="BH172" i="9"/>
  <c r="BG172" i="9"/>
  <c r="BF172" i="9"/>
  <c r="T172" i="9"/>
  <c r="R172" i="9"/>
  <c r="P172" i="9"/>
  <c r="BI170" i="9"/>
  <c r="BH170" i="9"/>
  <c r="BG170" i="9"/>
  <c r="BF170" i="9"/>
  <c r="T170" i="9"/>
  <c r="R170" i="9"/>
  <c r="P170" i="9"/>
  <c r="BI167" i="9"/>
  <c r="BH167" i="9"/>
  <c r="BG167" i="9"/>
  <c r="BF167" i="9"/>
  <c r="T167" i="9"/>
  <c r="R167" i="9"/>
  <c r="P167" i="9"/>
  <c r="BI165" i="9"/>
  <c r="BH165" i="9"/>
  <c r="BG165" i="9"/>
  <c r="BF165" i="9"/>
  <c r="T165" i="9"/>
  <c r="R165" i="9"/>
  <c r="P165" i="9"/>
  <c r="BI162" i="9"/>
  <c r="BH162" i="9"/>
  <c r="BG162" i="9"/>
  <c r="BF162" i="9"/>
  <c r="T162" i="9"/>
  <c r="R162" i="9"/>
  <c r="P162" i="9"/>
  <c r="BI160" i="9"/>
  <c r="BH160" i="9"/>
  <c r="BG160" i="9"/>
  <c r="BF160" i="9"/>
  <c r="T160" i="9"/>
  <c r="R160" i="9"/>
  <c r="P160" i="9"/>
  <c r="BI157" i="9"/>
  <c r="BH157" i="9"/>
  <c r="BG157" i="9"/>
  <c r="BF157" i="9"/>
  <c r="T157" i="9"/>
  <c r="R157" i="9"/>
  <c r="P157" i="9"/>
  <c r="BI155" i="9"/>
  <c r="BH155" i="9"/>
  <c r="BG155" i="9"/>
  <c r="BF155" i="9"/>
  <c r="T155" i="9"/>
  <c r="R155" i="9"/>
  <c r="P155" i="9"/>
  <c r="BI152" i="9"/>
  <c r="BH152" i="9"/>
  <c r="BG152" i="9"/>
  <c r="BF152" i="9"/>
  <c r="T152" i="9"/>
  <c r="R152" i="9"/>
  <c r="P152" i="9"/>
  <c r="BI147" i="9"/>
  <c r="BH147" i="9"/>
  <c r="BG147" i="9"/>
  <c r="BF147" i="9"/>
  <c r="T147" i="9"/>
  <c r="T146" i="9"/>
  <c r="R147" i="9"/>
  <c r="R146" i="9"/>
  <c r="P147" i="9"/>
  <c r="P146" i="9" s="1"/>
  <c r="BI140" i="9"/>
  <c r="BH140" i="9"/>
  <c r="BG140" i="9"/>
  <c r="BF140" i="9"/>
  <c r="T140" i="9"/>
  <c r="R140" i="9"/>
  <c r="P140" i="9"/>
  <c r="BI136" i="9"/>
  <c r="BH136" i="9"/>
  <c r="BG136" i="9"/>
  <c r="BF136" i="9"/>
  <c r="T136" i="9"/>
  <c r="R136" i="9"/>
  <c r="P136" i="9"/>
  <c r="BI133" i="9"/>
  <c r="BH133" i="9"/>
  <c r="BG133" i="9"/>
  <c r="BF133" i="9"/>
  <c r="T133" i="9"/>
  <c r="R133" i="9"/>
  <c r="P133" i="9"/>
  <c r="BI129" i="9"/>
  <c r="BH129" i="9"/>
  <c r="BG129" i="9"/>
  <c r="BF129" i="9"/>
  <c r="T129" i="9"/>
  <c r="R129" i="9"/>
  <c r="P129" i="9"/>
  <c r="BI126" i="9"/>
  <c r="BH126" i="9"/>
  <c r="BG126" i="9"/>
  <c r="BF126" i="9"/>
  <c r="T126" i="9"/>
  <c r="R126" i="9"/>
  <c r="P126" i="9"/>
  <c r="BI122" i="9"/>
  <c r="BH122" i="9"/>
  <c r="BG122" i="9"/>
  <c r="BF122" i="9"/>
  <c r="T122" i="9"/>
  <c r="R122" i="9"/>
  <c r="P122" i="9"/>
  <c r="BI119" i="9"/>
  <c r="BH119" i="9"/>
  <c r="BG119" i="9"/>
  <c r="BF119" i="9"/>
  <c r="T119" i="9"/>
  <c r="R119" i="9"/>
  <c r="P119" i="9"/>
  <c r="BI116" i="9"/>
  <c r="BH116" i="9"/>
  <c r="BG116" i="9"/>
  <c r="BF116" i="9"/>
  <c r="T116" i="9"/>
  <c r="R116" i="9"/>
  <c r="P116" i="9"/>
  <c r="BI113" i="9"/>
  <c r="BH113" i="9"/>
  <c r="BG113" i="9"/>
  <c r="BF113" i="9"/>
  <c r="T113" i="9"/>
  <c r="R113" i="9"/>
  <c r="P113" i="9"/>
  <c r="BI105" i="9"/>
  <c r="BH105" i="9"/>
  <c r="BG105" i="9"/>
  <c r="BF105" i="9"/>
  <c r="T105" i="9"/>
  <c r="R105" i="9"/>
  <c r="P105" i="9"/>
  <c r="BI101" i="9"/>
  <c r="BH101" i="9"/>
  <c r="BG101" i="9"/>
  <c r="BF101" i="9"/>
  <c r="T101" i="9"/>
  <c r="R101" i="9"/>
  <c r="P101" i="9"/>
  <c r="F93" i="9"/>
  <c r="F91" i="9"/>
  <c r="E89" i="9"/>
  <c r="F58" i="9"/>
  <c r="F56" i="9"/>
  <c r="E54" i="9"/>
  <c r="J26" i="9"/>
  <c r="E26" i="9"/>
  <c r="J94" i="9"/>
  <c r="J25" i="9"/>
  <c r="J23" i="9"/>
  <c r="E23" i="9"/>
  <c r="J93" i="9"/>
  <c r="J22" i="9"/>
  <c r="J20" i="9"/>
  <c r="E20" i="9"/>
  <c r="F59" i="9"/>
  <c r="J19" i="9"/>
  <c r="J14" i="9"/>
  <c r="J56" i="9" s="1"/>
  <c r="E7" i="9"/>
  <c r="E50" i="9" s="1"/>
  <c r="J39" i="8"/>
  <c r="J38" i="8"/>
  <c r="AY64" i="1"/>
  <c r="J37" i="8"/>
  <c r="AX64" i="1"/>
  <c r="BI191" i="8"/>
  <c r="BH191" i="8"/>
  <c r="BG191" i="8"/>
  <c r="BF191" i="8"/>
  <c r="T191" i="8"/>
  <c r="R191" i="8"/>
  <c r="P191" i="8"/>
  <c r="BI188" i="8"/>
  <c r="BH188" i="8"/>
  <c r="BG188" i="8"/>
  <c r="BF188" i="8"/>
  <c r="T188" i="8"/>
  <c r="R188" i="8"/>
  <c r="P188" i="8"/>
  <c r="BI182" i="8"/>
  <c r="BH182" i="8"/>
  <c r="BG182" i="8"/>
  <c r="BF182" i="8"/>
  <c r="T182" i="8"/>
  <c r="R182" i="8"/>
  <c r="P182" i="8"/>
  <c r="BI179" i="8"/>
  <c r="BH179" i="8"/>
  <c r="BG179" i="8"/>
  <c r="BF179" i="8"/>
  <c r="T179" i="8"/>
  <c r="R179" i="8"/>
  <c r="P179" i="8"/>
  <c r="BI176" i="8"/>
  <c r="BH176" i="8"/>
  <c r="BG176" i="8"/>
  <c r="BF176" i="8"/>
  <c r="T176" i="8"/>
  <c r="R176" i="8"/>
  <c r="P176" i="8"/>
  <c r="BI172" i="8"/>
  <c r="BH172" i="8"/>
  <c r="BG172" i="8"/>
  <c r="BF172" i="8"/>
  <c r="T172" i="8"/>
  <c r="R172" i="8"/>
  <c r="P172" i="8"/>
  <c r="BI169" i="8"/>
  <c r="BH169" i="8"/>
  <c r="BG169" i="8"/>
  <c r="BF169" i="8"/>
  <c r="T169" i="8"/>
  <c r="R169" i="8"/>
  <c r="P169" i="8"/>
  <c r="BI166" i="8"/>
  <c r="BH166" i="8"/>
  <c r="BG166" i="8"/>
  <c r="BF166" i="8"/>
  <c r="T166" i="8"/>
  <c r="R166" i="8"/>
  <c r="P166" i="8"/>
  <c r="BI162" i="8"/>
  <c r="BH162" i="8"/>
  <c r="BG162" i="8"/>
  <c r="BF162" i="8"/>
  <c r="T162" i="8"/>
  <c r="R162" i="8"/>
  <c r="P162" i="8"/>
  <c r="BI160" i="8"/>
  <c r="BH160" i="8"/>
  <c r="BG160" i="8"/>
  <c r="BF160" i="8"/>
  <c r="T160" i="8"/>
  <c r="R160" i="8"/>
  <c r="P160" i="8"/>
  <c r="BI157" i="8"/>
  <c r="BH157" i="8"/>
  <c r="BG157" i="8"/>
  <c r="BF157" i="8"/>
  <c r="T157" i="8"/>
  <c r="R157" i="8"/>
  <c r="P157" i="8"/>
  <c r="BI154" i="8"/>
  <c r="BH154" i="8"/>
  <c r="BG154" i="8"/>
  <c r="BF154" i="8"/>
  <c r="T154" i="8"/>
  <c r="R154" i="8"/>
  <c r="P154" i="8"/>
  <c r="BI152" i="8"/>
  <c r="BH152" i="8"/>
  <c r="BG152" i="8"/>
  <c r="BF152" i="8"/>
  <c r="T152" i="8"/>
  <c r="R152" i="8"/>
  <c r="P152" i="8"/>
  <c r="BI149" i="8"/>
  <c r="BH149" i="8"/>
  <c r="BG149" i="8"/>
  <c r="BF149" i="8"/>
  <c r="T149" i="8"/>
  <c r="R149" i="8"/>
  <c r="P149" i="8"/>
  <c r="BI146" i="8"/>
  <c r="BH146" i="8"/>
  <c r="BG146" i="8"/>
  <c r="BF146" i="8"/>
  <c r="T146" i="8"/>
  <c r="R146" i="8"/>
  <c r="P146" i="8"/>
  <c r="BI143" i="8"/>
  <c r="BH143" i="8"/>
  <c r="BG143" i="8"/>
  <c r="BF143" i="8"/>
  <c r="T143" i="8"/>
  <c r="R143" i="8"/>
  <c r="P143" i="8"/>
  <c r="BI140" i="8"/>
  <c r="BH140" i="8"/>
  <c r="BG140" i="8"/>
  <c r="BF140" i="8"/>
  <c r="T140" i="8"/>
  <c r="R140" i="8"/>
  <c r="P140" i="8"/>
  <c r="BI137" i="8"/>
  <c r="BH137" i="8"/>
  <c r="BG137" i="8"/>
  <c r="BF137" i="8"/>
  <c r="T137" i="8"/>
  <c r="R137" i="8"/>
  <c r="P137" i="8"/>
  <c r="BI134" i="8"/>
  <c r="BH134" i="8"/>
  <c r="BG134" i="8"/>
  <c r="BF134" i="8"/>
  <c r="T134" i="8"/>
  <c r="R134" i="8"/>
  <c r="P134" i="8"/>
  <c r="BI132" i="8"/>
  <c r="BH132" i="8"/>
  <c r="BG132" i="8"/>
  <c r="BF132" i="8"/>
  <c r="T132" i="8"/>
  <c r="R132" i="8"/>
  <c r="P132" i="8"/>
  <c r="BI129" i="8"/>
  <c r="BH129" i="8"/>
  <c r="BG129" i="8"/>
  <c r="BF129" i="8"/>
  <c r="T129" i="8"/>
  <c r="R129" i="8"/>
  <c r="P129" i="8"/>
  <c r="BI127" i="8"/>
  <c r="BH127" i="8"/>
  <c r="BG127" i="8"/>
  <c r="BF127" i="8"/>
  <c r="T127" i="8"/>
  <c r="R127" i="8"/>
  <c r="P127" i="8"/>
  <c r="BI124" i="8"/>
  <c r="BH124" i="8"/>
  <c r="BG124" i="8"/>
  <c r="BF124" i="8"/>
  <c r="T124" i="8"/>
  <c r="R124" i="8"/>
  <c r="P124" i="8"/>
  <c r="BI122" i="8"/>
  <c r="BH122" i="8"/>
  <c r="BG122" i="8"/>
  <c r="BF122" i="8"/>
  <c r="T122" i="8"/>
  <c r="R122" i="8"/>
  <c r="P122" i="8"/>
  <c r="BI119" i="8"/>
  <c r="BH119" i="8"/>
  <c r="BG119" i="8"/>
  <c r="BF119" i="8"/>
  <c r="T119" i="8"/>
  <c r="R119" i="8"/>
  <c r="P119" i="8"/>
  <c r="BI117" i="8"/>
  <c r="BH117" i="8"/>
  <c r="BG117" i="8"/>
  <c r="BF117" i="8"/>
  <c r="T117" i="8"/>
  <c r="R117" i="8"/>
  <c r="P117" i="8"/>
  <c r="BI114" i="8"/>
  <c r="BH114" i="8"/>
  <c r="BG114" i="8"/>
  <c r="BF114" i="8"/>
  <c r="T114" i="8"/>
  <c r="R114" i="8"/>
  <c r="P114" i="8"/>
  <c r="BI112" i="8"/>
  <c r="BH112" i="8"/>
  <c r="BG112" i="8"/>
  <c r="BF112" i="8"/>
  <c r="T112" i="8"/>
  <c r="R112" i="8"/>
  <c r="P112" i="8"/>
  <c r="BI110" i="8"/>
  <c r="BH110" i="8"/>
  <c r="BG110" i="8"/>
  <c r="BF110" i="8"/>
  <c r="T110" i="8"/>
  <c r="R110" i="8"/>
  <c r="P110" i="8"/>
  <c r="BI108" i="8"/>
  <c r="BH108" i="8"/>
  <c r="BG108" i="8"/>
  <c r="BF108" i="8"/>
  <c r="T108" i="8"/>
  <c r="R108" i="8"/>
  <c r="P108" i="8"/>
  <c r="BI105" i="8"/>
  <c r="BH105" i="8"/>
  <c r="BG105" i="8"/>
  <c r="BF105" i="8"/>
  <c r="T105" i="8"/>
  <c r="R105" i="8"/>
  <c r="P105" i="8"/>
  <c r="BI102" i="8"/>
  <c r="BH102" i="8"/>
  <c r="BG102" i="8"/>
  <c r="BF102" i="8"/>
  <c r="T102" i="8"/>
  <c r="R102" i="8"/>
  <c r="P102" i="8"/>
  <c r="BI100" i="8"/>
  <c r="BH100" i="8"/>
  <c r="BG100" i="8"/>
  <c r="BF100" i="8"/>
  <c r="T100" i="8"/>
  <c r="R100" i="8"/>
  <c r="P100" i="8"/>
  <c r="BI97" i="8"/>
  <c r="BH97" i="8"/>
  <c r="BG97" i="8"/>
  <c r="BF97" i="8"/>
  <c r="T97" i="8"/>
  <c r="R97" i="8"/>
  <c r="P97" i="8"/>
  <c r="BI94" i="8"/>
  <c r="BH94" i="8"/>
  <c r="BG94" i="8"/>
  <c r="BF94" i="8"/>
  <c r="T94" i="8"/>
  <c r="R94" i="8"/>
  <c r="P94" i="8"/>
  <c r="BI91" i="8"/>
  <c r="BH91" i="8"/>
  <c r="BG91" i="8"/>
  <c r="BF91" i="8"/>
  <c r="T91" i="8"/>
  <c r="R91" i="8"/>
  <c r="P91" i="8"/>
  <c r="F84" i="8"/>
  <c r="F82" i="8"/>
  <c r="E80" i="8"/>
  <c r="F58" i="8"/>
  <c r="F56" i="8"/>
  <c r="E54" i="8"/>
  <c r="J26" i="8"/>
  <c r="E26" i="8"/>
  <c r="J59" i="8" s="1"/>
  <c r="J25" i="8"/>
  <c r="J23" i="8"/>
  <c r="E23" i="8"/>
  <c r="J84" i="8" s="1"/>
  <c r="J22" i="8"/>
  <c r="J20" i="8"/>
  <c r="E20" i="8"/>
  <c r="F85" i="8" s="1"/>
  <c r="J19" i="8"/>
  <c r="J14" i="8"/>
  <c r="J56" i="8"/>
  <c r="E7" i="8"/>
  <c r="E76" i="8" s="1"/>
  <c r="J181" i="7"/>
  <c r="J39" i="7"/>
  <c r="J38" i="7"/>
  <c r="AY63" i="1"/>
  <c r="J37" i="7"/>
  <c r="AX63" i="1"/>
  <c r="BI425" i="7"/>
  <c r="BH425" i="7"/>
  <c r="BG425" i="7"/>
  <c r="BF425" i="7"/>
  <c r="T425" i="7"/>
  <c r="R425" i="7"/>
  <c r="P425" i="7"/>
  <c r="BI422" i="7"/>
  <c r="BH422" i="7"/>
  <c r="BG422" i="7"/>
  <c r="BF422" i="7"/>
  <c r="T422" i="7"/>
  <c r="R422" i="7"/>
  <c r="P422" i="7"/>
  <c r="BI419" i="7"/>
  <c r="BH419" i="7"/>
  <c r="BG419" i="7"/>
  <c r="BF419" i="7"/>
  <c r="T419" i="7"/>
  <c r="R419" i="7"/>
  <c r="P419" i="7"/>
  <c r="BI416" i="7"/>
  <c r="BH416" i="7"/>
  <c r="BG416" i="7"/>
  <c r="BF416" i="7"/>
  <c r="T416" i="7"/>
  <c r="R416" i="7"/>
  <c r="P416" i="7"/>
  <c r="BI413" i="7"/>
  <c r="BH413" i="7"/>
  <c r="BG413" i="7"/>
  <c r="BF413" i="7"/>
  <c r="T413" i="7"/>
  <c r="R413" i="7"/>
  <c r="P413" i="7"/>
  <c r="BI410" i="7"/>
  <c r="BH410" i="7"/>
  <c r="BG410" i="7"/>
  <c r="BF410" i="7"/>
  <c r="T410" i="7"/>
  <c r="R410" i="7"/>
  <c r="P410" i="7"/>
  <c r="BI406" i="7"/>
  <c r="BH406" i="7"/>
  <c r="BG406" i="7"/>
  <c r="BF406" i="7"/>
  <c r="T406" i="7"/>
  <c r="R406" i="7"/>
  <c r="P406" i="7"/>
  <c r="BI403" i="7"/>
  <c r="BH403" i="7"/>
  <c r="BG403" i="7"/>
  <c r="BF403" i="7"/>
  <c r="T403" i="7"/>
  <c r="R403" i="7"/>
  <c r="P403" i="7"/>
  <c r="BI401" i="7"/>
  <c r="BH401" i="7"/>
  <c r="BG401" i="7"/>
  <c r="BF401" i="7"/>
  <c r="T401" i="7"/>
  <c r="R401" i="7"/>
  <c r="P401" i="7"/>
  <c r="BI398" i="7"/>
  <c r="BH398" i="7"/>
  <c r="BG398" i="7"/>
  <c r="BF398" i="7"/>
  <c r="T398" i="7"/>
  <c r="R398" i="7"/>
  <c r="P398" i="7"/>
  <c r="BI394" i="7"/>
  <c r="BH394" i="7"/>
  <c r="BG394" i="7"/>
  <c r="BF394" i="7"/>
  <c r="T394" i="7"/>
  <c r="R394" i="7"/>
  <c r="P394" i="7"/>
  <c r="BI391" i="7"/>
  <c r="BH391" i="7"/>
  <c r="BG391" i="7"/>
  <c r="BF391" i="7"/>
  <c r="T391" i="7"/>
  <c r="R391" i="7"/>
  <c r="P391" i="7"/>
  <c r="BI388" i="7"/>
  <c r="BH388" i="7"/>
  <c r="BG388" i="7"/>
  <c r="BF388" i="7"/>
  <c r="T388" i="7"/>
  <c r="R388" i="7"/>
  <c r="P388" i="7"/>
  <c r="BI385" i="7"/>
  <c r="BH385" i="7"/>
  <c r="BG385" i="7"/>
  <c r="BF385" i="7"/>
  <c r="T385" i="7"/>
  <c r="R385" i="7"/>
  <c r="P385" i="7"/>
  <c r="BI381" i="7"/>
  <c r="BH381" i="7"/>
  <c r="BG381" i="7"/>
  <c r="BF381" i="7"/>
  <c r="T381" i="7"/>
  <c r="R381" i="7"/>
  <c r="P381" i="7"/>
  <c r="BI377" i="7"/>
  <c r="BH377" i="7"/>
  <c r="BG377" i="7"/>
  <c r="BF377" i="7"/>
  <c r="T377" i="7"/>
  <c r="R377" i="7"/>
  <c r="P377" i="7"/>
  <c r="BI370" i="7"/>
  <c r="BH370" i="7"/>
  <c r="BG370" i="7"/>
  <c r="BF370" i="7"/>
  <c r="T370" i="7"/>
  <c r="R370" i="7"/>
  <c r="P370" i="7"/>
  <c r="BI364" i="7"/>
  <c r="BH364" i="7"/>
  <c r="BG364" i="7"/>
  <c r="BF364" i="7"/>
  <c r="T364" i="7"/>
  <c r="R364" i="7"/>
  <c r="P364" i="7"/>
  <c r="BI362" i="7"/>
  <c r="BH362" i="7"/>
  <c r="BG362" i="7"/>
  <c r="BF362" i="7"/>
  <c r="T362" i="7"/>
  <c r="R362" i="7"/>
  <c r="P362" i="7"/>
  <c r="BI360" i="7"/>
  <c r="BH360" i="7"/>
  <c r="BG360" i="7"/>
  <c r="BF360" i="7"/>
  <c r="T360" i="7"/>
  <c r="R360" i="7"/>
  <c r="P360" i="7"/>
  <c r="BI358" i="7"/>
  <c r="BH358" i="7"/>
  <c r="BG358" i="7"/>
  <c r="BF358" i="7"/>
  <c r="T358" i="7"/>
  <c r="R358" i="7"/>
  <c r="P358" i="7"/>
  <c r="BI356" i="7"/>
  <c r="BH356" i="7"/>
  <c r="BG356" i="7"/>
  <c r="BF356" i="7"/>
  <c r="T356" i="7"/>
  <c r="R356" i="7"/>
  <c r="P356" i="7"/>
  <c r="BI354" i="7"/>
  <c r="BH354" i="7"/>
  <c r="BG354" i="7"/>
  <c r="BF354" i="7"/>
  <c r="T354" i="7"/>
  <c r="R354" i="7"/>
  <c r="P354" i="7"/>
  <c r="BI352" i="7"/>
  <c r="BH352" i="7"/>
  <c r="BG352" i="7"/>
  <c r="BF352" i="7"/>
  <c r="T352" i="7"/>
  <c r="R352" i="7"/>
  <c r="P352" i="7"/>
  <c r="BI350" i="7"/>
  <c r="BH350" i="7"/>
  <c r="BG350" i="7"/>
  <c r="BF350" i="7"/>
  <c r="T350" i="7"/>
  <c r="R350" i="7"/>
  <c r="P350" i="7"/>
  <c r="BI348" i="7"/>
  <c r="BH348" i="7"/>
  <c r="BG348" i="7"/>
  <c r="BF348" i="7"/>
  <c r="T348" i="7"/>
  <c r="R348" i="7"/>
  <c r="P348" i="7"/>
  <c r="BI346" i="7"/>
  <c r="BH346" i="7"/>
  <c r="BG346" i="7"/>
  <c r="BF346" i="7"/>
  <c r="T346" i="7"/>
  <c r="R346" i="7"/>
  <c r="P346" i="7"/>
  <c r="BI344" i="7"/>
  <c r="BH344" i="7"/>
  <c r="BG344" i="7"/>
  <c r="BF344" i="7"/>
  <c r="T344" i="7"/>
  <c r="R344" i="7"/>
  <c r="P344" i="7"/>
  <c r="BI342" i="7"/>
  <c r="BH342" i="7"/>
  <c r="BG342" i="7"/>
  <c r="BF342" i="7"/>
  <c r="T342" i="7"/>
  <c r="R342" i="7"/>
  <c r="P342" i="7"/>
  <c r="BI340" i="7"/>
  <c r="BH340" i="7"/>
  <c r="BG340" i="7"/>
  <c r="BF340" i="7"/>
  <c r="T340" i="7"/>
  <c r="R340" i="7"/>
  <c r="P340" i="7"/>
  <c r="BI338" i="7"/>
  <c r="BH338" i="7"/>
  <c r="BG338" i="7"/>
  <c r="BF338" i="7"/>
  <c r="T338" i="7"/>
  <c r="R338" i="7"/>
  <c r="P338" i="7"/>
  <c r="BI336" i="7"/>
  <c r="BH336" i="7"/>
  <c r="BG336" i="7"/>
  <c r="BF336" i="7"/>
  <c r="T336" i="7"/>
  <c r="R336" i="7"/>
  <c r="P336" i="7"/>
  <c r="BI334" i="7"/>
  <c r="BH334" i="7"/>
  <c r="BG334" i="7"/>
  <c r="BF334" i="7"/>
  <c r="T334" i="7"/>
  <c r="R334" i="7"/>
  <c r="P334" i="7"/>
  <c r="BI332" i="7"/>
  <c r="BH332" i="7"/>
  <c r="BG332" i="7"/>
  <c r="BF332" i="7"/>
  <c r="T332" i="7"/>
  <c r="R332" i="7"/>
  <c r="P332" i="7"/>
  <c r="BI330" i="7"/>
  <c r="BH330" i="7"/>
  <c r="BG330" i="7"/>
  <c r="BF330" i="7"/>
  <c r="T330" i="7"/>
  <c r="R330" i="7"/>
  <c r="P330" i="7"/>
  <c r="BI328" i="7"/>
  <c r="BH328" i="7"/>
  <c r="BG328" i="7"/>
  <c r="BF328" i="7"/>
  <c r="T328" i="7"/>
  <c r="R328" i="7"/>
  <c r="P328" i="7"/>
  <c r="BI326" i="7"/>
  <c r="BH326" i="7"/>
  <c r="BG326" i="7"/>
  <c r="BF326" i="7"/>
  <c r="T326" i="7"/>
  <c r="R326" i="7"/>
  <c r="P326" i="7"/>
  <c r="BI323" i="7"/>
  <c r="BH323" i="7"/>
  <c r="BG323" i="7"/>
  <c r="BF323" i="7"/>
  <c r="T323" i="7"/>
  <c r="R323" i="7"/>
  <c r="P323" i="7"/>
  <c r="BI319" i="7"/>
  <c r="BH319" i="7"/>
  <c r="BG319" i="7"/>
  <c r="BF319" i="7"/>
  <c r="T319" i="7"/>
  <c r="R319" i="7"/>
  <c r="P319" i="7"/>
  <c r="BI317" i="7"/>
  <c r="BH317" i="7"/>
  <c r="BG317" i="7"/>
  <c r="BF317" i="7"/>
  <c r="T317" i="7"/>
  <c r="R317" i="7"/>
  <c r="P317" i="7"/>
  <c r="BI315" i="7"/>
  <c r="BH315" i="7"/>
  <c r="BG315" i="7"/>
  <c r="BF315" i="7"/>
  <c r="T315" i="7"/>
  <c r="R315" i="7"/>
  <c r="P315" i="7"/>
  <c r="BI313" i="7"/>
  <c r="BH313" i="7"/>
  <c r="BG313" i="7"/>
  <c r="BF313" i="7"/>
  <c r="T313" i="7"/>
  <c r="R313" i="7"/>
  <c r="P313" i="7"/>
  <c r="BI311" i="7"/>
  <c r="BH311" i="7"/>
  <c r="BG311" i="7"/>
  <c r="BF311" i="7"/>
  <c r="T311" i="7"/>
  <c r="R311" i="7"/>
  <c r="P311" i="7"/>
  <c r="BI309" i="7"/>
  <c r="BH309" i="7"/>
  <c r="BG309" i="7"/>
  <c r="BF309" i="7"/>
  <c r="T309" i="7"/>
  <c r="R309" i="7"/>
  <c r="P309" i="7"/>
  <c r="BI307" i="7"/>
  <c r="BH307" i="7"/>
  <c r="BG307" i="7"/>
  <c r="BF307" i="7"/>
  <c r="T307" i="7"/>
  <c r="R307" i="7"/>
  <c r="P307" i="7"/>
  <c r="BI305" i="7"/>
  <c r="BH305" i="7"/>
  <c r="BG305" i="7"/>
  <c r="BF305" i="7"/>
  <c r="T305" i="7"/>
  <c r="R305" i="7"/>
  <c r="P305" i="7"/>
  <c r="BI302" i="7"/>
  <c r="BH302" i="7"/>
  <c r="BG302" i="7"/>
  <c r="BF302" i="7"/>
  <c r="T302" i="7"/>
  <c r="R302" i="7"/>
  <c r="P302" i="7"/>
  <c r="BI300" i="7"/>
  <c r="BH300" i="7"/>
  <c r="BG300" i="7"/>
  <c r="BF300" i="7"/>
  <c r="T300" i="7"/>
  <c r="R300" i="7"/>
  <c r="P300" i="7"/>
  <c r="BI298" i="7"/>
  <c r="BH298" i="7"/>
  <c r="BG298" i="7"/>
  <c r="BF298" i="7"/>
  <c r="T298" i="7"/>
  <c r="R298" i="7"/>
  <c r="P298" i="7"/>
  <c r="BI292" i="7"/>
  <c r="BH292" i="7"/>
  <c r="BG292" i="7"/>
  <c r="BF292" i="7"/>
  <c r="T292" i="7"/>
  <c r="R292" i="7"/>
  <c r="P292" i="7"/>
  <c r="BI290" i="7"/>
  <c r="BH290" i="7"/>
  <c r="BG290" i="7"/>
  <c r="BF290" i="7"/>
  <c r="T290" i="7"/>
  <c r="R290" i="7"/>
  <c r="P290" i="7"/>
  <c r="BI288" i="7"/>
  <c r="BH288" i="7"/>
  <c r="BG288" i="7"/>
  <c r="BF288" i="7"/>
  <c r="T288" i="7"/>
  <c r="R288" i="7"/>
  <c r="P288" i="7"/>
  <c r="BI286" i="7"/>
  <c r="BH286" i="7"/>
  <c r="BG286" i="7"/>
  <c r="BF286" i="7"/>
  <c r="T286" i="7"/>
  <c r="R286" i="7"/>
  <c r="P286" i="7"/>
  <c r="BI284" i="7"/>
  <c r="BH284" i="7"/>
  <c r="BG284" i="7"/>
  <c r="BF284" i="7"/>
  <c r="T284" i="7"/>
  <c r="R284" i="7"/>
  <c r="P284" i="7"/>
  <c r="BI276" i="7"/>
  <c r="BH276" i="7"/>
  <c r="BG276" i="7"/>
  <c r="BF276" i="7"/>
  <c r="T276" i="7"/>
  <c r="R276" i="7"/>
  <c r="P276" i="7"/>
  <c r="BI272" i="7"/>
  <c r="BH272" i="7"/>
  <c r="BG272" i="7"/>
  <c r="BF272" i="7"/>
  <c r="T272" i="7"/>
  <c r="R272" i="7"/>
  <c r="P272" i="7"/>
  <c r="BI267" i="7"/>
  <c r="BH267" i="7"/>
  <c r="BG267" i="7"/>
  <c r="BF267" i="7"/>
  <c r="T267" i="7"/>
  <c r="R267" i="7"/>
  <c r="P267" i="7"/>
  <c r="BI263" i="7"/>
  <c r="BH263" i="7"/>
  <c r="BG263" i="7"/>
  <c r="BF263" i="7"/>
  <c r="T263" i="7"/>
  <c r="R263" i="7"/>
  <c r="P263" i="7"/>
  <c r="BI259" i="7"/>
  <c r="BH259" i="7"/>
  <c r="BG259" i="7"/>
  <c r="BF259" i="7"/>
  <c r="T259" i="7"/>
  <c r="R259" i="7"/>
  <c r="P259" i="7"/>
  <c r="BI253" i="7"/>
  <c r="BH253" i="7"/>
  <c r="BG253" i="7"/>
  <c r="BF253" i="7"/>
  <c r="T253" i="7"/>
  <c r="R253" i="7"/>
  <c r="P253" i="7"/>
  <c r="BI249" i="7"/>
  <c r="BH249" i="7"/>
  <c r="BG249" i="7"/>
  <c r="BF249" i="7"/>
  <c r="T249" i="7"/>
  <c r="R249" i="7"/>
  <c r="P249" i="7"/>
  <c r="BI246" i="7"/>
  <c r="BH246" i="7"/>
  <c r="BG246" i="7"/>
  <c r="BF246" i="7"/>
  <c r="T246" i="7"/>
  <c r="R246" i="7"/>
  <c r="P246" i="7"/>
  <c r="BI243" i="7"/>
  <c r="BH243" i="7"/>
  <c r="BG243" i="7"/>
  <c r="BF243" i="7"/>
  <c r="T243" i="7"/>
  <c r="R243" i="7"/>
  <c r="P243" i="7"/>
  <c r="BI239" i="7"/>
  <c r="BH239" i="7"/>
  <c r="BG239" i="7"/>
  <c r="BF239" i="7"/>
  <c r="T239" i="7"/>
  <c r="R239" i="7"/>
  <c r="P239" i="7"/>
  <c r="BI236" i="7"/>
  <c r="BH236" i="7"/>
  <c r="BG236" i="7"/>
  <c r="BF236" i="7"/>
  <c r="T236" i="7"/>
  <c r="R236" i="7"/>
  <c r="P236" i="7"/>
  <c r="BI234" i="7"/>
  <c r="BH234" i="7"/>
  <c r="BG234" i="7"/>
  <c r="BF234" i="7"/>
  <c r="T234" i="7"/>
  <c r="R234" i="7"/>
  <c r="P234" i="7"/>
  <c r="BI232" i="7"/>
  <c r="BH232" i="7"/>
  <c r="BG232" i="7"/>
  <c r="BF232" i="7"/>
  <c r="T232" i="7"/>
  <c r="R232" i="7"/>
  <c r="P232" i="7"/>
  <c r="BI227" i="7"/>
  <c r="BH227" i="7"/>
  <c r="BG227" i="7"/>
  <c r="BF227" i="7"/>
  <c r="T227" i="7"/>
  <c r="R227" i="7"/>
  <c r="P227" i="7"/>
  <c r="BI222" i="7"/>
  <c r="BH222" i="7"/>
  <c r="BG222" i="7"/>
  <c r="BF222" i="7"/>
  <c r="T222" i="7"/>
  <c r="T221" i="7"/>
  <c r="R222" i="7"/>
  <c r="R221" i="7"/>
  <c r="P222" i="7"/>
  <c r="P221" i="7" s="1"/>
  <c r="BI217" i="7"/>
  <c r="BH217" i="7"/>
  <c r="BG217" i="7"/>
  <c r="BF217" i="7"/>
  <c r="T217" i="7"/>
  <c r="R217" i="7"/>
  <c r="P217" i="7"/>
  <c r="BI211" i="7"/>
  <c r="BH211" i="7"/>
  <c r="BG211" i="7"/>
  <c r="BF211" i="7"/>
  <c r="T211" i="7"/>
  <c r="R211" i="7"/>
  <c r="P211" i="7"/>
  <c r="BI207" i="7"/>
  <c r="BH207" i="7"/>
  <c r="BG207" i="7"/>
  <c r="BF207" i="7"/>
  <c r="T207" i="7"/>
  <c r="R207" i="7"/>
  <c r="P207" i="7"/>
  <c r="BI204" i="7"/>
  <c r="BH204" i="7"/>
  <c r="BG204" i="7"/>
  <c r="BF204" i="7"/>
  <c r="T204" i="7"/>
  <c r="R204" i="7"/>
  <c r="P204" i="7"/>
  <c r="BI200" i="7"/>
  <c r="BH200" i="7"/>
  <c r="BG200" i="7"/>
  <c r="BF200" i="7"/>
  <c r="T200" i="7"/>
  <c r="R200" i="7"/>
  <c r="P200" i="7"/>
  <c r="BI197" i="7"/>
  <c r="BH197" i="7"/>
  <c r="BG197" i="7"/>
  <c r="BF197" i="7"/>
  <c r="T197" i="7"/>
  <c r="R197" i="7"/>
  <c r="P197" i="7"/>
  <c r="BI192" i="7"/>
  <c r="BH192" i="7"/>
  <c r="BG192" i="7"/>
  <c r="BF192" i="7"/>
  <c r="T192" i="7"/>
  <c r="R192" i="7"/>
  <c r="P192" i="7"/>
  <c r="BI188" i="7"/>
  <c r="BH188" i="7"/>
  <c r="BG188" i="7"/>
  <c r="BF188" i="7"/>
  <c r="T188" i="7"/>
  <c r="R188" i="7"/>
  <c r="P188" i="7"/>
  <c r="BI184" i="7"/>
  <c r="BH184" i="7"/>
  <c r="BG184" i="7"/>
  <c r="BF184" i="7"/>
  <c r="T184" i="7"/>
  <c r="R184" i="7"/>
  <c r="P184" i="7"/>
  <c r="J73" i="7"/>
  <c r="BI174" i="7"/>
  <c r="BH174" i="7"/>
  <c r="BG174" i="7"/>
  <c r="BF174" i="7"/>
  <c r="T174" i="7"/>
  <c r="R174" i="7"/>
  <c r="P174" i="7"/>
  <c r="BI170" i="7"/>
  <c r="BH170" i="7"/>
  <c r="BG170" i="7"/>
  <c r="BF170" i="7"/>
  <c r="T170" i="7"/>
  <c r="R170" i="7"/>
  <c r="P170" i="7"/>
  <c r="BI163" i="7"/>
  <c r="BH163" i="7"/>
  <c r="BG163" i="7"/>
  <c r="BF163" i="7"/>
  <c r="T163" i="7"/>
  <c r="T162" i="7"/>
  <c r="T161" i="7" s="1"/>
  <c r="R163" i="7"/>
  <c r="R162" i="7" s="1"/>
  <c r="R161" i="7" s="1"/>
  <c r="P163" i="7"/>
  <c r="P162" i="7"/>
  <c r="P161" i="7" s="1"/>
  <c r="BI157" i="7"/>
  <c r="BH157" i="7"/>
  <c r="BG157" i="7"/>
  <c r="BF157" i="7"/>
  <c r="T157" i="7"/>
  <c r="R157" i="7"/>
  <c r="P157" i="7"/>
  <c r="BI152" i="7"/>
  <c r="BH152" i="7"/>
  <c r="BG152" i="7"/>
  <c r="BF152" i="7"/>
  <c r="T152" i="7"/>
  <c r="R152" i="7"/>
  <c r="P152" i="7"/>
  <c r="BI146" i="7"/>
  <c r="BH146" i="7"/>
  <c r="BG146" i="7"/>
  <c r="BF146" i="7"/>
  <c r="T146" i="7"/>
  <c r="R146" i="7"/>
  <c r="P146" i="7"/>
  <c r="BI140" i="7"/>
  <c r="BH140" i="7"/>
  <c r="BG140" i="7"/>
  <c r="BF140" i="7"/>
  <c r="T140" i="7"/>
  <c r="R140" i="7"/>
  <c r="P140" i="7"/>
  <c r="BI135" i="7"/>
  <c r="BH135" i="7"/>
  <c r="BG135" i="7"/>
  <c r="BF135" i="7"/>
  <c r="T135" i="7"/>
  <c r="R135" i="7"/>
  <c r="P135" i="7"/>
  <c r="BI131" i="7"/>
  <c r="BH131" i="7"/>
  <c r="BG131" i="7"/>
  <c r="BF131" i="7"/>
  <c r="T131" i="7"/>
  <c r="R131" i="7"/>
  <c r="P131" i="7"/>
  <c r="BI126" i="7"/>
  <c r="BH126" i="7"/>
  <c r="BG126" i="7"/>
  <c r="BF126" i="7"/>
  <c r="T126" i="7"/>
  <c r="R126" i="7"/>
  <c r="P126" i="7"/>
  <c r="BI122" i="7"/>
  <c r="BH122" i="7"/>
  <c r="BG122" i="7"/>
  <c r="BF122" i="7"/>
  <c r="T122" i="7"/>
  <c r="R122" i="7"/>
  <c r="P122" i="7"/>
  <c r="BI114" i="7"/>
  <c r="BH114" i="7"/>
  <c r="BG114" i="7"/>
  <c r="BF114" i="7"/>
  <c r="T114" i="7"/>
  <c r="R114" i="7"/>
  <c r="P114" i="7"/>
  <c r="BI108" i="7"/>
  <c r="BH108" i="7"/>
  <c r="BG108" i="7"/>
  <c r="BF108" i="7"/>
  <c r="T108" i="7"/>
  <c r="T107" i="7"/>
  <c r="R108" i="7"/>
  <c r="R107" i="7"/>
  <c r="P108" i="7"/>
  <c r="P107" i="7"/>
  <c r="F100" i="7"/>
  <c r="F98" i="7"/>
  <c r="E96" i="7"/>
  <c r="F58" i="7"/>
  <c r="F56" i="7"/>
  <c r="E54" i="7"/>
  <c r="J26" i="7"/>
  <c r="E26" i="7"/>
  <c r="J59" i="7" s="1"/>
  <c r="J25" i="7"/>
  <c r="J23" i="7"/>
  <c r="E23" i="7"/>
  <c r="J100" i="7" s="1"/>
  <c r="J22" i="7"/>
  <c r="J20" i="7"/>
  <c r="E20" i="7"/>
  <c r="F101" i="7" s="1"/>
  <c r="J19" i="7"/>
  <c r="J14" i="7"/>
  <c r="J56" i="7"/>
  <c r="E7" i="7"/>
  <c r="E92" i="7"/>
  <c r="J39" i="6"/>
  <c r="J38" i="6"/>
  <c r="AY62" i="1" s="1"/>
  <c r="J37" i="6"/>
  <c r="AX62" i="1" s="1"/>
  <c r="BI344" i="6"/>
  <c r="BH344" i="6"/>
  <c r="BG344" i="6"/>
  <c r="BF344" i="6"/>
  <c r="T344" i="6"/>
  <c r="R344" i="6"/>
  <c r="P344" i="6"/>
  <c r="BI341" i="6"/>
  <c r="BH341" i="6"/>
  <c r="BG341" i="6"/>
  <c r="BF341" i="6"/>
  <c r="T341" i="6"/>
  <c r="R341" i="6"/>
  <c r="P341" i="6"/>
  <c r="BI338" i="6"/>
  <c r="BH338" i="6"/>
  <c r="BG338" i="6"/>
  <c r="BF338" i="6"/>
  <c r="T338" i="6"/>
  <c r="R338" i="6"/>
  <c r="P338" i="6"/>
  <c r="BI334" i="6"/>
  <c r="BH334" i="6"/>
  <c r="BG334" i="6"/>
  <c r="BF334" i="6"/>
  <c r="T334" i="6"/>
  <c r="R334" i="6"/>
  <c r="P334" i="6"/>
  <c r="BI331" i="6"/>
  <c r="BH331" i="6"/>
  <c r="BG331" i="6"/>
  <c r="BF331" i="6"/>
  <c r="T331" i="6"/>
  <c r="R331" i="6"/>
  <c r="P331" i="6"/>
  <c r="BI324" i="6"/>
  <c r="BH324" i="6"/>
  <c r="BG324" i="6"/>
  <c r="BF324" i="6"/>
  <c r="T324" i="6"/>
  <c r="R324" i="6"/>
  <c r="P324" i="6"/>
  <c r="BI318" i="6"/>
  <c r="BH318" i="6"/>
  <c r="BG318" i="6"/>
  <c r="BF318" i="6"/>
  <c r="T318" i="6"/>
  <c r="R318" i="6"/>
  <c r="P318" i="6"/>
  <c r="BI315" i="6"/>
  <c r="BH315" i="6"/>
  <c r="BG315" i="6"/>
  <c r="BF315" i="6"/>
  <c r="T315" i="6"/>
  <c r="R315" i="6"/>
  <c r="P315" i="6"/>
  <c r="BI312" i="6"/>
  <c r="BH312" i="6"/>
  <c r="BG312" i="6"/>
  <c r="BF312" i="6"/>
  <c r="T312" i="6"/>
  <c r="R312" i="6"/>
  <c r="P312" i="6"/>
  <c r="BI309" i="6"/>
  <c r="BH309" i="6"/>
  <c r="BG309" i="6"/>
  <c r="BF309" i="6"/>
  <c r="T309" i="6"/>
  <c r="R309" i="6"/>
  <c r="P309" i="6"/>
  <c r="BI307" i="6"/>
  <c r="BH307" i="6"/>
  <c r="BG307" i="6"/>
  <c r="BF307" i="6"/>
  <c r="T307" i="6"/>
  <c r="R307" i="6"/>
  <c r="P307" i="6"/>
  <c r="BI305" i="6"/>
  <c r="BH305" i="6"/>
  <c r="BG305" i="6"/>
  <c r="BF305" i="6"/>
  <c r="T305" i="6"/>
  <c r="R305" i="6"/>
  <c r="P305" i="6"/>
  <c r="BI303" i="6"/>
  <c r="BH303" i="6"/>
  <c r="BG303" i="6"/>
  <c r="BF303" i="6"/>
  <c r="T303" i="6"/>
  <c r="R303" i="6"/>
  <c r="P303" i="6"/>
  <c r="BI301" i="6"/>
  <c r="BH301" i="6"/>
  <c r="BG301" i="6"/>
  <c r="BF301" i="6"/>
  <c r="T301" i="6"/>
  <c r="R301" i="6"/>
  <c r="P301" i="6"/>
  <c r="BI293" i="6"/>
  <c r="BH293" i="6"/>
  <c r="BG293" i="6"/>
  <c r="BF293" i="6"/>
  <c r="T293" i="6"/>
  <c r="R293" i="6"/>
  <c r="P293" i="6"/>
  <c r="BI291" i="6"/>
  <c r="BH291" i="6"/>
  <c r="BG291" i="6"/>
  <c r="BF291" i="6"/>
  <c r="T291" i="6"/>
  <c r="R291" i="6"/>
  <c r="P291" i="6"/>
  <c r="BI288" i="6"/>
  <c r="BH288" i="6"/>
  <c r="BG288" i="6"/>
  <c r="BF288" i="6"/>
  <c r="T288" i="6"/>
  <c r="R288" i="6"/>
  <c r="P288" i="6"/>
  <c r="BI286" i="6"/>
  <c r="BH286" i="6"/>
  <c r="BG286" i="6"/>
  <c r="BF286" i="6"/>
  <c r="T286" i="6"/>
  <c r="R286" i="6"/>
  <c r="P286" i="6"/>
  <c r="BI284" i="6"/>
  <c r="BH284" i="6"/>
  <c r="BG284" i="6"/>
  <c r="BF284" i="6"/>
  <c r="T284" i="6"/>
  <c r="R284" i="6"/>
  <c r="P284" i="6"/>
  <c r="BI282" i="6"/>
  <c r="BH282" i="6"/>
  <c r="BG282" i="6"/>
  <c r="BF282" i="6"/>
  <c r="T282" i="6"/>
  <c r="R282" i="6"/>
  <c r="P282" i="6"/>
  <c r="BI280" i="6"/>
  <c r="BH280" i="6"/>
  <c r="BG280" i="6"/>
  <c r="BF280" i="6"/>
  <c r="T280" i="6"/>
  <c r="R280" i="6"/>
  <c r="P280" i="6"/>
  <c r="BI272" i="6"/>
  <c r="BH272" i="6"/>
  <c r="BG272" i="6"/>
  <c r="BF272" i="6"/>
  <c r="T272" i="6"/>
  <c r="R272" i="6"/>
  <c r="P272" i="6"/>
  <c r="BI270" i="6"/>
  <c r="BH270" i="6"/>
  <c r="BG270" i="6"/>
  <c r="BF270" i="6"/>
  <c r="T270" i="6"/>
  <c r="R270" i="6"/>
  <c r="P270" i="6"/>
  <c r="BI268" i="6"/>
  <c r="BH268" i="6"/>
  <c r="BG268" i="6"/>
  <c r="BF268" i="6"/>
  <c r="T268" i="6"/>
  <c r="R268" i="6"/>
  <c r="P268" i="6"/>
  <c r="BI266" i="6"/>
  <c r="BH266" i="6"/>
  <c r="BG266" i="6"/>
  <c r="BF266" i="6"/>
  <c r="T266" i="6"/>
  <c r="R266" i="6"/>
  <c r="P266" i="6"/>
  <c r="BI259" i="6"/>
  <c r="BH259" i="6"/>
  <c r="BG259" i="6"/>
  <c r="BF259" i="6"/>
  <c r="T259" i="6"/>
  <c r="R259" i="6"/>
  <c r="P259" i="6"/>
  <c r="BI256" i="6"/>
  <c r="BH256" i="6"/>
  <c r="BG256" i="6"/>
  <c r="BF256" i="6"/>
  <c r="T256" i="6"/>
  <c r="R256" i="6"/>
  <c r="P256" i="6"/>
  <c r="BI253" i="6"/>
  <c r="BH253" i="6"/>
  <c r="BG253" i="6"/>
  <c r="BF253" i="6"/>
  <c r="T253" i="6"/>
  <c r="R253" i="6"/>
  <c r="P253" i="6"/>
  <c r="BI250" i="6"/>
  <c r="BH250" i="6"/>
  <c r="BG250" i="6"/>
  <c r="BF250" i="6"/>
  <c r="T250" i="6"/>
  <c r="R250" i="6"/>
  <c r="P250" i="6"/>
  <c r="BI247" i="6"/>
  <c r="BH247" i="6"/>
  <c r="BG247" i="6"/>
  <c r="BF247" i="6"/>
  <c r="T247" i="6"/>
  <c r="R247" i="6"/>
  <c r="P247" i="6"/>
  <c r="BI244" i="6"/>
  <c r="BH244" i="6"/>
  <c r="BG244" i="6"/>
  <c r="BF244" i="6"/>
  <c r="T244" i="6"/>
  <c r="R244" i="6"/>
  <c r="P244" i="6"/>
  <c r="BI241" i="6"/>
  <c r="BH241" i="6"/>
  <c r="BG241" i="6"/>
  <c r="BF241" i="6"/>
  <c r="T241" i="6"/>
  <c r="R241" i="6"/>
  <c r="P241" i="6"/>
  <c r="BI238" i="6"/>
  <c r="BH238" i="6"/>
  <c r="BG238" i="6"/>
  <c r="BF238" i="6"/>
  <c r="T238" i="6"/>
  <c r="R238" i="6"/>
  <c r="P238" i="6"/>
  <c r="BI235" i="6"/>
  <c r="BH235" i="6"/>
  <c r="BG235" i="6"/>
  <c r="BF235" i="6"/>
  <c r="T235" i="6"/>
  <c r="R235" i="6"/>
  <c r="P235" i="6"/>
  <c r="BI232" i="6"/>
  <c r="BH232" i="6"/>
  <c r="BG232" i="6"/>
  <c r="BF232" i="6"/>
  <c r="T232" i="6"/>
  <c r="R232" i="6"/>
  <c r="P232" i="6"/>
  <c r="BI229" i="6"/>
  <c r="BH229" i="6"/>
  <c r="BG229" i="6"/>
  <c r="BF229" i="6"/>
  <c r="T229" i="6"/>
  <c r="R229" i="6"/>
  <c r="P229" i="6"/>
  <c r="BI226" i="6"/>
  <c r="BH226" i="6"/>
  <c r="BG226" i="6"/>
  <c r="BF226" i="6"/>
  <c r="T226" i="6"/>
  <c r="R226" i="6"/>
  <c r="P226" i="6"/>
  <c r="BI223" i="6"/>
  <c r="BH223" i="6"/>
  <c r="BG223" i="6"/>
  <c r="BF223" i="6"/>
  <c r="T223" i="6"/>
  <c r="R223" i="6"/>
  <c r="P223" i="6"/>
  <c r="BI217" i="6"/>
  <c r="BH217" i="6"/>
  <c r="BG217" i="6"/>
  <c r="BF217" i="6"/>
  <c r="T217" i="6"/>
  <c r="R217" i="6"/>
  <c r="P217" i="6"/>
  <c r="BI213" i="6"/>
  <c r="BH213" i="6"/>
  <c r="BG213" i="6"/>
  <c r="BF213" i="6"/>
  <c r="T213" i="6"/>
  <c r="R213" i="6"/>
  <c r="P213" i="6"/>
  <c r="BI207" i="6"/>
  <c r="BH207" i="6"/>
  <c r="BG207" i="6"/>
  <c r="BF207" i="6"/>
  <c r="T207" i="6"/>
  <c r="R207" i="6"/>
  <c r="P207" i="6"/>
  <c r="BI203" i="6"/>
  <c r="BH203" i="6"/>
  <c r="BG203" i="6"/>
  <c r="BF203" i="6"/>
  <c r="T203" i="6"/>
  <c r="R203" i="6"/>
  <c r="P203" i="6"/>
  <c r="BI196" i="6"/>
  <c r="BH196" i="6"/>
  <c r="BG196" i="6"/>
  <c r="BF196" i="6"/>
  <c r="T196" i="6"/>
  <c r="R196" i="6"/>
  <c r="P196" i="6"/>
  <c r="BI192" i="6"/>
  <c r="BH192" i="6"/>
  <c r="BG192" i="6"/>
  <c r="BF192" i="6"/>
  <c r="T192" i="6"/>
  <c r="R192" i="6"/>
  <c r="P192" i="6"/>
  <c r="BI189" i="6"/>
  <c r="BH189" i="6"/>
  <c r="BG189" i="6"/>
  <c r="BF189" i="6"/>
  <c r="T189" i="6"/>
  <c r="R189" i="6"/>
  <c r="P189" i="6"/>
  <c r="BI186" i="6"/>
  <c r="BH186" i="6"/>
  <c r="BG186" i="6"/>
  <c r="BF186" i="6"/>
  <c r="T186" i="6"/>
  <c r="R186" i="6"/>
  <c r="P186" i="6"/>
  <c r="BI183" i="6"/>
  <c r="BH183" i="6"/>
  <c r="BG183" i="6"/>
  <c r="BF183" i="6"/>
  <c r="T183" i="6"/>
  <c r="R183" i="6"/>
  <c r="P183" i="6"/>
  <c r="BI180" i="6"/>
  <c r="BH180" i="6"/>
  <c r="BG180" i="6"/>
  <c r="BF180" i="6"/>
  <c r="T180" i="6"/>
  <c r="R180" i="6"/>
  <c r="P180" i="6"/>
  <c r="BI177" i="6"/>
  <c r="BH177" i="6"/>
  <c r="BG177" i="6"/>
  <c r="BF177" i="6"/>
  <c r="T177" i="6"/>
  <c r="R177" i="6"/>
  <c r="P177" i="6"/>
  <c r="BI174" i="6"/>
  <c r="BH174" i="6"/>
  <c r="BG174" i="6"/>
  <c r="BF174" i="6"/>
  <c r="T174" i="6"/>
  <c r="R174" i="6"/>
  <c r="P174" i="6"/>
  <c r="BI171" i="6"/>
  <c r="BH171" i="6"/>
  <c r="BG171" i="6"/>
  <c r="BF171" i="6"/>
  <c r="T171" i="6"/>
  <c r="R171" i="6"/>
  <c r="P171" i="6"/>
  <c r="BI168" i="6"/>
  <c r="BH168" i="6"/>
  <c r="BG168" i="6"/>
  <c r="BF168" i="6"/>
  <c r="T168" i="6"/>
  <c r="R168" i="6"/>
  <c r="P168" i="6"/>
  <c r="BI165" i="6"/>
  <c r="BH165" i="6"/>
  <c r="BG165" i="6"/>
  <c r="BF165" i="6"/>
  <c r="T165" i="6"/>
  <c r="R165" i="6"/>
  <c r="P165" i="6"/>
  <c r="BI161" i="6"/>
  <c r="BH161" i="6"/>
  <c r="BG161" i="6"/>
  <c r="BF161" i="6"/>
  <c r="T161" i="6"/>
  <c r="R161" i="6"/>
  <c r="P161" i="6"/>
  <c r="BI158" i="6"/>
  <c r="BH158" i="6"/>
  <c r="BG158" i="6"/>
  <c r="BF158" i="6"/>
  <c r="T158" i="6"/>
  <c r="R158" i="6"/>
  <c r="P158" i="6"/>
  <c r="BI156" i="6"/>
  <c r="BH156" i="6"/>
  <c r="BG156" i="6"/>
  <c r="BF156" i="6"/>
  <c r="T156" i="6"/>
  <c r="R156" i="6"/>
  <c r="P156" i="6"/>
  <c r="BI153" i="6"/>
  <c r="BH153" i="6"/>
  <c r="BG153" i="6"/>
  <c r="BF153" i="6"/>
  <c r="T153" i="6"/>
  <c r="R153" i="6"/>
  <c r="P153" i="6"/>
  <c r="BI148" i="6"/>
  <c r="BH148" i="6"/>
  <c r="BG148" i="6"/>
  <c r="BF148" i="6"/>
  <c r="T148" i="6"/>
  <c r="T147" i="6"/>
  <c r="R148" i="6"/>
  <c r="R147" i="6"/>
  <c r="P148" i="6"/>
  <c r="P147" i="6" s="1"/>
  <c r="BI143" i="6"/>
  <c r="BH143" i="6"/>
  <c r="BG143" i="6"/>
  <c r="BF143" i="6"/>
  <c r="T143" i="6"/>
  <c r="R143" i="6"/>
  <c r="P143" i="6"/>
  <c r="BI137" i="6"/>
  <c r="BH137" i="6"/>
  <c r="BG137" i="6"/>
  <c r="BF137" i="6"/>
  <c r="T137" i="6"/>
  <c r="R137" i="6"/>
  <c r="P137" i="6"/>
  <c r="BI133" i="6"/>
  <c r="BH133" i="6"/>
  <c r="BG133" i="6"/>
  <c r="BF133" i="6"/>
  <c r="T133" i="6"/>
  <c r="R133" i="6"/>
  <c r="P133" i="6"/>
  <c r="BI130" i="6"/>
  <c r="BH130" i="6"/>
  <c r="BG130" i="6"/>
  <c r="BF130" i="6"/>
  <c r="T130" i="6"/>
  <c r="R130" i="6"/>
  <c r="P130" i="6"/>
  <c r="BI126" i="6"/>
  <c r="BH126" i="6"/>
  <c r="BG126" i="6"/>
  <c r="BF126" i="6"/>
  <c r="T126" i="6"/>
  <c r="R126" i="6"/>
  <c r="P126" i="6"/>
  <c r="BI123" i="6"/>
  <c r="BH123" i="6"/>
  <c r="BG123" i="6"/>
  <c r="BF123" i="6"/>
  <c r="T123" i="6"/>
  <c r="R123" i="6"/>
  <c r="P123" i="6"/>
  <c r="BI118" i="6"/>
  <c r="BH118" i="6"/>
  <c r="BG118" i="6"/>
  <c r="BF118" i="6"/>
  <c r="T118" i="6"/>
  <c r="R118" i="6"/>
  <c r="P118" i="6"/>
  <c r="BI114" i="6"/>
  <c r="BH114" i="6"/>
  <c r="BG114" i="6"/>
  <c r="BF114" i="6"/>
  <c r="T114" i="6"/>
  <c r="R114" i="6"/>
  <c r="P114" i="6"/>
  <c r="BI106" i="6"/>
  <c r="BH106" i="6"/>
  <c r="BG106" i="6"/>
  <c r="BF106" i="6"/>
  <c r="T106" i="6"/>
  <c r="R106" i="6"/>
  <c r="P106" i="6"/>
  <c r="BI100" i="6"/>
  <c r="BH100" i="6"/>
  <c r="BG100" i="6"/>
  <c r="BF100" i="6"/>
  <c r="T100" i="6"/>
  <c r="R100" i="6"/>
  <c r="P100" i="6"/>
  <c r="F92" i="6"/>
  <c r="F90" i="6"/>
  <c r="E88" i="6"/>
  <c r="F58" i="6"/>
  <c r="F56" i="6"/>
  <c r="E54" i="6"/>
  <c r="J26" i="6"/>
  <c r="E26" i="6"/>
  <c r="J59" i="6" s="1"/>
  <c r="J25" i="6"/>
  <c r="J23" i="6"/>
  <c r="E23" i="6"/>
  <c r="J58" i="6" s="1"/>
  <c r="J22" i="6"/>
  <c r="J20" i="6"/>
  <c r="E20" i="6"/>
  <c r="F93" i="6" s="1"/>
  <c r="J19" i="6"/>
  <c r="J14" i="6"/>
  <c r="J90" i="6" s="1"/>
  <c r="E7" i="6"/>
  <c r="E84" i="6"/>
  <c r="J39" i="5"/>
  <c r="J38" i="5"/>
  <c r="AY60" i="1" s="1"/>
  <c r="J37" i="5"/>
  <c r="AX60" i="1"/>
  <c r="BI596" i="5"/>
  <c r="BH596" i="5"/>
  <c r="BG596" i="5"/>
  <c r="BF596" i="5"/>
  <c r="T596" i="5"/>
  <c r="R596" i="5"/>
  <c r="P596" i="5"/>
  <c r="BI593" i="5"/>
  <c r="BH593" i="5"/>
  <c r="BG593" i="5"/>
  <c r="BF593" i="5"/>
  <c r="T593" i="5"/>
  <c r="R593" i="5"/>
  <c r="P593" i="5"/>
  <c r="BI590" i="5"/>
  <c r="BH590" i="5"/>
  <c r="BG590" i="5"/>
  <c r="BF590" i="5"/>
  <c r="T590" i="5"/>
  <c r="R590" i="5"/>
  <c r="P590" i="5"/>
  <c r="BI587" i="5"/>
  <c r="BH587" i="5"/>
  <c r="BG587" i="5"/>
  <c r="BF587" i="5"/>
  <c r="T587" i="5"/>
  <c r="R587" i="5"/>
  <c r="P587" i="5"/>
  <c r="BI583" i="5"/>
  <c r="BH583" i="5"/>
  <c r="BG583" i="5"/>
  <c r="BF583" i="5"/>
  <c r="T583" i="5"/>
  <c r="R583" i="5"/>
  <c r="P583" i="5"/>
  <c r="BI580" i="5"/>
  <c r="BH580" i="5"/>
  <c r="BG580" i="5"/>
  <c r="BF580" i="5"/>
  <c r="T580" i="5"/>
  <c r="R580" i="5"/>
  <c r="P580" i="5"/>
  <c r="BI572" i="5"/>
  <c r="BH572" i="5"/>
  <c r="BG572" i="5"/>
  <c r="BF572" i="5"/>
  <c r="T572" i="5"/>
  <c r="R572" i="5"/>
  <c r="P572" i="5"/>
  <c r="BI568" i="5"/>
  <c r="BH568" i="5"/>
  <c r="BG568" i="5"/>
  <c r="BF568" i="5"/>
  <c r="T568" i="5"/>
  <c r="R568" i="5"/>
  <c r="P568" i="5"/>
  <c r="BI560" i="5"/>
  <c r="BH560" i="5"/>
  <c r="BG560" i="5"/>
  <c r="BF560" i="5"/>
  <c r="T560" i="5"/>
  <c r="R560" i="5"/>
  <c r="P560" i="5"/>
  <c r="BI556" i="5"/>
  <c r="BH556" i="5"/>
  <c r="BG556" i="5"/>
  <c r="BF556" i="5"/>
  <c r="T556" i="5"/>
  <c r="R556" i="5"/>
  <c r="P556" i="5"/>
  <c r="BI553" i="5"/>
  <c r="BH553" i="5"/>
  <c r="BG553" i="5"/>
  <c r="BF553" i="5"/>
  <c r="T553" i="5"/>
  <c r="R553" i="5"/>
  <c r="P553" i="5"/>
  <c r="BI551" i="5"/>
  <c r="BH551" i="5"/>
  <c r="BG551" i="5"/>
  <c r="BF551" i="5"/>
  <c r="T551" i="5"/>
  <c r="R551" i="5"/>
  <c r="P551" i="5"/>
  <c r="BI548" i="5"/>
  <c r="BH548" i="5"/>
  <c r="BG548" i="5"/>
  <c r="BF548" i="5"/>
  <c r="T548" i="5"/>
  <c r="R548" i="5"/>
  <c r="P548" i="5"/>
  <c r="BI544" i="5"/>
  <c r="BH544" i="5"/>
  <c r="BG544" i="5"/>
  <c r="BF544" i="5"/>
  <c r="T544" i="5"/>
  <c r="R544" i="5"/>
  <c r="P544" i="5"/>
  <c r="BI539" i="5"/>
  <c r="BH539" i="5"/>
  <c r="BG539" i="5"/>
  <c r="BF539" i="5"/>
  <c r="T539" i="5"/>
  <c r="R539" i="5"/>
  <c r="P539" i="5"/>
  <c r="BI535" i="5"/>
  <c r="BH535" i="5"/>
  <c r="BG535" i="5"/>
  <c r="BF535" i="5"/>
  <c r="T535" i="5"/>
  <c r="R535" i="5"/>
  <c r="P535" i="5"/>
  <c r="BI532" i="5"/>
  <c r="BH532" i="5"/>
  <c r="BG532" i="5"/>
  <c r="BF532" i="5"/>
  <c r="T532" i="5"/>
  <c r="R532" i="5"/>
  <c r="P532" i="5"/>
  <c r="BI528" i="5"/>
  <c r="BH528" i="5"/>
  <c r="BG528" i="5"/>
  <c r="BF528" i="5"/>
  <c r="T528" i="5"/>
  <c r="R528" i="5"/>
  <c r="P528" i="5"/>
  <c r="BI525" i="5"/>
  <c r="BH525" i="5"/>
  <c r="BG525" i="5"/>
  <c r="BF525" i="5"/>
  <c r="T525" i="5"/>
  <c r="R525" i="5"/>
  <c r="P525" i="5"/>
  <c r="BI521" i="5"/>
  <c r="BH521" i="5"/>
  <c r="BG521" i="5"/>
  <c r="BF521" i="5"/>
  <c r="T521" i="5"/>
  <c r="R521" i="5"/>
  <c r="P521" i="5"/>
  <c r="BI517" i="5"/>
  <c r="BH517" i="5"/>
  <c r="BG517" i="5"/>
  <c r="BF517" i="5"/>
  <c r="T517" i="5"/>
  <c r="R517" i="5"/>
  <c r="P517" i="5"/>
  <c r="BI511" i="5"/>
  <c r="BH511" i="5"/>
  <c r="BG511" i="5"/>
  <c r="BF511" i="5"/>
  <c r="T511" i="5"/>
  <c r="R511" i="5"/>
  <c r="P511" i="5"/>
  <c r="BI507" i="5"/>
  <c r="BH507" i="5"/>
  <c r="BG507" i="5"/>
  <c r="BF507" i="5"/>
  <c r="T507" i="5"/>
  <c r="R507" i="5"/>
  <c r="P507" i="5"/>
  <c r="BI504" i="5"/>
  <c r="BH504" i="5"/>
  <c r="BG504" i="5"/>
  <c r="BF504" i="5"/>
  <c r="T504" i="5"/>
  <c r="R504" i="5"/>
  <c r="P504" i="5"/>
  <c r="BI499" i="5"/>
  <c r="BH499" i="5"/>
  <c r="BG499" i="5"/>
  <c r="BF499" i="5"/>
  <c r="T499" i="5"/>
  <c r="R499" i="5"/>
  <c r="P499" i="5"/>
  <c r="BI494" i="5"/>
  <c r="BH494" i="5"/>
  <c r="BG494" i="5"/>
  <c r="BF494" i="5"/>
  <c r="T494" i="5"/>
  <c r="R494" i="5"/>
  <c r="P494" i="5"/>
  <c r="BI488" i="5"/>
  <c r="BH488" i="5"/>
  <c r="BG488" i="5"/>
  <c r="BF488" i="5"/>
  <c r="T488" i="5"/>
  <c r="R488" i="5"/>
  <c r="P488" i="5"/>
  <c r="BI482" i="5"/>
  <c r="BH482" i="5"/>
  <c r="BG482" i="5"/>
  <c r="BF482" i="5"/>
  <c r="T482" i="5"/>
  <c r="R482" i="5"/>
  <c r="P482" i="5"/>
  <c r="BI476" i="5"/>
  <c r="BH476" i="5"/>
  <c r="BG476" i="5"/>
  <c r="BF476" i="5"/>
  <c r="T476" i="5"/>
  <c r="R476" i="5"/>
  <c r="P476" i="5"/>
  <c r="BI471" i="5"/>
  <c r="BH471" i="5"/>
  <c r="BG471" i="5"/>
  <c r="BF471" i="5"/>
  <c r="T471" i="5"/>
  <c r="R471" i="5"/>
  <c r="P471" i="5"/>
  <c r="BI465" i="5"/>
  <c r="BH465" i="5"/>
  <c r="BG465" i="5"/>
  <c r="BF465" i="5"/>
  <c r="T465" i="5"/>
  <c r="R465" i="5"/>
  <c r="P465" i="5"/>
  <c r="BI459" i="5"/>
  <c r="BH459" i="5"/>
  <c r="BG459" i="5"/>
  <c r="BF459" i="5"/>
  <c r="T459" i="5"/>
  <c r="R459" i="5"/>
  <c r="P459" i="5"/>
  <c r="BI453" i="5"/>
  <c r="BH453" i="5"/>
  <c r="BG453" i="5"/>
  <c r="BF453" i="5"/>
  <c r="T453" i="5"/>
  <c r="R453" i="5"/>
  <c r="P453" i="5"/>
  <c r="BI446" i="5"/>
  <c r="BH446" i="5"/>
  <c r="BG446" i="5"/>
  <c r="BF446" i="5"/>
  <c r="T446" i="5"/>
  <c r="R446" i="5"/>
  <c r="P446" i="5"/>
  <c r="BI440" i="5"/>
  <c r="BH440" i="5"/>
  <c r="BG440" i="5"/>
  <c r="BF440" i="5"/>
  <c r="T440" i="5"/>
  <c r="R440" i="5"/>
  <c r="P440" i="5"/>
  <c r="BI435" i="5"/>
  <c r="BH435" i="5"/>
  <c r="BG435" i="5"/>
  <c r="BF435" i="5"/>
  <c r="T435" i="5"/>
  <c r="R435" i="5"/>
  <c r="P435" i="5"/>
  <c r="BI432" i="5"/>
  <c r="BH432" i="5"/>
  <c r="BG432" i="5"/>
  <c r="BF432" i="5"/>
  <c r="T432" i="5"/>
  <c r="R432" i="5"/>
  <c r="P432" i="5"/>
  <c r="BI418" i="5"/>
  <c r="BH418" i="5"/>
  <c r="BG418" i="5"/>
  <c r="BF418" i="5"/>
  <c r="T418" i="5"/>
  <c r="R418" i="5"/>
  <c r="P418" i="5"/>
  <c r="BI413" i="5"/>
  <c r="BH413" i="5"/>
  <c r="BG413" i="5"/>
  <c r="BF413" i="5"/>
  <c r="T413" i="5"/>
  <c r="R413" i="5"/>
  <c r="P413" i="5"/>
  <c r="BI409" i="5"/>
  <c r="BH409" i="5"/>
  <c r="BG409" i="5"/>
  <c r="BF409" i="5"/>
  <c r="T409" i="5"/>
  <c r="R409" i="5"/>
  <c r="P409" i="5"/>
  <c r="BI401" i="5"/>
  <c r="BH401" i="5"/>
  <c r="BG401" i="5"/>
  <c r="BF401" i="5"/>
  <c r="T401" i="5"/>
  <c r="R401" i="5"/>
  <c r="P401" i="5"/>
  <c r="BI397" i="5"/>
  <c r="BH397" i="5"/>
  <c r="BG397" i="5"/>
  <c r="BF397" i="5"/>
  <c r="T397" i="5"/>
  <c r="R397" i="5"/>
  <c r="P397" i="5"/>
  <c r="BI394" i="5"/>
  <c r="BH394" i="5"/>
  <c r="BG394" i="5"/>
  <c r="BF394" i="5"/>
  <c r="T394" i="5"/>
  <c r="R394" i="5"/>
  <c r="P394" i="5"/>
  <c r="BI391" i="5"/>
  <c r="BH391" i="5"/>
  <c r="BG391" i="5"/>
  <c r="BF391" i="5"/>
  <c r="T391" i="5"/>
  <c r="R391" i="5"/>
  <c r="P391" i="5"/>
  <c r="BI388" i="5"/>
  <c r="BH388" i="5"/>
  <c r="BG388" i="5"/>
  <c r="BF388" i="5"/>
  <c r="T388" i="5"/>
  <c r="R388" i="5"/>
  <c r="P388" i="5"/>
  <c r="BI383" i="5"/>
  <c r="BH383" i="5"/>
  <c r="BG383" i="5"/>
  <c r="BF383" i="5"/>
  <c r="T383" i="5"/>
  <c r="T382" i="5"/>
  <c r="R383" i="5"/>
  <c r="R382" i="5" s="1"/>
  <c r="P383" i="5"/>
  <c r="P382" i="5" s="1"/>
  <c r="BI376" i="5"/>
  <c r="BH376" i="5"/>
  <c r="BG376" i="5"/>
  <c r="BF376" i="5"/>
  <c r="T376" i="5"/>
  <c r="R376" i="5"/>
  <c r="P376" i="5"/>
  <c r="BI370" i="5"/>
  <c r="BH370" i="5"/>
  <c r="BG370" i="5"/>
  <c r="BF370" i="5"/>
  <c r="T370" i="5"/>
  <c r="R370" i="5"/>
  <c r="P370" i="5"/>
  <c r="BI363" i="5"/>
  <c r="BH363" i="5"/>
  <c r="BG363" i="5"/>
  <c r="BF363" i="5"/>
  <c r="T363" i="5"/>
  <c r="R363" i="5"/>
  <c r="P363" i="5"/>
  <c r="BI360" i="5"/>
  <c r="BH360" i="5"/>
  <c r="BG360" i="5"/>
  <c r="BF360" i="5"/>
  <c r="T360" i="5"/>
  <c r="R360" i="5"/>
  <c r="P360" i="5"/>
  <c r="BI356" i="5"/>
  <c r="BH356" i="5"/>
  <c r="BG356" i="5"/>
  <c r="BF356" i="5"/>
  <c r="T356" i="5"/>
  <c r="R356" i="5"/>
  <c r="P356" i="5"/>
  <c r="BI353" i="5"/>
  <c r="BH353" i="5"/>
  <c r="BG353" i="5"/>
  <c r="BF353" i="5"/>
  <c r="T353" i="5"/>
  <c r="R353" i="5"/>
  <c r="P353" i="5"/>
  <c r="BI349" i="5"/>
  <c r="BH349" i="5"/>
  <c r="BG349" i="5"/>
  <c r="BF349" i="5"/>
  <c r="T349" i="5"/>
  <c r="R349" i="5"/>
  <c r="P349" i="5"/>
  <c r="BI336" i="5"/>
  <c r="BH336" i="5"/>
  <c r="BG336" i="5"/>
  <c r="BF336" i="5"/>
  <c r="T336" i="5"/>
  <c r="R336" i="5"/>
  <c r="P336" i="5"/>
  <c r="BI332" i="5"/>
  <c r="BH332" i="5"/>
  <c r="BG332" i="5"/>
  <c r="BF332" i="5"/>
  <c r="T332" i="5"/>
  <c r="R332" i="5"/>
  <c r="P332" i="5"/>
  <c r="BI319" i="5"/>
  <c r="BH319" i="5"/>
  <c r="BG319" i="5"/>
  <c r="BF319" i="5"/>
  <c r="T319" i="5"/>
  <c r="R319" i="5"/>
  <c r="P319" i="5"/>
  <c r="BI315" i="5"/>
  <c r="BH315" i="5"/>
  <c r="BG315" i="5"/>
  <c r="BF315" i="5"/>
  <c r="T315" i="5"/>
  <c r="R315" i="5"/>
  <c r="P315" i="5"/>
  <c r="BI311" i="5"/>
  <c r="BH311" i="5"/>
  <c r="BG311" i="5"/>
  <c r="BF311" i="5"/>
  <c r="T311" i="5"/>
  <c r="R311" i="5"/>
  <c r="P311" i="5"/>
  <c r="BI305" i="5"/>
  <c r="BH305" i="5"/>
  <c r="BG305" i="5"/>
  <c r="BF305" i="5"/>
  <c r="T305" i="5"/>
  <c r="R305" i="5"/>
  <c r="P305" i="5"/>
  <c r="BI303" i="5"/>
  <c r="BH303" i="5"/>
  <c r="BG303" i="5"/>
  <c r="BF303" i="5"/>
  <c r="T303" i="5"/>
  <c r="R303" i="5"/>
  <c r="P303" i="5"/>
  <c r="BI300" i="5"/>
  <c r="BH300" i="5"/>
  <c r="BG300" i="5"/>
  <c r="BF300" i="5"/>
  <c r="T300" i="5"/>
  <c r="R300" i="5"/>
  <c r="P300" i="5"/>
  <c r="BI297" i="5"/>
  <c r="BH297" i="5"/>
  <c r="BG297" i="5"/>
  <c r="BF297" i="5"/>
  <c r="T297" i="5"/>
  <c r="R297" i="5"/>
  <c r="P297" i="5"/>
  <c r="BI292" i="5"/>
  <c r="BH292" i="5"/>
  <c r="BG292" i="5"/>
  <c r="BF292" i="5"/>
  <c r="T292" i="5"/>
  <c r="R292" i="5"/>
  <c r="P292" i="5"/>
  <c r="BI286" i="5"/>
  <c r="BH286" i="5"/>
  <c r="BG286" i="5"/>
  <c r="BF286" i="5"/>
  <c r="T286" i="5"/>
  <c r="R286" i="5"/>
  <c r="P286" i="5"/>
  <c r="BI281" i="5"/>
  <c r="BH281" i="5"/>
  <c r="BG281" i="5"/>
  <c r="BF281" i="5"/>
  <c r="T281" i="5"/>
  <c r="R281" i="5"/>
  <c r="P281" i="5"/>
  <c r="BI275" i="5"/>
  <c r="BH275" i="5"/>
  <c r="BG275" i="5"/>
  <c r="BF275" i="5"/>
  <c r="T275" i="5"/>
  <c r="R275" i="5"/>
  <c r="P275" i="5"/>
  <c r="BI269" i="5"/>
  <c r="BH269" i="5"/>
  <c r="BG269" i="5"/>
  <c r="BF269" i="5"/>
  <c r="T269" i="5"/>
  <c r="R269" i="5"/>
  <c r="P269" i="5"/>
  <c r="BI265" i="5"/>
  <c r="BH265" i="5"/>
  <c r="BG265" i="5"/>
  <c r="BF265" i="5"/>
  <c r="T265" i="5"/>
  <c r="R265" i="5"/>
  <c r="P265" i="5"/>
  <c r="BI261" i="5"/>
  <c r="BH261" i="5"/>
  <c r="BG261" i="5"/>
  <c r="BF261" i="5"/>
  <c r="T261" i="5"/>
  <c r="R261" i="5"/>
  <c r="P261" i="5"/>
  <c r="BI257" i="5"/>
  <c r="BH257" i="5"/>
  <c r="BG257" i="5"/>
  <c r="BF257" i="5"/>
  <c r="T257" i="5"/>
  <c r="R257" i="5"/>
  <c r="P257" i="5"/>
  <c r="BI250" i="5"/>
  <c r="BH250" i="5"/>
  <c r="BG250" i="5"/>
  <c r="BF250" i="5"/>
  <c r="T250" i="5"/>
  <c r="T249" i="5"/>
  <c r="R250" i="5"/>
  <c r="R249" i="5"/>
  <c r="P250" i="5"/>
  <c r="P249" i="5" s="1"/>
  <c r="BI242" i="5"/>
  <c r="BH242" i="5"/>
  <c r="BG242" i="5"/>
  <c r="BF242" i="5"/>
  <c r="T242" i="5"/>
  <c r="T241" i="5" s="1"/>
  <c r="T240" i="5" s="1"/>
  <c r="R242" i="5"/>
  <c r="R241" i="5" s="1"/>
  <c r="R240" i="5" s="1"/>
  <c r="P242" i="5"/>
  <c r="P241" i="5" s="1"/>
  <c r="P240" i="5" s="1"/>
  <c r="BI235" i="5"/>
  <c r="BH235" i="5"/>
  <c r="BG235" i="5"/>
  <c r="BF235" i="5"/>
  <c r="T235" i="5"/>
  <c r="T234" i="5" s="1"/>
  <c r="T233" i="5" s="1"/>
  <c r="R235" i="5"/>
  <c r="R234" i="5"/>
  <c r="R233" i="5" s="1"/>
  <c r="P235" i="5"/>
  <c r="P234" i="5"/>
  <c r="P233" i="5"/>
  <c r="BI227" i="5"/>
  <c r="BH227" i="5"/>
  <c r="BG227" i="5"/>
  <c r="BF227" i="5"/>
  <c r="T227" i="5"/>
  <c r="T226" i="5"/>
  <c r="R227" i="5"/>
  <c r="R226" i="5"/>
  <c r="P227" i="5"/>
  <c r="P226" i="5" s="1"/>
  <c r="BI220" i="5"/>
  <c r="BH220" i="5"/>
  <c r="BG220" i="5"/>
  <c r="BF220" i="5"/>
  <c r="T220" i="5"/>
  <c r="R220" i="5"/>
  <c r="P220" i="5"/>
  <c r="BI214" i="5"/>
  <c r="BH214" i="5"/>
  <c r="BG214" i="5"/>
  <c r="BF214" i="5"/>
  <c r="T214" i="5"/>
  <c r="R214" i="5"/>
  <c r="P214" i="5"/>
  <c r="BI206" i="5"/>
  <c r="BH206" i="5"/>
  <c r="BG206" i="5"/>
  <c r="BF206" i="5"/>
  <c r="T206" i="5"/>
  <c r="R206" i="5"/>
  <c r="P206" i="5"/>
  <c r="BI198" i="5"/>
  <c r="BH198" i="5"/>
  <c r="BG198" i="5"/>
  <c r="BF198" i="5"/>
  <c r="T198" i="5"/>
  <c r="R198" i="5"/>
  <c r="P198" i="5"/>
  <c r="BI194" i="5"/>
  <c r="BH194" i="5"/>
  <c r="BG194" i="5"/>
  <c r="BF194" i="5"/>
  <c r="T194" i="5"/>
  <c r="R194" i="5"/>
  <c r="P194" i="5"/>
  <c r="BI188" i="5"/>
  <c r="BH188" i="5"/>
  <c r="BG188" i="5"/>
  <c r="BF188" i="5"/>
  <c r="T188" i="5"/>
  <c r="R188" i="5"/>
  <c r="P188" i="5"/>
  <c r="BI183" i="5"/>
  <c r="BH183" i="5"/>
  <c r="BG183" i="5"/>
  <c r="BF183" i="5"/>
  <c r="T183" i="5"/>
  <c r="R183" i="5"/>
  <c r="P183" i="5"/>
  <c r="BI178" i="5"/>
  <c r="BH178" i="5"/>
  <c r="BG178" i="5"/>
  <c r="BF178" i="5"/>
  <c r="T178" i="5"/>
  <c r="R178" i="5"/>
  <c r="P178" i="5"/>
  <c r="BI142" i="5"/>
  <c r="BH142" i="5"/>
  <c r="BG142" i="5"/>
  <c r="BF142" i="5"/>
  <c r="T142" i="5"/>
  <c r="R142" i="5"/>
  <c r="P142" i="5"/>
  <c r="BI133" i="5"/>
  <c r="BH133" i="5"/>
  <c r="BG133" i="5"/>
  <c r="BF133" i="5"/>
  <c r="T133" i="5"/>
  <c r="R133" i="5"/>
  <c r="P133" i="5"/>
  <c r="BI127" i="5"/>
  <c r="BH127" i="5"/>
  <c r="BG127" i="5"/>
  <c r="BF127" i="5"/>
  <c r="T127" i="5"/>
  <c r="R127" i="5"/>
  <c r="P127" i="5"/>
  <c r="BI123" i="5"/>
  <c r="BH123" i="5"/>
  <c r="BG123" i="5"/>
  <c r="BF123" i="5"/>
  <c r="T123" i="5"/>
  <c r="R123" i="5"/>
  <c r="P123" i="5"/>
  <c r="BI119" i="5"/>
  <c r="BH119" i="5"/>
  <c r="BG119" i="5"/>
  <c r="BF119" i="5"/>
  <c r="T119" i="5"/>
  <c r="R119" i="5"/>
  <c r="P119" i="5"/>
  <c r="F111" i="5"/>
  <c r="F109" i="5"/>
  <c r="E107" i="5"/>
  <c r="F58" i="5"/>
  <c r="F56" i="5"/>
  <c r="E54" i="5"/>
  <c r="J26" i="5"/>
  <c r="E26" i="5"/>
  <c r="J59" i="5" s="1"/>
  <c r="J25" i="5"/>
  <c r="J23" i="5"/>
  <c r="E23" i="5"/>
  <c r="J111" i="5"/>
  <c r="J22" i="5"/>
  <c r="J20" i="5"/>
  <c r="E20" i="5"/>
  <c r="F112" i="5" s="1"/>
  <c r="J19" i="5"/>
  <c r="J14" i="5"/>
  <c r="J109" i="5" s="1"/>
  <c r="E7" i="5"/>
  <c r="E103" i="5" s="1"/>
  <c r="J39" i="4"/>
  <c r="J38" i="4"/>
  <c r="AY58" i="1"/>
  <c r="J37" i="4"/>
  <c r="AX58" i="1"/>
  <c r="BI188" i="4"/>
  <c r="BH188" i="4"/>
  <c r="BG188" i="4"/>
  <c r="BF188" i="4"/>
  <c r="T188" i="4"/>
  <c r="R188" i="4"/>
  <c r="P188" i="4"/>
  <c r="BI183" i="4"/>
  <c r="BH183" i="4"/>
  <c r="BG183" i="4"/>
  <c r="BF183" i="4"/>
  <c r="T183" i="4"/>
  <c r="R183" i="4"/>
  <c r="P183" i="4"/>
  <c r="BI178" i="4"/>
  <c r="BH178" i="4"/>
  <c r="BG178" i="4"/>
  <c r="BF178" i="4"/>
  <c r="T178" i="4"/>
  <c r="R178" i="4"/>
  <c r="P178" i="4"/>
  <c r="BI174" i="4"/>
  <c r="BH174" i="4"/>
  <c r="BG174" i="4"/>
  <c r="BF174" i="4"/>
  <c r="T174" i="4"/>
  <c r="R174" i="4"/>
  <c r="P174" i="4"/>
  <c r="BI171" i="4"/>
  <c r="BH171" i="4"/>
  <c r="BG171" i="4"/>
  <c r="BF171" i="4"/>
  <c r="T171" i="4"/>
  <c r="R171" i="4"/>
  <c r="P171" i="4"/>
  <c r="BI167" i="4"/>
  <c r="BH167" i="4"/>
  <c r="BG167" i="4"/>
  <c r="BF167" i="4"/>
  <c r="T167" i="4"/>
  <c r="R167" i="4"/>
  <c r="P167" i="4"/>
  <c r="BI163" i="4"/>
  <c r="BH163" i="4"/>
  <c r="BG163" i="4"/>
  <c r="BF163" i="4"/>
  <c r="T163" i="4"/>
  <c r="R163" i="4"/>
  <c r="P163" i="4"/>
  <c r="BI160" i="4"/>
  <c r="BH160" i="4"/>
  <c r="BG160" i="4"/>
  <c r="BF160" i="4"/>
  <c r="T160" i="4"/>
  <c r="R160" i="4"/>
  <c r="P160" i="4"/>
  <c r="BI157" i="4"/>
  <c r="BH157" i="4"/>
  <c r="BG157" i="4"/>
  <c r="BF157" i="4"/>
  <c r="T157" i="4"/>
  <c r="R157" i="4"/>
  <c r="P157" i="4"/>
  <c r="BI154" i="4"/>
  <c r="BH154" i="4"/>
  <c r="BG154" i="4"/>
  <c r="BF154" i="4"/>
  <c r="T154" i="4"/>
  <c r="R154" i="4"/>
  <c r="P154" i="4"/>
  <c r="BI149" i="4"/>
  <c r="BH149" i="4"/>
  <c r="BG149" i="4"/>
  <c r="BF149" i="4"/>
  <c r="T149" i="4"/>
  <c r="T148" i="4"/>
  <c r="R149" i="4"/>
  <c r="R148" i="4"/>
  <c r="P149" i="4"/>
  <c r="P148" i="4" s="1"/>
  <c r="BI143" i="4"/>
  <c r="BH143" i="4"/>
  <c r="BG143" i="4"/>
  <c r="BF143" i="4"/>
  <c r="T143" i="4"/>
  <c r="R143" i="4"/>
  <c r="P143" i="4"/>
  <c r="BI139" i="4"/>
  <c r="BH139" i="4"/>
  <c r="BG139" i="4"/>
  <c r="BF139" i="4"/>
  <c r="T139" i="4"/>
  <c r="R139" i="4"/>
  <c r="P139" i="4"/>
  <c r="BI109" i="4"/>
  <c r="BH109" i="4"/>
  <c r="BG109" i="4"/>
  <c r="BF109" i="4"/>
  <c r="T109" i="4"/>
  <c r="R109" i="4"/>
  <c r="P109" i="4"/>
  <c r="BI103" i="4"/>
  <c r="BH103" i="4"/>
  <c r="BG103" i="4"/>
  <c r="BF103" i="4"/>
  <c r="T103" i="4"/>
  <c r="R103" i="4"/>
  <c r="P103" i="4"/>
  <c r="BI99" i="4"/>
  <c r="BH99" i="4"/>
  <c r="BG99" i="4"/>
  <c r="BF99" i="4"/>
  <c r="T99" i="4"/>
  <c r="R99" i="4"/>
  <c r="P99" i="4"/>
  <c r="F91" i="4"/>
  <c r="F89" i="4"/>
  <c r="E87" i="4"/>
  <c r="F58" i="4"/>
  <c r="F56" i="4"/>
  <c r="E54" i="4"/>
  <c r="J26" i="4"/>
  <c r="E26" i="4"/>
  <c r="J92" i="4" s="1"/>
  <c r="J25" i="4"/>
  <c r="J23" i="4"/>
  <c r="E23" i="4"/>
  <c r="J58" i="4" s="1"/>
  <c r="J22" i="4"/>
  <c r="J20" i="4"/>
  <c r="E20" i="4"/>
  <c r="F59" i="4"/>
  <c r="J19" i="4"/>
  <c r="J14" i="4"/>
  <c r="J89" i="4" s="1"/>
  <c r="E7" i="4"/>
  <c r="E50" i="4" s="1"/>
  <c r="J37" i="3"/>
  <c r="J36" i="3"/>
  <c r="AY56" i="1" s="1"/>
  <c r="J35" i="3"/>
  <c r="AX56" i="1"/>
  <c r="BI1735" i="3"/>
  <c r="BH1735" i="3"/>
  <c r="BG1735" i="3"/>
  <c r="BF1735" i="3"/>
  <c r="T1735" i="3"/>
  <c r="R1735" i="3"/>
  <c r="P1735" i="3"/>
  <c r="BI1730" i="3"/>
  <c r="BH1730" i="3"/>
  <c r="BG1730" i="3"/>
  <c r="BF1730" i="3"/>
  <c r="T1730" i="3"/>
  <c r="R1730" i="3"/>
  <c r="P1730" i="3"/>
  <c r="BI1721" i="3"/>
  <c r="BH1721" i="3"/>
  <c r="BG1721" i="3"/>
  <c r="BF1721" i="3"/>
  <c r="T1721" i="3"/>
  <c r="R1721" i="3"/>
  <c r="P1721" i="3"/>
  <c r="BI1700" i="3"/>
  <c r="BH1700" i="3"/>
  <c r="BG1700" i="3"/>
  <c r="BF1700" i="3"/>
  <c r="T1700" i="3"/>
  <c r="R1700" i="3"/>
  <c r="P1700" i="3"/>
  <c r="BI1684" i="3"/>
  <c r="BH1684" i="3"/>
  <c r="BG1684" i="3"/>
  <c r="BF1684" i="3"/>
  <c r="T1684" i="3"/>
  <c r="R1684" i="3"/>
  <c r="P1684" i="3"/>
  <c r="BI1677" i="3"/>
  <c r="BH1677" i="3"/>
  <c r="BG1677" i="3"/>
  <c r="BF1677" i="3"/>
  <c r="T1677" i="3"/>
  <c r="R1677" i="3"/>
  <c r="P1677" i="3"/>
  <c r="BI1658" i="3"/>
  <c r="BH1658" i="3"/>
  <c r="BG1658" i="3"/>
  <c r="BF1658" i="3"/>
  <c r="T1658" i="3"/>
  <c r="R1658" i="3"/>
  <c r="P1658" i="3"/>
  <c r="BI1652" i="3"/>
  <c r="BH1652" i="3"/>
  <c r="BG1652" i="3"/>
  <c r="BF1652" i="3"/>
  <c r="T1652" i="3"/>
  <c r="R1652" i="3"/>
  <c r="P1652" i="3"/>
  <c r="BI1648" i="3"/>
  <c r="BH1648" i="3"/>
  <c r="BG1648" i="3"/>
  <c r="BF1648" i="3"/>
  <c r="T1648" i="3"/>
  <c r="R1648" i="3"/>
  <c r="P1648" i="3"/>
  <c r="BI1637" i="3"/>
  <c r="BH1637" i="3"/>
  <c r="BG1637" i="3"/>
  <c r="BF1637" i="3"/>
  <c r="T1637" i="3"/>
  <c r="R1637" i="3"/>
  <c r="P1637" i="3"/>
  <c r="BI1632" i="3"/>
  <c r="BH1632" i="3"/>
  <c r="BG1632" i="3"/>
  <c r="BF1632" i="3"/>
  <c r="T1632" i="3"/>
  <c r="R1632" i="3"/>
  <c r="P1632" i="3"/>
  <c r="BI1628" i="3"/>
  <c r="BH1628" i="3"/>
  <c r="BG1628" i="3"/>
  <c r="BF1628" i="3"/>
  <c r="T1628" i="3"/>
  <c r="R1628" i="3"/>
  <c r="P1628" i="3"/>
  <c r="BI1623" i="3"/>
  <c r="BH1623" i="3"/>
  <c r="BG1623" i="3"/>
  <c r="BF1623" i="3"/>
  <c r="T1623" i="3"/>
  <c r="R1623" i="3"/>
  <c r="P1623" i="3"/>
  <c r="BI1619" i="3"/>
  <c r="BH1619" i="3"/>
  <c r="BG1619" i="3"/>
  <c r="BF1619" i="3"/>
  <c r="T1619" i="3"/>
  <c r="R1619" i="3"/>
  <c r="P1619" i="3"/>
  <c r="BI1615" i="3"/>
  <c r="BH1615" i="3"/>
  <c r="BG1615" i="3"/>
  <c r="BF1615" i="3"/>
  <c r="T1615" i="3"/>
  <c r="R1615" i="3"/>
  <c r="P1615" i="3"/>
  <c r="BI1568" i="3"/>
  <c r="BH1568" i="3"/>
  <c r="BG1568" i="3"/>
  <c r="BF1568" i="3"/>
  <c r="T1568" i="3"/>
  <c r="R1568" i="3"/>
  <c r="P1568" i="3"/>
  <c r="BI1564" i="3"/>
  <c r="BH1564" i="3"/>
  <c r="BG1564" i="3"/>
  <c r="BF1564" i="3"/>
  <c r="T1564" i="3"/>
  <c r="R1564" i="3"/>
  <c r="P1564" i="3"/>
  <c r="BI1557" i="3"/>
  <c r="BH1557" i="3"/>
  <c r="BG1557" i="3"/>
  <c r="BF1557" i="3"/>
  <c r="T1557" i="3"/>
  <c r="R1557" i="3"/>
  <c r="P1557" i="3"/>
  <c r="BI1553" i="3"/>
  <c r="BH1553" i="3"/>
  <c r="BG1553" i="3"/>
  <c r="BF1553" i="3"/>
  <c r="T1553" i="3"/>
  <c r="R1553" i="3"/>
  <c r="P1553" i="3"/>
  <c r="BI1548" i="3"/>
  <c r="BH1548" i="3"/>
  <c r="BG1548" i="3"/>
  <c r="BF1548" i="3"/>
  <c r="T1548" i="3"/>
  <c r="R1548" i="3"/>
  <c r="P1548" i="3"/>
  <c r="BI1543" i="3"/>
  <c r="BH1543" i="3"/>
  <c r="BG1543" i="3"/>
  <c r="BF1543" i="3"/>
  <c r="T1543" i="3"/>
  <c r="R1543" i="3"/>
  <c r="P1543" i="3"/>
  <c r="BI1536" i="3"/>
  <c r="BH1536" i="3"/>
  <c r="BG1536" i="3"/>
  <c r="BF1536" i="3"/>
  <c r="T1536" i="3"/>
  <c r="R1536" i="3"/>
  <c r="P1536" i="3"/>
  <c r="BI1532" i="3"/>
  <c r="BH1532" i="3"/>
  <c r="BG1532" i="3"/>
  <c r="BF1532" i="3"/>
  <c r="T1532" i="3"/>
  <c r="R1532" i="3"/>
  <c r="P1532" i="3"/>
  <c r="BI1526" i="3"/>
  <c r="BH1526" i="3"/>
  <c r="BG1526" i="3"/>
  <c r="BF1526" i="3"/>
  <c r="T1526" i="3"/>
  <c r="R1526" i="3"/>
  <c r="P1526" i="3"/>
  <c r="BI1522" i="3"/>
  <c r="BH1522" i="3"/>
  <c r="BG1522" i="3"/>
  <c r="BF1522" i="3"/>
  <c r="T1522" i="3"/>
  <c r="R1522" i="3"/>
  <c r="P1522" i="3"/>
  <c r="BI1514" i="3"/>
  <c r="BH1514" i="3"/>
  <c r="BG1514" i="3"/>
  <c r="BF1514" i="3"/>
  <c r="T1514" i="3"/>
  <c r="R1514" i="3"/>
  <c r="P1514" i="3"/>
  <c r="BI1506" i="3"/>
  <c r="BH1506" i="3"/>
  <c r="BG1506" i="3"/>
  <c r="BF1506" i="3"/>
  <c r="T1506" i="3"/>
  <c r="R1506" i="3"/>
  <c r="P1506" i="3"/>
  <c r="BI1498" i="3"/>
  <c r="BH1498" i="3"/>
  <c r="BG1498" i="3"/>
  <c r="BF1498" i="3"/>
  <c r="T1498" i="3"/>
  <c r="R1498" i="3"/>
  <c r="P1498" i="3"/>
  <c r="BI1494" i="3"/>
  <c r="BH1494" i="3"/>
  <c r="BG1494" i="3"/>
  <c r="BF1494" i="3"/>
  <c r="T1494" i="3"/>
  <c r="R1494" i="3"/>
  <c r="P1494" i="3"/>
  <c r="BI1483" i="3"/>
  <c r="BH1483" i="3"/>
  <c r="BG1483" i="3"/>
  <c r="BF1483" i="3"/>
  <c r="T1483" i="3"/>
  <c r="R1483" i="3"/>
  <c r="P1483" i="3"/>
  <c r="BI1480" i="3"/>
  <c r="BH1480" i="3"/>
  <c r="BG1480" i="3"/>
  <c r="BF1480" i="3"/>
  <c r="T1480" i="3"/>
  <c r="R1480" i="3"/>
  <c r="P1480" i="3"/>
  <c r="BI1476" i="3"/>
  <c r="BH1476" i="3"/>
  <c r="BG1476" i="3"/>
  <c r="BF1476" i="3"/>
  <c r="T1476" i="3"/>
  <c r="R1476" i="3"/>
  <c r="P1476" i="3"/>
  <c r="BI1468" i="3"/>
  <c r="BH1468" i="3"/>
  <c r="BG1468" i="3"/>
  <c r="BF1468" i="3"/>
  <c r="T1468" i="3"/>
  <c r="R1468" i="3"/>
  <c r="P1468" i="3"/>
  <c r="BI1460" i="3"/>
  <c r="BH1460" i="3"/>
  <c r="BG1460" i="3"/>
  <c r="BF1460" i="3"/>
  <c r="T1460" i="3"/>
  <c r="R1460" i="3"/>
  <c r="P1460" i="3"/>
  <c r="BI1455" i="3"/>
  <c r="BH1455" i="3"/>
  <c r="BG1455" i="3"/>
  <c r="BF1455" i="3"/>
  <c r="T1455" i="3"/>
  <c r="R1455" i="3"/>
  <c r="P1455" i="3"/>
  <c r="BI1448" i="3"/>
  <c r="BH1448" i="3"/>
  <c r="BG1448" i="3"/>
  <c r="BF1448" i="3"/>
  <c r="T1448" i="3"/>
  <c r="R1448" i="3"/>
  <c r="P1448" i="3"/>
  <c r="BI1443" i="3"/>
  <c r="BH1443" i="3"/>
  <c r="BG1443" i="3"/>
  <c r="BF1443" i="3"/>
  <c r="T1443" i="3"/>
  <c r="R1443" i="3"/>
  <c r="P1443" i="3"/>
  <c r="BI1436" i="3"/>
  <c r="BH1436" i="3"/>
  <c r="BG1436" i="3"/>
  <c r="BF1436" i="3"/>
  <c r="T1436" i="3"/>
  <c r="R1436" i="3"/>
  <c r="P1436" i="3"/>
  <c r="BI1432" i="3"/>
  <c r="BH1432" i="3"/>
  <c r="BG1432" i="3"/>
  <c r="BF1432" i="3"/>
  <c r="T1432" i="3"/>
  <c r="R1432" i="3"/>
  <c r="P1432" i="3"/>
  <c r="BI1428" i="3"/>
  <c r="BH1428" i="3"/>
  <c r="BG1428" i="3"/>
  <c r="BF1428" i="3"/>
  <c r="T1428" i="3"/>
  <c r="R1428" i="3"/>
  <c r="P1428" i="3"/>
  <c r="BI1415" i="3"/>
  <c r="BH1415" i="3"/>
  <c r="BG1415" i="3"/>
  <c r="BF1415" i="3"/>
  <c r="T1415" i="3"/>
  <c r="R1415" i="3"/>
  <c r="P1415" i="3"/>
  <c r="BI1408" i="3"/>
  <c r="BH1408" i="3"/>
  <c r="BG1408" i="3"/>
  <c r="BF1408" i="3"/>
  <c r="T1408" i="3"/>
  <c r="R1408" i="3"/>
  <c r="P1408" i="3"/>
  <c r="BI1404" i="3"/>
  <c r="BH1404" i="3"/>
  <c r="BG1404" i="3"/>
  <c r="BF1404" i="3"/>
  <c r="T1404" i="3"/>
  <c r="R1404" i="3"/>
  <c r="P1404" i="3"/>
  <c r="BI1400" i="3"/>
  <c r="BH1400" i="3"/>
  <c r="BG1400" i="3"/>
  <c r="BF1400" i="3"/>
  <c r="T1400" i="3"/>
  <c r="R1400" i="3"/>
  <c r="P1400" i="3"/>
  <c r="BI1396" i="3"/>
  <c r="BH1396" i="3"/>
  <c r="BG1396" i="3"/>
  <c r="BF1396" i="3"/>
  <c r="T1396" i="3"/>
  <c r="R1396" i="3"/>
  <c r="P1396" i="3"/>
  <c r="BI1392" i="3"/>
  <c r="BH1392" i="3"/>
  <c r="BG1392" i="3"/>
  <c r="BF1392" i="3"/>
  <c r="T1392" i="3"/>
  <c r="R1392" i="3"/>
  <c r="P1392" i="3"/>
  <c r="BI1388" i="3"/>
  <c r="BH1388" i="3"/>
  <c r="BG1388" i="3"/>
  <c r="BF1388" i="3"/>
  <c r="T1388" i="3"/>
  <c r="R1388" i="3"/>
  <c r="P1388" i="3"/>
  <c r="BI1384" i="3"/>
  <c r="BH1384" i="3"/>
  <c r="BG1384" i="3"/>
  <c r="BF1384" i="3"/>
  <c r="T1384" i="3"/>
  <c r="R1384" i="3"/>
  <c r="P1384" i="3"/>
  <c r="BI1380" i="3"/>
  <c r="BH1380" i="3"/>
  <c r="BG1380" i="3"/>
  <c r="BF1380" i="3"/>
  <c r="T1380" i="3"/>
  <c r="R1380" i="3"/>
  <c r="P1380" i="3"/>
  <c r="BI1376" i="3"/>
  <c r="BH1376" i="3"/>
  <c r="BG1376" i="3"/>
  <c r="BF1376" i="3"/>
  <c r="T1376" i="3"/>
  <c r="R1376" i="3"/>
  <c r="P1376" i="3"/>
  <c r="BI1369" i="3"/>
  <c r="BH1369" i="3"/>
  <c r="BG1369" i="3"/>
  <c r="BF1369" i="3"/>
  <c r="T1369" i="3"/>
  <c r="R1369" i="3"/>
  <c r="P1369" i="3"/>
  <c r="BI1362" i="3"/>
  <c r="BH1362" i="3"/>
  <c r="BG1362" i="3"/>
  <c r="BF1362" i="3"/>
  <c r="T1362" i="3"/>
  <c r="R1362" i="3"/>
  <c r="P1362" i="3"/>
  <c r="BI1351" i="3"/>
  <c r="BH1351" i="3"/>
  <c r="BG1351" i="3"/>
  <c r="BF1351" i="3"/>
  <c r="T1351" i="3"/>
  <c r="R1351" i="3"/>
  <c r="P1351" i="3"/>
  <c r="BI1322" i="3"/>
  <c r="BH1322" i="3"/>
  <c r="BG1322" i="3"/>
  <c r="BF1322" i="3"/>
  <c r="T1322" i="3"/>
  <c r="R1322" i="3"/>
  <c r="P1322" i="3"/>
  <c r="BI1317" i="3"/>
  <c r="BH1317" i="3"/>
  <c r="BG1317" i="3"/>
  <c r="BF1317" i="3"/>
  <c r="T1317" i="3"/>
  <c r="R1317" i="3"/>
  <c r="P1317" i="3"/>
  <c r="BI1311" i="3"/>
  <c r="BH1311" i="3"/>
  <c r="BG1311" i="3"/>
  <c r="BF1311" i="3"/>
  <c r="T1311" i="3"/>
  <c r="R1311" i="3"/>
  <c r="P1311" i="3"/>
  <c r="BI1306" i="3"/>
  <c r="BH1306" i="3"/>
  <c r="BG1306" i="3"/>
  <c r="BF1306" i="3"/>
  <c r="T1306" i="3"/>
  <c r="R1306" i="3"/>
  <c r="P1306" i="3"/>
  <c r="BI1302" i="3"/>
  <c r="BH1302" i="3"/>
  <c r="BG1302" i="3"/>
  <c r="BF1302" i="3"/>
  <c r="T1302" i="3"/>
  <c r="R1302" i="3"/>
  <c r="P1302" i="3"/>
  <c r="BI1298" i="3"/>
  <c r="BH1298" i="3"/>
  <c r="BG1298" i="3"/>
  <c r="BF1298" i="3"/>
  <c r="T1298" i="3"/>
  <c r="R1298" i="3"/>
  <c r="P1298" i="3"/>
  <c r="BI1294" i="3"/>
  <c r="BH1294" i="3"/>
  <c r="BG1294" i="3"/>
  <c r="BF1294" i="3"/>
  <c r="T1294" i="3"/>
  <c r="R1294" i="3"/>
  <c r="P1294" i="3"/>
  <c r="BI1290" i="3"/>
  <c r="BH1290" i="3"/>
  <c r="BG1290" i="3"/>
  <c r="BF1290" i="3"/>
  <c r="T1290" i="3"/>
  <c r="R1290" i="3"/>
  <c r="P1290" i="3"/>
  <c r="BI1282" i="3"/>
  <c r="BH1282" i="3"/>
  <c r="BG1282" i="3"/>
  <c r="BF1282" i="3"/>
  <c r="T1282" i="3"/>
  <c r="R1282" i="3"/>
  <c r="P1282" i="3"/>
  <c r="BI1279" i="3"/>
  <c r="BH1279" i="3"/>
  <c r="BG1279" i="3"/>
  <c r="BF1279" i="3"/>
  <c r="T1279" i="3"/>
  <c r="R1279" i="3"/>
  <c r="P1279" i="3"/>
  <c r="BI1276" i="3"/>
  <c r="BH1276" i="3"/>
  <c r="BG1276" i="3"/>
  <c r="BF1276" i="3"/>
  <c r="T1276" i="3"/>
  <c r="R1276" i="3"/>
  <c r="P1276" i="3"/>
  <c r="BI1271" i="3"/>
  <c r="BH1271" i="3"/>
  <c r="BG1271" i="3"/>
  <c r="BF1271" i="3"/>
  <c r="T1271" i="3"/>
  <c r="R1271" i="3"/>
  <c r="P1271" i="3"/>
  <c r="BI1267" i="3"/>
  <c r="BH1267" i="3"/>
  <c r="BG1267" i="3"/>
  <c r="BF1267" i="3"/>
  <c r="T1267" i="3"/>
  <c r="R1267" i="3"/>
  <c r="P1267" i="3"/>
  <c r="BI1263" i="3"/>
  <c r="BH1263" i="3"/>
  <c r="BG1263" i="3"/>
  <c r="BF1263" i="3"/>
  <c r="T1263" i="3"/>
  <c r="R1263" i="3"/>
  <c r="P1263" i="3"/>
  <c r="BI1256" i="3"/>
  <c r="BH1256" i="3"/>
  <c r="BG1256" i="3"/>
  <c r="BF1256" i="3"/>
  <c r="T1256" i="3"/>
  <c r="R1256" i="3"/>
  <c r="P1256" i="3"/>
  <c r="BI1252" i="3"/>
  <c r="BH1252" i="3"/>
  <c r="BG1252" i="3"/>
  <c r="BF1252" i="3"/>
  <c r="T1252" i="3"/>
  <c r="R1252" i="3"/>
  <c r="P1252" i="3"/>
  <c r="BI1244" i="3"/>
  <c r="BH1244" i="3"/>
  <c r="BG1244" i="3"/>
  <c r="BF1244" i="3"/>
  <c r="T1244" i="3"/>
  <c r="R1244" i="3"/>
  <c r="P1244" i="3"/>
  <c r="BI1240" i="3"/>
  <c r="BH1240" i="3"/>
  <c r="BG1240" i="3"/>
  <c r="BF1240" i="3"/>
  <c r="T1240" i="3"/>
  <c r="R1240" i="3"/>
  <c r="P1240" i="3"/>
  <c r="BI1236" i="3"/>
  <c r="BH1236" i="3"/>
  <c r="BG1236" i="3"/>
  <c r="BF1236" i="3"/>
  <c r="T1236" i="3"/>
  <c r="R1236" i="3"/>
  <c r="P1236" i="3"/>
  <c r="BI1232" i="3"/>
  <c r="BH1232" i="3"/>
  <c r="BG1232" i="3"/>
  <c r="BF1232" i="3"/>
  <c r="T1232" i="3"/>
  <c r="R1232" i="3"/>
  <c r="P1232" i="3"/>
  <c r="BI1226" i="3"/>
  <c r="BH1226" i="3"/>
  <c r="BG1226" i="3"/>
  <c r="BF1226" i="3"/>
  <c r="T1226" i="3"/>
  <c r="R1226" i="3"/>
  <c r="P1226" i="3"/>
  <c r="BI1221" i="3"/>
  <c r="BH1221" i="3"/>
  <c r="BG1221" i="3"/>
  <c r="BF1221" i="3"/>
  <c r="T1221" i="3"/>
  <c r="R1221" i="3"/>
  <c r="P1221" i="3"/>
  <c r="BI1216" i="3"/>
  <c r="BH1216" i="3"/>
  <c r="BG1216" i="3"/>
  <c r="BF1216" i="3"/>
  <c r="T1216" i="3"/>
  <c r="R1216" i="3"/>
  <c r="P1216" i="3"/>
  <c r="BI1211" i="3"/>
  <c r="BH1211" i="3"/>
  <c r="BG1211" i="3"/>
  <c r="BF1211" i="3"/>
  <c r="T1211" i="3"/>
  <c r="R1211" i="3"/>
  <c r="P1211" i="3"/>
  <c r="BI1207" i="3"/>
  <c r="BH1207" i="3"/>
  <c r="BG1207" i="3"/>
  <c r="BF1207" i="3"/>
  <c r="T1207" i="3"/>
  <c r="R1207" i="3"/>
  <c r="P1207" i="3"/>
  <c r="BI1204" i="3"/>
  <c r="BH1204" i="3"/>
  <c r="BG1204" i="3"/>
  <c r="BF1204" i="3"/>
  <c r="T1204" i="3"/>
  <c r="R1204" i="3"/>
  <c r="P1204" i="3"/>
  <c r="BI1197" i="3"/>
  <c r="BH1197" i="3"/>
  <c r="BG1197" i="3"/>
  <c r="BF1197" i="3"/>
  <c r="T1197" i="3"/>
  <c r="R1197" i="3"/>
  <c r="P1197" i="3"/>
  <c r="BI1188" i="3"/>
  <c r="BH1188" i="3"/>
  <c r="BG1188" i="3"/>
  <c r="BF1188" i="3"/>
  <c r="T1188" i="3"/>
  <c r="R1188" i="3"/>
  <c r="P1188" i="3"/>
  <c r="BI1181" i="3"/>
  <c r="BH1181" i="3"/>
  <c r="BG1181" i="3"/>
  <c r="BF1181" i="3"/>
  <c r="T1181" i="3"/>
  <c r="R1181" i="3"/>
  <c r="P1181" i="3"/>
  <c r="BI1175" i="3"/>
  <c r="BH1175" i="3"/>
  <c r="BG1175" i="3"/>
  <c r="BF1175" i="3"/>
  <c r="T1175" i="3"/>
  <c r="R1175" i="3"/>
  <c r="P1175" i="3"/>
  <c r="BI1168" i="3"/>
  <c r="BH1168" i="3"/>
  <c r="BG1168" i="3"/>
  <c r="BF1168" i="3"/>
  <c r="T1168" i="3"/>
  <c r="R1168" i="3"/>
  <c r="P1168" i="3"/>
  <c r="BI1161" i="3"/>
  <c r="BH1161" i="3"/>
  <c r="BG1161" i="3"/>
  <c r="BF1161" i="3"/>
  <c r="T1161" i="3"/>
  <c r="R1161" i="3"/>
  <c r="P1161" i="3"/>
  <c r="BI1154" i="3"/>
  <c r="BH1154" i="3"/>
  <c r="BG1154" i="3"/>
  <c r="BF1154" i="3"/>
  <c r="T1154" i="3"/>
  <c r="R1154" i="3"/>
  <c r="P1154" i="3"/>
  <c r="BI1147" i="3"/>
  <c r="BH1147" i="3"/>
  <c r="BG1147" i="3"/>
  <c r="BF1147" i="3"/>
  <c r="T1147" i="3"/>
  <c r="R1147" i="3"/>
  <c r="P1147" i="3"/>
  <c r="BI1138" i="3"/>
  <c r="BH1138" i="3"/>
  <c r="BG1138" i="3"/>
  <c r="BF1138" i="3"/>
  <c r="T1138" i="3"/>
  <c r="R1138" i="3"/>
  <c r="P1138" i="3"/>
  <c r="BI1129" i="3"/>
  <c r="BH1129" i="3"/>
  <c r="BG1129" i="3"/>
  <c r="BF1129" i="3"/>
  <c r="T1129" i="3"/>
  <c r="R1129" i="3"/>
  <c r="P1129" i="3"/>
  <c r="BI1122" i="3"/>
  <c r="BH1122" i="3"/>
  <c r="BG1122" i="3"/>
  <c r="BF1122" i="3"/>
  <c r="T1122" i="3"/>
  <c r="R1122" i="3"/>
  <c r="P1122" i="3"/>
  <c r="BI1113" i="3"/>
  <c r="BH1113" i="3"/>
  <c r="BG1113" i="3"/>
  <c r="BF1113" i="3"/>
  <c r="T1113" i="3"/>
  <c r="R1113" i="3"/>
  <c r="P1113" i="3"/>
  <c r="BI1104" i="3"/>
  <c r="BH1104" i="3"/>
  <c r="BG1104" i="3"/>
  <c r="BF1104" i="3"/>
  <c r="T1104" i="3"/>
  <c r="R1104" i="3"/>
  <c r="P1104" i="3"/>
  <c r="BI1098" i="3"/>
  <c r="BH1098" i="3"/>
  <c r="BG1098" i="3"/>
  <c r="BF1098" i="3"/>
  <c r="T1098" i="3"/>
  <c r="R1098" i="3"/>
  <c r="P1098" i="3"/>
  <c r="BI1092" i="3"/>
  <c r="BH1092" i="3"/>
  <c r="BG1092" i="3"/>
  <c r="BF1092" i="3"/>
  <c r="T1092" i="3"/>
  <c r="R1092" i="3"/>
  <c r="P1092" i="3"/>
  <c r="BI1086" i="3"/>
  <c r="BH1086" i="3"/>
  <c r="BG1086" i="3"/>
  <c r="BF1086" i="3"/>
  <c r="T1086" i="3"/>
  <c r="R1086" i="3"/>
  <c r="P1086" i="3"/>
  <c r="BI1080" i="3"/>
  <c r="BH1080" i="3"/>
  <c r="BG1080" i="3"/>
  <c r="BF1080" i="3"/>
  <c r="T1080" i="3"/>
  <c r="R1080" i="3"/>
  <c r="P1080" i="3"/>
  <c r="BI1071" i="3"/>
  <c r="BH1071" i="3"/>
  <c r="BG1071" i="3"/>
  <c r="BF1071" i="3"/>
  <c r="T1071" i="3"/>
  <c r="R1071" i="3"/>
  <c r="P1071" i="3"/>
  <c r="BI1066" i="3"/>
  <c r="BH1066" i="3"/>
  <c r="BG1066" i="3"/>
  <c r="BF1066" i="3"/>
  <c r="T1066" i="3"/>
  <c r="R1066" i="3"/>
  <c r="P1066" i="3"/>
  <c r="BI1061" i="3"/>
  <c r="BH1061" i="3"/>
  <c r="BG1061" i="3"/>
  <c r="BF1061" i="3"/>
  <c r="T1061" i="3"/>
  <c r="R1061" i="3"/>
  <c r="P1061" i="3"/>
  <c r="BI1057" i="3"/>
  <c r="BH1057" i="3"/>
  <c r="BG1057" i="3"/>
  <c r="BF1057" i="3"/>
  <c r="T1057" i="3"/>
  <c r="R1057" i="3"/>
  <c r="P1057" i="3"/>
  <c r="BI1054" i="3"/>
  <c r="BH1054" i="3"/>
  <c r="BG1054" i="3"/>
  <c r="BF1054" i="3"/>
  <c r="T1054" i="3"/>
  <c r="R1054" i="3"/>
  <c r="P1054" i="3"/>
  <c r="BI1050" i="3"/>
  <c r="BH1050" i="3"/>
  <c r="BG1050" i="3"/>
  <c r="BF1050" i="3"/>
  <c r="T1050" i="3"/>
  <c r="R1050" i="3"/>
  <c r="P1050" i="3"/>
  <c r="BI1041" i="3"/>
  <c r="BH1041" i="3"/>
  <c r="BG1041" i="3"/>
  <c r="BF1041" i="3"/>
  <c r="T1041" i="3"/>
  <c r="R1041" i="3"/>
  <c r="P1041" i="3"/>
  <c r="BI1032" i="3"/>
  <c r="BH1032" i="3"/>
  <c r="BG1032" i="3"/>
  <c r="BF1032" i="3"/>
  <c r="T1032" i="3"/>
  <c r="R1032" i="3"/>
  <c r="P1032" i="3"/>
  <c r="BI1024" i="3"/>
  <c r="BH1024" i="3"/>
  <c r="BG1024" i="3"/>
  <c r="BF1024" i="3"/>
  <c r="T1024" i="3"/>
  <c r="R1024" i="3"/>
  <c r="P1024" i="3"/>
  <c r="BI1021" i="3"/>
  <c r="BH1021" i="3"/>
  <c r="BG1021" i="3"/>
  <c r="BF1021" i="3"/>
  <c r="T1021" i="3"/>
  <c r="R1021" i="3"/>
  <c r="P1021" i="3"/>
  <c r="BI1017" i="3"/>
  <c r="BH1017" i="3"/>
  <c r="BG1017" i="3"/>
  <c r="BF1017" i="3"/>
  <c r="T1017" i="3"/>
  <c r="R1017" i="3"/>
  <c r="P1017" i="3"/>
  <c r="BI1013" i="3"/>
  <c r="BH1013" i="3"/>
  <c r="BG1013" i="3"/>
  <c r="BF1013" i="3"/>
  <c r="T1013" i="3"/>
  <c r="R1013" i="3"/>
  <c r="P1013" i="3"/>
  <c r="BI1008" i="3"/>
  <c r="BH1008" i="3"/>
  <c r="BG1008" i="3"/>
  <c r="BF1008" i="3"/>
  <c r="T1008" i="3"/>
  <c r="R1008" i="3"/>
  <c r="P1008" i="3"/>
  <c r="BI1004" i="3"/>
  <c r="BH1004" i="3"/>
  <c r="BG1004" i="3"/>
  <c r="BF1004" i="3"/>
  <c r="T1004" i="3"/>
  <c r="R1004" i="3"/>
  <c r="P1004" i="3"/>
  <c r="BI999" i="3"/>
  <c r="BH999" i="3"/>
  <c r="BG999" i="3"/>
  <c r="BF999" i="3"/>
  <c r="T999" i="3"/>
  <c r="R999" i="3"/>
  <c r="P999" i="3"/>
  <c r="BI992" i="3"/>
  <c r="BH992" i="3"/>
  <c r="BG992" i="3"/>
  <c r="BF992" i="3"/>
  <c r="T992" i="3"/>
  <c r="R992" i="3"/>
  <c r="P992" i="3"/>
  <c r="BI987" i="3"/>
  <c r="BH987" i="3"/>
  <c r="BG987" i="3"/>
  <c r="BF987" i="3"/>
  <c r="T987" i="3"/>
  <c r="R987" i="3"/>
  <c r="P987" i="3"/>
  <c r="BI980" i="3"/>
  <c r="BH980" i="3"/>
  <c r="BG980" i="3"/>
  <c r="BF980" i="3"/>
  <c r="T980" i="3"/>
  <c r="R980" i="3"/>
  <c r="P980" i="3"/>
  <c r="BI976" i="3"/>
  <c r="BH976" i="3"/>
  <c r="BG976" i="3"/>
  <c r="BF976" i="3"/>
  <c r="T976" i="3"/>
  <c r="R976" i="3"/>
  <c r="P976" i="3"/>
  <c r="BI968" i="3"/>
  <c r="BH968" i="3"/>
  <c r="BG968" i="3"/>
  <c r="BF968" i="3"/>
  <c r="T968" i="3"/>
  <c r="R968" i="3"/>
  <c r="P968" i="3"/>
  <c r="BI964" i="3"/>
  <c r="BH964" i="3"/>
  <c r="BG964" i="3"/>
  <c r="BF964" i="3"/>
  <c r="T964" i="3"/>
  <c r="R964" i="3"/>
  <c r="P964" i="3"/>
  <c r="BI960" i="3"/>
  <c r="BH960" i="3"/>
  <c r="BG960" i="3"/>
  <c r="BF960" i="3"/>
  <c r="T960" i="3"/>
  <c r="R960" i="3"/>
  <c r="P960" i="3"/>
  <c r="BI956" i="3"/>
  <c r="BH956" i="3"/>
  <c r="BG956" i="3"/>
  <c r="BF956" i="3"/>
  <c r="T956" i="3"/>
  <c r="R956" i="3"/>
  <c r="P956" i="3"/>
  <c r="BI949" i="3"/>
  <c r="BH949" i="3"/>
  <c r="BG949" i="3"/>
  <c r="BF949" i="3"/>
  <c r="T949" i="3"/>
  <c r="R949" i="3"/>
  <c r="P949" i="3"/>
  <c r="BI946" i="3"/>
  <c r="BH946" i="3"/>
  <c r="BG946" i="3"/>
  <c r="BF946" i="3"/>
  <c r="T946" i="3"/>
  <c r="R946" i="3"/>
  <c r="P946" i="3"/>
  <c r="BI942" i="3"/>
  <c r="BH942" i="3"/>
  <c r="BG942" i="3"/>
  <c r="BF942" i="3"/>
  <c r="T942" i="3"/>
  <c r="R942" i="3"/>
  <c r="P942" i="3"/>
  <c r="BI938" i="3"/>
  <c r="BH938" i="3"/>
  <c r="BG938" i="3"/>
  <c r="BF938" i="3"/>
  <c r="T938" i="3"/>
  <c r="R938" i="3"/>
  <c r="P938" i="3"/>
  <c r="BI934" i="3"/>
  <c r="BH934" i="3"/>
  <c r="BG934" i="3"/>
  <c r="BF934" i="3"/>
  <c r="T934" i="3"/>
  <c r="R934" i="3"/>
  <c r="P934" i="3"/>
  <c r="BI930" i="3"/>
  <c r="BH930" i="3"/>
  <c r="BG930" i="3"/>
  <c r="BF930" i="3"/>
  <c r="T930" i="3"/>
  <c r="R930" i="3"/>
  <c r="P930" i="3"/>
  <c r="BI926" i="3"/>
  <c r="BH926" i="3"/>
  <c r="BG926" i="3"/>
  <c r="BF926" i="3"/>
  <c r="T926" i="3"/>
  <c r="R926" i="3"/>
  <c r="P926" i="3"/>
  <c r="BI914" i="3"/>
  <c r="BH914" i="3"/>
  <c r="BG914" i="3"/>
  <c r="BF914" i="3"/>
  <c r="T914" i="3"/>
  <c r="R914" i="3"/>
  <c r="P914" i="3"/>
  <c r="BI911" i="3"/>
  <c r="BH911" i="3"/>
  <c r="BG911" i="3"/>
  <c r="BF911" i="3"/>
  <c r="T911" i="3"/>
  <c r="R911" i="3"/>
  <c r="P911" i="3"/>
  <c r="BI907" i="3"/>
  <c r="BH907" i="3"/>
  <c r="BG907" i="3"/>
  <c r="BF907" i="3"/>
  <c r="T907" i="3"/>
  <c r="R907" i="3"/>
  <c r="P907" i="3"/>
  <c r="BI903" i="3"/>
  <c r="BH903" i="3"/>
  <c r="BG903" i="3"/>
  <c r="BF903" i="3"/>
  <c r="T903" i="3"/>
  <c r="R903" i="3"/>
  <c r="P903" i="3"/>
  <c r="BI900" i="3"/>
  <c r="BH900" i="3"/>
  <c r="BG900" i="3"/>
  <c r="BF900" i="3"/>
  <c r="T900" i="3"/>
  <c r="R900" i="3"/>
  <c r="P900" i="3"/>
  <c r="BI896" i="3"/>
  <c r="BH896" i="3"/>
  <c r="BG896" i="3"/>
  <c r="BF896" i="3"/>
  <c r="T896" i="3"/>
  <c r="R896" i="3"/>
  <c r="P896" i="3"/>
  <c r="BI892" i="3"/>
  <c r="BH892" i="3"/>
  <c r="BG892" i="3"/>
  <c r="BF892" i="3"/>
  <c r="T892" i="3"/>
  <c r="R892" i="3"/>
  <c r="P892" i="3"/>
  <c r="BI888" i="3"/>
  <c r="BH888" i="3"/>
  <c r="BG888" i="3"/>
  <c r="BF888" i="3"/>
  <c r="T888" i="3"/>
  <c r="R888" i="3"/>
  <c r="P888" i="3"/>
  <c r="BI884" i="3"/>
  <c r="BH884" i="3"/>
  <c r="BG884" i="3"/>
  <c r="BF884" i="3"/>
  <c r="T884" i="3"/>
  <c r="R884" i="3"/>
  <c r="P884" i="3"/>
  <c r="BI880" i="3"/>
  <c r="BH880" i="3"/>
  <c r="BG880" i="3"/>
  <c r="BF880" i="3"/>
  <c r="T880" i="3"/>
  <c r="R880" i="3"/>
  <c r="P880" i="3"/>
  <c r="BI876" i="3"/>
  <c r="BH876" i="3"/>
  <c r="BG876" i="3"/>
  <c r="BF876" i="3"/>
  <c r="T876" i="3"/>
  <c r="R876" i="3"/>
  <c r="P876" i="3"/>
  <c r="BI872" i="3"/>
  <c r="BH872" i="3"/>
  <c r="BG872" i="3"/>
  <c r="BF872" i="3"/>
  <c r="T872" i="3"/>
  <c r="R872" i="3"/>
  <c r="P872" i="3"/>
  <c r="BI868" i="3"/>
  <c r="BH868" i="3"/>
  <c r="BG868" i="3"/>
  <c r="BF868" i="3"/>
  <c r="T868" i="3"/>
  <c r="R868" i="3"/>
  <c r="P868" i="3"/>
  <c r="BI864" i="3"/>
  <c r="BH864" i="3"/>
  <c r="BG864" i="3"/>
  <c r="BF864" i="3"/>
  <c r="T864" i="3"/>
  <c r="R864" i="3"/>
  <c r="P864" i="3"/>
  <c r="BI861" i="3"/>
  <c r="BH861" i="3"/>
  <c r="BG861" i="3"/>
  <c r="BF861" i="3"/>
  <c r="T861" i="3"/>
  <c r="R861" i="3"/>
  <c r="P861" i="3"/>
  <c r="BI851" i="3"/>
  <c r="BH851" i="3"/>
  <c r="BG851" i="3"/>
  <c r="BF851" i="3"/>
  <c r="T851" i="3"/>
  <c r="R851" i="3"/>
  <c r="P851" i="3"/>
  <c r="BI841" i="3"/>
  <c r="BH841" i="3"/>
  <c r="BG841" i="3"/>
  <c r="BF841" i="3"/>
  <c r="T841" i="3"/>
  <c r="R841" i="3"/>
  <c r="P841" i="3"/>
  <c r="BI830" i="3"/>
  <c r="BH830" i="3"/>
  <c r="BG830" i="3"/>
  <c r="BF830" i="3"/>
  <c r="T830" i="3"/>
  <c r="R830" i="3"/>
  <c r="P830" i="3"/>
  <c r="BI820" i="3"/>
  <c r="BH820" i="3"/>
  <c r="BG820" i="3"/>
  <c r="BF820" i="3"/>
  <c r="T820" i="3"/>
  <c r="R820" i="3"/>
  <c r="P820" i="3"/>
  <c r="BI810" i="3"/>
  <c r="BH810" i="3"/>
  <c r="BG810" i="3"/>
  <c r="BF810" i="3"/>
  <c r="T810" i="3"/>
  <c r="R810" i="3"/>
  <c r="P810" i="3"/>
  <c r="BI805" i="3"/>
  <c r="BH805" i="3"/>
  <c r="BG805" i="3"/>
  <c r="BF805" i="3"/>
  <c r="T805" i="3"/>
  <c r="R805" i="3"/>
  <c r="P805" i="3"/>
  <c r="BI802" i="3"/>
  <c r="BH802" i="3"/>
  <c r="BG802" i="3"/>
  <c r="BF802" i="3"/>
  <c r="T802" i="3"/>
  <c r="R802" i="3"/>
  <c r="P802" i="3"/>
  <c r="BI797" i="3"/>
  <c r="BH797" i="3"/>
  <c r="BG797" i="3"/>
  <c r="BF797" i="3"/>
  <c r="T797" i="3"/>
  <c r="R797" i="3"/>
  <c r="P797" i="3"/>
  <c r="BI792" i="3"/>
  <c r="BH792" i="3"/>
  <c r="BG792" i="3"/>
  <c r="BF792" i="3"/>
  <c r="T792" i="3"/>
  <c r="R792" i="3"/>
  <c r="P792" i="3"/>
  <c r="BI787" i="3"/>
  <c r="BH787" i="3"/>
  <c r="BG787" i="3"/>
  <c r="BF787" i="3"/>
  <c r="T787" i="3"/>
  <c r="R787" i="3"/>
  <c r="P787" i="3"/>
  <c r="BI784" i="3"/>
  <c r="BH784" i="3"/>
  <c r="BG784" i="3"/>
  <c r="BF784" i="3"/>
  <c r="T784" i="3"/>
  <c r="R784" i="3"/>
  <c r="P784" i="3"/>
  <c r="BI768" i="3"/>
  <c r="BH768" i="3"/>
  <c r="BG768" i="3"/>
  <c r="BF768" i="3"/>
  <c r="T768" i="3"/>
  <c r="R768" i="3"/>
  <c r="P768" i="3"/>
  <c r="BI765" i="3"/>
  <c r="BH765" i="3"/>
  <c r="BG765" i="3"/>
  <c r="BF765" i="3"/>
  <c r="T765" i="3"/>
  <c r="R765" i="3"/>
  <c r="P765" i="3"/>
  <c r="BI757" i="3"/>
  <c r="BH757" i="3"/>
  <c r="BG757" i="3"/>
  <c r="BF757" i="3"/>
  <c r="T757" i="3"/>
  <c r="R757" i="3"/>
  <c r="P757" i="3"/>
  <c r="BI753" i="3"/>
  <c r="BH753" i="3"/>
  <c r="BG753" i="3"/>
  <c r="BF753" i="3"/>
  <c r="T753" i="3"/>
  <c r="R753" i="3"/>
  <c r="P753" i="3"/>
  <c r="BI748" i="3"/>
  <c r="BH748" i="3"/>
  <c r="BG748" i="3"/>
  <c r="BF748" i="3"/>
  <c r="T748" i="3"/>
  <c r="R748" i="3"/>
  <c r="P748" i="3"/>
  <c r="BI744" i="3"/>
  <c r="BH744" i="3"/>
  <c r="BG744" i="3"/>
  <c r="BF744" i="3"/>
  <c r="T744" i="3"/>
  <c r="R744" i="3"/>
  <c r="P744" i="3"/>
  <c r="BI739" i="3"/>
  <c r="BH739" i="3"/>
  <c r="BG739" i="3"/>
  <c r="BF739" i="3"/>
  <c r="T739" i="3"/>
  <c r="R739" i="3"/>
  <c r="P739" i="3"/>
  <c r="BI734" i="3"/>
  <c r="BH734" i="3"/>
  <c r="BG734" i="3"/>
  <c r="BF734" i="3"/>
  <c r="T734" i="3"/>
  <c r="R734" i="3"/>
  <c r="P734" i="3"/>
  <c r="BI727" i="3"/>
  <c r="BH727" i="3"/>
  <c r="BG727" i="3"/>
  <c r="BF727" i="3"/>
  <c r="T727" i="3"/>
  <c r="R727" i="3"/>
  <c r="P727" i="3"/>
  <c r="BI723" i="3"/>
  <c r="BH723" i="3"/>
  <c r="BG723" i="3"/>
  <c r="BF723" i="3"/>
  <c r="T723" i="3"/>
  <c r="R723" i="3"/>
  <c r="P723" i="3"/>
  <c r="BI714" i="3"/>
  <c r="BH714" i="3"/>
  <c r="BG714" i="3"/>
  <c r="BF714" i="3"/>
  <c r="T714" i="3"/>
  <c r="T713" i="3"/>
  <c r="R714" i="3"/>
  <c r="R713" i="3"/>
  <c r="P714" i="3"/>
  <c r="P713" i="3" s="1"/>
  <c r="BI708" i="3"/>
  <c r="BH708" i="3"/>
  <c r="BG708" i="3"/>
  <c r="BF708" i="3"/>
  <c r="T708" i="3"/>
  <c r="R708" i="3"/>
  <c r="P708" i="3"/>
  <c r="BI703" i="3"/>
  <c r="BH703" i="3"/>
  <c r="BG703" i="3"/>
  <c r="BF703" i="3"/>
  <c r="T703" i="3"/>
  <c r="R703" i="3"/>
  <c r="P703" i="3"/>
  <c r="BI698" i="3"/>
  <c r="BH698" i="3"/>
  <c r="BG698" i="3"/>
  <c r="BF698" i="3"/>
  <c r="T698" i="3"/>
  <c r="R698" i="3"/>
  <c r="P698" i="3"/>
  <c r="BI693" i="3"/>
  <c r="BH693" i="3"/>
  <c r="BG693" i="3"/>
  <c r="BF693" i="3"/>
  <c r="T693" i="3"/>
  <c r="R693" i="3"/>
  <c r="P693" i="3"/>
  <c r="BI688" i="3"/>
  <c r="BH688" i="3"/>
  <c r="BG688" i="3"/>
  <c r="BF688" i="3"/>
  <c r="T688" i="3"/>
  <c r="R688" i="3"/>
  <c r="P688" i="3"/>
  <c r="BI681" i="3"/>
  <c r="BH681" i="3"/>
  <c r="BG681" i="3"/>
  <c r="BF681" i="3"/>
  <c r="T681" i="3"/>
  <c r="R681" i="3"/>
  <c r="P681" i="3"/>
  <c r="BI674" i="3"/>
  <c r="BH674" i="3"/>
  <c r="BG674" i="3"/>
  <c r="BF674" i="3"/>
  <c r="T674" i="3"/>
  <c r="R674" i="3"/>
  <c r="P674" i="3"/>
  <c r="BI665" i="3"/>
  <c r="BH665" i="3"/>
  <c r="BG665" i="3"/>
  <c r="BF665" i="3"/>
  <c r="T665" i="3"/>
  <c r="R665" i="3"/>
  <c r="P665" i="3"/>
  <c r="BI659" i="3"/>
  <c r="BH659" i="3"/>
  <c r="BG659" i="3"/>
  <c r="BF659" i="3"/>
  <c r="T659" i="3"/>
  <c r="R659" i="3"/>
  <c r="P659" i="3"/>
  <c r="BI647" i="3"/>
  <c r="BH647" i="3"/>
  <c r="BG647" i="3"/>
  <c r="BF647" i="3"/>
  <c r="T647" i="3"/>
  <c r="R647" i="3"/>
  <c r="P647" i="3"/>
  <c r="BI631" i="3"/>
  <c r="BH631" i="3"/>
  <c r="BG631" i="3"/>
  <c r="BF631" i="3"/>
  <c r="T631" i="3"/>
  <c r="R631" i="3"/>
  <c r="P631" i="3"/>
  <c r="BI621" i="3"/>
  <c r="BH621" i="3"/>
  <c r="BG621" i="3"/>
  <c r="BF621" i="3"/>
  <c r="T621" i="3"/>
  <c r="R621" i="3"/>
  <c r="P621" i="3"/>
  <c r="BI614" i="3"/>
  <c r="BH614" i="3"/>
  <c r="BG614" i="3"/>
  <c r="BF614" i="3"/>
  <c r="T614" i="3"/>
  <c r="R614" i="3"/>
  <c r="P614" i="3"/>
  <c r="BI604" i="3"/>
  <c r="BH604" i="3"/>
  <c r="BG604" i="3"/>
  <c r="BF604" i="3"/>
  <c r="T604" i="3"/>
  <c r="R604" i="3"/>
  <c r="P604" i="3"/>
  <c r="BI595" i="3"/>
  <c r="BH595" i="3"/>
  <c r="BG595" i="3"/>
  <c r="BF595" i="3"/>
  <c r="T595" i="3"/>
  <c r="R595" i="3"/>
  <c r="P595" i="3"/>
  <c r="BI554" i="3"/>
  <c r="BH554" i="3"/>
  <c r="BG554" i="3"/>
  <c r="BF554" i="3"/>
  <c r="T554" i="3"/>
  <c r="R554" i="3"/>
  <c r="P554" i="3"/>
  <c r="BI546" i="3"/>
  <c r="BH546" i="3"/>
  <c r="BG546" i="3"/>
  <c r="BF546" i="3"/>
  <c r="T546" i="3"/>
  <c r="R546" i="3"/>
  <c r="P546" i="3"/>
  <c r="BI532" i="3"/>
  <c r="BH532" i="3"/>
  <c r="BG532" i="3"/>
  <c r="BF532" i="3"/>
  <c r="T532" i="3"/>
  <c r="R532" i="3"/>
  <c r="P532" i="3"/>
  <c r="BI523" i="3"/>
  <c r="BH523" i="3"/>
  <c r="BG523" i="3"/>
  <c r="BF523" i="3"/>
  <c r="T523" i="3"/>
  <c r="R523" i="3"/>
  <c r="P523" i="3"/>
  <c r="BI516" i="3"/>
  <c r="BH516" i="3"/>
  <c r="BG516" i="3"/>
  <c r="BF516" i="3"/>
  <c r="T516" i="3"/>
  <c r="R516" i="3"/>
  <c r="P516" i="3"/>
  <c r="BI510" i="3"/>
  <c r="BH510" i="3"/>
  <c r="BG510" i="3"/>
  <c r="BF510" i="3"/>
  <c r="T510" i="3"/>
  <c r="R510" i="3"/>
  <c r="P510" i="3"/>
  <c r="BI503" i="3"/>
  <c r="BH503" i="3"/>
  <c r="BG503" i="3"/>
  <c r="BF503" i="3"/>
  <c r="T503" i="3"/>
  <c r="R503" i="3"/>
  <c r="P503" i="3"/>
  <c r="BI497" i="3"/>
  <c r="BH497" i="3"/>
  <c r="BG497" i="3"/>
  <c r="BF497" i="3"/>
  <c r="T497" i="3"/>
  <c r="R497" i="3"/>
  <c r="P497" i="3"/>
  <c r="BI484" i="3"/>
  <c r="BH484" i="3"/>
  <c r="BG484" i="3"/>
  <c r="BF484" i="3"/>
  <c r="T484" i="3"/>
  <c r="R484" i="3"/>
  <c r="P484" i="3"/>
  <c r="BI473" i="3"/>
  <c r="BH473" i="3"/>
  <c r="BG473" i="3"/>
  <c r="BF473" i="3"/>
  <c r="T473" i="3"/>
  <c r="R473" i="3"/>
  <c r="P473" i="3"/>
  <c r="BI461" i="3"/>
  <c r="BH461" i="3"/>
  <c r="BG461" i="3"/>
  <c r="BF461" i="3"/>
  <c r="T461" i="3"/>
  <c r="R461" i="3"/>
  <c r="P461" i="3"/>
  <c r="BI455" i="3"/>
  <c r="BH455" i="3"/>
  <c r="BG455" i="3"/>
  <c r="BF455" i="3"/>
  <c r="T455" i="3"/>
  <c r="R455" i="3"/>
  <c r="P455" i="3"/>
  <c r="BI450" i="3"/>
  <c r="BH450" i="3"/>
  <c r="BG450" i="3"/>
  <c r="BF450" i="3"/>
  <c r="T450" i="3"/>
  <c r="R450" i="3"/>
  <c r="P450" i="3"/>
  <c r="BI445" i="3"/>
  <c r="BH445" i="3"/>
  <c r="BG445" i="3"/>
  <c r="BF445" i="3"/>
  <c r="T445" i="3"/>
  <c r="R445" i="3"/>
  <c r="P445" i="3"/>
  <c r="BI440" i="3"/>
  <c r="BH440" i="3"/>
  <c r="BG440" i="3"/>
  <c r="BF440" i="3"/>
  <c r="T440" i="3"/>
  <c r="R440" i="3"/>
  <c r="P440" i="3"/>
  <c r="BI435" i="3"/>
  <c r="BH435" i="3"/>
  <c r="BG435" i="3"/>
  <c r="BF435" i="3"/>
  <c r="T435" i="3"/>
  <c r="R435" i="3"/>
  <c r="P435" i="3"/>
  <c r="BI430" i="3"/>
  <c r="BH430" i="3"/>
  <c r="BG430" i="3"/>
  <c r="BF430" i="3"/>
  <c r="T430" i="3"/>
  <c r="R430" i="3"/>
  <c r="P430" i="3"/>
  <c r="BI425" i="3"/>
  <c r="BH425" i="3"/>
  <c r="BG425" i="3"/>
  <c r="BF425" i="3"/>
  <c r="T425" i="3"/>
  <c r="R425" i="3"/>
  <c r="P425" i="3"/>
  <c r="BI419" i="3"/>
  <c r="BH419" i="3"/>
  <c r="BG419" i="3"/>
  <c r="BF419" i="3"/>
  <c r="T419" i="3"/>
  <c r="R419" i="3"/>
  <c r="P419" i="3"/>
  <c r="BI380" i="3"/>
  <c r="BH380" i="3"/>
  <c r="BG380" i="3"/>
  <c r="BF380" i="3"/>
  <c r="T380" i="3"/>
  <c r="R380" i="3"/>
  <c r="P380" i="3"/>
  <c r="BI374" i="3"/>
  <c r="BH374" i="3"/>
  <c r="BG374" i="3"/>
  <c r="BF374" i="3"/>
  <c r="T374" i="3"/>
  <c r="R374" i="3"/>
  <c r="P374" i="3"/>
  <c r="BI369" i="3"/>
  <c r="BH369" i="3"/>
  <c r="BG369" i="3"/>
  <c r="BF369" i="3"/>
  <c r="T369" i="3"/>
  <c r="R369" i="3"/>
  <c r="P369" i="3"/>
  <c r="BI364" i="3"/>
  <c r="BH364" i="3"/>
  <c r="BG364" i="3"/>
  <c r="BF364" i="3"/>
  <c r="T364" i="3"/>
  <c r="R364" i="3"/>
  <c r="P364" i="3"/>
  <c r="BI359" i="3"/>
  <c r="BH359" i="3"/>
  <c r="BG359" i="3"/>
  <c r="BF359" i="3"/>
  <c r="T359" i="3"/>
  <c r="R359" i="3"/>
  <c r="P359" i="3"/>
  <c r="BI349" i="3"/>
  <c r="BH349" i="3"/>
  <c r="BG349" i="3"/>
  <c r="BF349" i="3"/>
  <c r="T349" i="3"/>
  <c r="R349" i="3"/>
  <c r="P349" i="3"/>
  <c r="BI299" i="3"/>
  <c r="BH299" i="3"/>
  <c r="BG299" i="3"/>
  <c r="BF299" i="3"/>
  <c r="T299" i="3"/>
  <c r="R299" i="3"/>
  <c r="P299" i="3"/>
  <c r="BI290" i="3"/>
  <c r="BH290" i="3"/>
  <c r="BG290" i="3"/>
  <c r="BF290" i="3"/>
  <c r="T290" i="3"/>
  <c r="R290" i="3"/>
  <c r="P290" i="3"/>
  <c r="BI284" i="3"/>
  <c r="BH284" i="3"/>
  <c r="BG284" i="3"/>
  <c r="BF284" i="3"/>
  <c r="T284" i="3"/>
  <c r="R284" i="3"/>
  <c r="P284" i="3"/>
  <c r="BI277" i="3"/>
  <c r="BH277" i="3"/>
  <c r="BG277" i="3"/>
  <c r="BF277" i="3"/>
  <c r="T277" i="3"/>
  <c r="R277" i="3"/>
  <c r="P277" i="3"/>
  <c r="BI269" i="3"/>
  <c r="BH269" i="3"/>
  <c r="BG269" i="3"/>
  <c r="BF269" i="3"/>
  <c r="T269" i="3"/>
  <c r="R269" i="3"/>
  <c r="P269" i="3"/>
  <c r="BI255" i="3"/>
  <c r="BH255" i="3"/>
  <c r="BG255" i="3"/>
  <c r="BF255" i="3"/>
  <c r="T255" i="3"/>
  <c r="R255" i="3"/>
  <c r="P255" i="3"/>
  <c r="BI251" i="3"/>
  <c r="BH251" i="3"/>
  <c r="BG251" i="3"/>
  <c r="BF251" i="3"/>
  <c r="T251" i="3"/>
  <c r="R251" i="3"/>
  <c r="P251" i="3"/>
  <c r="BI247" i="3"/>
  <c r="BH247" i="3"/>
  <c r="BG247" i="3"/>
  <c r="BF247" i="3"/>
  <c r="T247" i="3"/>
  <c r="R247" i="3"/>
  <c r="P247" i="3"/>
  <c r="BI243" i="3"/>
  <c r="BH243" i="3"/>
  <c r="BG243" i="3"/>
  <c r="BF243" i="3"/>
  <c r="T243" i="3"/>
  <c r="R243" i="3"/>
  <c r="P243" i="3"/>
  <c r="BI235" i="3"/>
  <c r="BH235" i="3"/>
  <c r="BG235" i="3"/>
  <c r="BF235" i="3"/>
  <c r="T235" i="3"/>
  <c r="R235" i="3"/>
  <c r="P235" i="3"/>
  <c r="BI227" i="3"/>
  <c r="BH227" i="3"/>
  <c r="BG227" i="3"/>
  <c r="BF227" i="3"/>
  <c r="T227" i="3"/>
  <c r="R227" i="3"/>
  <c r="P227" i="3"/>
  <c r="BI224" i="3"/>
  <c r="BH224" i="3"/>
  <c r="BG224" i="3"/>
  <c r="BF224" i="3"/>
  <c r="T224" i="3"/>
  <c r="R224" i="3"/>
  <c r="P224" i="3"/>
  <c r="BI218" i="3"/>
  <c r="BH218" i="3"/>
  <c r="BG218" i="3"/>
  <c r="BF218" i="3"/>
  <c r="T218" i="3"/>
  <c r="R218" i="3"/>
  <c r="P218" i="3"/>
  <c r="BI207" i="3"/>
  <c r="BH207" i="3"/>
  <c r="BG207" i="3"/>
  <c r="BF207" i="3"/>
  <c r="T207" i="3"/>
  <c r="R207" i="3"/>
  <c r="P207" i="3"/>
  <c r="BI200" i="3"/>
  <c r="BH200" i="3"/>
  <c r="BG200" i="3"/>
  <c r="BF200" i="3"/>
  <c r="T200" i="3"/>
  <c r="R200" i="3"/>
  <c r="P200" i="3"/>
  <c r="BI189" i="3"/>
  <c r="BH189" i="3"/>
  <c r="BG189" i="3"/>
  <c r="BF189" i="3"/>
  <c r="T189" i="3"/>
  <c r="R189" i="3"/>
  <c r="P189" i="3"/>
  <c r="BI177" i="3"/>
  <c r="BH177" i="3"/>
  <c r="BG177" i="3"/>
  <c r="BF177" i="3"/>
  <c r="T177" i="3"/>
  <c r="R177" i="3"/>
  <c r="P177" i="3"/>
  <c r="BI172" i="3"/>
  <c r="BH172" i="3"/>
  <c r="BG172" i="3"/>
  <c r="BF172" i="3"/>
  <c r="T172" i="3"/>
  <c r="R172" i="3"/>
  <c r="P172" i="3"/>
  <c r="BI167" i="3"/>
  <c r="BH167" i="3"/>
  <c r="BG167" i="3"/>
  <c r="BF167" i="3"/>
  <c r="T167" i="3"/>
  <c r="R167" i="3"/>
  <c r="P167" i="3"/>
  <c r="BI162" i="3"/>
  <c r="BH162" i="3"/>
  <c r="BG162" i="3"/>
  <c r="BF162" i="3"/>
  <c r="T162" i="3"/>
  <c r="R162" i="3"/>
  <c r="P162" i="3"/>
  <c r="BI157" i="3"/>
  <c r="BH157" i="3"/>
  <c r="BG157" i="3"/>
  <c r="BF157" i="3"/>
  <c r="T157" i="3"/>
  <c r="R157" i="3"/>
  <c r="P157" i="3"/>
  <c r="BI152" i="3"/>
  <c r="BH152" i="3"/>
  <c r="BG152" i="3"/>
  <c r="BF152" i="3"/>
  <c r="T152" i="3"/>
  <c r="R152" i="3"/>
  <c r="P152" i="3"/>
  <c r="BI147" i="3"/>
  <c r="BH147" i="3"/>
  <c r="BG147" i="3"/>
  <c r="BF147" i="3"/>
  <c r="T147" i="3"/>
  <c r="R147" i="3"/>
  <c r="P147" i="3"/>
  <c r="BI142" i="3"/>
  <c r="BH142" i="3"/>
  <c r="BG142" i="3"/>
  <c r="BF142" i="3"/>
  <c r="T142" i="3"/>
  <c r="R142" i="3"/>
  <c r="P142" i="3"/>
  <c r="BI132" i="3"/>
  <c r="BH132" i="3"/>
  <c r="BG132" i="3"/>
  <c r="BF132" i="3"/>
  <c r="T132" i="3"/>
  <c r="R132" i="3"/>
  <c r="P132" i="3"/>
  <c r="BI121" i="3"/>
  <c r="BH121" i="3"/>
  <c r="BG121" i="3"/>
  <c r="BF121" i="3"/>
  <c r="T121" i="3"/>
  <c r="R121" i="3"/>
  <c r="P121" i="3"/>
  <c r="BI114" i="3"/>
  <c r="BH114" i="3"/>
  <c r="BG114" i="3"/>
  <c r="BF114" i="3"/>
  <c r="T114" i="3"/>
  <c r="T113" i="3" s="1"/>
  <c r="T112" i="3" s="1"/>
  <c r="R114" i="3"/>
  <c r="R113" i="3" s="1"/>
  <c r="R112" i="3" s="1"/>
  <c r="P114" i="3"/>
  <c r="P113" i="3" s="1"/>
  <c r="P112" i="3" s="1"/>
  <c r="F106" i="3"/>
  <c r="F104" i="3"/>
  <c r="E102" i="3"/>
  <c r="F54" i="3"/>
  <c r="F52" i="3"/>
  <c r="E50" i="3"/>
  <c r="J24" i="3"/>
  <c r="E24" i="3"/>
  <c r="J107" i="3"/>
  <c r="J23" i="3"/>
  <c r="J21" i="3"/>
  <c r="E21" i="3"/>
  <c r="J106" i="3"/>
  <c r="J20" i="3"/>
  <c r="J18" i="3"/>
  <c r="E18" i="3"/>
  <c r="F107" i="3" s="1"/>
  <c r="J17" i="3"/>
  <c r="J12" i="3"/>
  <c r="J104" i="3" s="1"/>
  <c r="E7" i="3"/>
  <c r="E48" i="3" s="1"/>
  <c r="J37" i="2"/>
  <c r="J36" i="2"/>
  <c r="AY55" i="1"/>
  <c r="J35" i="2"/>
  <c r="AX55" i="1"/>
  <c r="BI666" i="2"/>
  <c r="BH666" i="2"/>
  <c r="BG666" i="2"/>
  <c r="BF666" i="2"/>
  <c r="T666" i="2"/>
  <c r="R666" i="2"/>
  <c r="P666" i="2"/>
  <c r="BI660" i="2"/>
  <c r="BH660" i="2"/>
  <c r="BG660" i="2"/>
  <c r="BF660" i="2"/>
  <c r="T660" i="2"/>
  <c r="T659" i="2" s="1"/>
  <c r="R660" i="2"/>
  <c r="R659" i="2" s="1"/>
  <c r="P660" i="2"/>
  <c r="P659" i="2" s="1"/>
  <c r="BI655" i="2"/>
  <c r="BH655" i="2"/>
  <c r="BG655" i="2"/>
  <c r="BF655" i="2"/>
  <c r="T655" i="2"/>
  <c r="R655" i="2"/>
  <c r="P655" i="2"/>
  <c r="BI651" i="2"/>
  <c r="BH651" i="2"/>
  <c r="BG651" i="2"/>
  <c r="BF651" i="2"/>
  <c r="T651" i="2"/>
  <c r="R651" i="2"/>
  <c r="P651" i="2"/>
  <c r="BI645" i="2"/>
  <c r="BH645" i="2"/>
  <c r="BG645" i="2"/>
  <c r="BF645" i="2"/>
  <c r="T645" i="2"/>
  <c r="T644" i="2" s="1"/>
  <c r="R645" i="2"/>
  <c r="R644" i="2"/>
  <c r="P645" i="2"/>
  <c r="P644" i="2" s="1"/>
  <c r="BI640" i="2"/>
  <c r="BH640" i="2"/>
  <c r="BG640" i="2"/>
  <c r="BF640" i="2"/>
  <c r="T640" i="2"/>
  <c r="R640" i="2"/>
  <c r="P640" i="2"/>
  <c r="BI632" i="2"/>
  <c r="BH632" i="2"/>
  <c r="BG632" i="2"/>
  <c r="BF632" i="2"/>
  <c r="T632" i="2"/>
  <c r="R632" i="2"/>
  <c r="P632" i="2"/>
  <c r="BI620" i="2"/>
  <c r="BH620" i="2"/>
  <c r="BG620" i="2"/>
  <c r="BF620" i="2"/>
  <c r="T620" i="2"/>
  <c r="R620" i="2"/>
  <c r="P620" i="2"/>
  <c r="BI615" i="2"/>
  <c r="BH615" i="2"/>
  <c r="BG615" i="2"/>
  <c r="BF615" i="2"/>
  <c r="T615" i="2"/>
  <c r="R615" i="2"/>
  <c r="P615" i="2"/>
  <c r="BI610" i="2"/>
  <c r="BH610" i="2"/>
  <c r="BG610" i="2"/>
  <c r="BF610" i="2"/>
  <c r="T610" i="2"/>
  <c r="R610" i="2"/>
  <c r="P610" i="2"/>
  <c r="BI605" i="2"/>
  <c r="BH605" i="2"/>
  <c r="BG605" i="2"/>
  <c r="BF605" i="2"/>
  <c r="T605" i="2"/>
  <c r="R605" i="2"/>
  <c r="P605" i="2"/>
  <c r="BI595" i="2"/>
  <c r="BH595" i="2"/>
  <c r="BG595" i="2"/>
  <c r="BF595" i="2"/>
  <c r="T595" i="2"/>
  <c r="R595" i="2"/>
  <c r="P595" i="2"/>
  <c r="BI590" i="2"/>
  <c r="BH590" i="2"/>
  <c r="BG590" i="2"/>
  <c r="BF590" i="2"/>
  <c r="T590" i="2"/>
  <c r="R590" i="2"/>
  <c r="P590" i="2"/>
  <c r="BI585" i="2"/>
  <c r="BH585" i="2"/>
  <c r="BG585" i="2"/>
  <c r="BF585" i="2"/>
  <c r="T585" i="2"/>
  <c r="R585" i="2"/>
  <c r="P585" i="2"/>
  <c r="BI579" i="2"/>
  <c r="BH579" i="2"/>
  <c r="BG579" i="2"/>
  <c r="BF579" i="2"/>
  <c r="T579" i="2"/>
  <c r="T578" i="2"/>
  <c r="R579" i="2"/>
  <c r="R578" i="2"/>
  <c r="P579" i="2"/>
  <c r="P578" i="2"/>
  <c r="BI573" i="2"/>
  <c r="BH573" i="2"/>
  <c r="BG573" i="2"/>
  <c r="BF573" i="2"/>
  <c r="T573" i="2"/>
  <c r="R573" i="2"/>
  <c r="P573" i="2"/>
  <c r="BI568" i="2"/>
  <c r="BH568" i="2"/>
  <c r="BG568" i="2"/>
  <c r="BF568" i="2"/>
  <c r="T568" i="2"/>
  <c r="R568" i="2"/>
  <c r="P568" i="2"/>
  <c r="BI563" i="2"/>
  <c r="BH563" i="2"/>
  <c r="BG563" i="2"/>
  <c r="BF563" i="2"/>
  <c r="T563" i="2"/>
  <c r="R563" i="2"/>
  <c r="P563" i="2"/>
  <c r="BI557" i="2"/>
  <c r="BH557" i="2"/>
  <c r="BG557" i="2"/>
  <c r="BF557" i="2"/>
  <c r="T557" i="2"/>
  <c r="R557" i="2"/>
  <c r="P557" i="2"/>
  <c r="BI549" i="2"/>
  <c r="BH549" i="2"/>
  <c r="BG549" i="2"/>
  <c r="BF549" i="2"/>
  <c r="T549" i="2"/>
  <c r="R549" i="2"/>
  <c r="P549" i="2"/>
  <c r="BI540" i="2"/>
  <c r="BH540" i="2"/>
  <c r="BG540" i="2"/>
  <c r="BF540" i="2"/>
  <c r="T540" i="2"/>
  <c r="R540" i="2"/>
  <c r="P540" i="2"/>
  <c r="BI536" i="2"/>
  <c r="BH536" i="2"/>
  <c r="BG536" i="2"/>
  <c r="BF536" i="2"/>
  <c r="T536" i="2"/>
  <c r="T535" i="2"/>
  <c r="R536" i="2"/>
  <c r="R535" i="2" s="1"/>
  <c r="P536" i="2"/>
  <c r="P535" i="2"/>
  <c r="BI532" i="2"/>
  <c r="BH532" i="2"/>
  <c r="BG532" i="2"/>
  <c r="BF532" i="2"/>
  <c r="T532" i="2"/>
  <c r="T531" i="2"/>
  <c r="R532" i="2"/>
  <c r="R531" i="2"/>
  <c r="P532" i="2"/>
  <c r="P531" i="2" s="1"/>
  <c r="BI528" i="2"/>
  <c r="BH528" i="2"/>
  <c r="BG528" i="2"/>
  <c r="BF528" i="2"/>
  <c r="T528" i="2"/>
  <c r="R528" i="2"/>
  <c r="P528" i="2"/>
  <c r="BI516" i="2"/>
  <c r="BH516" i="2"/>
  <c r="BG516" i="2"/>
  <c r="BF516" i="2"/>
  <c r="T516" i="2"/>
  <c r="R516" i="2"/>
  <c r="P516" i="2"/>
  <c r="BI512" i="2"/>
  <c r="BH512" i="2"/>
  <c r="BG512" i="2"/>
  <c r="BF512" i="2"/>
  <c r="T512" i="2"/>
  <c r="R512" i="2"/>
  <c r="P512" i="2"/>
  <c r="BI507" i="2"/>
  <c r="BH507" i="2"/>
  <c r="BG507" i="2"/>
  <c r="BF507" i="2"/>
  <c r="T507" i="2"/>
  <c r="T506" i="2" s="1"/>
  <c r="R507" i="2"/>
  <c r="R506" i="2" s="1"/>
  <c r="P507" i="2"/>
  <c r="P506" i="2" s="1"/>
  <c r="BI502" i="2"/>
  <c r="BH502" i="2"/>
  <c r="BG502" i="2"/>
  <c r="BF502" i="2"/>
  <c r="T502" i="2"/>
  <c r="R502" i="2"/>
  <c r="P502" i="2"/>
  <c r="BI498" i="2"/>
  <c r="BH498" i="2"/>
  <c r="BG498" i="2"/>
  <c r="BF498" i="2"/>
  <c r="T498" i="2"/>
  <c r="R498" i="2"/>
  <c r="P498" i="2"/>
  <c r="BI493" i="2"/>
  <c r="BH493" i="2"/>
  <c r="BG493" i="2"/>
  <c r="BF493" i="2"/>
  <c r="T493" i="2"/>
  <c r="R493" i="2"/>
  <c r="P493" i="2"/>
  <c r="BI489" i="2"/>
  <c r="BH489" i="2"/>
  <c r="BG489" i="2"/>
  <c r="BF489" i="2"/>
  <c r="T489" i="2"/>
  <c r="R489" i="2"/>
  <c r="P489" i="2"/>
  <c r="BI485" i="2"/>
  <c r="BH485" i="2"/>
  <c r="BG485" i="2"/>
  <c r="BF485" i="2"/>
  <c r="T485" i="2"/>
  <c r="R485" i="2"/>
  <c r="P485" i="2"/>
  <c r="BI474" i="2"/>
  <c r="BH474" i="2"/>
  <c r="BG474" i="2"/>
  <c r="BF474" i="2"/>
  <c r="T474" i="2"/>
  <c r="T473" i="2"/>
  <c r="R474" i="2"/>
  <c r="R473" i="2"/>
  <c r="P474" i="2"/>
  <c r="P473" i="2" s="1"/>
  <c r="BI464" i="2"/>
  <c r="BH464" i="2"/>
  <c r="BG464" i="2"/>
  <c r="BF464" i="2"/>
  <c r="T464" i="2"/>
  <c r="T463" i="2"/>
  <c r="R464" i="2"/>
  <c r="R463" i="2"/>
  <c r="P464" i="2"/>
  <c r="P463" i="2"/>
  <c r="BI459" i="2"/>
  <c r="BH459" i="2"/>
  <c r="BG459" i="2"/>
  <c r="BF459" i="2"/>
  <c r="T459" i="2"/>
  <c r="T458" i="2"/>
  <c r="R459" i="2"/>
  <c r="R458" i="2"/>
  <c r="P459" i="2"/>
  <c r="P458" i="2"/>
  <c r="BI453" i="2"/>
  <c r="BH453" i="2"/>
  <c r="BG453" i="2"/>
  <c r="BF453" i="2"/>
  <c r="T453" i="2"/>
  <c r="R453" i="2"/>
  <c r="P453" i="2"/>
  <c r="BI448" i="2"/>
  <c r="BH448" i="2"/>
  <c r="BG448" i="2"/>
  <c r="BF448" i="2"/>
  <c r="T448" i="2"/>
  <c r="R448" i="2"/>
  <c r="P448" i="2"/>
  <c r="BI443" i="2"/>
  <c r="BH443" i="2"/>
  <c r="BG443" i="2"/>
  <c r="BF443" i="2"/>
  <c r="T443" i="2"/>
  <c r="R443" i="2"/>
  <c r="P443" i="2"/>
  <c r="BI437" i="2"/>
  <c r="BH437" i="2"/>
  <c r="BG437" i="2"/>
  <c r="BF437" i="2"/>
  <c r="T437" i="2"/>
  <c r="R437" i="2"/>
  <c r="P437" i="2"/>
  <c r="BI432" i="2"/>
  <c r="BH432" i="2"/>
  <c r="BG432" i="2"/>
  <c r="BF432" i="2"/>
  <c r="T432" i="2"/>
  <c r="R432" i="2"/>
  <c r="P432" i="2"/>
  <c r="BI427" i="2"/>
  <c r="BH427" i="2"/>
  <c r="BG427" i="2"/>
  <c r="BF427" i="2"/>
  <c r="T427" i="2"/>
  <c r="R427" i="2"/>
  <c r="P427" i="2"/>
  <c r="BI422" i="2"/>
  <c r="BH422" i="2"/>
  <c r="BG422" i="2"/>
  <c r="BF422" i="2"/>
  <c r="T422" i="2"/>
  <c r="R422" i="2"/>
  <c r="P422" i="2"/>
  <c r="BI400" i="2"/>
  <c r="BH400" i="2"/>
  <c r="BG400" i="2"/>
  <c r="BF400" i="2"/>
  <c r="T400" i="2"/>
  <c r="R400" i="2"/>
  <c r="P400" i="2"/>
  <c r="BI396" i="2"/>
  <c r="BH396" i="2"/>
  <c r="BG396" i="2"/>
  <c r="BF396" i="2"/>
  <c r="T396" i="2"/>
  <c r="R396" i="2"/>
  <c r="P396" i="2"/>
  <c r="BI393" i="2"/>
  <c r="BH393" i="2"/>
  <c r="BG393" i="2"/>
  <c r="BF393" i="2"/>
  <c r="T393" i="2"/>
  <c r="R393" i="2"/>
  <c r="P393" i="2"/>
  <c r="BI390" i="2"/>
  <c r="BH390" i="2"/>
  <c r="BG390" i="2"/>
  <c r="BF390" i="2"/>
  <c r="T390" i="2"/>
  <c r="R390" i="2"/>
  <c r="P390" i="2"/>
  <c r="BI387" i="2"/>
  <c r="BH387" i="2"/>
  <c r="BG387" i="2"/>
  <c r="BF387" i="2"/>
  <c r="T387" i="2"/>
  <c r="R387" i="2"/>
  <c r="P387" i="2"/>
  <c r="BI384" i="2"/>
  <c r="BH384" i="2"/>
  <c r="BG384" i="2"/>
  <c r="BF384" i="2"/>
  <c r="T384" i="2"/>
  <c r="R384" i="2"/>
  <c r="P384" i="2"/>
  <c r="BI378" i="2"/>
  <c r="BH378" i="2"/>
  <c r="BG378" i="2"/>
  <c r="BF378" i="2"/>
  <c r="T378" i="2"/>
  <c r="R378" i="2"/>
  <c r="P378" i="2"/>
  <c r="BI374" i="2"/>
  <c r="BH374" i="2"/>
  <c r="BG374" i="2"/>
  <c r="BF374" i="2"/>
  <c r="T374" i="2"/>
  <c r="R374" i="2"/>
  <c r="P374" i="2"/>
  <c r="BI306" i="2"/>
  <c r="BH306" i="2"/>
  <c r="BG306" i="2"/>
  <c r="BF306" i="2"/>
  <c r="T306" i="2"/>
  <c r="R306" i="2"/>
  <c r="P306" i="2"/>
  <c r="BI302" i="2"/>
  <c r="BH302" i="2"/>
  <c r="BG302" i="2"/>
  <c r="BF302" i="2"/>
  <c r="T302" i="2"/>
  <c r="R302" i="2"/>
  <c r="P302" i="2"/>
  <c r="BI297" i="2"/>
  <c r="BH297" i="2"/>
  <c r="BG297" i="2"/>
  <c r="BF297" i="2"/>
  <c r="T297" i="2"/>
  <c r="R297" i="2"/>
  <c r="P297" i="2"/>
  <c r="BI288" i="2"/>
  <c r="BH288" i="2"/>
  <c r="BG288" i="2"/>
  <c r="BF288" i="2"/>
  <c r="T288" i="2"/>
  <c r="R288" i="2"/>
  <c r="P288" i="2"/>
  <c r="BI283" i="2"/>
  <c r="BH283" i="2"/>
  <c r="BG283" i="2"/>
  <c r="BF283" i="2"/>
  <c r="T283" i="2"/>
  <c r="R283" i="2"/>
  <c r="P283" i="2"/>
  <c r="BI278" i="2"/>
  <c r="BH278" i="2"/>
  <c r="BG278" i="2"/>
  <c r="BF278" i="2"/>
  <c r="T278" i="2"/>
  <c r="R278" i="2"/>
  <c r="P278" i="2"/>
  <c r="BI273" i="2"/>
  <c r="BH273" i="2"/>
  <c r="BG273" i="2"/>
  <c r="BF273" i="2"/>
  <c r="T273" i="2"/>
  <c r="R273" i="2"/>
  <c r="P273" i="2"/>
  <c r="BI268" i="2"/>
  <c r="BH268" i="2"/>
  <c r="BG268" i="2"/>
  <c r="BF268" i="2"/>
  <c r="T268" i="2"/>
  <c r="R268" i="2"/>
  <c r="P268" i="2"/>
  <c r="BI257" i="2"/>
  <c r="BH257" i="2"/>
  <c r="BG257" i="2"/>
  <c r="BF257" i="2"/>
  <c r="T257" i="2"/>
  <c r="R257" i="2"/>
  <c r="P257" i="2"/>
  <c r="BI249" i="2"/>
  <c r="BH249" i="2"/>
  <c r="BG249" i="2"/>
  <c r="BF249" i="2"/>
  <c r="T249" i="2"/>
  <c r="R249" i="2"/>
  <c r="P249" i="2"/>
  <c r="BI240" i="2"/>
  <c r="BH240" i="2"/>
  <c r="BG240" i="2"/>
  <c r="BF240" i="2"/>
  <c r="T240" i="2"/>
  <c r="R240" i="2"/>
  <c r="P240" i="2"/>
  <c r="BI228" i="2"/>
  <c r="BH228" i="2"/>
  <c r="BG228" i="2"/>
  <c r="BF228" i="2"/>
  <c r="T228" i="2"/>
  <c r="R228" i="2"/>
  <c r="P228" i="2"/>
  <c r="BI223" i="2"/>
  <c r="BH223" i="2"/>
  <c r="BG223" i="2"/>
  <c r="BF223" i="2"/>
  <c r="T223" i="2"/>
  <c r="R223" i="2"/>
  <c r="P223" i="2"/>
  <c r="BI210" i="2"/>
  <c r="BH210" i="2"/>
  <c r="BG210" i="2"/>
  <c r="BF210" i="2"/>
  <c r="T210" i="2"/>
  <c r="R210" i="2"/>
  <c r="P210" i="2"/>
  <c r="BI205" i="2"/>
  <c r="BH205" i="2"/>
  <c r="BG205" i="2"/>
  <c r="BF205" i="2"/>
  <c r="T205" i="2"/>
  <c r="R205" i="2"/>
  <c r="P205" i="2"/>
  <c r="BI201" i="2"/>
  <c r="BH201" i="2"/>
  <c r="BG201" i="2"/>
  <c r="BF201" i="2"/>
  <c r="T201" i="2"/>
  <c r="R201" i="2"/>
  <c r="P201" i="2"/>
  <c r="BI197" i="2"/>
  <c r="BH197" i="2"/>
  <c r="BG197" i="2"/>
  <c r="BF197" i="2"/>
  <c r="T197" i="2"/>
  <c r="R197" i="2"/>
  <c r="P197" i="2"/>
  <c r="BI191" i="2"/>
  <c r="BH191" i="2"/>
  <c r="BG191" i="2"/>
  <c r="BF191" i="2"/>
  <c r="T191" i="2"/>
  <c r="R191" i="2"/>
  <c r="P191" i="2"/>
  <c r="BI187" i="2"/>
  <c r="BH187" i="2"/>
  <c r="BG187" i="2"/>
  <c r="BF187" i="2"/>
  <c r="T187" i="2"/>
  <c r="R187" i="2"/>
  <c r="P187" i="2"/>
  <c r="BI183" i="2"/>
  <c r="BH183" i="2"/>
  <c r="BG183" i="2"/>
  <c r="BF183" i="2"/>
  <c r="T183" i="2"/>
  <c r="R183" i="2"/>
  <c r="P183" i="2"/>
  <c r="BI177" i="2"/>
  <c r="BH177" i="2"/>
  <c r="BG177" i="2"/>
  <c r="BF177" i="2"/>
  <c r="T177" i="2"/>
  <c r="R177" i="2"/>
  <c r="P177" i="2"/>
  <c r="BI170" i="2"/>
  <c r="BH170" i="2"/>
  <c r="BG170" i="2"/>
  <c r="BF170" i="2"/>
  <c r="T170" i="2"/>
  <c r="R170" i="2"/>
  <c r="P170" i="2"/>
  <c r="BI165" i="2"/>
  <c r="BH165" i="2"/>
  <c r="BG165" i="2"/>
  <c r="BF165" i="2"/>
  <c r="T165" i="2"/>
  <c r="R165" i="2"/>
  <c r="P165" i="2"/>
  <c r="BI161" i="2"/>
  <c r="BH161" i="2"/>
  <c r="BG161" i="2"/>
  <c r="BF161" i="2"/>
  <c r="T161" i="2"/>
  <c r="R161" i="2"/>
  <c r="P161" i="2"/>
  <c r="BI154" i="2"/>
  <c r="BH154" i="2"/>
  <c r="BG154" i="2"/>
  <c r="BF154" i="2"/>
  <c r="T154" i="2"/>
  <c r="R154" i="2"/>
  <c r="P154" i="2"/>
  <c r="BI150" i="2"/>
  <c r="BH150" i="2"/>
  <c r="BG150" i="2"/>
  <c r="BF150" i="2"/>
  <c r="T150" i="2"/>
  <c r="R150" i="2"/>
  <c r="P150" i="2"/>
  <c r="BI145" i="2"/>
  <c r="BH145" i="2"/>
  <c r="BG145" i="2"/>
  <c r="BF145" i="2"/>
  <c r="T145" i="2"/>
  <c r="R145" i="2"/>
  <c r="P145" i="2"/>
  <c r="BI140" i="2"/>
  <c r="BH140" i="2"/>
  <c r="BG140" i="2"/>
  <c r="BF140" i="2"/>
  <c r="T140" i="2"/>
  <c r="T139" i="2"/>
  <c r="R140" i="2"/>
  <c r="R139" i="2" s="1"/>
  <c r="P140" i="2"/>
  <c r="P139" i="2"/>
  <c r="BI108" i="2"/>
  <c r="BH108" i="2"/>
  <c r="BG108" i="2"/>
  <c r="BF108" i="2"/>
  <c r="T108" i="2"/>
  <c r="T107" i="2"/>
  <c r="T106" i="2" s="1"/>
  <c r="R108" i="2"/>
  <c r="R107" i="2" s="1"/>
  <c r="R106" i="2" s="1"/>
  <c r="P108" i="2"/>
  <c r="P107" i="2"/>
  <c r="P106" i="2" s="1"/>
  <c r="F100" i="2"/>
  <c r="F98" i="2"/>
  <c r="E96" i="2"/>
  <c r="F54" i="2"/>
  <c r="F52" i="2"/>
  <c r="E50" i="2"/>
  <c r="J24" i="2"/>
  <c r="E24" i="2"/>
  <c r="J101" i="2" s="1"/>
  <c r="J23" i="2"/>
  <c r="J21" i="2"/>
  <c r="E21" i="2"/>
  <c r="J100" i="2"/>
  <c r="J20" i="2"/>
  <c r="J18" i="2"/>
  <c r="E18" i="2"/>
  <c r="F55" i="2"/>
  <c r="J17" i="2"/>
  <c r="J12" i="2"/>
  <c r="J52" i="2" s="1"/>
  <c r="E7" i="2"/>
  <c r="E48" i="2"/>
  <c r="L50" i="1"/>
  <c r="AM50" i="1"/>
  <c r="AM49" i="1"/>
  <c r="L49" i="1"/>
  <c r="AM47" i="1"/>
  <c r="L47" i="1"/>
  <c r="L45" i="1"/>
  <c r="L44" i="1"/>
  <c r="J651" i="2"/>
  <c r="BK498" i="2"/>
  <c r="BK240" i="2"/>
  <c r="BK632" i="2"/>
  <c r="J485" i="2"/>
  <c r="BK393" i="2"/>
  <c r="J655" i="2"/>
  <c r="J568" i="2"/>
  <c r="J464" i="2"/>
  <c r="J378" i="2"/>
  <c r="BK197" i="2"/>
  <c r="BK453" i="2"/>
  <c r="BK297" i="2"/>
  <c r="J187" i="2"/>
  <c r="J1553" i="3"/>
  <c r="J1392" i="3"/>
  <c r="BK1221" i="3"/>
  <c r="J1004" i="3"/>
  <c r="BK872" i="3"/>
  <c r="J681" i="3"/>
  <c r="BK516" i="3"/>
  <c r="J349" i="3"/>
  <c r="J147" i="3"/>
  <c r="J1522" i="3"/>
  <c r="BK1408" i="3"/>
  <c r="J1252" i="3"/>
  <c r="BK1092" i="3"/>
  <c r="J999" i="3"/>
  <c r="BK934" i="3"/>
  <c r="BK841" i="3"/>
  <c r="BK744" i="3"/>
  <c r="J604" i="3"/>
  <c r="J243" i="3"/>
  <c r="J1721" i="3"/>
  <c r="BK1632" i="3"/>
  <c r="J1506" i="3"/>
  <c r="J1294" i="3"/>
  <c r="BK1188" i="3"/>
  <c r="J934" i="3"/>
  <c r="J830" i="3"/>
  <c r="BK681" i="3"/>
  <c r="J461" i="3"/>
  <c r="J247" i="3"/>
  <c r="J1483" i="3"/>
  <c r="J1351" i="3"/>
  <c r="BK1216" i="3"/>
  <c r="J1061" i="3"/>
  <c r="BK968" i="3"/>
  <c r="J805" i="3"/>
  <c r="BK227" i="3"/>
  <c r="BK149" i="4"/>
  <c r="BK103" i="4"/>
  <c r="BK183" i="4"/>
  <c r="J517" i="5"/>
  <c r="BK435" i="5"/>
  <c r="BK332" i="5"/>
  <c r="BK568" i="5"/>
  <c r="J465" i="5"/>
  <c r="BK353" i="5"/>
  <c r="BK257" i="5"/>
  <c r="BK560" i="5"/>
  <c r="BK488" i="5"/>
  <c r="J292" i="5"/>
  <c r="J123" i="5"/>
  <c r="J528" i="5"/>
  <c r="J394" i="5"/>
  <c r="J206" i="5"/>
  <c r="J250" i="6"/>
  <c r="BK186" i="6"/>
  <c r="BK324" i="6"/>
  <c r="BK280" i="6"/>
  <c r="J226" i="6"/>
  <c r="J106" i="6"/>
  <c r="BK284" i="6"/>
  <c r="J235" i="6"/>
  <c r="J161" i="6"/>
  <c r="BK394" i="7"/>
  <c r="J334" i="7"/>
  <c r="J284" i="7"/>
  <c r="BK236" i="7"/>
  <c r="BK419" i="7"/>
  <c r="J358" i="7"/>
  <c r="J267" i="7"/>
  <c r="BK192" i="7"/>
  <c r="BK403" i="7"/>
  <c r="BK309" i="7"/>
  <c r="BK204" i="7"/>
  <c r="J388" i="7"/>
  <c r="J323" i="7"/>
  <c r="J243" i="7"/>
  <c r="BK172" i="8"/>
  <c r="J119" i="8"/>
  <c r="J143" i="8"/>
  <c r="BK100" i="8"/>
  <c r="J140" i="8"/>
  <c r="J176" i="8"/>
  <c r="J439" i="9"/>
  <c r="BK356" i="9"/>
  <c r="BK262" i="9"/>
  <c r="J160" i="9"/>
  <c r="J418" i="9"/>
  <c r="BK348" i="9"/>
  <c r="J282" i="9"/>
  <c r="BK216" i="9"/>
  <c r="BK157" i="9"/>
  <c r="J406" i="9"/>
  <c r="BK327" i="9"/>
  <c r="BK243" i="9"/>
  <c r="J186" i="9"/>
  <c r="J122" i="9"/>
  <c r="J359" i="9"/>
  <c r="J309" i="9"/>
  <c r="J237" i="9"/>
  <c r="J172" i="9"/>
  <c r="BK122" i="9"/>
  <c r="J93" i="10"/>
  <c r="BK116" i="10"/>
  <c r="J461" i="12"/>
  <c r="J383" i="12"/>
  <c r="J341" i="12"/>
  <c r="J301" i="12"/>
  <c r="BK237" i="12"/>
  <c r="J196" i="12"/>
  <c r="BK424" i="12"/>
  <c r="BK383" i="12"/>
  <c r="J349" i="12"/>
  <c r="J295" i="12"/>
  <c r="BK243" i="12"/>
  <c r="J173" i="12"/>
  <c r="J455" i="12"/>
  <c r="J416" i="12"/>
  <c r="BK353" i="12"/>
  <c r="J287" i="12"/>
  <c r="J249" i="12"/>
  <c r="J206" i="12"/>
  <c r="BK178" i="12"/>
  <c r="J475" i="12"/>
  <c r="BK433" i="12"/>
  <c r="J377" i="12"/>
  <c r="J293" i="12"/>
  <c r="BK257" i="12"/>
  <c r="J216" i="12"/>
  <c r="BK161" i="12"/>
  <c r="J188" i="13"/>
  <c r="BK146" i="13"/>
  <c r="J200" i="13"/>
  <c r="BK160" i="13"/>
  <c r="J186" i="13"/>
  <c r="J148" i="13"/>
  <c r="BK131" i="14"/>
  <c r="BK127" i="14"/>
  <c r="J117" i="14"/>
  <c r="J108" i="14"/>
  <c r="J149" i="15"/>
  <c r="J155" i="15"/>
  <c r="J191" i="15"/>
  <c r="BK126" i="15"/>
  <c r="BK161" i="15"/>
  <c r="BK146" i="16"/>
  <c r="BK116" i="16"/>
  <c r="BK655" i="2"/>
  <c r="J512" i="2"/>
  <c r="J422" i="2"/>
  <c r="AS57" i="1"/>
  <c r="BK528" i="2"/>
  <c r="J374" i="2"/>
  <c r="BK645" i="2"/>
  <c r="J590" i="2"/>
  <c r="BK489" i="2"/>
  <c r="BK374" i="2"/>
  <c r="BK161" i="2"/>
  <c r="BK568" i="2"/>
  <c r="J228" i="2"/>
  <c r="AS59" i="1"/>
  <c r="BK1476" i="3"/>
  <c r="BK1380" i="3"/>
  <c r="BK1279" i="3"/>
  <c r="J1161" i="3"/>
  <c r="J896" i="3"/>
  <c r="J714" i="3"/>
  <c r="BK484" i="3"/>
  <c r="BK364" i="3"/>
  <c r="J207" i="3"/>
  <c r="J114" i="3"/>
  <c r="J1476" i="3"/>
  <c r="BK1138" i="3"/>
  <c r="J1041" i="3"/>
  <c r="J956" i="3"/>
  <c r="BK888" i="3"/>
  <c r="BK768" i="3"/>
  <c r="BK532" i="3"/>
  <c r="BK269" i="3"/>
  <c r="BK1730" i="3"/>
  <c r="J1652" i="3"/>
  <c r="J1564" i="3"/>
  <c r="BK1460" i="3"/>
  <c r="J1267" i="3"/>
  <c r="BK1154" i="3"/>
  <c r="J942" i="3"/>
  <c r="J787" i="3"/>
  <c r="J621" i="3"/>
  <c r="BK369" i="3"/>
  <c r="J177" i="3"/>
  <c r="BK1480" i="3"/>
  <c r="J1362" i="3"/>
  <c r="J1240" i="3"/>
  <c r="BK1080" i="3"/>
  <c r="J987" i="3"/>
  <c r="BK830" i="3"/>
  <c r="J554" i="3"/>
  <c r="BK235" i="3"/>
  <c r="J157" i="4"/>
  <c r="J109" i="4"/>
  <c r="J171" i="4"/>
  <c r="BK539" i="5"/>
  <c r="BK432" i="5"/>
  <c r="J336" i="5"/>
  <c r="BK220" i="5"/>
  <c r="BK528" i="5"/>
  <c r="J370" i="5"/>
  <c r="BK319" i="5"/>
  <c r="BK235" i="5"/>
  <c r="J544" i="5"/>
  <c r="BK418" i="5"/>
  <c r="J269" i="5"/>
  <c r="J580" i="5"/>
  <c r="J459" i="5"/>
  <c r="BK303" i="5"/>
  <c r="BK119" i="5"/>
  <c r="J293" i="6"/>
  <c r="BK247" i="6"/>
  <c r="BK123" i="6"/>
  <c r="BK286" i="6"/>
  <c r="J186" i="6"/>
  <c r="J133" i="6"/>
  <c r="BK256" i="6"/>
  <c r="J232" i="6"/>
  <c r="BK213" i="6"/>
  <c r="J203" i="6"/>
  <c r="BK158" i="6"/>
  <c r="J130" i="6"/>
  <c r="J118" i="6"/>
  <c r="J286" i="6"/>
  <c r="BK226" i="6"/>
  <c r="BK143" i="6"/>
  <c r="J391" i="7"/>
  <c r="J330" i="7"/>
  <c r="BK272" i="7"/>
  <c r="J146" i="7"/>
  <c r="J394" i="7"/>
  <c r="BK356" i="7"/>
  <c r="BK317" i="7"/>
  <c r="J170" i="7"/>
  <c r="J122" i="7"/>
  <c r="BK330" i="7"/>
  <c r="BK276" i="7"/>
  <c r="BK114" i="7"/>
  <c r="J338" i="7"/>
  <c r="BK288" i="7"/>
  <c r="J227" i="7"/>
  <c r="J191" i="8"/>
  <c r="J129" i="8"/>
  <c r="J152" i="8"/>
  <c r="J110" i="8"/>
  <c r="J91" i="8"/>
  <c r="BK157" i="8"/>
  <c r="J429" i="9"/>
  <c r="BK399" i="9"/>
  <c r="BK309" i="9"/>
  <c r="J257" i="9"/>
  <c r="J152" i="9"/>
  <c r="BK402" i="9"/>
  <c r="BK346" i="9"/>
  <c r="J279" i="9"/>
  <c r="BK213" i="9"/>
  <c r="BK136" i="9"/>
  <c r="J396" i="9"/>
  <c r="J319" i="9"/>
  <c r="J262" i="9"/>
  <c r="J211" i="9"/>
  <c r="BK183" i="9"/>
  <c r="BK126" i="9"/>
  <c r="J369" i="9"/>
  <c r="J302" i="9"/>
  <c r="BK255" i="9"/>
  <c r="BK203" i="9"/>
  <c r="BK147" i="9"/>
  <c r="J102" i="10"/>
  <c r="J108" i="10"/>
  <c r="BK90" i="11"/>
  <c r="BK418" i="12"/>
  <c r="BK351" i="12"/>
  <c r="J339" i="12"/>
  <c r="J303" i="12"/>
  <c r="BK249" i="12"/>
  <c r="BK198" i="12"/>
  <c r="BK463" i="12"/>
  <c r="J407" i="12"/>
  <c r="BK365" i="12"/>
  <c r="J347" i="12"/>
  <c r="BK289" i="12"/>
  <c r="J214" i="12"/>
  <c r="J186" i="12"/>
  <c r="BK139" i="12"/>
  <c r="J420" i="12"/>
  <c r="BK385" i="12"/>
  <c r="BK316" i="12"/>
  <c r="BK273" i="12"/>
  <c r="BK212" i="12"/>
  <c r="BK173" i="12"/>
  <c r="J449" i="12"/>
  <c r="BK399" i="12"/>
  <c r="BK349" i="12"/>
  <c r="J297" i="12"/>
  <c r="J271" i="12"/>
  <c r="BK230" i="12"/>
  <c r="J178" i="12"/>
  <c r="J127" i="12"/>
  <c r="J204" i="13"/>
  <c r="BK110" i="13"/>
  <c r="BK176" i="13"/>
  <c r="BK206" i="13"/>
  <c r="BK204" i="13"/>
  <c r="BK168" i="13"/>
  <c r="BK160" i="14"/>
  <c r="J120" i="14"/>
  <c r="BK169" i="14"/>
  <c r="BK189" i="15"/>
  <c r="J120" i="15"/>
  <c r="BK149" i="15"/>
  <c r="J177" i="15"/>
  <c r="BK132" i="15"/>
  <c r="J170" i="15"/>
  <c r="J113" i="15"/>
  <c r="J119" i="16"/>
  <c r="BK126" i="16"/>
  <c r="BK142" i="16"/>
  <c r="J92" i="16"/>
  <c r="BK595" i="2"/>
  <c r="J493" i="2"/>
  <c r="J249" i="2"/>
  <c r="BK615" i="2"/>
  <c r="J459" i="2"/>
  <c r="BK273" i="2"/>
  <c r="J615" i="2"/>
  <c r="J536" i="2"/>
  <c r="BK422" i="2"/>
  <c r="BK257" i="2"/>
  <c r="BK108" i="2"/>
  <c r="J448" i="2"/>
  <c r="J268" i="2"/>
  <c r="J108" i="2"/>
  <c r="BK1522" i="3"/>
  <c r="J1376" i="3"/>
  <c r="J1216" i="3"/>
  <c r="J1013" i="3"/>
  <c r="BK864" i="3"/>
  <c r="J734" i="3"/>
  <c r="J614" i="3"/>
  <c r="BK435" i="3"/>
  <c r="J255" i="3"/>
  <c r="J157" i="3"/>
  <c r="J1536" i="3"/>
  <c r="J1404" i="3"/>
  <c r="BK1290" i="3"/>
  <c r="J1129" i="3"/>
  <c r="BK1032" i="3"/>
  <c r="J946" i="3"/>
  <c r="J851" i="3"/>
  <c r="BK748" i="3"/>
  <c r="BK473" i="3"/>
  <c r="J235" i="3"/>
  <c r="BK1721" i="3"/>
  <c r="J1648" i="3"/>
  <c r="J1548" i="3"/>
  <c r="BK1351" i="3"/>
  <c r="J1232" i="3"/>
  <c r="J1113" i="3"/>
  <c r="J900" i="3"/>
  <c r="J864" i="3"/>
  <c r="J748" i="3"/>
  <c r="BK631" i="3"/>
  <c r="J435" i="3"/>
  <c r="BK207" i="3"/>
  <c r="J1428" i="3"/>
  <c r="J1282" i="3"/>
  <c r="J1188" i="3"/>
  <c r="BK1050" i="3"/>
  <c r="BK949" i="3"/>
  <c r="J753" i="3"/>
  <c r="J380" i="3"/>
  <c r="BK121" i="3"/>
  <c r="BK143" i="4"/>
  <c r="BK188" i="4"/>
  <c r="J556" i="5"/>
  <c r="J453" i="5"/>
  <c r="J353" i="5"/>
  <c r="BK242" i="5"/>
  <c r="BK580" i="5"/>
  <c r="BK446" i="5"/>
  <c r="J360" i="5"/>
  <c r="BK275" i="5"/>
  <c r="J188" i="5"/>
  <c r="BK471" i="5"/>
  <c r="J363" i="5"/>
  <c r="BK133" i="5"/>
  <c r="J535" i="5"/>
  <c r="BK453" i="5"/>
  <c r="BK300" i="5"/>
  <c r="J338" i="6"/>
  <c r="J272" i="6"/>
  <c r="BK192" i="6"/>
  <c r="J137" i="6"/>
  <c r="BK291" i="6"/>
  <c r="BK223" i="6"/>
  <c r="J143" i="6"/>
  <c r="BK309" i="6"/>
  <c r="BK301" i="6"/>
  <c r="BK232" i="6"/>
  <c r="J165" i="6"/>
  <c r="J416" i="7"/>
  <c r="BK348" i="7"/>
  <c r="BK290" i="7"/>
  <c r="J222" i="7"/>
  <c r="J114" i="7"/>
  <c r="BK401" i="7"/>
  <c r="J348" i="7"/>
  <c r="J259" i="7"/>
  <c r="BK174" i="7"/>
  <c r="BK385" i="7"/>
  <c r="J332" i="7"/>
  <c r="J253" i="7"/>
  <c r="BK126" i="7"/>
  <c r="BK334" i="7"/>
  <c r="J272" i="7"/>
  <c r="J217" i="7"/>
  <c r="BK188" i="8"/>
  <c r="BK122" i="8"/>
  <c r="J94" i="8"/>
  <c r="J114" i="8"/>
  <c r="J179" i="8"/>
  <c r="J124" i="8"/>
  <c r="BK127" i="8"/>
  <c r="BK436" i="9"/>
  <c r="BK396" i="9"/>
  <c r="BK317" i="9"/>
  <c r="J234" i="9"/>
  <c r="J140" i="9"/>
  <c r="J399" i="9"/>
  <c r="BK369" i="9"/>
  <c r="J287" i="9"/>
  <c r="BK253" i="9"/>
  <c r="BK188" i="9"/>
  <c r="J105" i="9"/>
  <c r="BK359" i="9"/>
  <c r="BK287" i="9"/>
  <c r="BK225" i="9"/>
  <c r="BK196" i="9"/>
  <c r="J436" i="9"/>
  <c r="J356" i="9"/>
  <c r="J323" i="9"/>
  <c r="BK270" i="9"/>
  <c r="J246" i="9"/>
  <c r="BK178" i="9"/>
  <c r="BK120" i="10"/>
  <c r="J120" i="10"/>
  <c r="J105" i="10"/>
  <c r="J451" i="12"/>
  <c r="J393" i="12"/>
  <c r="BK367" i="12"/>
  <c r="J318" i="12"/>
  <c r="BK291" i="12"/>
  <c r="J232" i="12"/>
  <c r="BK182" i="12"/>
  <c r="BK436" i="12"/>
  <c r="BK403" i="12"/>
  <c r="BK363" i="12"/>
  <c r="BK328" i="12"/>
  <c r="BK267" i="12"/>
  <c r="J204" i="12"/>
  <c r="J153" i="12"/>
  <c r="BK441" i="12"/>
  <c r="BK371" i="12"/>
  <c r="J314" i="12"/>
  <c r="BK279" i="12"/>
  <c r="BK239" i="12"/>
  <c r="J210" i="12"/>
  <c r="J169" i="12"/>
  <c r="BK469" i="12"/>
  <c r="BK397" i="12"/>
  <c r="J355" i="12"/>
  <c r="BK295" i="12"/>
  <c r="BK263" i="12"/>
  <c r="BK226" i="12"/>
  <c r="J184" i="12"/>
  <c r="BK123" i="12"/>
  <c r="J176" i="13"/>
  <c r="J196" i="13"/>
  <c r="BK188" i="13"/>
  <c r="J180" i="13"/>
  <c r="BK124" i="13"/>
  <c r="BK135" i="13"/>
  <c r="BK154" i="13"/>
  <c r="J156" i="14"/>
  <c r="BK146" i="14"/>
  <c r="J127" i="14"/>
  <c r="J146" i="14"/>
  <c r="BK180" i="15"/>
  <c r="BK191" i="15"/>
  <c r="BK134" i="15"/>
  <c r="J144" i="15"/>
  <c r="J129" i="15"/>
  <c r="BK164" i="15"/>
  <c r="BK106" i="15"/>
  <c r="J99" i="16"/>
  <c r="BK132" i="16"/>
  <c r="BK106" i="16"/>
  <c r="BK585" i="2"/>
  <c r="J453" i="2"/>
  <c r="J257" i="2"/>
  <c r="J183" i="2"/>
  <c r="BK540" i="2"/>
  <c r="J387" i="2"/>
  <c r="AS65" i="1"/>
  <c r="J170" i="2"/>
  <c r="BK532" i="2"/>
  <c r="J390" i="2"/>
  <c r="BK170" i="2"/>
  <c r="BK1543" i="3"/>
  <c r="J1384" i="3"/>
  <c r="BK1236" i="3"/>
  <c r="BK1207" i="3"/>
  <c r="BK956" i="3"/>
  <c r="BK820" i="3"/>
  <c r="BK647" i="3"/>
  <c r="J473" i="3"/>
  <c r="J290" i="3"/>
  <c r="BK142" i="3"/>
  <c r="BK1506" i="3"/>
  <c r="J1400" i="3"/>
  <c r="BK1256" i="3"/>
  <c r="BK1113" i="3"/>
  <c r="BK1017" i="3"/>
  <c r="BK942" i="3"/>
  <c r="BK861" i="3"/>
  <c r="BK753" i="3"/>
  <c r="BK523" i="3"/>
  <c r="BK349" i="3"/>
  <c r="BK114" i="3"/>
  <c r="BK113" i="3" s="1"/>
  <c r="BK1677" i="3"/>
  <c r="J1637" i="3"/>
  <c r="J1514" i="3"/>
  <c r="J1322" i="3"/>
  <c r="BK1211" i="3"/>
  <c r="BK1057" i="3"/>
  <c r="J926" i="3"/>
  <c r="J797" i="3"/>
  <c r="J688" i="3"/>
  <c r="J510" i="3"/>
  <c r="BK255" i="3"/>
  <c r="J1532" i="3"/>
  <c r="J1388" i="3"/>
  <c r="J1236" i="3"/>
  <c r="J1071" i="3"/>
  <c r="BK980" i="3"/>
  <c r="J907" i="3"/>
  <c r="J503" i="3"/>
  <c r="BK218" i="3"/>
  <c r="J143" i="4"/>
  <c r="J183" i="4"/>
  <c r="J178" i="4"/>
  <c r="J572" i="5"/>
  <c r="BK465" i="5"/>
  <c r="BK360" i="5"/>
  <c r="J235" i="5"/>
  <c r="J583" i="5"/>
  <c r="BK504" i="5"/>
  <c r="BK363" i="5"/>
  <c r="J286" i="5"/>
  <c r="J593" i="5"/>
  <c r="BK440" i="5"/>
  <c r="J281" i="5"/>
  <c r="BK127" i="5"/>
  <c r="J548" i="5"/>
  <c r="J476" i="5"/>
  <c r="BK311" i="5"/>
  <c r="BK142" i="5"/>
  <c r="BK259" i="6"/>
  <c r="BK189" i="6"/>
  <c r="BK334" i="6"/>
  <c r="J270" i="6"/>
  <c r="BK171" i="6"/>
  <c r="J344" i="6"/>
  <c r="BK282" i="6"/>
  <c r="BK293" i="6"/>
  <c r="BK229" i="6"/>
  <c r="BK137" i="6"/>
  <c r="BK410" i="7"/>
  <c r="BK354" i="7"/>
  <c r="BK313" i="7"/>
  <c r="BK267" i="7"/>
  <c r="J163" i="7"/>
  <c r="J385" i="7"/>
  <c r="BK340" i="7"/>
  <c r="J234" i="7"/>
  <c r="BK152" i="7"/>
  <c r="BK398" i="7"/>
  <c r="BK344" i="7"/>
  <c r="BK298" i="7"/>
  <c r="BK146" i="7"/>
  <c r="BK342" i="7"/>
  <c r="J298" i="7"/>
  <c r="J239" i="7"/>
  <c r="BK188" i="7"/>
  <c r="BK176" i="8"/>
  <c r="BK117" i="8"/>
  <c r="J137" i="8"/>
  <c r="J169" i="8"/>
  <c r="BK94" i="8"/>
  <c r="J146" i="8"/>
  <c r="BK426" i="9"/>
  <c r="J371" i="9"/>
  <c r="J264" i="9"/>
  <c r="J178" i="9"/>
  <c r="BK113" i="9"/>
  <c r="J284" i="9"/>
  <c r="J201" i="9"/>
  <c r="BK155" i="9"/>
  <c r="BK423" i="9"/>
  <c r="J346" i="9"/>
  <c r="BK272" i="9"/>
  <c r="BK206" i="9"/>
  <c r="J147" i="9"/>
  <c r="BK411" i="9"/>
  <c r="BK332" i="9"/>
  <c r="BK289" i="9"/>
  <c r="BK219" i="9"/>
  <c r="BK165" i="9"/>
  <c r="J111" i="10"/>
  <c r="J116" i="10"/>
  <c r="J93" i="11"/>
  <c r="J430" i="12"/>
  <c r="BK379" i="12"/>
  <c r="J337" i="12"/>
  <c r="BK293" i="12"/>
  <c r="J234" i="12"/>
  <c r="J188" i="12"/>
  <c r="BK447" i="12"/>
  <c r="J401" i="12"/>
  <c r="J359" i="12"/>
  <c r="J321" i="12"/>
  <c r="J275" i="12"/>
  <c r="BK206" i="12"/>
  <c r="J161" i="12"/>
  <c r="J447" i="12"/>
  <c r="J418" i="12"/>
  <c r="BK343" i="12"/>
  <c r="BK285" i="12"/>
  <c r="BK241" i="12"/>
  <c r="BK196" i="12"/>
  <c r="J142" i="12"/>
  <c r="J472" i="12"/>
  <c r="BK430" i="12"/>
  <c r="BK375" i="12"/>
  <c r="BK299" i="12"/>
  <c r="J255" i="12"/>
  <c r="BK228" i="12"/>
  <c r="BK200" i="12"/>
  <c r="J159" i="12"/>
  <c r="J206" i="13"/>
  <c r="BK122" i="13"/>
  <c r="J160" i="13"/>
  <c r="J198" i="13"/>
  <c r="BK196" i="13"/>
  <c r="BK152" i="13"/>
  <c r="J152" i="14"/>
  <c r="J102" i="14"/>
  <c r="J167" i="14"/>
  <c r="J182" i="15"/>
  <c r="BK170" i="15"/>
  <c r="J184" i="15"/>
  <c r="BK111" i="15"/>
  <c r="BK142" i="15"/>
  <c r="J151" i="15"/>
  <c r="J115" i="15"/>
  <c r="J123" i="16"/>
  <c r="J129" i="16"/>
  <c r="BK150" i="16"/>
  <c r="J103" i="16"/>
  <c r="BK605" i="2"/>
  <c r="BK536" i="2"/>
  <c r="J297" i="2"/>
  <c r="BK165" i="2"/>
  <c r="J557" i="2"/>
  <c r="J306" i="2"/>
  <c r="J145" i="2"/>
  <c r="BK610" i="2"/>
  <c r="BK507" i="2"/>
  <c r="J288" i="2"/>
  <c r="J165" i="2"/>
  <c r="BK396" i="2"/>
  <c r="BK249" i="2"/>
  <c r="BK1628" i="3"/>
  <c r="BK1468" i="3"/>
  <c r="J1311" i="3"/>
  <c r="BK1181" i="3"/>
  <c r="J914" i="3"/>
  <c r="J698" i="3"/>
  <c r="J631" i="3"/>
  <c r="BK461" i="3"/>
  <c r="J251" i="3"/>
  <c r="J121" i="3"/>
  <c r="J1494" i="3"/>
  <c r="BK1392" i="3"/>
  <c r="J1302" i="3"/>
  <c r="J1122" i="3"/>
  <c r="BK1024" i="3"/>
  <c r="J949" i="3"/>
  <c r="J872" i="3"/>
  <c r="BK765" i="3"/>
  <c r="BK445" i="3"/>
  <c r="BK177" i="3"/>
  <c r="J1684" i="3"/>
  <c r="BK1648" i="3"/>
  <c r="BK1553" i="3"/>
  <c r="J1408" i="3"/>
  <c r="J1221" i="3"/>
  <c r="J1024" i="3"/>
  <c r="J903" i="3"/>
  <c r="BK714" i="3"/>
  <c r="J647" i="3"/>
  <c r="BK290" i="3"/>
  <c r="J167" i="3"/>
  <c r="BK1432" i="3"/>
  <c r="J1263" i="3"/>
  <c r="BK1161" i="3"/>
  <c r="BK1041" i="3"/>
  <c r="BK938" i="3"/>
  <c r="BK757" i="3"/>
  <c r="BK510" i="3"/>
  <c r="BK147" i="3"/>
  <c r="J99" i="4"/>
  <c r="BK174" i="4"/>
  <c r="BK99" i="4"/>
  <c r="J488" i="5"/>
  <c r="J356" i="5"/>
  <c r="J227" i="5"/>
  <c r="BK587" i="5"/>
  <c r="BK507" i="5"/>
  <c r="BK376" i="5"/>
  <c r="BK292" i="5"/>
  <c r="J596" i="5"/>
  <c r="J435" i="5"/>
  <c r="J265" i="5"/>
  <c r="BK583" i="5"/>
  <c r="BK494" i="5"/>
  <c r="J315" i="5"/>
  <c r="J127" i="5"/>
  <c r="J301" i="6"/>
  <c r="BK241" i="6"/>
  <c r="J153" i="6"/>
  <c r="J256" i="6"/>
  <c r="J158" i="6"/>
  <c r="J334" i="6"/>
  <c r="BK307" i="6"/>
  <c r="BK270" i="6"/>
  <c r="J177" i="6"/>
  <c r="J419" i="7"/>
  <c r="J346" i="7"/>
  <c r="J300" i="7"/>
  <c r="J131" i="7"/>
  <c r="BK377" i="7"/>
  <c r="J326" i="7"/>
  <c r="BK211" i="7"/>
  <c r="BK131" i="7"/>
  <c r="BK352" i="7"/>
  <c r="BK326" i="7"/>
  <c r="J232" i="7"/>
  <c r="J108" i="7"/>
  <c r="BK311" i="7"/>
  <c r="BK259" i="7"/>
  <c r="J211" i="7"/>
  <c r="J154" i="8"/>
  <c r="J108" i="8"/>
  <c r="J127" i="8"/>
  <c r="J172" i="8"/>
  <c r="J117" i="8"/>
  <c r="BK108" i="8"/>
  <c r="BK404" i="9"/>
  <c r="BK378" i="9"/>
  <c r="J292" i="9"/>
  <c r="BK228" i="9"/>
  <c r="J116" i="9"/>
  <c r="J392" i="9"/>
  <c r="BK319" i="9"/>
  <c r="J266" i="9"/>
  <c r="J198" i="9"/>
  <c r="J126" i="9"/>
  <c r="BK352" i="9"/>
  <c r="J274" i="9"/>
  <c r="J216" i="9"/>
  <c r="BK167" i="9"/>
  <c r="J415" i="9"/>
  <c r="J336" i="9"/>
  <c r="BK274" i="9"/>
  <c r="BK250" i="9"/>
  <c r="BK193" i="9"/>
  <c r="BK118" i="10"/>
  <c r="BK114" i="10"/>
  <c r="J90" i="11"/>
  <c r="J424" i="12"/>
  <c r="BK373" i="12"/>
  <c r="BK310" i="12"/>
  <c r="J259" i="12"/>
  <c r="BK216" i="12"/>
  <c r="BK472" i="12"/>
  <c r="BK416" i="12"/>
  <c r="BK377" i="12"/>
  <c r="BK314" i="12"/>
  <c r="J263" i="12"/>
  <c r="J198" i="12"/>
  <c r="BK163" i="12"/>
  <c r="J433" i="12"/>
  <c r="J367" i="12"/>
  <c r="J307" i="12"/>
  <c r="J265" i="12"/>
  <c r="BK224" i="12"/>
  <c r="BK159" i="12"/>
  <c r="BK443" i="12"/>
  <c r="J395" i="12"/>
  <c r="J345" i="12"/>
  <c r="BK281" i="12"/>
  <c r="J245" i="12"/>
  <c r="BK204" i="12"/>
  <c r="J176" i="12"/>
  <c r="BK209" i="13"/>
  <c r="BK213" i="13"/>
  <c r="J146" i="13"/>
  <c r="BK200" i="13"/>
  <c r="BK198" i="13"/>
  <c r="J156" i="13"/>
  <c r="J163" i="14"/>
  <c r="J112" i="14"/>
  <c r="BK163" i="14"/>
  <c r="BK167" i="15"/>
  <c r="J173" i="15"/>
  <c r="BK144" i="15"/>
  <c r="J167" i="15"/>
  <c r="J175" i="15"/>
  <c r="J117" i="15"/>
  <c r="J106" i="16"/>
  <c r="BK129" i="16"/>
  <c r="J666" i="2"/>
  <c r="BK557" i="2"/>
  <c r="J278" i="2"/>
  <c r="BK177" i="2"/>
  <c r="J573" i="2"/>
  <c r="J400" i="2"/>
  <c r="BK191" i="2"/>
  <c r="BK549" i="2"/>
  <c r="BK400" i="2"/>
  <c r="J273" i="2"/>
  <c r="J140" i="2"/>
  <c r="J489" i="2"/>
  <c r="BK387" i="2"/>
  <c r="J197" i="2"/>
  <c r="J1568" i="3"/>
  <c r="J1317" i="3"/>
  <c r="BK1204" i="3"/>
  <c r="BK976" i="3"/>
  <c r="J765" i="3"/>
  <c r="BK621" i="3"/>
  <c r="BK419" i="3"/>
  <c r="BK152" i="3"/>
  <c r="J1557" i="3"/>
  <c r="BK1428" i="3"/>
  <c r="BK1376" i="3"/>
  <c r="J1211" i="3"/>
  <c r="BK1066" i="3"/>
  <c r="BK987" i="3"/>
  <c r="BK926" i="3"/>
  <c r="BK805" i="3"/>
  <c r="BK674" i="3"/>
  <c r="J359" i="3"/>
  <c r="BK157" i="3"/>
  <c r="J1677" i="3"/>
  <c r="J1628" i="3"/>
  <c r="J1432" i="3"/>
  <c r="J1226" i="3"/>
  <c r="J1080" i="3"/>
  <c r="BK911" i="3"/>
  <c r="J861" i="3"/>
  <c r="J708" i="3"/>
  <c r="BK497" i="3"/>
  <c r="J284" i="3"/>
  <c r="BK1404" i="3"/>
  <c r="J1276" i="3"/>
  <c r="J1138" i="3"/>
  <c r="J1017" i="3"/>
  <c r="BK903" i="3"/>
  <c r="J727" i="3"/>
  <c r="BK284" i="3"/>
  <c r="J132" i="3"/>
  <c r="J154" i="4"/>
  <c r="BK178" i="4"/>
  <c r="J568" i="5"/>
  <c r="BK459" i="5"/>
  <c r="J376" i="5"/>
  <c r="BK261" i="5"/>
  <c r="J183" i="5"/>
  <c r="J494" i="5"/>
  <c r="BK356" i="5"/>
  <c r="J261" i="5"/>
  <c r="BK593" i="5"/>
  <c r="J499" i="5"/>
  <c r="BK336" i="5"/>
  <c r="J142" i="5"/>
  <c r="J504" i="5"/>
  <c r="BK370" i="5"/>
  <c r="J250" i="5"/>
  <c r="J324" i="6"/>
  <c r="BK177" i="6"/>
  <c r="BK315" i="6"/>
  <c r="BK238" i="6"/>
  <c r="BK153" i="6"/>
  <c r="J312" i="6"/>
  <c r="BK244" i="6"/>
  <c r="J229" i="6"/>
  <c r="J207" i="6"/>
  <c r="J180" i="6"/>
  <c r="BK148" i="6"/>
  <c r="BK126" i="6"/>
  <c r="J315" i="6"/>
  <c r="J266" i="6"/>
  <c r="J192" i="6"/>
  <c r="J425" i="7"/>
  <c r="J360" i="7"/>
  <c r="J305" i="7"/>
  <c r="BK239" i="7"/>
  <c r="BK108" i="7"/>
  <c r="J342" i="7"/>
  <c r="BK286" i="7"/>
  <c r="J197" i="7"/>
  <c r="BK358" i="7"/>
  <c r="BK307" i="7"/>
  <c r="J152" i="7"/>
  <c r="J352" i="7"/>
  <c r="J307" i="7"/>
  <c r="BK246" i="7"/>
  <c r="BK157" i="7"/>
  <c r="J160" i="8"/>
  <c r="BK114" i="8"/>
  <c r="BK140" i="8"/>
  <c r="BK166" i="8"/>
  <c r="BK110" i="8"/>
  <c r="BK124" i="8"/>
  <c r="BK373" i="9"/>
  <c r="J272" i="9"/>
  <c r="BK222" i="9"/>
  <c r="BK105" i="9"/>
  <c r="BK389" i="9"/>
  <c r="J317" i="9"/>
  <c r="BK260" i="9"/>
  <c r="J191" i="9"/>
  <c r="BK116" i="9"/>
  <c r="J362" i="9"/>
  <c r="BK284" i="9"/>
  <c r="J228" i="9"/>
  <c r="J165" i="9"/>
  <c r="BK429" i="9"/>
  <c r="J350" i="9"/>
  <c r="J277" i="9"/>
  <c r="BK240" i="9"/>
  <c r="J181" i="9"/>
  <c r="J101" i="9"/>
  <c r="BK123" i="10"/>
  <c r="BK108" i="10"/>
  <c r="BK445" i="12"/>
  <c r="J385" i="12"/>
  <c r="J326" i="12"/>
  <c r="BK287" i="12"/>
  <c r="J218" i="12"/>
  <c r="J146" i="12"/>
  <c r="BK420" i="12"/>
  <c r="BK393" i="12"/>
  <c r="BK355" i="12"/>
  <c r="BK303" i="12"/>
  <c r="BK245" i="12"/>
  <c r="J165" i="12"/>
  <c r="BK449" i="12"/>
  <c r="J412" i="12"/>
  <c r="BK341" i="12"/>
  <c r="J281" i="12"/>
  <c r="J228" i="12"/>
  <c r="J182" i="12"/>
  <c r="J478" i="12"/>
  <c r="BK438" i="12"/>
  <c r="J389" i="12"/>
  <c r="J333" i="12"/>
  <c r="BK259" i="12"/>
  <c r="J220" i="12"/>
  <c r="BK192" i="12"/>
  <c r="BK169" i="12"/>
  <c r="BK111" i="12"/>
  <c r="J124" i="13"/>
  <c r="BK148" i="13"/>
  <c r="J168" i="13"/>
  <c r="BK194" i="13"/>
  <c r="BK131" i="13"/>
  <c r="J143" i="14"/>
  <c r="J148" i="14"/>
  <c r="BK143" i="14"/>
  <c r="BK173" i="15"/>
  <c r="J189" i="15"/>
  <c r="BK137" i="15"/>
  <c r="BK146" i="15"/>
  <c r="BK184" i="15"/>
  <c r="BK129" i="15"/>
  <c r="BK103" i="16"/>
  <c r="J89" i="16"/>
  <c r="J132" i="16"/>
  <c r="BK666" i="2"/>
  <c r="BK563" i="2"/>
  <c r="BK302" i="2"/>
  <c r="J161" i="2"/>
  <c r="J532" i="2"/>
  <c r="BK378" i="2"/>
  <c r="BK651" i="2"/>
  <c r="J563" i="2"/>
  <c r="BK474" i="2"/>
  <c r="BK384" i="2"/>
  <c r="J177" i="2"/>
  <c r="J579" i="2"/>
  <c r="BK427" i="2"/>
  <c r="BK183" i="2"/>
  <c r="BK1548" i="3"/>
  <c r="BK1388" i="3"/>
  <c r="J1256" i="3"/>
  <c r="BK1122" i="3"/>
  <c r="J888" i="3"/>
  <c r="BK688" i="3"/>
  <c r="J523" i="3"/>
  <c r="BK380" i="3"/>
  <c r="J218" i="3"/>
  <c r="BK1619" i="3"/>
  <c r="J1498" i="3"/>
  <c r="BK1384" i="3"/>
  <c r="J1244" i="3"/>
  <c r="J1086" i="3"/>
  <c r="BK1004" i="3"/>
  <c r="BK892" i="3"/>
  <c r="BK784" i="3"/>
  <c r="J546" i="3"/>
  <c r="J277" i="3"/>
  <c r="J1735" i="3"/>
  <c r="BK1684" i="3"/>
  <c r="J1632" i="3"/>
  <c r="BK1483" i="3"/>
  <c r="BK1282" i="3"/>
  <c r="J1181" i="3"/>
  <c r="J968" i="3"/>
  <c r="J784" i="3"/>
  <c r="J703" i="3"/>
  <c r="J516" i="3"/>
  <c r="J299" i="3"/>
  <c r="BK1498" i="3"/>
  <c r="BK1311" i="3"/>
  <c r="BK1232" i="3"/>
  <c r="BK1129" i="3"/>
  <c r="BK1013" i="3"/>
  <c r="BK851" i="3"/>
  <c r="BK693" i="3"/>
  <c r="J162" i="3"/>
  <c r="BK154" i="4"/>
  <c r="J167" i="4"/>
  <c r="J590" i="5"/>
  <c r="BK476" i="5"/>
  <c r="BK383" i="5"/>
  <c r="BK269" i="5"/>
  <c r="BK206" i="5"/>
  <c r="BK517" i="5"/>
  <c r="J401" i="5"/>
  <c r="J300" i="5"/>
  <c r="BK596" i="5"/>
  <c r="BK401" i="5"/>
  <c r="BK214" i="5"/>
  <c r="J587" i="5"/>
  <c r="BK525" i="5"/>
  <c r="BK397" i="5"/>
  <c r="J194" i="5"/>
  <c r="BK253" i="6"/>
  <c r="J174" i="6"/>
  <c r="BK341" i="6"/>
  <c r="J282" i="6"/>
  <c r="J183" i="6"/>
  <c r="BK114" i="6"/>
  <c r="J291" i="6"/>
  <c r="J280" i="6"/>
  <c r="J217" i="6"/>
  <c r="BK130" i="6"/>
  <c r="J377" i="7"/>
  <c r="J311" i="7"/>
  <c r="J249" i="7"/>
  <c r="J410" i="7"/>
  <c r="BK362" i="7"/>
  <c r="J302" i="7"/>
  <c r="J184" i="7"/>
  <c r="BK416" i="7"/>
  <c r="J354" i="7"/>
  <c r="BK300" i="7"/>
  <c r="BK217" i="7"/>
  <c r="BK391" i="7"/>
  <c r="J313" i="7"/>
  <c r="BK249" i="7"/>
  <c r="BK197" i="7"/>
  <c r="BK169" i="8"/>
  <c r="J112" i="8"/>
  <c r="BK129" i="8"/>
  <c r="J149" i="8"/>
  <c r="BK91" i="8"/>
  <c r="BK162" i="8"/>
  <c r="BK350" i="9"/>
  <c r="J260" i="9"/>
  <c r="J167" i="9"/>
  <c r="J423" i="9"/>
  <c r="BK336" i="9"/>
  <c r="BK277" i="9"/>
  <c r="J222" i="9"/>
  <c r="J170" i="9"/>
  <c r="BK409" i="9"/>
  <c r="J344" i="9"/>
  <c r="J270" i="9"/>
  <c r="J175" i="9"/>
  <c r="J129" i="9"/>
  <c r="BK362" i="9"/>
  <c r="J312" i="9"/>
  <c r="BK257" i="9"/>
  <c r="J196" i="9"/>
  <c r="BK160" i="9"/>
  <c r="BK96" i="10"/>
  <c r="BK105" i="10"/>
  <c r="BK93" i="11"/>
  <c r="BK426" i="12"/>
  <c r="BK345" i="12"/>
  <c r="BK307" i="12"/>
  <c r="J251" i="12"/>
  <c r="J200" i="12"/>
  <c r="BK455" i="12"/>
  <c r="J414" i="12"/>
  <c r="J379" i="12"/>
  <c r="BK339" i="12"/>
  <c r="BK312" i="12"/>
  <c r="J247" i="12"/>
  <c r="J192" i="12"/>
  <c r="J123" i="12"/>
  <c r="BK410" i="12"/>
  <c r="BK357" i="12"/>
  <c r="J299" i="12"/>
  <c r="BK251" i="12"/>
  <c r="BK180" i="12"/>
  <c r="BK475" i="12"/>
  <c r="BK414" i="12"/>
  <c r="J387" i="12"/>
  <c r="BK335" i="12"/>
  <c r="J285" i="12"/>
  <c r="BK253" i="12"/>
  <c r="J212" i="12"/>
  <c r="J163" i="12"/>
  <c r="BK211" i="13"/>
  <c r="J131" i="13"/>
  <c r="J190" i="13"/>
  <c r="BK183" i="13"/>
  <c r="J152" i="13"/>
  <c r="J194" i="13"/>
  <c r="BK192" i="13"/>
  <c r="BK142" i="13"/>
  <c r="BK117" i="14"/>
  <c r="BK108" i="14"/>
  <c r="BK102" i="14"/>
  <c r="BK113" i="15"/>
  <c r="J146" i="15"/>
  <c r="BK175" i="15"/>
  <c r="BK182" i="15"/>
  <c r="BK123" i="15"/>
  <c r="J116" i="16"/>
  <c r="BK89" i="16"/>
  <c r="BK138" i="16"/>
  <c r="J660" i="2"/>
  <c r="J549" i="2"/>
  <c r="BK390" i="2"/>
  <c r="J610" i="2"/>
  <c r="J443" i="2"/>
  <c r="J223" i="2"/>
  <c r="BK512" i="2"/>
  <c r="J427" i="2"/>
  <c r="BK306" i="2"/>
  <c r="J210" i="2"/>
  <c r="BK620" i="2"/>
  <c r="BK437" i="2"/>
  <c r="BK223" i="2"/>
  <c r="BK1615" i="3"/>
  <c r="J1443" i="3"/>
  <c r="BK1322" i="3"/>
  <c r="BK1168" i="3"/>
  <c r="J884" i="3"/>
  <c r="J693" i="3"/>
  <c r="BK604" i="3"/>
  <c r="BK430" i="3"/>
  <c r="BK224" i="3"/>
  <c r="BK1623" i="3"/>
  <c r="BK1415" i="3"/>
  <c r="BK1317" i="3"/>
  <c r="BK1147" i="3"/>
  <c r="J1050" i="3"/>
  <c r="J960" i="3"/>
  <c r="J876" i="3"/>
  <c r="J792" i="3"/>
  <c r="BK614" i="3"/>
  <c r="BK450" i="3"/>
  <c r="BK189" i="3"/>
  <c r="BK1700" i="3"/>
  <c r="J1623" i="3"/>
  <c r="J1436" i="3"/>
  <c r="BK1244" i="3"/>
  <c r="BK1104" i="3"/>
  <c r="BK946" i="3"/>
  <c r="BK868" i="3"/>
  <c r="BK723" i="3"/>
  <c r="J595" i="3"/>
  <c r="J374" i="3"/>
  <c r="BK172" i="3"/>
  <c r="J1415" i="3"/>
  <c r="J1298" i="3"/>
  <c r="J1147" i="3"/>
  <c r="BK1008" i="3"/>
  <c r="J810" i="3"/>
  <c r="BK698" i="3"/>
  <c r="BK277" i="3"/>
  <c r="J160" i="4"/>
  <c r="J139" i="4"/>
  <c r="BK163" i="4"/>
  <c r="BK553" i="5"/>
  <c r="BK413" i="5"/>
  <c r="J297" i="5"/>
  <c r="J198" i="5"/>
  <c r="BK544" i="5"/>
  <c r="J418" i="5"/>
  <c r="BK349" i="5"/>
  <c r="J133" i="5"/>
  <c r="J511" i="5"/>
  <c r="BK315" i="5"/>
  <c r="BK590" i="5"/>
  <c r="J521" i="5"/>
  <c r="BK391" i="5"/>
  <c r="J214" i="5"/>
  <c r="J284" i="6"/>
  <c r="BK207" i="6"/>
  <c r="BK118" i="6"/>
  <c r="J288" i="6"/>
  <c r="J189" i="6"/>
  <c r="J126" i="6"/>
  <c r="J305" i="6"/>
  <c r="J309" i="6"/>
  <c r="BK272" i="6"/>
  <c r="BK196" i="6"/>
  <c r="BK422" i="7"/>
  <c r="J336" i="7"/>
  <c r="BK302" i="7"/>
  <c r="J246" i="7"/>
  <c r="J422" i="7"/>
  <c r="J364" i="7"/>
  <c r="BK315" i="7"/>
  <c r="BK163" i="7"/>
  <c r="BK364" i="7"/>
  <c r="J328" i="7"/>
  <c r="BK234" i="7"/>
  <c r="BK413" i="7"/>
  <c r="BK336" i="7"/>
  <c r="J263" i="7"/>
  <c r="J207" i="7"/>
  <c r="BK152" i="8"/>
  <c r="BK105" i="8"/>
  <c r="BK119" i="8"/>
  <c r="J157" i="8"/>
  <c r="J188" i="8"/>
  <c r="J105" i="8"/>
  <c r="J411" i="9"/>
  <c r="J294" i="9"/>
  <c r="J225" i="9"/>
  <c r="BK344" i="9"/>
  <c r="BK268" i="9"/>
  <c r="J219" i="9"/>
  <c r="J119" i="9"/>
  <c r="J402" i="9"/>
  <c r="BK325" i="9"/>
  <c r="J253" i="9"/>
  <c r="J188" i="9"/>
  <c r="J113" i="9"/>
  <c r="BK371" i="9"/>
  <c r="J327" i="9"/>
  <c r="BK266" i="9"/>
  <c r="J206" i="9"/>
  <c r="BK152" i="9"/>
  <c r="J114" i="10"/>
  <c r="BK111" i="10"/>
  <c r="J469" i="12"/>
  <c r="BK387" i="12"/>
  <c r="BK347" i="12"/>
  <c r="BK324" i="12"/>
  <c r="J267" i="12"/>
  <c r="BK210" i="12"/>
  <c r="J111" i="12"/>
  <c r="J410" i="12"/>
  <c r="J375" i="12"/>
  <c r="BK333" i="12"/>
  <c r="BK261" i="12"/>
  <c r="J194" i="12"/>
  <c r="BK127" i="12"/>
  <c r="J436" i="12"/>
  <c r="BK369" i="12"/>
  <c r="J305" i="12"/>
  <c r="BK255" i="12"/>
  <c r="BK222" i="12"/>
  <c r="BK176" i="12"/>
  <c r="J459" i="12"/>
  <c r="J405" i="12"/>
  <c r="J357" i="12"/>
  <c r="BK326" i="12"/>
  <c r="J279" i="12"/>
  <c r="J243" i="12"/>
  <c r="J171" i="12"/>
  <c r="BK132" i="12"/>
  <c r="BK156" i="13"/>
  <c r="J209" i="13"/>
  <c r="J213" i="13"/>
  <c r="BK97" i="13"/>
  <c r="J158" i="13"/>
  <c r="J97" i="13"/>
  <c r="J138" i="14"/>
  <c r="BK124" i="14"/>
  <c r="J98" i="14"/>
  <c r="BK109" i="15"/>
  <c r="BK139" i="15"/>
  <c r="J158" i="15"/>
  <c r="BK177" i="15"/>
  <c r="J132" i="15"/>
  <c r="BK113" i="16"/>
  <c r="BK99" i="16"/>
  <c r="BK135" i="16"/>
  <c r="BK660" i="2"/>
  <c r="BK573" i="2"/>
  <c r="BK448" i="2"/>
  <c r="J201" i="2"/>
  <c r="J585" i="2"/>
  <c r="J437" i="2"/>
  <c r="BK205" i="2"/>
  <c r="BK640" i="2"/>
  <c r="J528" i="2"/>
  <c r="J396" i="2"/>
  <c r="J240" i="2"/>
  <c r="AS61" i="1"/>
  <c r="BK150" i="2"/>
  <c r="J1526" i="3"/>
  <c r="J1369" i="3"/>
  <c r="J1271" i="3"/>
  <c r="J1154" i="3"/>
  <c r="J892" i="3"/>
  <c r="J744" i="3"/>
  <c r="BK595" i="3"/>
  <c r="J425" i="3"/>
  <c r="BK374" i="3"/>
  <c r="J189" i="3"/>
  <c r="BK1564" i="3"/>
  <c r="J1448" i="3"/>
  <c r="BK1369" i="3"/>
  <c r="J1175" i="3"/>
  <c r="BK1061" i="3"/>
  <c r="BK964" i="3"/>
  <c r="BK900" i="3"/>
  <c r="BK802" i="3"/>
  <c r="J723" i="3"/>
  <c r="BK503" i="3"/>
  <c r="BK299" i="3"/>
  <c r="BK1735" i="3"/>
  <c r="BK1658" i="3"/>
  <c r="J1615" i="3"/>
  <c r="J1455" i="3"/>
  <c r="BK1276" i="3"/>
  <c r="J1098" i="3"/>
  <c r="BK999" i="3"/>
  <c r="BK876" i="3"/>
  <c r="J757" i="3"/>
  <c r="BK554" i="3"/>
  <c r="BK425" i="3"/>
  <c r="J200" i="3"/>
  <c r="BK1400" i="3"/>
  <c r="J1290" i="3"/>
  <c r="BK1086" i="3"/>
  <c r="BK992" i="3"/>
  <c r="BK880" i="3"/>
  <c r="BK708" i="3"/>
  <c r="J364" i="3"/>
  <c r="J174" i="4"/>
  <c r="J149" i="4"/>
  <c r="BK160" i="4"/>
  <c r="J560" i="5"/>
  <c r="J471" i="5"/>
  <c r="BK394" i="5"/>
  <c r="J275" i="5"/>
  <c r="BK188" i="5"/>
  <c r="BK532" i="5"/>
  <c r="J409" i="5"/>
  <c r="J311" i="5"/>
  <c r="BK194" i="5"/>
  <c r="J532" i="5"/>
  <c r="J349" i="5"/>
  <c r="BK178" i="5"/>
  <c r="J553" i="5"/>
  <c r="J446" i="5"/>
  <c r="BK281" i="5"/>
  <c r="BK331" i="6"/>
  <c r="J268" i="6"/>
  <c r="J196" i="6"/>
  <c r="BK100" i="6"/>
  <c r="BK303" i="6"/>
  <c r="BK174" i="6"/>
  <c r="J148" i="6"/>
  <c r="J307" i="6"/>
  <c r="BK288" i="6"/>
  <c r="BK203" i="6"/>
  <c r="J114" i="6"/>
  <c r="BK370" i="7"/>
  <c r="J315" i="7"/>
  <c r="BK263" i="7"/>
  <c r="BK184" i="7"/>
  <c r="J398" i="7"/>
  <c r="J344" i="7"/>
  <c r="BK292" i="7"/>
  <c r="J157" i="7"/>
  <c r="J362" i="7"/>
  <c r="BK346" i="7"/>
  <c r="J290" i="7"/>
  <c r="J140" i="7"/>
  <c r="BK350" i="7"/>
  <c r="J292" i="7"/>
  <c r="BK232" i="7"/>
  <c r="J174" i="7"/>
  <c r="J134" i="8"/>
  <c r="BK182" i="8"/>
  <c r="BK112" i="8"/>
  <c r="J162" i="8"/>
  <c r="BK191" i="8"/>
  <c r="BK154" i="8"/>
  <c r="BK420" i="9"/>
  <c r="J332" i="9"/>
  <c r="J240" i="9"/>
  <c r="BK191" i="9"/>
  <c r="J432" i="9"/>
  <c r="J378" i="9"/>
  <c r="BK302" i="9"/>
  <c r="BK234" i="9"/>
  <c r="J183" i="9"/>
  <c r="BK432" i="9"/>
  <c r="J373" i="9"/>
  <c r="BK292" i="9"/>
  <c r="J255" i="9"/>
  <c r="BK201" i="9"/>
  <c r="BK140" i="9"/>
  <c r="J404" i="9"/>
  <c r="J325" i="9"/>
  <c r="BK264" i="9"/>
  <c r="J208" i="9"/>
  <c r="J155" i="9"/>
  <c r="BK93" i="10"/>
  <c r="J99" i="10"/>
  <c r="J90" i="10"/>
  <c r="J443" i="12"/>
  <c r="J397" i="12"/>
  <c r="BK361" i="12"/>
  <c r="J328" i="12"/>
  <c r="J283" i="12"/>
  <c r="J222" i="12"/>
  <c r="BK165" i="12"/>
  <c r="J453" i="12"/>
  <c r="BK405" i="12"/>
  <c r="J361" i="12"/>
  <c r="BK331" i="12"/>
  <c r="J273" i="12"/>
  <c r="BK208" i="12"/>
  <c r="BK135" i="12"/>
  <c r="J445" i="12"/>
  <c r="J399" i="12"/>
  <c r="BK321" i="12"/>
  <c r="J277" i="12"/>
  <c r="J237" i="12"/>
  <c r="BK188" i="12"/>
  <c r="J132" i="12"/>
  <c r="J463" i="12"/>
  <c r="BK412" i="12"/>
  <c r="BK359" i="12"/>
  <c r="J310" i="12"/>
  <c r="J269" i="12"/>
  <c r="BK234" i="12"/>
  <c r="J190" i="12"/>
  <c r="BK142" i="12"/>
  <c r="BK158" i="13"/>
  <c r="J115" i="13"/>
  <c r="J154" i="13"/>
  <c r="J122" i="13"/>
  <c r="J102" i="13"/>
  <c r="BK164" i="13"/>
  <c r="BK128" i="13"/>
  <c r="BK156" i="14"/>
  <c r="BK152" i="14"/>
  <c r="BK138" i="14"/>
  <c r="J187" i="15"/>
  <c r="J111" i="15"/>
  <c r="BK115" i="15"/>
  <c r="J139" i="15"/>
  <c r="BK187" i="15"/>
  <c r="J134" i="15"/>
  <c r="J110" i="16"/>
  <c r="J146" i="16"/>
  <c r="BK95" i="16"/>
  <c r="BK590" i="2"/>
  <c r="J474" i="2"/>
  <c r="BK210" i="2"/>
  <c r="J605" i="2"/>
  <c r="BK464" i="2"/>
  <c r="BK283" i="2"/>
  <c r="J620" i="2"/>
  <c r="J516" i="2"/>
  <c r="BK459" i="2"/>
  <c r="J191" i="2"/>
  <c r="J632" i="2"/>
  <c r="J432" i="2"/>
  <c r="J283" i="2"/>
  <c r="J154" i="2"/>
  <c r="BK1532" i="3"/>
  <c r="BK1436" i="3"/>
  <c r="BK1226" i="3"/>
  <c r="BK1098" i="3"/>
  <c r="J841" i="3"/>
  <c r="J665" i="3"/>
  <c r="BK546" i="3"/>
  <c r="J440" i="3"/>
  <c r="J269" i="3"/>
  <c r="BK1514" i="3"/>
  <c r="J1396" i="3"/>
  <c r="J1306" i="3"/>
  <c r="BK1263" i="3"/>
  <c r="J1104" i="3"/>
  <c r="BK1021" i="3"/>
  <c r="J938" i="3"/>
  <c r="J868" i="3"/>
  <c r="BK734" i="3"/>
  <c r="J455" i="3"/>
  <c r="BK200" i="3"/>
  <c r="J1700" i="3"/>
  <c r="BK1637" i="3"/>
  <c r="BK1526" i="3"/>
  <c r="BK1298" i="3"/>
  <c r="J1207" i="3"/>
  <c r="J1021" i="3"/>
  <c r="BK884" i="3"/>
  <c r="J739" i="3"/>
  <c r="BK665" i="3"/>
  <c r="BK440" i="3"/>
  <c r="BK243" i="3"/>
  <c r="J152" i="3"/>
  <c r="BK1302" i="3"/>
  <c r="BK1197" i="3"/>
  <c r="J1054" i="3"/>
  <c r="J964" i="3"/>
  <c r="BK797" i="3"/>
  <c r="J450" i="3"/>
  <c r="BK167" i="3"/>
  <c r="J103" i="4"/>
  <c r="BK109" i="4"/>
  <c r="BK139" i="4"/>
  <c r="BK482" i="5"/>
  <c r="J391" i="5"/>
  <c r="BK286" i="5"/>
  <c r="BK551" i="5"/>
  <c r="J432" i="5"/>
  <c r="BK297" i="5"/>
  <c r="J178" i="5"/>
  <c r="BK535" i="5"/>
  <c r="J383" i="5"/>
  <c r="J242" i="5"/>
  <c r="J551" i="5"/>
  <c r="J413" i="5"/>
  <c r="BK198" i="5"/>
  <c r="BK266" i="6"/>
  <c r="J213" i="6"/>
  <c r="BK338" i="6"/>
  <c r="BK268" i="6"/>
  <c r="J168" i="6"/>
  <c r="BK344" i="6"/>
  <c r="BK235" i="6"/>
  <c r="J223" i="6"/>
  <c r="BK183" i="6"/>
  <c r="BK156" i="6"/>
  <c r="BK133" i="6"/>
  <c r="J123" i="6"/>
  <c r="BK312" i="6"/>
  <c r="J238" i="6"/>
  <c r="J171" i="6"/>
  <c r="J413" i="7"/>
  <c r="BK338" i="7"/>
  <c r="J288" i="7"/>
  <c r="J188" i="7"/>
  <c r="J406" i="7"/>
  <c r="J370" i="7"/>
  <c r="BK243" i="7"/>
  <c r="BK135" i="7"/>
  <c r="BK388" i="7"/>
  <c r="J319" i="7"/>
  <c r="BK227" i="7"/>
  <c r="BK406" i="7"/>
  <c r="BK319" i="7"/>
  <c r="BK253" i="7"/>
  <c r="J204" i="7"/>
  <c r="BK143" i="8"/>
  <c r="J97" i="8"/>
  <c r="J122" i="8"/>
  <c r="BK146" i="8"/>
  <c r="J182" i="8"/>
  <c r="J100" i="8"/>
  <c r="BK418" i="9"/>
  <c r="J348" i="9"/>
  <c r="BK231" i="9"/>
  <c r="BK172" i="9"/>
  <c r="J426" i="9"/>
  <c r="BK375" i="9"/>
  <c r="BK294" i="9"/>
  <c r="J231" i="9"/>
  <c r="BK175" i="9"/>
  <c r="J420" i="9"/>
  <c r="BK329" i="9"/>
  <c r="J248" i="9"/>
  <c r="BK198" i="9"/>
  <c r="J136" i="9"/>
  <c r="BK406" i="9"/>
  <c r="J329" i="9"/>
  <c r="J268" i="9"/>
  <c r="J213" i="9"/>
  <c r="J162" i="9"/>
  <c r="BK102" i="10"/>
  <c r="J123" i="10"/>
  <c r="BK459" i="12"/>
  <c r="BK395" i="12"/>
  <c r="J371" i="12"/>
  <c r="J312" i="12"/>
  <c r="J261" i="12"/>
  <c r="J226" i="12"/>
  <c r="BK186" i="12"/>
  <c r="BK428" i="12"/>
  <c r="J381" i="12"/>
  <c r="J324" i="12"/>
  <c r="BK265" i="12"/>
  <c r="J202" i="12"/>
  <c r="BK461" i="12"/>
  <c r="J438" i="12"/>
  <c r="J365" i="12"/>
  <c r="BK301" i="12"/>
  <c r="J253" i="12"/>
  <c r="BK194" i="12"/>
  <c r="J139" i="12"/>
  <c r="J466" i="12"/>
  <c r="J428" i="12"/>
  <c r="J373" i="12"/>
  <c r="BK318" i="12"/>
  <c r="BK283" i="12"/>
  <c r="BK247" i="12"/>
  <c r="J208" i="12"/>
  <c r="BK153" i="12"/>
  <c r="BK172" i="13"/>
  <c r="J211" i="13"/>
  <c r="J142" i="13"/>
  <c r="J110" i="13"/>
  <c r="BK150" i="13"/>
  <c r="BK148" i="14"/>
  <c r="BK98" i="14"/>
  <c r="BK112" i="14"/>
  <c r="BK151" i="15"/>
  <c r="J164" i="15"/>
  <c r="J109" i="15"/>
  <c r="J123" i="15"/>
  <c r="J142" i="15"/>
  <c r="J138" i="16"/>
  <c r="J150" i="16"/>
  <c r="J95" i="16"/>
  <c r="BK119" i="16"/>
  <c r="J640" i="2"/>
  <c r="BK516" i="2"/>
  <c r="BK443" i="2"/>
  <c r="J205" i="2"/>
  <c r="BK579" i="2"/>
  <c r="BK432" i="2"/>
  <c r="BK187" i="2"/>
  <c r="J595" i="2"/>
  <c r="J502" i="2"/>
  <c r="J302" i="2"/>
  <c r="J150" i="2"/>
  <c r="J507" i="2"/>
  <c r="J384" i="2"/>
  <c r="BK201" i="2"/>
  <c r="J1619" i="3"/>
  <c r="J1460" i="3"/>
  <c r="BK1306" i="3"/>
  <c r="BK1175" i="3"/>
  <c r="J911" i="3"/>
  <c r="BK787" i="3"/>
  <c r="BK659" i="3"/>
  <c r="J445" i="3"/>
  <c r="BK359" i="3"/>
  <c r="BK132" i="3"/>
  <c r="BK1443" i="3"/>
  <c r="BK1362" i="3"/>
  <c r="J1197" i="3"/>
  <c r="J1057" i="3"/>
  <c r="J980" i="3"/>
  <c r="J930" i="3"/>
  <c r="BK810" i="3"/>
  <c r="BK703" i="3"/>
  <c r="J419" i="3"/>
  <c r="J172" i="3"/>
  <c r="J1658" i="3"/>
  <c r="BK1568" i="3"/>
  <c r="J1468" i="3"/>
  <c r="BK1252" i="3"/>
  <c r="BK1054" i="3"/>
  <c r="BK930" i="3"/>
  <c r="J880" i="3"/>
  <c r="J674" i="3"/>
  <c r="J484" i="3"/>
  <c r="BK251" i="3"/>
  <c r="BK1536" i="3"/>
  <c r="BK1396" i="3"/>
  <c r="BK1267" i="3"/>
  <c r="J1066" i="3"/>
  <c r="J976" i="3"/>
  <c r="J802" i="3"/>
  <c r="J497" i="3"/>
  <c r="J224" i="3"/>
  <c r="BK171" i="4"/>
  <c r="J188" i="4"/>
  <c r="J163" i="4"/>
  <c r="BK511" i="5"/>
  <c r="BK409" i="5"/>
  <c r="BK305" i="5"/>
  <c r="J119" i="5"/>
  <c r="BK499" i="5"/>
  <c r="J332" i="5"/>
  <c r="BK227" i="5"/>
  <c r="BK548" i="5"/>
  <c r="BK521" i="5"/>
  <c r="J303" i="5"/>
  <c r="BK556" i="5"/>
  <c r="J482" i="5"/>
  <c r="J319" i="5"/>
  <c r="J220" i="5"/>
  <c r="J303" i="6"/>
  <c r="BK217" i="6"/>
  <c r="J331" i="6"/>
  <c r="BK250" i="6"/>
  <c r="BK161" i="6"/>
  <c r="J341" i="6"/>
  <c r="J259" i="6"/>
  <c r="J247" i="6"/>
  <c r="BK180" i="6"/>
  <c r="BK425" i="7"/>
  <c r="J401" i="7"/>
  <c r="BK332" i="7"/>
  <c r="J276" i="7"/>
  <c r="BK170" i="7"/>
  <c r="J381" i="7"/>
  <c r="BK328" i="7"/>
  <c r="BK200" i="7"/>
  <c r="BK140" i="7"/>
  <c r="BK323" i="7"/>
  <c r="J192" i="7"/>
  <c r="J340" i="7"/>
  <c r="BK305" i="7"/>
  <c r="J236" i="7"/>
  <c r="J135" i="7"/>
  <c r="BK137" i="8"/>
  <c r="BK149" i="8"/>
  <c r="BK97" i="8"/>
  <c r="BK134" i="8"/>
  <c r="BK179" i="8"/>
  <c r="BK102" i="8"/>
  <c r="BK415" i="9"/>
  <c r="J375" i="9"/>
  <c r="BK282" i="9"/>
  <c r="J193" i="9"/>
  <c r="BK101" i="9"/>
  <c r="BK384" i="9"/>
  <c r="J314" i="9"/>
  <c r="J203" i="9"/>
  <c r="BK129" i="9"/>
  <c r="BK392" i="9"/>
  <c r="BK323" i="9"/>
  <c r="J250" i="9"/>
  <c r="BK208" i="9"/>
  <c r="BK162" i="9"/>
  <c r="J409" i="9"/>
  <c r="J334" i="9"/>
  <c r="BK279" i="9"/>
  <c r="BK211" i="9"/>
  <c r="BK133" i="9"/>
  <c r="BK99" i="10"/>
  <c r="J118" i="10"/>
  <c r="BK466" i="12"/>
  <c r="J403" i="12"/>
  <c r="BK381" i="12"/>
  <c r="J335" i="12"/>
  <c r="BK269" i="12"/>
  <c r="BK220" i="12"/>
  <c r="BK118" i="12"/>
  <c r="J422" i="12"/>
  <c r="J391" i="12"/>
  <c r="J353" i="12"/>
  <c r="J291" i="12"/>
  <c r="BK218" i="12"/>
  <c r="BK167" i="12"/>
  <c r="BK451" i="12"/>
  <c r="BK422" i="12"/>
  <c r="J331" i="12"/>
  <c r="BK271" i="12"/>
  <c r="J230" i="12"/>
  <c r="BK190" i="12"/>
  <c r="J135" i="12"/>
  <c r="BK457" i="12"/>
  <c r="J363" i="12"/>
  <c r="J316" i="12"/>
  <c r="BK277" i="12"/>
  <c r="J241" i="12"/>
  <c r="BK202" i="12"/>
  <c r="BK146" i="12"/>
  <c r="BK190" i="13"/>
  <c r="J192" i="13"/>
  <c r="BK186" i="13"/>
  <c r="J164" i="13"/>
  <c r="BK202" i="13"/>
  <c r="J202" i="13"/>
  <c r="J172" i="13"/>
  <c r="BK115" i="13"/>
  <c r="BK120" i="14"/>
  <c r="J169" i="14"/>
  <c r="J124" i="14"/>
  <c r="BK155" i="15"/>
  <c r="J161" i="15"/>
  <c r="J106" i="15"/>
  <c r="BK117" i="15"/>
  <c r="J137" i="15"/>
  <c r="J135" i="16"/>
  <c r="J113" i="16"/>
  <c r="J126" i="16"/>
  <c r="J645" i="2"/>
  <c r="BK502" i="2"/>
  <c r="BK228" i="2"/>
  <c r="BK154" i="2"/>
  <c r="J498" i="2"/>
  <c r="BK288" i="2"/>
  <c r="J540" i="2"/>
  <c r="BK485" i="2"/>
  <c r="J393" i="2"/>
  <c r="BK268" i="2"/>
  <c r="BK145" i="2"/>
  <c r="BK493" i="2"/>
  <c r="BK278" i="2"/>
  <c r="BK140" i="2"/>
  <c r="BK1494" i="3"/>
  <c r="BK1294" i="3"/>
  <c r="J1092" i="3"/>
  <c r="BK907" i="3"/>
  <c r="BK739" i="3"/>
  <c r="J532" i="3"/>
  <c r="J369" i="3"/>
  <c r="BK162" i="3"/>
  <c r="J1543" i="3"/>
  <c r="BK1455" i="3"/>
  <c r="J1380" i="3"/>
  <c r="BK1240" i="3"/>
  <c r="BK1071" i="3"/>
  <c r="J992" i="3"/>
  <c r="BK914" i="3"/>
  <c r="J820" i="3"/>
  <c r="BK727" i="3"/>
  <c r="BK247" i="3"/>
  <c r="J1730" i="3"/>
  <c r="BK1652" i="3"/>
  <c r="BK1557" i="3"/>
  <c r="J1480" i="3"/>
  <c r="J1279" i="3"/>
  <c r="J1168" i="3"/>
  <c r="J1008" i="3"/>
  <c r="BK896" i="3"/>
  <c r="J768" i="3"/>
  <c r="J659" i="3"/>
  <c r="BK455" i="3"/>
  <c r="J227" i="3"/>
  <c r="BK1448" i="3"/>
  <c r="BK1271" i="3"/>
  <c r="J1204" i="3"/>
  <c r="J1032" i="3"/>
  <c r="BK960" i="3"/>
  <c r="BK792" i="3"/>
  <c r="J430" i="3"/>
  <c r="J142" i="3"/>
  <c r="BK167" i="4"/>
  <c r="BK157" i="4"/>
  <c r="J507" i="5"/>
  <c r="BK388" i="5"/>
  <c r="BK265" i="5"/>
  <c r="BK123" i="5"/>
  <c r="J525" i="5"/>
  <c r="J388" i="5"/>
  <c r="J305" i="5"/>
  <c r="BK250" i="5"/>
  <c r="J539" i="5"/>
  <c r="J397" i="5"/>
  <c r="BK183" i="5"/>
  <c r="BK572" i="5"/>
  <c r="J440" i="5"/>
  <c r="J257" i="5"/>
  <c r="BK305" i="6"/>
  <c r="J244" i="6"/>
  <c r="BK165" i="6"/>
  <c r="J318" i="6"/>
  <c r="J253" i="6"/>
  <c r="J156" i="6"/>
  <c r="BK318" i="6"/>
  <c r="J100" i="6"/>
  <c r="J241" i="6"/>
  <c r="BK168" i="6"/>
  <c r="BK106" i="6"/>
  <c r="BK381" i="7"/>
  <c r="J286" i="7"/>
  <c r="J200" i="7"/>
  <c r="J403" i="7"/>
  <c r="J350" i="7"/>
  <c r="BK284" i="7"/>
  <c r="J126" i="7"/>
  <c r="BK360" i="7"/>
  <c r="J317" i="7"/>
  <c r="BK207" i="7"/>
  <c r="J356" i="7"/>
  <c r="J309" i="7"/>
  <c r="BK222" i="7"/>
  <c r="BK122" i="7"/>
  <c r="BK132" i="8"/>
  <c r="BK160" i="8"/>
  <c r="J102" i="8"/>
  <c r="J132" i="8"/>
  <c r="J166" i="8"/>
  <c r="BK439" i="9"/>
  <c r="J389" i="9"/>
  <c r="BK334" i="9"/>
  <c r="BK237" i="9"/>
  <c r="J157" i="9"/>
  <c r="BK312" i="9"/>
  <c r="J243" i="9"/>
  <c r="BK181" i="9"/>
  <c r="J384" i="9"/>
  <c r="J289" i="9"/>
  <c r="BK246" i="9"/>
  <c r="BK170" i="9"/>
  <c r="J133" i="9"/>
  <c r="J352" i="9"/>
  <c r="BK314" i="9"/>
  <c r="BK248" i="9"/>
  <c r="BK186" i="9"/>
  <c r="BK119" i="9"/>
  <c r="J96" i="10"/>
  <c r="BK90" i="10"/>
  <c r="J457" i="12"/>
  <c r="BK401" i="12"/>
  <c r="J369" i="12"/>
  <c r="BK305" i="12"/>
  <c r="J257" i="12"/>
  <c r="J224" i="12"/>
  <c r="J167" i="12"/>
  <c r="J426" i="12"/>
  <c r="BK389" i="12"/>
  <c r="J351" i="12"/>
  <c r="BK297" i="12"/>
  <c r="J239" i="12"/>
  <c r="BK171" i="12"/>
  <c r="BK453" i="12"/>
  <c r="BK407" i="12"/>
  <c r="BK337" i="12"/>
  <c r="BK275" i="12"/>
  <c r="BK232" i="12"/>
  <c r="BK184" i="12"/>
  <c r="BK478" i="12"/>
  <c r="J441" i="12"/>
  <c r="BK391" i="12"/>
  <c r="J343" i="12"/>
  <c r="J289" i="12"/>
  <c r="BK214" i="12"/>
  <c r="J180" i="12"/>
  <c r="J118" i="12"/>
  <c r="BK180" i="13"/>
  <c r="BK102" i="13"/>
  <c r="J128" i="13"/>
  <c r="J150" i="13"/>
  <c r="J183" i="13"/>
  <c r="J135" i="13"/>
  <c r="J160" i="14"/>
  <c r="BK167" i="14"/>
  <c r="J131" i="14"/>
  <c r="J126" i="15"/>
  <c r="BK158" i="15"/>
  <c r="J180" i="15"/>
  <c r="BK120" i="15"/>
  <c r="J142" i="16"/>
  <c r="BK92" i="16"/>
  <c r="BK110" i="16"/>
  <c r="BK123" i="16"/>
  <c r="BK112" i="3" l="1"/>
  <c r="J112" i="3" s="1"/>
  <c r="J61" i="3" s="1"/>
  <c r="J113" i="3"/>
  <c r="J62" i="3" s="1"/>
  <c r="R562" i="2"/>
  <c r="T268" i="3"/>
  <c r="T267" i="3"/>
  <c r="P177" i="4"/>
  <c r="R132" i="5"/>
  <c r="T177" i="5"/>
  <c r="P213" i="5"/>
  <c r="P145" i="7"/>
  <c r="T562" i="2"/>
  <c r="P268" i="3"/>
  <c r="P267" i="3" s="1"/>
  <c r="R177" i="4"/>
  <c r="T132" i="5"/>
  <c r="P177" i="5"/>
  <c r="T193" i="5"/>
  <c r="T109" i="13"/>
  <c r="P562" i="2"/>
  <c r="R268" i="3"/>
  <c r="R267" i="3"/>
  <c r="T177" i="4"/>
  <c r="R177" i="5"/>
  <c r="R193" i="5"/>
  <c r="T213" i="5"/>
  <c r="T145" i="7"/>
  <c r="R109" i="13"/>
  <c r="P132" i="5"/>
  <c r="P193" i="5"/>
  <c r="P117" i="5" s="1"/>
  <c r="R213" i="5"/>
  <c r="R145" i="7"/>
  <c r="P109" i="13"/>
  <c r="T144" i="2"/>
  <c r="R267" i="2"/>
  <c r="R383" i="2"/>
  <c r="R138" i="2" s="1"/>
  <c r="R105" i="2" s="1"/>
  <c r="T484" i="2"/>
  <c r="P511" i="2"/>
  <c r="R539" i="2"/>
  <c r="R584" i="2"/>
  <c r="R650" i="2"/>
  <c r="P665" i="2"/>
  <c r="BK131" i="3"/>
  <c r="J131" i="3"/>
  <c r="J64" i="3"/>
  <c r="T206" i="3"/>
  <c r="BK283" i="3"/>
  <c r="J283" i="3"/>
  <c r="J69" i="3"/>
  <c r="BK429" i="3"/>
  <c r="J429" i="3"/>
  <c r="J70" i="3"/>
  <c r="T460" i="3"/>
  <c r="R553" i="3"/>
  <c r="R722" i="3"/>
  <c r="P801" i="3"/>
  <c r="T809" i="3"/>
  <c r="T867" i="3"/>
  <c r="BK887" i="3"/>
  <c r="J887" i="3"/>
  <c r="J80" i="3"/>
  <c r="BK906" i="3"/>
  <c r="J906" i="3"/>
  <c r="J81" i="3"/>
  <c r="R929" i="3"/>
  <c r="P1060" i="3"/>
  <c r="P1210" i="3"/>
  <c r="P1231" i="3"/>
  <c r="BK1387" i="3"/>
  <c r="J1387" i="3"/>
  <c r="J86" i="3"/>
  <c r="T1435" i="3"/>
  <c r="BK1535" i="3"/>
  <c r="J1535" i="3" s="1"/>
  <c r="J88" i="3" s="1"/>
  <c r="BK1636" i="3"/>
  <c r="J1636" i="3"/>
  <c r="J89" i="3"/>
  <c r="P1720" i="3"/>
  <c r="T98" i="4"/>
  <c r="T97" i="4" s="1"/>
  <c r="R108" i="4"/>
  <c r="R107" i="4"/>
  <c r="T153" i="4"/>
  <c r="P170" i="4"/>
  <c r="P118" i="5"/>
  <c r="T256" i="5"/>
  <c r="T248" i="5"/>
  <c r="BK291" i="5"/>
  <c r="J291" i="5" s="1"/>
  <c r="J80" i="5" s="1"/>
  <c r="BK310" i="5"/>
  <c r="J310" i="5"/>
  <c r="J82" i="5" s="1"/>
  <c r="BK348" i="5"/>
  <c r="BK309" i="5" s="1"/>
  <c r="J309" i="5" s="1"/>
  <c r="J81" i="5" s="1"/>
  <c r="J348" i="5"/>
  <c r="J83" i="5" s="1"/>
  <c r="BK369" i="5"/>
  <c r="J369" i="5"/>
  <c r="J84" i="5"/>
  <c r="T387" i="5"/>
  <c r="P431" i="5"/>
  <c r="BK439" i="5"/>
  <c r="J439" i="5" s="1"/>
  <c r="J89" i="5" s="1"/>
  <c r="P510" i="5"/>
  <c r="P538" i="5"/>
  <c r="P438" i="5" s="1"/>
  <c r="BK559" i="5"/>
  <c r="J559" i="5" s="1"/>
  <c r="J92" i="5" s="1"/>
  <c r="BK586" i="5"/>
  <c r="J586" i="5"/>
  <c r="J93" i="5"/>
  <c r="BK99" i="6"/>
  <c r="J99" i="6"/>
  <c r="J66" i="6" s="1"/>
  <c r="T113" i="6"/>
  <c r="T122" i="6"/>
  <c r="R152" i="6"/>
  <c r="R164" i="6"/>
  <c r="R337" i="6"/>
  <c r="BK113" i="7"/>
  <c r="J113" i="7"/>
  <c r="J67" i="7"/>
  <c r="R169" i="7"/>
  <c r="R168" i="7" s="1"/>
  <c r="R183" i="7"/>
  <c r="T196" i="7"/>
  <c r="T226" i="7"/>
  <c r="BK242" i="7"/>
  <c r="J242" i="7"/>
  <c r="J80" i="7"/>
  <c r="BK397" i="7"/>
  <c r="J397" i="7"/>
  <c r="J81" i="7"/>
  <c r="BK409" i="7"/>
  <c r="J409" i="7"/>
  <c r="J82" i="7" s="1"/>
  <c r="P90" i="8"/>
  <c r="R175" i="8"/>
  <c r="T100" i="9"/>
  <c r="T99" i="9"/>
  <c r="BK112" i="9"/>
  <c r="BK111" i="9" s="1"/>
  <c r="J111" i="9" s="1"/>
  <c r="J67" i="9" s="1"/>
  <c r="J112" i="9"/>
  <c r="J68" i="9" s="1"/>
  <c r="P125" i="9"/>
  <c r="P151" i="9"/>
  <c r="P150" i="9" s="1"/>
  <c r="P414" i="9"/>
  <c r="R435" i="9"/>
  <c r="R434" i="9"/>
  <c r="P89" i="10"/>
  <c r="P88" i="10"/>
  <c r="P87" i="10"/>
  <c r="AU67" i="1"/>
  <c r="BK89" i="11"/>
  <c r="J89" i="11" s="1"/>
  <c r="J65" i="11" s="1"/>
  <c r="P117" i="12"/>
  <c r="BK131" i="12"/>
  <c r="J131" i="12"/>
  <c r="J69" i="12" s="1"/>
  <c r="T158" i="12"/>
  <c r="BK236" i="12"/>
  <c r="J236" i="12"/>
  <c r="J75" i="12"/>
  <c r="T323" i="12"/>
  <c r="T330" i="12"/>
  <c r="R409" i="12"/>
  <c r="P440" i="12"/>
  <c r="P96" i="13"/>
  <c r="P95" i="13" s="1"/>
  <c r="R121" i="13"/>
  <c r="R108" i="13" s="1"/>
  <c r="P145" i="13"/>
  <c r="R97" i="14"/>
  <c r="R96" i="14"/>
  <c r="R107" i="14"/>
  <c r="R116" i="14"/>
  <c r="P142" i="14"/>
  <c r="P141" i="14" s="1"/>
  <c r="P105" i="15"/>
  <c r="BK131" i="15"/>
  <c r="J131" i="15" s="1"/>
  <c r="J68" i="15" s="1"/>
  <c r="BK136" i="15"/>
  <c r="J136" i="15"/>
  <c r="J69" i="15"/>
  <c r="BK141" i="15"/>
  <c r="J141" i="15"/>
  <c r="J70" i="15"/>
  <c r="P148" i="15"/>
  <c r="P172" i="15"/>
  <c r="P179" i="15"/>
  <c r="BK186" i="15"/>
  <c r="J186" i="15" s="1"/>
  <c r="J81" i="15" s="1"/>
  <c r="BK88" i="16"/>
  <c r="BK98" i="16"/>
  <c r="J98" i="16"/>
  <c r="J62" i="16" s="1"/>
  <c r="BK122" i="16"/>
  <c r="J122" i="16"/>
  <c r="J63" i="16"/>
  <c r="P144" i="2"/>
  <c r="P267" i="2"/>
  <c r="P138" i="2" s="1"/>
  <c r="P105" i="2" s="1"/>
  <c r="P383" i="2"/>
  <c r="R484" i="2"/>
  <c r="R511" i="2"/>
  <c r="P539" i="2"/>
  <c r="BK584" i="2"/>
  <c r="J584" i="2"/>
  <c r="J80" i="2"/>
  <c r="BK650" i="2"/>
  <c r="J650" i="2" s="1"/>
  <c r="J82" i="2" s="1"/>
  <c r="R665" i="2"/>
  <c r="R131" i="3"/>
  <c r="P206" i="3"/>
  <c r="R283" i="3"/>
  <c r="R429" i="3"/>
  <c r="P460" i="3"/>
  <c r="BK553" i="3"/>
  <c r="J553" i="3" s="1"/>
  <c r="J72" i="3" s="1"/>
  <c r="P722" i="3"/>
  <c r="P712" i="3" s="1"/>
  <c r="R801" i="3"/>
  <c r="P809" i="3"/>
  <c r="BK867" i="3"/>
  <c r="J867" i="3"/>
  <c r="J79" i="3" s="1"/>
  <c r="P887" i="3"/>
  <c r="P906" i="3"/>
  <c r="BK929" i="3"/>
  <c r="J929" i="3" s="1"/>
  <c r="J82" i="3" s="1"/>
  <c r="R1060" i="3"/>
  <c r="R1210" i="3"/>
  <c r="T1231" i="3"/>
  <c r="T1387" i="3"/>
  <c r="BK1435" i="3"/>
  <c r="J1435" i="3"/>
  <c r="J87" i="3" s="1"/>
  <c r="P1535" i="3"/>
  <c r="T1636" i="3"/>
  <c r="T1720" i="3"/>
  <c r="P98" i="4"/>
  <c r="P97" i="4"/>
  <c r="P108" i="4"/>
  <c r="P107" i="4" s="1"/>
  <c r="BK153" i="4"/>
  <c r="J153" i="4"/>
  <c r="J71" i="4" s="1"/>
  <c r="R170" i="4"/>
  <c r="T118" i="5"/>
  <c r="T117" i="5"/>
  <c r="R256" i="5"/>
  <c r="R248" i="5"/>
  <c r="R291" i="5"/>
  <c r="R290" i="5"/>
  <c r="P310" i="5"/>
  <c r="P348" i="5"/>
  <c r="P369" i="5"/>
  <c r="BK387" i="5"/>
  <c r="J387" i="5" s="1"/>
  <c r="J86" i="5" s="1"/>
  <c r="R439" i="5"/>
  <c r="BK510" i="5"/>
  <c r="J510" i="5"/>
  <c r="J90" i="5"/>
  <c r="BK538" i="5"/>
  <c r="J538" i="5"/>
  <c r="J91" i="5"/>
  <c r="P559" i="5"/>
  <c r="R586" i="5"/>
  <c r="P99" i="6"/>
  <c r="P98" i="6" s="1"/>
  <c r="R113" i="6"/>
  <c r="R122" i="6"/>
  <c r="P152" i="6"/>
  <c r="T164" i="6"/>
  <c r="P337" i="6"/>
  <c r="P113" i="7"/>
  <c r="P106" i="7"/>
  <c r="T169" i="7"/>
  <c r="T168" i="7" s="1"/>
  <c r="T183" i="7"/>
  <c r="T182" i="7"/>
  <c r="R196" i="7"/>
  <c r="P226" i="7"/>
  <c r="P242" i="7"/>
  <c r="R397" i="7"/>
  <c r="R409" i="7"/>
  <c r="R90" i="8"/>
  <c r="R89" i="8" s="1"/>
  <c r="R88" i="8" s="1"/>
  <c r="BK175" i="8"/>
  <c r="J175" i="8" s="1"/>
  <c r="J66" i="8" s="1"/>
  <c r="P100" i="9"/>
  <c r="P99" i="9" s="1"/>
  <c r="P112" i="9"/>
  <c r="P111" i="9" s="1"/>
  <c r="R125" i="9"/>
  <c r="T151" i="9"/>
  <c r="T150" i="9"/>
  <c r="T414" i="9"/>
  <c r="T435" i="9"/>
  <c r="T434" i="9"/>
  <c r="R89" i="10"/>
  <c r="R88" i="10"/>
  <c r="R87" i="10"/>
  <c r="R89" i="11"/>
  <c r="R88" i="11"/>
  <c r="R87" i="11" s="1"/>
  <c r="T117" i="12"/>
  <c r="R131" i="12"/>
  <c r="BK158" i="12"/>
  <c r="J158" i="12" s="1"/>
  <c r="J73" i="12" s="1"/>
  <c r="T236" i="12"/>
  <c r="T175" i="12" s="1"/>
  <c r="R323" i="12"/>
  <c r="P330" i="12"/>
  <c r="P409" i="12"/>
  <c r="R440" i="12"/>
  <c r="T96" i="13"/>
  <c r="T95" i="13" s="1"/>
  <c r="P121" i="13"/>
  <c r="P108" i="13"/>
  <c r="T121" i="13"/>
  <c r="T108" i="13"/>
  <c r="T145" i="13"/>
  <c r="BK97" i="14"/>
  <c r="J97" i="14"/>
  <c r="J66" i="14"/>
  <c r="BK107" i="14"/>
  <c r="BK116" i="14"/>
  <c r="J116" i="14" s="1"/>
  <c r="J69" i="14" s="1"/>
  <c r="BK142" i="14"/>
  <c r="J142" i="14"/>
  <c r="J72" i="14" s="1"/>
  <c r="BK105" i="15"/>
  <c r="J105" i="15"/>
  <c r="J63" i="15" s="1"/>
  <c r="T131" i="15"/>
  <c r="T136" i="15"/>
  <c r="T141" i="15"/>
  <c r="R148" i="15"/>
  <c r="T172" i="15"/>
  <c r="R179" i="15"/>
  <c r="T186" i="15"/>
  <c r="P88" i="16"/>
  <c r="P98" i="16"/>
  <c r="R122" i="16"/>
  <c r="BK144" i="2"/>
  <c r="J144" i="2" s="1"/>
  <c r="J65" i="2" s="1"/>
  <c r="BK267" i="2"/>
  <c r="J267" i="2" s="1"/>
  <c r="J66" i="2" s="1"/>
  <c r="T383" i="2"/>
  <c r="P484" i="2"/>
  <c r="BK511" i="2"/>
  <c r="J511" i="2"/>
  <c r="J74" i="2" s="1"/>
  <c r="BK539" i="2"/>
  <c r="J539" i="2"/>
  <c r="J77" i="2" s="1"/>
  <c r="T584" i="2"/>
  <c r="T650" i="2"/>
  <c r="BK665" i="2"/>
  <c r="J665" i="2"/>
  <c r="J84" i="2" s="1"/>
  <c r="T131" i="3"/>
  <c r="T130" i="3" s="1"/>
  <c r="BK206" i="3"/>
  <c r="J206" i="3" s="1"/>
  <c r="J65" i="3" s="1"/>
  <c r="T283" i="3"/>
  <c r="T429" i="3"/>
  <c r="BK460" i="3"/>
  <c r="J460" i="3"/>
  <c r="J71" i="3" s="1"/>
  <c r="P553" i="3"/>
  <c r="P282" i="3" s="1"/>
  <c r="T722" i="3"/>
  <c r="T712" i="3"/>
  <c r="T801" i="3"/>
  <c r="BK809" i="3"/>
  <c r="J809" i="3" s="1"/>
  <c r="J78" i="3" s="1"/>
  <c r="P867" i="3"/>
  <c r="T887" i="3"/>
  <c r="R906" i="3"/>
  <c r="P929" i="3"/>
  <c r="T1060" i="3"/>
  <c r="T1210" i="3"/>
  <c r="BK1231" i="3"/>
  <c r="J1231" i="3"/>
  <c r="J85" i="3" s="1"/>
  <c r="R1387" i="3"/>
  <c r="P1435" i="3"/>
  <c r="T1535" i="3"/>
  <c r="P1636" i="3"/>
  <c r="R1720" i="3"/>
  <c r="R98" i="4"/>
  <c r="R97" i="4"/>
  <c r="BK108" i="4"/>
  <c r="J108" i="4"/>
  <c r="J68" i="4" s="1"/>
  <c r="P153" i="4"/>
  <c r="P147" i="4" s="1"/>
  <c r="BK170" i="4"/>
  <c r="J170" i="4" s="1"/>
  <c r="J72" i="4" s="1"/>
  <c r="R118" i="5"/>
  <c r="R117" i="5" s="1"/>
  <c r="BK256" i="5"/>
  <c r="J256" i="5"/>
  <c r="J78" i="5" s="1"/>
  <c r="P291" i="5"/>
  <c r="P290" i="5" s="1"/>
  <c r="R310" i="5"/>
  <c r="R348" i="5"/>
  <c r="R369" i="5"/>
  <c r="R387" i="5"/>
  <c r="BK431" i="5"/>
  <c r="J431" i="5"/>
  <c r="J87" i="5" s="1"/>
  <c r="R431" i="5"/>
  <c r="T431" i="5"/>
  <c r="P439" i="5"/>
  <c r="T510" i="5"/>
  <c r="R538" i="5"/>
  <c r="R559" i="5"/>
  <c r="P586" i="5"/>
  <c r="T99" i="6"/>
  <c r="T98" i="6"/>
  <c r="BK113" i="6"/>
  <c r="J113" i="6" s="1"/>
  <c r="J68" i="6" s="1"/>
  <c r="P122" i="6"/>
  <c r="BK152" i="6"/>
  <c r="J152" i="6"/>
  <c r="J72" i="6" s="1"/>
  <c r="BK164" i="6"/>
  <c r="J164" i="6" s="1"/>
  <c r="J73" i="6" s="1"/>
  <c r="T337" i="6"/>
  <c r="T151" i="6" s="1"/>
  <c r="R113" i="7"/>
  <c r="R106" i="7"/>
  <c r="BK169" i="7"/>
  <c r="J169" i="7"/>
  <c r="J72" i="7"/>
  <c r="BK183" i="7"/>
  <c r="J183" i="7"/>
  <c r="J75" i="7" s="1"/>
  <c r="BK196" i="7"/>
  <c r="J196" i="7" s="1"/>
  <c r="J76" i="7" s="1"/>
  <c r="R226" i="7"/>
  <c r="T242" i="7"/>
  <c r="T397" i="7"/>
  <c r="T409" i="7"/>
  <c r="BK90" i="8"/>
  <c r="J90" i="8"/>
  <c r="J65" i="8" s="1"/>
  <c r="T175" i="8"/>
  <c r="BK100" i="9"/>
  <c r="J100" i="9"/>
  <c r="J66" i="9" s="1"/>
  <c r="T112" i="9"/>
  <c r="T125" i="9"/>
  <c r="R151" i="9"/>
  <c r="R150" i="9"/>
  <c r="R414" i="9"/>
  <c r="P435" i="9"/>
  <c r="P434" i="9"/>
  <c r="BK89" i="10"/>
  <c r="J89" i="10"/>
  <c r="J65" i="10" s="1"/>
  <c r="P89" i="11"/>
  <c r="P88" i="11" s="1"/>
  <c r="P87" i="11" s="1"/>
  <c r="AU68" i="1" s="1"/>
  <c r="BK117" i="12"/>
  <c r="BK116" i="12" s="1"/>
  <c r="J116" i="12" s="1"/>
  <c r="J67" i="12" s="1"/>
  <c r="J117" i="12"/>
  <c r="J68" i="12" s="1"/>
  <c r="T131" i="12"/>
  <c r="R158" i="12"/>
  <c r="R236" i="12"/>
  <c r="R175" i="12"/>
  <c r="P323" i="12"/>
  <c r="R330" i="12"/>
  <c r="T409" i="12"/>
  <c r="T440" i="12"/>
  <c r="BK96" i="13"/>
  <c r="BK95" i="13"/>
  <c r="J95" i="13" s="1"/>
  <c r="J65" i="13" s="1"/>
  <c r="R96" i="13"/>
  <c r="R95" i="13" s="1"/>
  <c r="BK121" i="13"/>
  <c r="J121" i="13"/>
  <c r="J69" i="13" s="1"/>
  <c r="BK145" i="13"/>
  <c r="J145" i="13" s="1"/>
  <c r="J71" i="13" s="1"/>
  <c r="R145" i="13"/>
  <c r="T97" i="14"/>
  <c r="T96" i="14" s="1"/>
  <c r="T107" i="14"/>
  <c r="P116" i="14"/>
  <c r="R142" i="14"/>
  <c r="R141" i="14"/>
  <c r="R105" i="15"/>
  <c r="R131" i="15"/>
  <c r="R136" i="15"/>
  <c r="P141" i="15"/>
  <c r="BK148" i="15"/>
  <c r="J148" i="15" s="1"/>
  <c r="J71" i="15" s="1"/>
  <c r="BK172" i="15"/>
  <c r="J172" i="15"/>
  <c r="J79" i="15"/>
  <c r="BK179" i="15"/>
  <c r="J179" i="15"/>
  <c r="J80" i="15"/>
  <c r="P186" i="15"/>
  <c r="R88" i="16"/>
  <c r="R98" i="16"/>
  <c r="P122" i="16"/>
  <c r="R144" i="2"/>
  <c r="T267" i="2"/>
  <c r="BK383" i="2"/>
  <c r="J383" i="2" s="1"/>
  <c r="J67" i="2" s="1"/>
  <c r="BK484" i="2"/>
  <c r="J484" i="2" s="1"/>
  <c r="J72" i="2" s="1"/>
  <c r="T511" i="2"/>
  <c r="T539" i="2"/>
  <c r="P584" i="2"/>
  <c r="P650" i="2"/>
  <c r="T665" i="2"/>
  <c r="P131" i="3"/>
  <c r="P130" i="3"/>
  <c r="R206" i="3"/>
  <c r="P283" i="3"/>
  <c r="P429" i="3"/>
  <c r="R460" i="3"/>
  <c r="T553" i="3"/>
  <c r="BK722" i="3"/>
  <c r="J722" i="3" s="1"/>
  <c r="J75" i="3" s="1"/>
  <c r="BK801" i="3"/>
  <c r="J801" i="3"/>
  <c r="J76" i="3"/>
  <c r="R809" i="3"/>
  <c r="R867" i="3"/>
  <c r="R887" i="3"/>
  <c r="T906" i="3"/>
  <c r="T929" i="3"/>
  <c r="BK1060" i="3"/>
  <c r="J1060" i="3"/>
  <c r="J83" i="3" s="1"/>
  <c r="BK1210" i="3"/>
  <c r="J1210" i="3" s="1"/>
  <c r="J84" i="3" s="1"/>
  <c r="R1231" i="3"/>
  <c r="P1387" i="3"/>
  <c r="R1435" i="3"/>
  <c r="R1535" i="3"/>
  <c r="R1636" i="3"/>
  <c r="BK1720" i="3"/>
  <c r="J1720" i="3" s="1"/>
  <c r="J90" i="3" s="1"/>
  <c r="BK98" i="4"/>
  <c r="J98" i="4"/>
  <c r="J66" i="4" s="1"/>
  <c r="T108" i="4"/>
  <c r="T107" i="4"/>
  <c r="R153" i="4"/>
  <c r="R147" i="4"/>
  <c r="T170" i="4"/>
  <c r="BK118" i="5"/>
  <c r="P256" i="5"/>
  <c r="P248" i="5" s="1"/>
  <c r="T291" i="5"/>
  <c r="T290" i="5" s="1"/>
  <c r="T310" i="5"/>
  <c r="T348" i="5"/>
  <c r="T369" i="5"/>
  <c r="P387" i="5"/>
  <c r="T439" i="5"/>
  <c r="R510" i="5"/>
  <c r="T538" i="5"/>
  <c r="T559" i="5"/>
  <c r="T586" i="5"/>
  <c r="R99" i="6"/>
  <c r="R98" i="6"/>
  <c r="P113" i="6"/>
  <c r="P112" i="6"/>
  <c r="BK122" i="6"/>
  <c r="J122" i="6"/>
  <c r="J69" i="6"/>
  <c r="T152" i="6"/>
  <c r="P164" i="6"/>
  <c r="BK337" i="6"/>
  <c r="J337" i="6"/>
  <c r="J74" i="6" s="1"/>
  <c r="T113" i="7"/>
  <c r="T106" i="7" s="1"/>
  <c r="T105" i="7" s="1"/>
  <c r="P169" i="7"/>
  <c r="P168" i="7"/>
  <c r="P183" i="7"/>
  <c r="P196" i="7"/>
  <c r="BK226" i="7"/>
  <c r="J226" i="7"/>
  <c r="J79" i="7" s="1"/>
  <c r="R242" i="7"/>
  <c r="P397" i="7"/>
  <c r="P409" i="7"/>
  <c r="T90" i="8"/>
  <c r="T89" i="8"/>
  <c r="T88" i="8" s="1"/>
  <c r="P175" i="8"/>
  <c r="R100" i="9"/>
  <c r="R99" i="9" s="1"/>
  <c r="R112" i="9"/>
  <c r="R111" i="9"/>
  <c r="BK125" i="9"/>
  <c r="J125" i="9"/>
  <c r="J69" i="9" s="1"/>
  <c r="BK151" i="9"/>
  <c r="J151" i="9" s="1"/>
  <c r="J72" i="9" s="1"/>
  <c r="BK414" i="9"/>
  <c r="J414" i="9"/>
  <c r="J73" i="9"/>
  <c r="BK435" i="9"/>
  <c r="J435" i="9"/>
  <c r="J75" i="9"/>
  <c r="T89" i="10"/>
  <c r="T88" i="10"/>
  <c r="T87" i="10" s="1"/>
  <c r="T89" i="11"/>
  <c r="T88" i="11" s="1"/>
  <c r="T87" i="11" s="1"/>
  <c r="R117" i="12"/>
  <c r="R116" i="12"/>
  <c r="R108" i="12"/>
  <c r="P131" i="12"/>
  <c r="P158" i="12"/>
  <c r="P236" i="12"/>
  <c r="P175" i="12" s="1"/>
  <c r="BK323" i="12"/>
  <c r="J323" i="12" s="1"/>
  <c r="J77" i="12" s="1"/>
  <c r="BK330" i="12"/>
  <c r="J330" i="12"/>
  <c r="J78" i="12" s="1"/>
  <c r="BK409" i="12"/>
  <c r="J409" i="12"/>
  <c r="J79" i="12" s="1"/>
  <c r="BK440" i="12"/>
  <c r="J440" i="12"/>
  <c r="J80" i="12" s="1"/>
  <c r="P97" i="14"/>
  <c r="P96" i="14" s="1"/>
  <c r="P107" i="14"/>
  <c r="P106" i="14" s="1"/>
  <c r="T116" i="14"/>
  <c r="T142" i="14"/>
  <c r="T141" i="14"/>
  <c r="T105" i="15"/>
  <c r="P131" i="15"/>
  <c r="P136" i="15"/>
  <c r="R141" i="15"/>
  <c r="T148" i="15"/>
  <c r="R172" i="15"/>
  <c r="T179" i="15"/>
  <c r="R186" i="15"/>
  <c r="T88" i="16"/>
  <c r="T98" i="16"/>
  <c r="T122" i="16"/>
  <c r="BK139" i="2"/>
  <c r="J139" i="2"/>
  <c r="J64" i="2" s="1"/>
  <c r="BK713" i="3"/>
  <c r="J713" i="3"/>
  <c r="J74" i="3" s="1"/>
  <c r="BK132" i="5"/>
  <c r="J132" i="5" s="1"/>
  <c r="J67" i="5" s="1"/>
  <c r="BK193" i="5"/>
  <c r="J193" i="5"/>
  <c r="J69" i="5" s="1"/>
  <c r="BK213" i="5"/>
  <c r="J213" i="5"/>
  <c r="J70" i="5" s="1"/>
  <c r="BK226" i="5"/>
  <c r="J226" i="5"/>
  <c r="J71" i="5" s="1"/>
  <c r="BK382" i="5"/>
  <c r="J382" i="5" s="1"/>
  <c r="J85" i="5" s="1"/>
  <c r="BK146" i="9"/>
  <c r="J146" i="9"/>
  <c r="J70" i="9" s="1"/>
  <c r="BK152" i="12"/>
  <c r="J152" i="12"/>
  <c r="J70" i="12" s="1"/>
  <c r="BK471" i="12"/>
  <c r="J471" i="12"/>
  <c r="J83" i="12" s="1"/>
  <c r="BK474" i="12"/>
  <c r="J474" i="12" s="1"/>
  <c r="J84" i="12" s="1"/>
  <c r="BK477" i="12"/>
  <c r="J477" i="12"/>
  <c r="J85" i="12" s="1"/>
  <c r="BK109" i="13"/>
  <c r="BK108" i="13" s="1"/>
  <c r="J108" i="13" s="1"/>
  <c r="J67" i="13" s="1"/>
  <c r="J109" i="13"/>
  <c r="J68" i="13" s="1"/>
  <c r="BK141" i="13"/>
  <c r="J141" i="13"/>
  <c r="J70" i="13" s="1"/>
  <c r="BK166" i="15"/>
  <c r="J166" i="15" s="1"/>
  <c r="J77" i="15" s="1"/>
  <c r="BK169" i="15"/>
  <c r="J169" i="15"/>
  <c r="J78" i="15" s="1"/>
  <c r="BK141" i="16"/>
  <c r="J141" i="16"/>
  <c r="J64" i="16" s="1"/>
  <c r="BK644" i="2"/>
  <c r="J644" i="2"/>
  <c r="J81" i="2" s="1"/>
  <c r="BK177" i="5"/>
  <c r="J177" i="5" s="1"/>
  <c r="J68" i="5" s="1"/>
  <c r="BK249" i="5"/>
  <c r="J249" i="5"/>
  <c r="J77" i="5" s="1"/>
  <c r="BK145" i="7"/>
  <c r="J145" i="7"/>
  <c r="J68" i="7" s="1"/>
  <c r="BK122" i="15"/>
  <c r="J122" i="15"/>
  <c r="J65" i="15" s="1"/>
  <c r="BK154" i="15"/>
  <c r="J154" i="15" s="1"/>
  <c r="J73" i="15" s="1"/>
  <c r="BK107" i="2"/>
  <c r="BK106" i="2"/>
  <c r="J106" i="2" s="1"/>
  <c r="J61" i="2" s="1"/>
  <c r="BK531" i="2"/>
  <c r="J531" i="2" s="1"/>
  <c r="J75" i="2" s="1"/>
  <c r="BK535" i="2"/>
  <c r="J535" i="2" s="1"/>
  <c r="J76" i="2" s="1"/>
  <c r="BK562" i="2"/>
  <c r="J562" i="2"/>
  <c r="J78" i="2" s="1"/>
  <c r="BK578" i="2"/>
  <c r="J578" i="2" s="1"/>
  <c r="J79" i="2" s="1"/>
  <c r="BK268" i="3"/>
  <c r="J268" i="3" s="1"/>
  <c r="J67" i="3" s="1"/>
  <c r="BK234" i="5"/>
  <c r="BK233" i="5" s="1"/>
  <c r="J233" i="5" s="1"/>
  <c r="J72" i="5" s="1"/>
  <c r="BK147" i="6"/>
  <c r="J147" i="6" s="1"/>
  <c r="J70" i="6" s="1"/>
  <c r="BK137" i="14"/>
  <c r="J137" i="14"/>
  <c r="J70" i="14"/>
  <c r="BK119" i="15"/>
  <c r="J119" i="15"/>
  <c r="J64" i="15"/>
  <c r="BK125" i="15"/>
  <c r="J125" i="15"/>
  <c r="J66" i="15" s="1"/>
  <c r="BK128" i="15"/>
  <c r="J128" i="15" s="1"/>
  <c r="J67" i="15" s="1"/>
  <c r="BK157" i="15"/>
  <c r="J157" i="15"/>
  <c r="J74" i="15"/>
  <c r="BK160" i="15"/>
  <c r="J160" i="15"/>
  <c r="J75" i="15"/>
  <c r="BK163" i="15"/>
  <c r="J163" i="15"/>
  <c r="J76" i="15" s="1"/>
  <c r="BK145" i="16"/>
  <c r="J145" i="16" s="1"/>
  <c r="J65" i="16" s="1"/>
  <c r="BK458" i="2"/>
  <c r="J458" i="2"/>
  <c r="J68" i="2"/>
  <c r="BK463" i="2"/>
  <c r="J463" i="2"/>
  <c r="J70" i="2"/>
  <c r="BK473" i="2"/>
  <c r="J473" i="2"/>
  <c r="J71" i="2" s="1"/>
  <c r="BK506" i="2"/>
  <c r="J506" i="2" s="1"/>
  <c r="J73" i="2" s="1"/>
  <c r="BK659" i="2"/>
  <c r="J659" i="2"/>
  <c r="J83" i="2"/>
  <c r="BK148" i="4"/>
  <c r="J148" i="4"/>
  <c r="J70" i="4"/>
  <c r="BK177" i="4"/>
  <c r="J177" i="4"/>
  <c r="J73" i="4" s="1"/>
  <c r="BK241" i="5"/>
  <c r="J241" i="5" s="1"/>
  <c r="J75" i="5" s="1"/>
  <c r="BK107" i="7"/>
  <c r="BK106" i="7"/>
  <c r="J106" i="7"/>
  <c r="J65" i="7" s="1"/>
  <c r="BK162" i="7"/>
  <c r="J162" i="7"/>
  <c r="J70" i="7" s="1"/>
  <c r="BK221" i="7"/>
  <c r="J221" i="7" s="1"/>
  <c r="J77" i="7" s="1"/>
  <c r="BK110" i="12"/>
  <c r="BK109" i="12" s="1"/>
  <c r="J109" i="12" s="1"/>
  <c r="J65" i="12" s="1"/>
  <c r="J110" i="12"/>
  <c r="J66" i="12" s="1"/>
  <c r="BK175" i="12"/>
  <c r="BK157" i="12" s="1"/>
  <c r="J157" i="12" s="1"/>
  <c r="J72" i="12" s="1"/>
  <c r="J175" i="12"/>
  <c r="J74" i="12" s="1"/>
  <c r="BK320" i="12"/>
  <c r="J320" i="12"/>
  <c r="J76" i="12" s="1"/>
  <c r="BK465" i="12"/>
  <c r="J465" i="12" s="1"/>
  <c r="J81" i="12" s="1"/>
  <c r="BK468" i="12"/>
  <c r="J468" i="12"/>
  <c r="J82" i="12" s="1"/>
  <c r="BK149" i="16"/>
  <c r="J149" i="16"/>
  <c r="J66" i="16" s="1"/>
  <c r="F55" i="16"/>
  <c r="J83" i="16"/>
  <c r="BE110" i="16"/>
  <c r="BE142" i="16"/>
  <c r="BE146" i="16"/>
  <c r="J52" i="16"/>
  <c r="E76" i="16"/>
  <c r="J82" i="16"/>
  <c r="BE89" i="16"/>
  <c r="BE95" i="16"/>
  <c r="BE99" i="16"/>
  <c r="BE113" i="16"/>
  <c r="BE119" i="16"/>
  <c r="BE123" i="16"/>
  <c r="BE126" i="16"/>
  <c r="BE150" i="16"/>
  <c r="BE92" i="16"/>
  <c r="BE103" i="16"/>
  <c r="BE116" i="16"/>
  <c r="BE132" i="16"/>
  <c r="BE135" i="16"/>
  <c r="BE138" i="16"/>
  <c r="BE106" i="16"/>
  <c r="BE129" i="16"/>
  <c r="J107" i="14"/>
  <c r="J68" i="14"/>
  <c r="J52" i="15"/>
  <c r="J55" i="15"/>
  <c r="BE109" i="15"/>
  <c r="BE146" i="15"/>
  <c r="BE151" i="15"/>
  <c r="BE155" i="15"/>
  <c r="E48" i="15"/>
  <c r="J54" i="15"/>
  <c r="BE106" i="15"/>
  <c r="BE111" i="15"/>
  <c r="BE113" i="15"/>
  <c r="BE134" i="15"/>
  <c r="BE149" i="15"/>
  <c r="BE158" i="15"/>
  <c r="BE161" i="15"/>
  <c r="BE170" i="15"/>
  <c r="BE180" i="15"/>
  <c r="BE187" i="15"/>
  <c r="BE191" i="15"/>
  <c r="F55" i="15"/>
  <c r="BE117" i="15"/>
  <c r="BE120" i="15"/>
  <c r="BE126" i="15"/>
  <c r="BE164" i="15"/>
  <c r="BE167" i="15"/>
  <c r="BE173" i="15"/>
  <c r="BE177" i="15"/>
  <c r="BE182" i="15"/>
  <c r="BE184" i="15"/>
  <c r="BE189" i="15"/>
  <c r="BE115" i="15"/>
  <c r="BE123" i="15"/>
  <c r="BE129" i="15"/>
  <c r="BE132" i="15"/>
  <c r="BE137" i="15"/>
  <c r="BE139" i="15"/>
  <c r="BE142" i="15"/>
  <c r="BE144" i="15"/>
  <c r="BE175" i="15"/>
  <c r="F59" i="14"/>
  <c r="J88" i="14"/>
  <c r="J91" i="14"/>
  <c r="BE127" i="14"/>
  <c r="BE148" i="14"/>
  <c r="BE152" i="14"/>
  <c r="E82" i="14"/>
  <c r="BE102" i="14"/>
  <c r="BE117" i="14"/>
  <c r="BE131" i="14"/>
  <c r="BE138" i="14"/>
  <c r="BE143" i="14"/>
  <c r="BE146" i="14"/>
  <c r="BE156" i="14"/>
  <c r="BE160" i="14"/>
  <c r="J96" i="13"/>
  <c r="J66" i="13" s="1"/>
  <c r="J58" i="14"/>
  <c r="BE120" i="14"/>
  <c r="BE163" i="14"/>
  <c r="BE167" i="14"/>
  <c r="BE98" i="14"/>
  <c r="BE108" i="14"/>
  <c r="BE112" i="14"/>
  <c r="BE124" i="14"/>
  <c r="BE169" i="14"/>
  <c r="J58" i="13"/>
  <c r="BE102" i="13"/>
  <c r="BE122" i="13"/>
  <c r="BE158" i="13"/>
  <c r="BE176" i="13"/>
  <c r="BE206" i="13"/>
  <c r="BE213" i="13"/>
  <c r="E81" i="13"/>
  <c r="BE115" i="13"/>
  <c r="BE124" i="13"/>
  <c r="BE142" i="13"/>
  <c r="BE146" i="13"/>
  <c r="BE156" i="13"/>
  <c r="BE172" i="13"/>
  <c r="BE180" i="13"/>
  <c r="BE183" i="13"/>
  <c r="BE186" i="13"/>
  <c r="BE188" i="13"/>
  <c r="BE190" i="13"/>
  <c r="BE211" i="13"/>
  <c r="J56" i="13"/>
  <c r="J59" i="13"/>
  <c r="BE97" i="13"/>
  <c r="BE110" i="13"/>
  <c r="BE128" i="13"/>
  <c r="BE131" i="13"/>
  <c r="BE154" i="13"/>
  <c r="BE168" i="13"/>
  <c r="BE192" i="13"/>
  <c r="BE200" i="13"/>
  <c r="BE204" i="13"/>
  <c r="BE209" i="13"/>
  <c r="F59" i="13"/>
  <c r="BE135" i="13"/>
  <c r="BE148" i="13"/>
  <c r="BE150" i="13"/>
  <c r="BE152" i="13"/>
  <c r="BE160" i="13"/>
  <c r="BE164" i="13"/>
  <c r="BE194" i="13"/>
  <c r="BE196" i="13"/>
  <c r="BE198" i="13"/>
  <c r="BE202" i="13"/>
  <c r="E95" i="12"/>
  <c r="J104" i="12"/>
  <c r="BE135" i="12"/>
  <c r="BE165" i="12"/>
  <c r="BE186" i="12"/>
  <c r="BE194" i="12"/>
  <c r="BE196" i="12"/>
  <c r="BE208" i="12"/>
  <c r="BE237" i="12"/>
  <c r="BE265" i="12"/>
  <c r="BE285" i="12"/>
  <c r="BE287" i="12"/>
  <c r="BE301" i="12"/>
  <c r="BE303" i="12"/>
  <c r="BE305" i="12"/>
  <c r="BE312" i="12"/>
  <c r="BE314" i="12"/>
  <c r="BE321" i="12"/>
  <c r="BE328" i="12"/>
  <c r="BE337" i="12"/>
  <c r="BE339" i="12"/>
  <c r="BE345" i="12"/>
  <c r="BE351" i="12"/>
  <c r="BE365" i="12"/>
  <c r="BE379" i="12"/>
  <c r="BE383" i="12"/>
  <c r="BE401" i="12"/>
  <c r="BE407" i="12"/>
  <c r="BE416" i="12"/>
  <c r="BE418" i="12"/>
  <c r="BE422" i="12"/>
  <c r="BE424" i="12"/>
  <c r="BE445" i="12"/>
  <c r="BE451" i="12"/>
  <c r="BE459" i="12"/>
  <c r="BE475" i="12"/>
  <c r="BE478" i="12"/>
  <c r="J56" i="12"/>
  <c r="J58" i="12"/>
  <c r="BE118" i="12"/>
  <c r="BE146" i="12"/>
  <c r="BE153" i="12"/>
  <c r="BE161" i="12"/>
  <c r="BE163" i="12"/>
  <c r="BE169" i="12"/>
  <c r="BE198" i="12"/>
  <c r="BE202" i="12"/>
  <c r="BE214" i="12"/>
  <c r="BE218" i="12"/>
  <c r="BE224" i="12"/>
  <c r="BE230" i="12"/>
  <c r="BE243" i="12"/>
  <c r="BE257" i="12"/>
  <c r="BE259" i="12"/>
  <c r="BE261" i="12"/>
  <c r="BE267" i="12"/>
  <c r="BE281" i="12"/>
  <c r="BE289" i="12"/>
  <c r="BE293" i="12"/>
  <c r="BE310" i="12"/>
  <c r="BE324" i="12"/>
  <c r="BE326" i="12"/>
  <c r="BE331" i="12"/>
  <c r="BE333" i="12"/>
  <c r="BE347" i="12"/>
  <c r="BE349" i="12"/>
  <c r="BE359" i="12"/>
  <c r="BE361" i="12"/>
  <c r="BE373" i="12"/>
  <c r="BE377" i="12"/>
  <c r="BE381" i="12"/>
  <c r="BE387" i="12"/>
  <c r="BE391" i="12"/>
  <c r="BE393" i="12"/>
  <c r="BE403" i="12"/>
  <c r="BE420" i="12"/>
  <c r="BE426" i="12"/>
  <c r="BE428" i="12"/>
  <c r="BE457" i="12"/>
  <c r="BE463" i="12"/>
  <c r="BE469" i="12"/>
  <c r="BE472" i="12"/>
  <c r="F59" i="12"/>
  <c r="BE111" i="12"/>
  <c r="BE142" i="12"/>
  <c r="BE178" i="12"/>
  <c r="BE180" i="12"/>
  <c r="BE182" i="12"/>
  <c r="BE184" i="12"/>
  <c r="BE188" i="12"/>
  <c r="BE210" i="12"/>
  <c r="BE216" i="12"/>
  <c r="BE220" i="12"/>
  <c r="BE222" i="12"/>
  <c r="BE226" i="12"/>
  <c r="BE234" i="12"/>
  <c r="BE247" i="12"/>
  <c r="BE249" i="12"/>
  <c r="BE251" i="12"/>
  <c r="BE255" i="12"/>
  <c r="BE269" i="12"/>
  <c r="BE283" i="12"/>
  <c r="BE291" i="12"/>
  <c r="BE299" i="12"/>
  <c r="BE307" i="12"/>
  <c r="BE335" i="12"/>
  <c r="BE341" i="12"/>
  <c r="BE343" i="12"/>
  <c r="BE367" i="12"/>
  <c r="BE369" i="12"/>
  <c r="BE371" i="12"/>
  <c r="BE385" i="12"/>
  <c r="BE395" i="12"/>
  <c r="BE397" i="12"/>
  <c r="BE399" i="12"/>
  <c r="BE414" i="12"/>
  <c r="BE430" i="12"/>
  <c r="BE443" i="12"/>
  <c r="BE449" i="12"/>
  <c r="BE466" i="12"/>
  <c r="BE123" i="12"/>
  <c r="BE127" i="12"/>
  <c r="BE132" i="12"/>
  <c r="BE139" i="12"/>
  <c r="BE159" i="12"/>
  <c r="BE167" i="12"/>
  <c r="BE171" i="12"/>
  <c r="BE173" i="12"/>
  <c r="BE176" i="12"/>
  <c r="BE190" i="12"/>
  <c r="BE192" i="12"/>
  <c r="BE200" i="12"/>
  <c r="BE204" i="12"/>
  <c r="BE206" i="12"/>
  <c r="BE212" i="12"/>
  <c r="BE228" i="12"/>
  <c r="BE232" i="12"/>
  <c r="BE239" i="12"/>
  <c r="BE241" i="12"/>
  <c r="BE245" i="12"/>
  <c r="BE253" i="12"/>
  <c r="BE263" i="12"/>
  <c r="BE271" i="12"/>
  <c r="BE273" i="12"/>
  <c r="BE275" i="12"/>
  <c r="BE277" i="12"/>
  <c r="BE279" i="12"/>
  <c r="BE295" i="12"/>
  <c r="BE297" i="12"/>
  <c r="BE316" i="12"/>
  <c r="BE318" i="12"/>
  <c r="BE353" i="12"/>
  <c r="BE355" i="12"/>
  <c r="BE357" i="12"/>
  <c r="BE363" i="12"/>
  <c r="BE375" i="12"/>
  <c r="BE389" i="12"/>
  <c r="BE405" i="12"/>
  <c r="BE410" i="12"/>
  <c r="BE412" i="12"/>
  <c r="BE433" i="12"/>
  <c r="BE436" i="12"/>
  <c r="BE438" i="12"/>
  <c r="BE441" i="12"/>
  <c r="BE447" i="12"/>
  <c r="BE453" i="12"/>
  <c r="BE455" i="12"/>
  <c r="BE461" i="12"/>
  <c r="J56" i="11"/>
  <c r="J59" i="11"/>
  <c r="F84" i="11"/>
  <c r="E50" i="11"/>
  <c r="J83" i="11"/>
  <c r="BE90" i="11"/>
  <c r="BE93" i="11"/>
  <c r="J58" i="10"/>
  <c r="BE90" i="10"/>
  <c r="BE96" i="10"/>
  <c r="BE99" i="10"/>
  <c r="BE123" i="10"/>
  <c r="BK99" i="9"/>
  <c r="J99" i="9" s="1"/>
  <c r="J65" i="9" s="1"/>
  <c r="F59" i="10"/>
  <c r="J81" i="10"/>
  <c r="J84" i="10"/>
  <c r="BE93" i="10"/>
  <c r="BE118" i="10"/>
  <c r="BE102" i="10"/>
  <c r="BE108" i="10"/>
  <c r="BE111" i="10"/>
  <c r="BE114" i="10"/>
  <c r="BE116" i="10"/>
  <c r="BE120" i="10"/>
  <c r="E50" i="10"/>
  <c r="BE105" i="10"/>
  <c r="J58" i="9"/>
  <c r="E85" i="9"/>
  <c r="BE105" i="9"/>
  <c r="BE113" i="9"/>
  <c r="BE126" i="9"/>
  <c r="BE136" i="9"/>
  <c r="BE167" i="9"/>
  <c r="BE170" i="9"/>
  <c r="BE172" i="9"/>
  <c r="BE188" i="9"/>
  <c r="BE201" i="9"/>
  <c r="BE222" i="9"/>
  <c r="BE228" i="9"/>
  <c r="BE231" i="9"/>
  <c r="BE260" i="9"/>
  <c r="BE282" i="9"/>
  <c r="BE292" i="9"/>
  <c r="BE317" i="9"/>
  <c r="BE346" i="9"/>
  <c r="BE356" i="9"/>
  <c r="BE373" i="9"/>
  <c r="BE378" i="9"/>
  <c r="BE384" i="9"/>
  <c r="BE389" i="9"/>
  <c r="BE392" i="9"/>
  <c r="BE396" i="9"/>
  <c r="BE399" i="9"/>
  <c r="BE418" i="9"/>
  <c r="BE423" i="9"/>
  <c r="J91" i="9"/>
  <c r="F94" i="9"/>
  <c r="BE101" i="9"/>
  <c r="BE116" i="9"/>
  <c r="BE129" i="9"/>
  <c r="BE155" i="9"/>
  <c r="BE157" i="9"/>
  <c r="BE178" i="9"/>
  <c r="BE191" i="9"/>
  <c r="BE219" i="9"/>
  <c r="BE234" i="9"/>
  <c r="BE237" i="9"/>
  <c r="BE240" i="9"/>
  <c r="BE257" i="9"/>
  <c r="BE264" i="9"/>
  <c r="BE266" i="9"/>
  <c r="BE277" i="9"/>
  <c r="BE279" i="9"/>
  <c r="BE294" i="9"/>
  <c r="BE302" i="9"/>
  <c r="BE309" i="9"/>
  <c r="BE332" i="9"/>
  <c r="BE334" i="9"/>
  <c r="BE348" i="9"/>
  <c r="BE369" i="9"/>
  <c r="BE375" i="9"/>
  <c r="BE402" i="9"/>
  <c r="BE411" i="9"/>
  <c r="BE415" i="9"/>
  <c r="BE426" i="9"/>
  <c r="J59" i="9"/>
  <c r="BE140" i="9"/>
  <c r="BE147" i="9"/>
  <c r="BE152" i="9"/>
  <c r="BE160" i="9"/>
  <c r="BE165" i="9"/>
  <c r="BE175" i="9"/>
  <c r="BE193" i="9"/>
  <c r="BE203" i="9"/>
  <c r="BE208" i="9"/>
  <c r="BE225" i="9"/>
  <c r="BE248" i="9"/>
  <c r="BE255" i="9"/>
  <c r="BE262" i="9"/>
  <c r="BE270" i="9"/>
  <c r="BE272" i="9"/>
  <c r="BE289" i="9"/>
  <c r="BE312" i="9"/>
  <c r="BE314" i="9"/>
  <c r="BE323" i="9"/>
  <c r="BE325" i="9"/>
  <c r="BE329" i="9"/>
  <c r="BE350" i="9"/>
  <c r="BE352" i="9"/>
  <c r="BE359" i="9"/>
  <c r="BE371" i="9"/>
  <c r="BE404" i="9"/>
  <c r="BE409" i="9"/>
  <c r="BE420" i="9"/>
  <c r="BE119" i="9"/>
  <c r="BE122" i="9"/>
  <c r="BE133" i="9"/>
  <c r="BE162" i="9"/>
  <c r="BE181" i="9"/>
  <c r="BE183" i="9"/>
  <c r="BE186" i="9"/>
  <c r="BE196" i="9"/>
  <c r="BE198" i="9"/>
  <c r="BE206" i="9"/>
  <c r="BE211" i="9"/>
  <c r="BE213" i="9"/>
  <c r="BE216" i="9"/>
  <c r="BE243" i="9"/>
  <c r="BE246" i="9"/>
  <c r="BE250" i="9"/>
  <c r="BE253" i="9"/>
  <c r="BE268" i="9"/>
  <c r="BE274" i="9"/>
  <c r="BE284" i="9"/>
  <c r="BE287" i="9"/>
  <c r="BE319" i="9"/>
  <c r="BE327" i="9"/>
  <c r="BE336" i="9"/>
  <c r="BE344" i="9"/>
  <c r="BE362" i="9"/>
  <c r="BE406" i="9"/>
  <c r="BE429" i="9"/>
  <c r="BE432" i="9"/>
  <c r="BE436" i="9"/>
  <c r="BE439" i="9"/>
  <c r="BK168" i="7"/>
  <c r="J168" i="7" s="1"/>
  <c r="J71" i="7" s="1"/>
  <c r="J82" i="8"/>
  <c r="J85" i="8"/>
  <c r="BE91" i="8"/>
  <c r="BE94" i="8"/>
  <c r="BE110" i="8"/>
  <c r="BE112" i="8"/>
  <c r="BE114" i="8"/>
  <c r="BE129" i="8"/>
  <c r="BE134" i="8"/>
  <c r="BE137" i="8"/>
  <c r="BE140" i="8"/>
  <c r="BE143" i="8"/>
  <c r="BE149" i="8"/>
  <c r="BE160" i="8"/>
  <c r="BE169" i="8"/>
  <c r="J107" i="7"/>
  <c r="J66" i="7"/>
  <c r="BK182" i="7"/>
  <c r="J182" i="7"/>
  <c r="J74" i="7" s="1"/>
  <c r="E50" i="8"/>
  <c r="BE100" i="8"/>
  <c r="BE102" i="8"/>
  <c r="BE105" i="8"/>
  <c r="BE117" i="8"/>
  <c r="BE127" i="8"/>
  <c r="BE152" i="8"/>
  <c r="BE154" i="8"/>
  <c r="BE157" i="8"/>
  <c r="BE179" i="8"/>
  <c r="BE182" i="8"/>
  <c r="J58" i="8"/>
  <c r="BE119" i="8"/>
  <c r="BE122" i="8"/>
  <c r="BE132" i="8"/>
  <c r="BE166" i="8"/>
  <c r="BE172" i="8"/>
  <c r="BE176" i="8"/>
  <c r="BE188" i="8"/>
  <c r="F59" i="8"/>
  <c r="BE97" i="8"/>
  <c r="BE108" i="8"/>
  <c r="BE124" i="8"/>
  <c r="BE146" i="8"/>
  <c r="BE162" i="8"/>
  <c r="BE191" i="8"/>
  <c r="E50" i="7"/>
  <c r="F59" i="7"/>
  <c r="J98" i="7"/>
  <c r="J101" i="7"/>
  <c r="BE108" i="7"/>
  <c r="BE126" i="7"/>
  <c r="BE140" i="7"/>
  <c r="BE146" i="7"/>
  <c r="BE188" i="7"/>
  <c r="BE200" i="7"/>
  <c r="BE246" i="7"/>
  <c r="BE276" i="7"/>
  <c r="BE284" i="7"/>
  <c r="BE300" i="7"/>
  <c r="BE315" i="7"/>
  <c r="BE326" i="7"/>
  <c r="BE328" i="7"/>
  <c r="BE330" i="7"/>
  <c r="BE344" i="7"/>
  <c r="BE346" i="7"/>
  <c r="BE354" i="7"/>
  <c r="BE358" i="7"/>
  <c r="BE360" i="7"/>
  <c r="BE364" i="7"/>
  <c r="BE370" i="7"/>
  <c r="BE377" i="7"/>
  <c r="BE381" i="7"/>
  <c r="BE394" i="7"/>
  <c r="BE398" i="7"/>
  <c r="BE416" i="7"/>
  <c r="BE131" i="7"/>
  <c r="BE135" i="7"/>
  <c r="BE152" i="7"/>
  <c r="BE163" i="7"/>
  <c r="BE170" i="7"/>
  <c r="BE184" i="7"/>
  <c r="BE222" i="7"/>
  <c r="BE239" i="7"/>
  <c r="BE243" i="7"/>
  <c r="BE249" i="7"/>
  <c r="BE259" i="7"/>
  <c r="BE263" i="7"/>
  <c r="BE267" i="7"/>
  <c r="BE286" i="7"/>
  <c r="BE290" i="7"/>
  <c r="BE302" i="7"/>
  <c r="BE311" i="7"/>
  <c r="BE313" i="7"/>
  <c r="BE334" i="7"/>
  <c r="BE338" i="7"/>
  <c r="BE340" i="7"/>
  <c r="BE348" i="7"/>
  <c r="BE391" i="7"/>
  <c r="BE406" i="7"/>
  <c r="BE410" i="7"/>
  <c r="J58" i="7"/>
  <c r="BE204" i="7"/>
  <c r="BE217" i="7"/>
  <c r="BE236" i="7"/>
  <c r="BE272" i="7"/>
  <c r="BE288" i="7"/>
  <c r="BE298" i="7"/>
  <c r="BE305" i="7"/>
  <c r="BE309" i="7"/>
  <c r="BE319" i="7"/>
  <c r="BE332" i="7"/>
  <c r="BE336" i="7"/>
  <c r="BE352" i="7"/>
  <c r="BE388" i="7"/>
  <c r="BE403" i="7"/>
  <c r="BE413" i="7"/>
  <c r="BE114" i="7"/>
  <c r="BE122" i="7"/>
  <c r="BE157" i="7"/>
  <c r="BE174" i="7"/>
  <c r="BE192" i="7"/>
  <c r="BE197" i="7"/>
  <c r="BE207" i="7"/>
  <c r="BE211" i="7"/>
  <c r="BE227" i="7"/>
  <c r="BE232" i="7"/>
  <c r="BE234" i="7"/>
  <c r="BE253" i="7"/>
  <c r="BE292" i="7"/>
  <c r="BE307" i="7"/>
  <c r="BE317" i="7"/>
  <c r="BE323" i="7"/>
  <c r="BE342" i="7"/>
  <c r="BE350" i="7"/>
  <c r="BE356" i="7"/>
  <c r="BE362" i="7"/>
  <c r="BE385" i="7"/>
  <c r="BE401" i="7"/>
  <c r="BE419" i="7"/>
  <c r="BE422" i="7"/>
  <c r="BE425" i="7"/>
  <c r="J56" i="6"/>
  <c r="F59" i="6"/>
  <c r="J93" i="6"/>
  <c r="BE114" i="6"/>
  <c r="BE123" i="6"/>
  <c r="BE148" i="6"/>
  <c r="BE153" i="6"/>
  <c r="BE156" i="6"/>
  <c r="BE183" i="6"/>
  <c r="BE207" i="6"/>
  <c r="BE247" i="6"/>
  <c r="BE253" i="6"/>
  <c r="BE256" i="6"/>
  <c r="BE266" i="6"/>
  <c r="BE284" i="6"/>
  <c r="BE303" i="6"/>
  <c r="BE318" i="6"/>
  <c r="BE331" i="6"/>
  <c r="BE334" i="6"/>
  <c r="BE338" i="6"/>
  <c r="BE341" i="6"/>
  <c r="J118" i="5"/>
  <c r="J66" i="5"/>
  <c r="J234" i="5"/>
  <c r="J73" i="5" s="1"/>
  <c r="E50" i="6"/>
  <c r="BE100" i="6"/>
  <c r="BE137" i="6"/>
  <c r="BE161" i="6"/>
  <c r="BE165" i="6"/>
  <c r="BE171" i="6"/>
  <c r="BE174" i="6"/>
  <c r="BE217" i="6"/>
  <c r="BE223" i="6"/>
  <c r="BE226" i="6"/>
  <c r="BE238" i="6"/>
  <c r="BE250" i="6"/>
  <c r="BE268" i="6"/>
  <c r="BE270" i="6"/>
  <c r="BE272" i="6"/>
  <c r="BE286" i="6"/>
  <c r="BE288" i="6"/>
  <c r="BE291" i="6"/>
  <c r="BE301" i="6"/>
  <c r="BE305" i="6"/>
  <c r="BE324" i="6"/>
  <c r="BE344" i="6"/>
  <c r="BK248" i="5"/>
  <c r="J248" i="5" s="1"/>
  <c r="J76" i="5" s="1"/>
  <c r="BK290" i="5"/>
  <c r="J290" i="5" s="1"/>
  <c r="J79" i="5" s="1"/>
  <c r="J92" i="6"/>
  <c r="BE118" i="6"/>
  <c r="BE126" i="6"/>
  <c r="BE133" i="6"/>
  <c r="BE177" i="6"/>
  <c r="BE186" i="6"/>
  <c r="BE189" i="6"/>
  <c r="BE192" i="6"/>
  <c r="BE203" i="6"/>
  <c r="BE213" i="6"/>
  <c r="BE241" i="6"/>
  <c r="BE244" i="6"/>
  <c r="BE259" i="6"/>
  <c r="BE282" i="6"/>
  <c r="BE293" i="6"/>
  <c r="BE307" i="6"/>
  <c r="BE309" i="6"/>
  <c r="BE106" i="6"/>
  <c r="BE130" i="6"/>
  <c r="BE143" i="6"/>
  <c r="BE158" i="6"/>
  <c r="BE168" i="6"/>
  <c r="BE180" i="6"/>
  <c r="BE196" i="6"/>
  <c r="BE229" i="6"/>
  <c r="BE232" i="6"/>
  <c r="BE235" i="6"/>
  <c r="BE280" i="6"/>
  <c r="BE312" i="6"/>
  <c r="BE315" i="6"/>
  <c r="J56" i="5"/>
  <c r="F59" i="5"/>
  <c r="BE183" i="5"/>
  <c r="BE235" i="5"/>
  <c r="BE286" i="5"/>
  <c r="BE292" i="5"/>
  <c r="BE305" i="5"/>
  <c r="BE332" i="5"/>
  <c r="BE336" i="5"/>
  <c r="BE349" i="5"/>
  <c r="BE353" i="5"/>
  <c r="BE360" i="5"/>
  <c r="BE376" i="5"/>
  <c r="BE383" i="5"/>
  <c r="BE401" i="5"/>
  <c r="BE418" i="5"/>
  <c r="BE432" i="5"/>
  <c r="BE440" i="5"/>
  <c r="BE465" i="5"/>
  <c r="BE507" i="5"/>
  <c r="BE517" i="5"/>
  <c r="BE539" i="5"/>
  <c r="E50" i="5"/>
  <c r="J112" i="5"/>
  <c r="BE188" i="5"/>
  <c r="BE194" i="5"/>
  <c r="BE220" i="5"/>
  <c r="BE227" i="5"/>
  <c r="BE250" i="5"/>
  <c r="BE257" i="5"/>
  <c r="BE261" i="5"/>
  <c r="BE269" i="5"/>
  <c r="BE281" i="5"/>
  <c r="BE297" i="5"/>
  <c r="BE303" i="5"/>
  <c r="BE319" i="5"/>
  <c r="BE356" i="5"/>
  <c r="BE363" i="5"/>
  <c r="BE370" i="5"/>
  <c r="BE388" i="5"/>
  <c r="BE391" i="5"/>
  <c r="BE397" i="5"/>
  <c r="BE446" i="5"/>
  <c r="BE459" i="5"/>
  <c r="BE476" i="5"/>
  <c r="BE488" i="5"/>
  <c r="BE504" i="5"/>
  <c r="BE511" i="5"/>
  <c r="BE551" i="5"/>
  <c r="BE568" i="5"/>
  <c r="BE572" i="5"/>
  <c r="BE593" i="5"/>
  <c r="BE596" i="5"/>
  <c r="BK107" i="4"/>
  <c r="BE119" i="5"/>
  <c r="BE123" i="5"/>
  <c r="BE178" i="5"/>
  <c r="BE198" i="5"/>
  <c r="BE206" i="5"/>
  <c r="BE214" i="5"/>
  <c r="BE242" i="5"/>
  <c r="BE265" i="5"/>
  <c r="BE300" i="5"/>
  <c r="BE394" i="5"/>
  <c r="BE409" i="5"/>
  <c r="BE413" i="5"/>
  <c r="BE435" i="5"/>
  <c r="BE453" i="5"/>
  <c r="BE471" i="5"/>
  <c r="BE482" i="5"/>
  <c r="BE521" i="5"/>
  <c r="BE535" i="5"/>
  <c r="BE553" i="5"/>
  <c r="BE556" i="5"/>
  <c r="BE560" i="5"/>
  <c r="BE587" i="5"/>
  <c r="BE590" i="5"/>
  <c r="J58" i="5"/>
  <c r="BE127" i="5"/>
  <c r="BE133" i="5"/>
  <c r="BE142" i="5"/>
  <c r="BE275" i="5"/>
  <c r="BE311" i="5"/>
  <c r="BE315" i="5"/>
  <c r="BE494" i="5"/>
  <c r="BE499" i="5"/>
  <c r="BE525" i="5"/>
  <c r="BE528" i="5"/>
  <c r="BE532" i="5"/>
  <c r="BE544" i="5"/>
  <c r="BE548" i="5"/>
  <c r="BE580" i="5"/>
  <c r="BE583" i="5"/>
  <c r="BK267" i="3"/>
  <c r="J267" i="3" s="1"/>
  <c r="J66" i="3" s="1"/>
  <c r="J59" i="4"/>
  <c r="J91" i="4"/>
  <c r="BE103" i="4"/>
  <c r="BE143" i="4"/>
  <c r="BE171" i="4"/>
  <c r="E83" i="4"/>
  <c r="F92" i="4"/>
  <c r="BE99" i="4"/>
  <c r="BE149" i="4"/>
  <c r="BE154" i="4"/>
  <c r="J56" i="4"/>
  <c r="BE157" i="4"/>
  <c r="BE160" i="4"/>
  <c r="BE174" i="4"/>
  <c r="BE178" i="4"/>
  <c r="BE183" i="4"/>
  <c r="BE188" i="4"/>
  <c r="BE109" i="4"/>
  <c r="BE139" i="4"/>
  <c r="BE163" i="4"/>
  <c r="BE167" i="4"/>
  <c r="J107" i="2"/>
  <c r="J62" i="2" s="1"/>
  <c r="J55" i="3"/>
  <c r="BE114" i="3"/>
  <c r="BE152" i="3"/>
  <c r="BE189" i="3"/>
  <c r="BE200" i="3"/>
  <c r="BE243" i="3"/>
  <c r="BE247" i="3"/>
  <c r="BE290" i="3"/>
  <c r="BE349" i="3"/>
  <c r="BE419" i="3"/>
  <c r="BE440" i="3"/>
  <c r="BE455" i="3"/>
  <c r="BE461" i="3"/>
  <c r="BE473" i="3"/>
  <c r="BE516" i="3"/>
  <c r="BE523" i="3"/>
  <c r="BE546" i="3"/>
  <c r="BE595" i="3"/>
  <c r="BE614" i="3"/>
  <c r="BE631" i="3"/>
  <c r="BE659" i="3"/>
  <c r="BE674" i="3"/>
  <c r="BE681" i="3"/>
  <c r="BE714" i="3"/>
  <c r="BE734" i="3"/>
  <c r="BE744" i="3"/>
  <c r="BE765" i="3"/>
  <c r="BE784" i="3"/>
  <c r="BE861" i="3"/>
  <c r="BE864" i="3"/>
  <c r="BE868" i="3"/>
  <c r="BE872" i="3"/>
  <c r="BE884" i="3"/>
  <c r="BE892" i="3"/>
  <c r="BE896" i="3"/>
  <c r="BE911" i="3"/>
  <c r="BE926" i="3"/>
  <c r="BE930" i="3"/>
  <c r="BE942" i="3"/>
  <c r="BE960" i="3"/>
  <c r="BE999" i="3"/>
  <c r="BE1021" i="3"/>
  <c r="BE1054" i="3"/>
  <c r="BE1071" i="3"/>
  <c r="BE1092" i="3"/>
  <c r="BE1098" i="3"/>
  <c r="BE1104" i="3"/>
  <c r="BE1113" i="3"/>
  <c r="BE1168" i="3"/>
  <c r="BE1175" i="3"/>
  <c r="BE1207" i="3"/>
  <c r="BE1221" i="3"/>
  <c r="BE1244" i="3"/>
  <c r="BE1252" i="3"/>
  <c r="BE1276" i="3"/>
  <c r="BE1294" i="3"/>
  <c r="BE1317" i="3"/>
  <c r="BE1369" i="3"/>
  <c r="BE1380" i="3"/>
  <c r="BE1436" i="3"/>
  <c r="BE1455" i="3"/>
  <c r="BE1468" i="3"/>
  <c r="BE1476" i="3"/>
  <c r="BE1514" i="3"/>
  <c r="BE1522" i="3"/>
  <c r="BE1543" i="3"/>
  <c r="BE1548" i="3"/>
  <c r="BE1553" i="3"/>
  <c r="BE1564" i="3"/>
  <c r="BE1619" i="3"/>
  <c r="BE1623" i="3"/>
  <c r="J52" i="3"/>
  <c r="E100" i="3"/>
  <c r="BE121" i="3"/>
  <c r="BE142" i="3"/>
  <c r="BE157" i="3"/>
  <c r="BE177" i="3"/>
  <c r="BE218" i="3"/>
  <c r="BE269" i="3"/>
  <c r="BE299" i="3"/>
  <c r="BE359" i="3"/>
  <c r="BE380" i="3"/>
  <c r="BE445" i="3"/>
  <c r="BE532" i="3"/>
  <c r="BE604" i="3"/>
  <c r="BE693" i="3"/>
  <c r="BE757" i="3"/>
  <c r="BE810" i="3"/>
  <c r="BE841" i="3"/>
  <c r="BE888" i="3"/>
  <c r="BE976" i="3"/>
  <c r="BE987" i="3"/>
  <c r="BE1013" i="3"/>
  <c r="BE1032" i="3"/>
  <c r="BE1061" i="3"/>
  <c r="BE1066" i="3"/>
  <c r="BE1086" i="3"/>
  <c r="BE1122" i="3"/>
  <c r="BE1154" i="3"/>
  <c r="BE1197" i="3"/>
  <c r="BE1236" i="3"/>
  <c r="BE1256" i="3"/>
  <c r="BE1290" i="3"/>
  <c r="BE1302" i="3"/>
  <c r="BE1311" i="3"/>
  <c r="BE1362" i="3"/>
  <c r="BE1376" i="3"/>
  <c r="BE1384" i="3"/>
  <c r="BE1388" i="3"/>
  <c r="BE1392" i="3"/>
  <c r="BE1404" i="3"/>
  <c r="BE1415" i="3"/>
  <c r="BE1443" i="3"/>
  <c r="BE1494" i="3"/>
  <c r="BE1532" i="3"/>
  <c r="BE1615" i="3"/>
  <c r="BE1632" i="3"/>
  <c r="BE1637" i="3"/>
  <c r="BE1648" i="3"/>
  <c r="BE1652" i="3"/>
  <c r="BE1658" i="3"/>
  <c r="BE1677" i="3"/>
  <c r="BE1684" i="3"/>
  <c r="BE1700" i="3"/>
  <c r="BE1721" i="3"/>
  <c r="BE1730" i="3"/>
  <c r="BE1735" i="3"/>
  <c r="J54" i="3"/>
  <c r="BE132" i="3"/>
  <c r="BE147" i="3"/>
  <c r="BE162" i="3"/>
  <c r="BE207" i="3"/>
  <c r="BE224" i="3"/>
  <c r="BE251" i="3"/>
  <c r="BE255" i="3"/>
  <c r="BE284" i="3"/>
  <c r="BE364" i="3"/>
  <c r="BE369" i="3"/>
  <c r="BE374" i="3"/>
  <c r="BE425" i="3"/>
  <c r="BE430" i="3"/>
  <c r="BE435" i="3"/>
  <c r="BE484" i="3"/>
  <c r="BE510" i="3"/>
  <c r="BE554" i="3"/>
  <c r="BE621" i="3"/>
  <c r="BE647" i="3"/>
  <c r="BE688" i="3"/>
  <c r="BE708" i="3"/>
  <c r="BE739" i="3"/>
  <c r="BE787" i="3"/>
  <c r="BE792" i="3"/>
  <c r="BE820" i="3"/>
  <c r="BE876" i="3"/>
  <c r="BE880" i="3"/>
  <c r="BE903" i="3"/>
  <c r="BE907" i="3"/>
  <c r="BE956" i="3"/>
  <c r="BE964" i="3"/>
  <c r="BE968" i="3"/>
  <c r="BE1008" i="3"/>
  <c r="BE1161" i="3"/>
  <c r="BE1181" i="3"/>
  <c r="BE1204" i="3"/>
  <c r="BE1211" i="3"/>
  <c r="BE1216" i="3"/>
  <c r="BE1226" i="3"/>
  <c r="BE1232" i="3"/>
  <c r="BE1267" i="3"/>
  <c r="BE1271" i="3"/>
  <c r="BE1279" i="3"/>
  <c r="BE1306" i="3"/>
  <c r="BE1322" i="3"/>
  <c r="BE1432" i="3"/>
  <c r="BE1460" i="3"/>
  <c r="BE1480" i="3"/>
  <c r="BE1483" i="3"/>
  <c r="BE1526" i="3"/>
  <c r="BE1568" i="3"/>
  <c r="BE1628" i="3"/>
  <c r="F55" i="3"/>
  <c r="BE167" i="3"/>
  <c r="BE172" i="3"/>
  <c r="BE227" i="3"/>
  <c r="BE235" i="3"/>
  <c r="BE277" i="3"/>
  <c r="BE450" i="3"/>
  <c r="BE497" i="3"/>
  <c r="BE503" i="3"/>
  <c r="BE665" i="3"/>
  <c r="BE698" i="3"/>
  <c r="BE703" i="3"/>
  <c r="BE723" i="3"/>
  <c r="BE727" i="3"/>
  <c r="BE748" i="3"/>
  <c r="BE753" i="3"/>
  <c r="BE768" i="3"/>
  <c r="BE797" i="3"/>
  <c r="BE802" i="3"/>
  <c r="BE805" i="3"/>
  <c r="BE830" i="3"/>
  <c r="BE851" i="3"/>
  <c r="BE900" i="3"/>
  <c r="BE914" i="3"/>
  <c r="BE934" i="3"/>
  <c r="BE938" i="3"/>
  <c r="BE946" i="3"/>
  <c r="BE949" i="3"/>
  <c r="BE980" i="3"/>
  <c r="BE992" i="3"/>
  <c r="BE1004" i="3"/>
  <c r="BE1017" i="3"/>
  <c r="BE1024" i="3"/>
  <c r="BE1041" i="3"/>
  <c r="BE1050" i="3"/>
  <c r="BE1057" i="3"/>
  <c r="BE1080" i="3"/>
  <c r="BE1129" i="3"/>
  <c r="BE1138" i="3"/>
  <c r="BE1147" i="3"/>
  <c r="BE1188" i="3"/>
  <c r="BE1240" i="3"/>
  <c r="BE1263" i="3"/>
  <c r="BE1282" i="3"/>
  <c r="BE1298" i="3"/>
  <c r="BE1351" i="3"/>
  <c r="BE1396" i="3"/>
  <c r="BE1400" i="3"/>
  <c r="BE1408" i="3"/>
  <c r="BE1428" i="3"/>
  <c r="BE1448" i="3"/>
  <c r="BE1498" i="3"/>
  <c r="BE1506" i="3"/>
  <c r="BE1536" i="3"/>
  <c r="BE1557" i="3"/>
  <c r="J54" i="2"/>
  <c r="BE161" i="2"/>
  <c r="BE177" i="2"/>
  <c r="BE187" i="2"/>
  <c r="BE205" i="2"/>
  <c r="BE210" i="2"/>
  <c r="BE228" i="2"/>
  <c r="BE268" i="2"/>
  <c r="BE302" i="2"/>
  <c r="BE306" i="2"/>
  <c r="BE378" i="2"/>
  <c r="BE390" i="2"/>
  <c r="BE400" i="2"/>
  <c r="BE459" i="2"/>
  <c r="BE464" i="2"/>
  <c r="BE474" i="2"/>
  <c r="BE498" i="2"/>
  <c r="BE516" i="2"/>
  <c r="BE536" i="2"/>
  <c r="BE540" i="2"/>
  <c r="BE557" i="2"/>
  <c r="BE585" i="2"/>
  <c r="BE590" i="2"/>
  <c r="BE595" i="2"/>
  <c r="BE605" i="2"/>
  <c r="BE640" i="2"/>
  <c r="BE645" i="2"/>
  <c r="J55" i="2"/>
  <c r="J98" i="2"/>
  <c r="BE150" i="2"/>
  <c r="BE183" i="2"/>
  <c r="BE201" i="2"/>
  <c r="BE223" i="2"/>
  <c r="BE273" i="2"/>
  <c r="BE278" i="2"/>
  <c r="BE288" i="2"/>
  <c r="BE384" i="2"/>
  <c r="BE387" i="2"/>
  <c r="BE427" i="2"/>
  <c r="BE437" i="2"/>
  <c r="BE453" i="2"/>
  <c r="BE493" i="2"/>
  <c r="BE573" i="2"/>
  <c r="BE651" i="2"/>
  <c r="E94" i="2"/>
  <c r="F101" i="2"/>
  <c r="BE108" i="2"/>
  <c r="BE145" i="2"/>
  <c r="BE154" i="2"/>
  <c r="BE165" i="2"/>
  <c r="BE170" i="2"/>
  <c r="BE197" i="2"/>
  <c r="BE240" i="2"/>
  <c r="BE249" i="2"/>
  <c r="BE257" i="2"/>
  <c r="BE297" i="2"/>
  <c r="BE443" i="2"/>
  <c r="BE448" i="2"/>
  <c r="BE489" i="2"/>
  <c r="BE502" i="2"/>
  <c r="BE507" i="2"/>
  <c r="BE512" i="2"/>
  <c r="BE549" i="2"/>
  <c r="BE563" i="2"/>
  <c r="BE579" i="2"/>
  <c r="BE632" i="2"/>
  <c r="BE655" i="2"/>
  <c r="BE140" i="2"/>
  <c r="BE191" i="2"/>
  <c r="BE283" i="2"/>
  <c r="BE374" i="2"/>
  <c r="BE393" i="2"/>
  <c r="BE396" i="2"/>
  <c r="BE422" i="2"/>
  <c r="BE432" i="2"/>
  <c r="BE485" i="2"/>
  <c r="BE528" i="2"/>
  <c r="BE532" i="2"/>
  <c r="BE568" i="2"/>
  <c r="BE610" i="2"/>
  <c r="BE615" i="2"/>
  <c r="BE620" i="2"/>
  <c r="BE660" i="2"/>
  <c r="BE666" i="2"/>
  <c r="F37" i="3"/>
  <c r="BD56" i="1" s="1"/>
  <c r="F39" i="4"/>
  <c r="BD58" i="1"/>
  <c r="BD57" i="1" s="1"/>
  <c r="F38" i="6"/>
  <c r="BC62" i="1"/>
  <c r="F36" i="8"/>
  <c r="BA64" i="1"/>
  <c r="F39" i="9"/>
  <c r="BD66" i="1"/>
  <c r="F36" i="14"/>
  <c r="BA71" i="1"/>
  <c r="F37" i="15"/>
  <c r="BD72" i="1"/>
  <c r="F37" i="16"/>
  <c r="BD73" i="1" s="1"/>
  <c r="J34" i="3"/>
  <c r="AW56" i="1"/>
  <c r="F37" i="2"/>
  <c r="BD55" i="1"/>
  <c r="J36" i="7"/>
  <c r="AW63" i="1"/>
  <c r="F37" i="11"/>
  <c r="BB68" i="1"/>
  <c r="J36" i="12"/>
  <c r="AW69" i="1"/>
  <c r="F37" i="4"/>
  <c r="BB58" i="1" s="1"/>
  <c r="BB57" i="1" s="1"/>
  <c r="AX57" i="1" s="1"/>
  <c r="J36" i="5"/>
  <c r="AW60" i="1" s="1"/>
  <c r="F37" i="7"/>
  <c r="BB63" i="1"/>
  <c r="F39" i="10"/>
  <c r="BD67" i="1"/>
  <c r="F38" i="12"/>
  <c r="BC69" i="1"/>
  <c r="F34" i="3"/>
  <c r="BA56" i="1" s="1"/>
  <c r="J36" i="10"/>
  <c r="AW67" i="1"/>
  <c r="F37" i="10"/>
  <c r="BB67" i="1" s="1"/>
  <c r="F38" i="14"/>
  <c r="BC71" i="1"/>
  <c r="F35" i="15"/>
  <c r="BB72" i="1"/>
  <c r="F35" i="3"/>
  <c r="BB56" i="1"/>
  <c r="F36" i="12"/>
  <c r="BA69" i="1" s="1"/>
  <c r="F36" i="13"/>
  <c r="BA70" i="1"/>
  <c r="F37" i="13"/>
  <c r="BB70" i="1" s="1"/>
  <c r="F36" i="15"/>
  <c r="BC72" i="1"/>
  <c r="F36" i="2"/>
  <c r="BC55" i="1"/>
  <c r="F37" i="6"/>
  <c r="BB62" i="1"/>
  <c r="F36" i="10"/>
  <c r="BA67" i="1" s="1"/>
  <c r="F38" i="11"/>
  <c r="BC68" i="1"/>
  <c r="J36" i="11"/>
  <c r="AW68" i="1" s="1"/>
  <c r="F39" i="13"/>
  <c r="BD70" i="1"/>
  <c r="J36" i="14"/>
  <c r="AW71" i="1"/>
  <c r="F34" i="16"/>
  <c r="BA73" i="1"/>
  <c r="J34" i="2"/>
  <c r="AW55" i="1" s="1"/>
  <c r="F38" i="8"/>
  <c r="BC64" i="1"/>
  <c r="F38" i="10"/>
  <c r="BC67" i="1" s="1"/>
  <c r="F39" i="11"/>
  <c r="BD68" i="1"/>
  <c r="J36" i="13"/>
  <c r="AW70" i="1"/>
  <c r="F37" i="14"/>
  <c r="BB71" i="1"/>
  <c r="F34" i="15"/>
  <c r="BA72" i="1" s="1"/>
  <c r="F35" i="16"/>
  <c r="BB73" i="1" s="1"/>
  <c r="F34" i="2"/>
  <c r="BA55" i="1" s="1"/>
  <c r="F38" i="5"/>
  <c r="BC60" i="1"/>
  <c r="BC59" i="1" s="1"/>
  <c r="AY59" i="1" s="1"/>
  <c r="F36" i="6"/>
  <c r="BA62" i="1"/>
  <c r="F36" i="7"/>
  <c r="BA63" i="1" s="1"/>
  <c r="F37" i="8"/>
  <c r="BB64" i="1"/>
  <c r="F39" i="8"/>
  <c r="BD64" i="1" s="1"/>
  <c r="F38" i="13"/>
  <c r="BC70" i="1"/>
  <c r="J34" i="16"/>
  <c r="AW73" i="1"/>
  <c r="F35" i="2"/>
  <c r="BB55" i="1"/>
  <c r="J36" i="6"/>
  <c r="AW62" i="1" s="1"/>
  <c r="F39" i="7"/>
  <c r="BD63" i="1" s="1"/>
  <c r="F38" i="7"/>
  <c r="BC63" i="1" s="1"/>
  <c r="F38" i="9"/>
  <c r="BC66" i="1"/>
  <c r="F39" i="14"/>
  <c r="BD71" i="1" s="1"/>
  <c r="F36" i="16"/>
  <c r="BC73" i="1"/>
  <c r="J36" i="4"/>
  <c r="AW58" i="1" s="1"/>
  <c r="F36" i="5"/>
  <c r="BA60" i="1" s="1"/>
  <c r="BA59" i="1" s="1"/>
  <c r="AW59" i="1" s="1"/>
  <c r="J36" i="8"/>
  <c r="AW64" i="1"/>
  <c r="F36" i="9"/>
  <c r="BA66" i="1" s="1"/>
  <c r="J34" i="15"/>
  <c r="AW72" i="1"/>
  <c r="AS54" i="1"/>
  <c r="F36" i="3"/>
  <c r="BC56" i="1"/>
  <c r="F39" i="5"/>
  <c r="BD60" i="1"/>
  <c r="BD59" i="1" s="1"/>
  <c r="F39" i="6"/>
  <c r="BD62" i="1"/>
  <c r="J36" i="9"/>
  <c r="AW66" i="1" s="1"/>
  <c r="F36" i="11"/>
  <c r="BA68" i="1"/>
  <c r="F37" i="12"/>
  <c r="BB69" i="1" s="1"/>
  <c r="F36" i="4"/>
  <c r="BA58" i="1" s="1"/>
  <c r="BA57" i="1" s="1"/>
  <c r="AW57" i="1" s="1"/>
  <c r="F38" i="4"/>
  <c r="BC58" i="1"/>
  <c r="BC57" i="1" s="1"/>
  <c r="AY57" i="1" s="1"/>
  <c r="F37" i="5"/>
  <c r="BB60" i="1"/>
  <c r="BB59" i="1"/>
  <c r="AX59" i="1" s="1"/>
  <c r="F37" i="9"/>
  <c r="BB66" i="1" s="1"/>
  <c r="F39" i="12"/>
  <c r="BD69" i="1" s="1"/>
  <c r="R462" i="2" l="1"/>
  <c r="R104" i="2"/>
  <c r="T147" i="4"/>
  <c r="R712" i="3"/>
  <c r="T462" i="2"/>
  <c r="P462" i="2"/>
  <c r="P104" i="2" s="1"/>
  <c r="AU55" i="1" s="1"/>
  <c r="P153" i="15"/>
  <c r="T138" i="2"/>
  <c r="T105" i="2"/>
  <c r="T104" i="2" s="1"/>
  <c r="R153" i="15"/>
  <c r="T438" i="5"/>
  <c r="T153" i="15"/>
  <c r="T87" i="16"/>
  <c r="T86" i="16"/>
  <c r="P157" i="12"/>
  <c r="P156" i="12" s="1"/>
  <c r="P107" i="12" s="1"/>
  <c r="AU69" i="1" s="1"/>
  <c r="R98" i="9"/>
  <c r="R97" i="9" s="1"/>
  <c r="P111" i="3"/>
  <c r="T282" i="3"/>
  <c r="T111" i="3"/>
  <c r="P225" i="7"/>
  <c r="T225" i="7"/>
  <c r="T104" i="7"/>
  <c r="R182" i="7"/>
  <c r="R105" i="7"/>
  <c r="R151" i="6"/>
  <c r="T96" i="4"/>
  <c r="T95" i="4"/>
  <c r="T309" i="5"/>
  <c r="R87" i="16"/>
  <c r="R86" i="16"/>
  <c r="T94" i="13"/>
  <c r="T93" i="13" s="1"/>
  <c r="P98" i="9"/>
  <c r="P97" i="9" s="1"/>
  <c r="AU66" i="1" s="1"/>
  <c r="P97" i="6"/>
  <c r="T116" i="5"/>
  <c r="T115" i="5" s="1"/>
  <c r="R130" i="3"/>
  <c r="R111" i="3" s="1"/>
  <c r="P104" i="15"/>
  <c r="P103" i="15" s="1"/>
  <c r="P102" i="15" s="1"/>
  <c r="P101" i="15" s="1"/>
  <c r="AU72" i="1" s="1"/>
  <c r="R106" i="14"/>
  <c r="R95" i="14" s="1"/>
  <c r="R94" i="14" s="1"/>
  <c r="P94" i="13"/>
  <c r="P93" i="13"/>
  <c r="AU70" i="1" s="1"/>
  <c r="T104" i="15"/>
  <c r="T103" i="15" s="1"/>
  <c r="T102" i="15" s="1"/>
  <c r="T101" i="15" s="1"/>
  <c r="P95" i="14"/>
  <c r="P94" i="14" s="1"/>
  <c r="AU71" i="1" s="1"/>
  <c r="BK117" i="5"/>
  <c r="J117" i="5" s="1"/>
  <c r="J65" i="5" s="1"/>
  <c r="T106" i="14"/>
  <c r="T95" i="14" s="1"/>
  <c r="T94" i="14" s="1"/>
  <c r="T111" i="9"/>
  <c r="R309" i="5"/>
  <c r="R116" i="5" s="1"/>
  <c r="T116" i="12"/>
  <c r="T108" i="12"/>
  <c r="P151" i="6"/>
  <c r="P808" i="3"/>
  <c r="R282" i="3"/>
  <c r="P89" i="8"/>
  <c r="P88" i="8"/>
  <c r="AU64" i="1" s="1"/>
  <c r="T112" i="6"/>
  <c r="T97" i="6" s="1"/>
  <c r="T96" i="6" s="1"/>
  <c r="T808" i="3"/>
  <c r="P182" i="7"/>
  <c r="P105" i="7" s="1"/>
  <c r="P104" i="7" s="1"/>
  <c r="AU63" i="1" s="1"/>
  <c r="R808" i="3"/>
  <c r="R104" i="15"/>
  <c r="R103" i="15"/>
  <c r="R102" i="15" s="1"/>
  <c r="R101" i="15" s="1"/>
  <c r="R94" i="13"/>
  <c r="R93" i="13" s="1"/>
  <c r="R157" i="12"/>
  <c r="R156" i="12"/>
  <c r="R107" i="12" s="1"/>
  <c r="R225" i="7"/>
  <c r="R96" i="4"/>
  <c r="R95" i="4"/>
  <c r="P87" i="16"/>
  <c r="P86" i="16" s="1"/>
  <c r="AU73" i="1" s="1"/>
  <c r="BK106" i="14"/>
  <c r="J106" i="14" s="1"/>
  <c r="J67" i="14" s="1"/>
  <c r="R112" i="6"/>
  <c r="R97" i="6" s="1"/>
  <c r="R96" i="6" s="1"/>
  <c r="R438" i="5"/>
  <c r="P309" i="5"/>
  <c r="P116" i="5"/>
  <c r="P115" i="5"/>
  <c r="AU60" i="1" s="1"/>
  <c r="AU59" i="1" s="1"/>
  <c r="P96" i="4"/>
  <c r="P95" i="4" s="1"/>
  <c r="AU58" i="1" s="1"/>
  <c r="AU57" i="1" s="1"/>
  <c r="BK87" i="16"/>
  <c r="BK86" i="16"/>
  <c r="J86" i="16" s="1"/>
  <c r="J30" i="16" s="1"/>
  <c r="AG73" i="1" s="1"/>
  <c r="T157" i="12"/>
  <c r="T156" i="12" s="1"/>
  <c r="P116" i="12"/>
  <c r="P108" i="12"/>
  <c r="T98" i="9"/>
  <c r="T97" i="9" s="1"/>
  <c r="BK282" i="3"/>
  <c r="J282" i="3"/>
  <c r="J68" i="3"/>
  <c r="BK438" i="5"/>
  <c r="J438" i="5"/>
  <c r="J88" i="5" s="1"/>
  <c r="BK225" i="7"/>
  <c r="J225" i="7"/>
  <c r="J78" i="7"/>
  <c r="BK434" i="9"/>
  <c r="J434" i="9"/>
  <c r="J74" i="9" s="1"/>
  <c r="BK96" i="14"/>
  <c r="J96" i="14"/>
  <c r="J65" i="14"/>
  <c r="BK104" i="15"/>
  <c r="J88" i="16"/>
  <c r="J61" i="16" s="1"/>
  <c r="BK712" i="3"/>
  <c r="J712" i="3"/>
  <c r="J73" i="3"/>
  <c r="BK97" i="4"/>
  <c r="J97" i="4"/>
  <c r="J65" i="4" s="1"/>
  <c r="BK112" i="6"/>
  <c r="J112" i="6"/>
  <c r="J67" i="6"/>
  <c r="BK151" i="6"/>
  <c r="J151" i="6"/>
  <c r="J71" i="6" s="1"/>
  <c r="BK161" i="7"/>
  <c r="J161" i="7"/>
  <c r="J69" i="7"/>
  <c r="BK150" i="9"/>
  <c r="J150" i="9"/>
  <c r="J71" i="9" s="1"/>
  <c r="BK138" i="2"/>
  <c r="J138" i="2"/>
  <c r="J63" i="2"/>
  <c r="BK147" i="4"/>
  <c r="J147" i="4"/>
  <c r="J69" i="4" s="1"/>
  <c r="BK240" i="5"/>
  <c r="J240" i="5"/>
  <c r="J74" i="5"/>
  <c r="BK98" i="6"/>
  <c r="J98" i="6"/>
  <c r="J65" i="6" s="1"/>
  <c r="BK89" i="8"/>
  <c r="J89" i="8"/>
  <c r="J64" i="8"/>
  <c r="BK88" i="10"/>
  <c r="J88" i="10"/>
  <c r="J64" i="10" s="1"/>
  <c r="BK141" i="14"/>
  <c r="J141" i="14"/>
  <c r="J71" i="14"/>
  <c r="BK153" i="15"/>
  <c r="J153" i="15"/>
  <c r="J72" i="15" s="1"/>
  <c r="BK462" i="2"/>
  <c r="J462" i="2"/>
  <c r="J69" i="2"/>
  <c r="BK130" i="3"/>
  <c r="BK111" i="3" s="1"/>
  <c r="J111" i="3" s="1"/>
  <c r="J60" i="3" s="1"/>
  <c r="J130" i="3"/>
  <c r="J63" i="3" s="1"/>
  <c r="BK808" i="3"/>
  <c r="J808" i="3"/>
  <c r="J77" i="3"/>
  <c r="BK88" i="11"/>
  <c r="J88" i="11"/>
  <c r="J64" i="11" s="1"/>
  <c r="BK94" i="13"/>
  <c r="BK93" i="13"/>
  <c r="J93" i="13"/>
  <c r="BK108" i="12"/>
  <c r="BK156" i="12"/>
  <c r="J156" i="12" s="1"/>
  <c r="J71" i="12" s="1"/>
  <c r="BK98" i="9"/>
  <c r="BK97" i="9"/>
  <c r="J97" i="9" s="1"/>
  <c r="J32" i="9" s="1"/>
  <c r="AG66" i="1" s="1"/>
  <c r="BK105" i="7"/>
  <c r="J105" i="7" s="1"/>
  <c r="J64" i="7" s="1"/>
  <c r="BK116" i="5"/>
  <c r="BK115" i="5"/>
  <c r="J115" i="5" s="1"/>
  <c r="J32" i="5" s="1"/>
  <c r="AG60" i="1" s="1"/>
  <c r="AG59" i="1" s="1"/>
  <c r="J107" i="4"/>
  <c r="J67" i="4" s="1"/>
  <c r="F35" i="5"/>
  <c r="AZ60" i="1"/>
  <c r="AZ59" i="1" s="1"/>
  <c r="AV59" i="1" s="1"/>
  <c r="AT59" i="1" s="1"/>
  <c r="BA65" i="1"/>
  <c r="AW65" i="1" s="1"/>
  <c r="J33" i="3"/>
  <c r="AV56" i="1" s="1"/>
  <c r="AT56" i="1" s="1"/>
  <c r="F33" i="2"/>
  <c r="AZ55" i="1"/>
  <c r="J33" i="16"/>
  <c r="AV73" i="1"/>
  <c r="AT73" i="1" s="1"/>
  <c r="J35" i="8"/>
  <c r="AV64" i="1" s="1"/>
  <c r="AT64" i="1" s="1"/>
  <c r="F35" i="13"/>
  <c r="AZ70" i="1"/>
  <c r="F35" i="14"/>
  <c r="AZ71" i="1" s="1"/>
  <c r="F33" i="3"/>
  <c r="AZ56" i="1"/>
  <c r="J35" i="6"/>
  <c r="AV62" i="1" s="1"/>
  <c r="AT62" i="1" s="1"/>
  <c r="J35" i="10"/>
  <c r="AV67" i="1" s="1"/>
  <c r="AT67" i="1" s="1"/>
  <c r="J35" i="11"/>
  <c r="AV68" i="1"/>
  <c r="AT68" i="1"/>
  <c r="J35" i="12"/>
  <c r="AV69" i="1" s="1"/>
  <c r="AT69" i="1" s="1"/>
  <c r="J32" i="13"/>
  <c r="AG70" i="1" s="1"/>
  <c r="BC65" i="1"/>
  <c r="AY65" i="1" s="1"/>
  <c r="BB65" i="1"/>
  <c r="AX65" i="1"/>
  <c r="J33" i="15"/>
  <c r="AV72" i="1"/>
  <c r="AT72" i="1"/>
  <c r="F35" i="8"/>
  <c r="AZ64" i="1" s="1"/>
  <c r="F35" i="9"/>
  <c r="AZ66" i="1"/>
  <c r="J35" i="14"/>
  <c r="AV71" i="1"/>
  <c r="AT71" i="1" s="1"/>
  <c r="J33" i="2"/>
  <c r="AV55" i="1"/>
  <c r="AT55" i="1"/>
  <c r="F35" i="6"/>
  <c r="AZ62" i="1" s="1"/>
  <c r="F35" i="10"/>
  <c r="AZ67" i="1" s="1"/>
  <c r="F35" i="12"/>
  <c r="AZ69" i="1" s="1"/>
  <c r="F35" i="4"/>
  <c r="AZ58" i="1"/>
  <c r="AZ57" i="1"/>
  <c r="AV57" i="1"/>
  <c r="AT57" i="1" s="1"/>
  <c r="F35" i="7"/>
  <c r="AZ63" i="1" s="1"/>
  <c r="BB61" i="1"/>
  <c r="AX61" i="1" s="1"/>
  <c r="BD61" i="1"/>
  <c r="BC61" i="1"/>
  <c r="AY61" i="1" s="1"/>
  <c r="J35" i="9"/>
  <c r="AV66" i="1"/>
  <c r="AT66" i="1"/>
  <c r="BA61" i="1"/>
  <c r="AW61" i="1" s="1"/>
  <c r="J35" i="13"/>
  <c r="AV70" i="1" s="1"/>
  <c r="AT70" i="1" s="1"/>
  <c r="F33" i="15"/>
  <c r="AZ72" i="1"/>
  <c r="J35" i="4"/>
  <c r="AV58" i="1" s="1"/>
  <c r="AT58" i="1" s="1"/>
  <c r="J35" i="5"/>
  <c r="AV60" i="1" s="1"/>
  <c r="AT60" i="1" s="1"/>
  <c r="J35" i="7"/>
  <c r="AV63" i="1" s="1"/>
  <c r="AT63" i="1" s="1"/>
  <c r="F35" i="11"/>
  <c r="AZ68" i="1" s="1"/>
  <c r="BD65" i="1"/>
  <c r="F33" i="16"/>
  <c r="AZ73" i="1" s="1"/>
  <c r="R104" i="7" l="1"/>
  <c r="R110" i="3"/>
  <c r="BK103" i="15"/>
  <c r="J103" i="15"/>
  <c r="J61" i="15"/>
  <c r="R115" i="5"/>
  <c r="P96" i="6"/>
  <c r="AU62" i="1"/>
  <c r="AU61" i="1" s="1"/>
  <c r="T107" i="12"/>
  <c r="T110" i="3"/>
  <c r="P110" i="3"/>
  <c r="AU56" i="1" s="1"/>
  <c r="J104" i="15"/>
  <c r="J62" i="15"/>
  <c r="J59" i="16"/>
  <c r="BK95" i="14"/>
  <c r="J95" i="14"/>
  <c r="J64" i="14"/>
  <c r="BK88" i="8"/>
  <c r="J88" i="8"/>
  <c r="J63" i="8" s="1"/>
  <c r="BK87" i="10"/>
  <c r="J87" i="10"/>
  <c r="J32" i="10" s="1"/>
  <c r="AG67" i="1" s="1"/>
  <c r="J87" i="16"/>
  <c r="J60" i="16" s="1"/>
  <c r="BK96" i="4"/>
  <c r="J96" i="4"/>
  <c r="J64" i="4"/>
  <c r="BK97" i="6"/>
  <c r="J97" i="6"/>
  <c r="J64" i="6"/>
  <c r="BK105" i="2"/>
  <c r="J105" i="2"/>
  <c r="J60" i="2"/>
  <c r="BK87" i="11"/>
  <c r="J87" i="11" s="1"/>
  <c r="J63" i="11" s="1"/>
  <c r="J39" i="16"/>
  <c r="AN70" i="1"/>
  <c r="J94" i="13"/>
  <c r="J64" i="13" s="1"/>
  <c r="J63" i="13"/>
  <c r="BK107" i="12"/>
  <c r="J107" i="12"/>
  <c r="J63" i="12"/>
  <c r="J108" i="12"/>
  <c r="J64" i="12"/>
  <c r="J41" i="13"/>
  <c r="AN66" i="1"/>
  <c r="J63" i="9"/>
  <c r="J98" i="9"/>
  <c r="J64" i="9"/>
  <c r="J41" i="9"/>
  <c r="BK104" i="7"/>
  <c r="J104" i="7"/>
  <c r="J63" i="7"/>
  <c r="AN60" i="1"/>
  <c r="AN59" i="1"/>
  <c r="J63" i="5"/>
  <c r="J116" i="5"/>
  <c r="J64" i="5" s="1"/>
  <c r="J41" i="5"/>
  <c r="BK110" i="3"/>
  <c r="J110" i="3"/>
  <c r="J59" i="3"/>
  <c r="AN73" i="1"/>
  <c r="AU65" i="1"/>
  <c r="AZ61" i="1"/>
  <c r="AV61" i="1"/>
  <c r="AT61" i="1" s="1"/>
  <c r="AZ65" i="1"/>
  <c r="AV65" i="1" s="1"/>
  <c r="AT65" i="1" s="1"/>
  <c r="BA54" i="1"/>
  <c r="W30" i="1" s="1"/>
  <c r="BD54" i="1"/>
  <c r="W33" i="1"/>
  <c r="BB54" i="1"/>
  <c r="W31" i="1"/>
  <c r="BC54" i="1"/>
  <c r="W32" i="1" s="1"/>
  <c r="J41" i="10" l="1"/>
  <c r="BK94" i="14"/>
  <c r="J94" i="14"/>
  <c r="BK102" i="15"/>
  <c r="J102" i="15"/>
  <c r="J60" i="15"/>
  <c r="J63" i="10"/>
  <c r="BK95" i="4"/>
  <c r="J95" i="4" s="1"/>
  <c r="J63" i="4" s="1"/>
  <c r="BK104" i="2"/>
  <c r="J104" i="2" s="1"/>
  <c r="J59" i="2" s="1"/>
  <c r="BK96" i="6"/>
  <c r="J96" i="6"/>
  <c r="AN67" i="1"/>
  <c r="J32" i="11"/>
  <c r="AG68" i="1"/>
  <c r="J32" i="14"/>
  <c r="AG71" i="1"/>
  <c r="AN71" i="1"/>
  <c r="AX54" i="1"/>
  <c r="J32" i="6"/>
  <c r="AG62" i="1" s="1"/>
  <c r="AU54" i="1"/>
  <c r="AZ54" i="1"/>
  <c r="AV54" i="1"/>
  <c r="AK29" i="1"/>
  <c r="J32" i="7"/>
  <c r="AG63" i="1"/>
  <c r="J30" i="3"/>
  <c r="AG56" i="1" s="1"/>
  <c r="AN56" i="1" s="1"/>
  <c r="J32" i="8"/>
  <c r="AG64" i="1" s="1"/>
  <c r="AY54" i="1"/>
  <c r="AW54" i="1"/>
  <c r="AK30" i="1"/>
  <c r="J32" i="12"/>
  <c r="AG69" i="1"/>
  <c r="J41" i="6" l="1"/>
  <c r="J41" i="11"/>
  <c r="J41" i="8"/>
  <c r="J63" i="14"/>
  <c r="BK101" i="15"/>
  <c r="J101" i="15"/>
  <c r="J63" i="6"/>
  <c r="J41" i="14"/>
  <c r="J41" i="12"/>
  <c r="AN69" i="1"/>
  <c r="AN63" i="1"/>
  <c r="J41" i="7"/>
  <c r="J39" i="3"/>
  <c r="AN62" i="1"/>
  <c r="AN68" i="1"/>
  <c r="AN64" i="1"/>
  <c r="J30" i="2"/>
  <c r="AG55" i="1"/>
  <c r="AN55" i="1"/>
  <c r="AG61" i="1"/>
  <c r="AT54" i="1"/>
  <c r="J30" i="15"/>
  <c r="AG72" i="1"/>
  <c r="AN72" i="1"/>
  <c r="AG65" i="1"/>
  <c r="W29" i="1"/>
  <c r="J32" i="4"/>
  <c r="AG58" i="1"/>
  <c r="AG57" i="1"/>
  <c r="AN57" i="1"/>
  <c r="AN65" i="1" l="1"/>
  <c r="AN61" i="1"/>
  <c r="J39" i="15"/>
  <c r="AN58" i="1"/>
  <c r="J41" i="4"/>
  <c r="J39" i="2"/>
  <c r="J59" i="15"/>
  <c r="AG54" i="1"/>
  <c r="AK26" i="1" s="1"/>
  <c r="AK35" i="1" s="1"/>
  <c r="AN54" i="1" l="1"/>
</calcChain>
</file>

<file path=xl/sharedStrings.xml><?xml version="1.0" encoding="utf-8"?>
<sst xmlns="http://schemas.openxmlformats.org/spreadsheetml/2006/main" count="46670" uniqueCount="5719">
  <si>
    <t>Export Komplet</t>
  </si>
  <si>
    <t>VZ</t>
  </si>
  <si>
    <t>2.0</t>
  </si>
  <si>
    <t>ZAMOK</t>
  </si>
  <si>
    <t>False</t>
  </si>
  <si>
    <t>{59484936-bca9-4e8f-b79d-4563027c299f}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</si>
  <si>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</si>
  <si>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</si>
  <si>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</si>
  <si>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</si>
  <si>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</si>
  <si>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</si>
  <si>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Kód:</t>
  </si>
  <si>
    <t>2025/04/21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</si>
  <si>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</si>
  <si>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</si>
  <si>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Rekonstrukce rehabilitace v 1.PP budovy B v HNSP v Bílině</t>
  </si>
  <si>
    <t>KSO:</t>
  </si>
  <si>
    <t/>
  </si>
  <si>
    <t>CC-CZ:</t>
  </si>
  <si>
    <t>Místo:</t>
  </si>
  <si>
    <t xml:space="preserve"> </t>
  </si>
  <si>
    <t>Datum:</t>
  </si>
  <si>
    <t>14. 12. 2025</t>
  </si>
  <si>
    <t>Zadavatel:</t>
  </si>
  <si>
    <t>IČ:</t>
  </si>
  <si>
    <t>00266230</t>
  </si>
  <si>
    <t>Město Bílina, Břežánská 50/4, 418 01 Bílina</t>
  </si>
  <si>
    <t>DIČ:</t>
  </si>
  <si>
    <t>CZ00266230</t>
  </si>
  <si>
    <t>Účastník:</t>
  </si>
  <si>
    <t>Vyplň údaj</t>
  </si>
  <si>
    <t>Projektant: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</si>
  <si>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</si>
  <si>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</si>
  <si>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</si>
  <si>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</si>
  <si>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</si>
  <si>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</si>
  <si>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</si>
  <si>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</si>
  <si>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</si>
  <si>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</si>
  <si>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</si>
  <si>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</si>
  <si>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</si>
  <si>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</si>
  <si>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</si>
  <si>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</si>
  <si>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</si>
  <si>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</si>
  <si>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</si>
  <si>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</si>
  <si>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</si>
  <si>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</si>
  <si>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</si>
  <si>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</si>
  <si>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</si>
  <si>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</si>
  <si>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</si>
  <si>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</si>
  <si>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</si>
  <si>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</si>
  <si>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</si>
  <si>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</si>
  <si>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</si>
  <si>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</si>
  <si>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</si>
  <si>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</si>
  <si>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</si>
  <si>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</si>
  <si>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</si>
  <si>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</si>
  <si>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</si>
  <si>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</si>
  <si>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</si>
  <si>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1</t>
  </si>
  <si>
    <t>SO 01 - Bourací práce</t>
  </si>
  <si>
    <t>STA</t>
  </si>
  <si>
    <t>{906e1bed-67f5-4a8f-b162-15afea144dc7}</t>
  </si>
  <si>
    <t>2</t>
  </si>
  <si>
    <t>SO 01 - Stavební úpravy</t>
  </si>
  <si>
    <t>{13607fb1-ad2e-4120-8944-4f152cb447fe}</t>
  </si>
  <si>
    <t>3</t>
  </si>
  <si>
    <t>SO 01 - Sanační opatření</t>
  </si>
  <si>
    <t>{84d3310d-1ebc-49a8-b17c-8f9973ee040f}</t>
  </si>
  <si>
    <t>Sanační omítky a injektážní práce</t>
  </si>
  <si>
    <t>Soupis</t>
  </si>
  <si>
    <t>{f5137178-d57c-419b-93ea-2f1a4d8a0d82}</t>
  </si>
  <si>
    <t>4</t>
  </si>
  <si>
    <t>SO 02 - Venkovní úpravy</t>
  </si>
  <si>
    <t>{e870ef9d-8553-4a90-b272-3d0f74a2046d}</t>
  </si>
  <si>
    <t>Okapový chodník a svislé hydroizolace</t>
  </si>
  <si>
    <t>{0b9556f1-78cb-45d3-876f-e35bcecc557e}</t>
  </si>
  <si>
    <t>5</t>
  </si>
  <si>
    <t>ZTI</t>
  </si>
  <si>
    <t>{380ee3d7-e575-42fa-a846-5ef174b514ad}</t>
  </si>
  <si>
    <t>Vodovod</t>
  </si>
  <si>
    <t>{de07ead2-f178-4043-ad46-c682070f50aa}</t>
  </si>
  <si>
    <t>Kanalizace</t>
  </si>
  <si>
    <t>{37f75f82-c896-4e0c-85eb-bd094eb6ffe3}</t>
  </si>
  <si>
    <t>Zařizovací předměty</t>
  </si>
  <si>
    <t>{a029d5e7-c480-445c-93b3-37a4fafae8e6}</t>
  </si>
  <si>
    <t>6</t>
  </si>
  <si>
    <t>Elektroinstalace</t>
  </si>
  <si>
    <t>{cb097e2a-547f-4449-8464-0b9d8a16dc8c}</t>
  </si>
  <si>
    <t>Elektroinstalace - silnoproud</t>
  </si>
  <si>
    <t>{5fa6b94e-9ef0-48ce-bc3a-e1b9ca68408c}</t>
  </si>
  <si>
    <t>1.1</t>
  </si>
  <si>
    <t>Elektroinstalace  - silnoproud - doplnění 1 bezdotykové otevírání dveří</t>
  </si>
  <si>
    <t>{4810023b-45e4-46e4-bc8e-d5eb1275f8f4}</t>
  </si>
  <si>
    <t>1.2</t>
  </si>
  <si>
    <t>Elektroinstalace - silnoproud - doplnění 2 ventilátory a osoušeč</t>
  </si>
  <si>
    <t>{47bc1399-fc80-4e20-906a-ee604a0ee2da}</t>
  </si>
  <si>
    <t>Elektroinstalace - slaboproud</t>
  </si>
  <si>
    <t>{d96a6b8f-494f-4de4-8e1c-6f3816f79062}</t>
  </si>
  <si>
    <t>2.1</t>
  </si>
  <si>
    <t>Elektroinstalace - slaboproud - Elektronická recepce a vyvolávací systém</t>
  </si>
  <si>
    <t>{4427009e-cd24-425d-ad0b-75bf748d1c9e}</t>
  </si>
  <si>
    <t>GSM</t>
  </si>
  <si>
    <t>{0e593a0a-5936-4f4b-956a-3335062f6638}</t>
  </si>
  <si>
    <t>7</t>
  </si>
  <si>
    <t>Vzduchotechnika</t>
  </si>
  <si>
    <t>{3180c30a-6aa8-412e-bd04-e87a8121f5d2}</t>
  </si>
  <si>
    <t>8</t>
  </si>
  <si>
    <t>VRN</t>
  </si>
  <si>
    <t>{9d39e6b2-bbd2-4813-ad36-2711a83a77f3}</t>
  </si>
  <si>
    <t>obklad_bourani</t>
  </si>
  <si>
    <t>bourání obkladů</t>
  </si>
  <si>
    <t>m2</t>
  </si>
  <si>
    <t>230,87</t>
  </si>
  <si>
    <t>plocha_bour_1_PP</t>
  </si>
  <si>
    <t>plocha místností 1.pp - část bourací práce - celkem</t>
  </si>
  <si>
    <t>467,56</t>
  </si>
  <si>
    <t>KRYCÍ LIST SOUPISU PRACÍ</t>
  </si>
  <si>
    <t>plocha_bour_dlaz</t>
  </si>
  <si>
    <t>plocha bourané dlažby - 1. PP</t>
  </si>
  <si>
    <t>242</t>
  </si>
  <si>
    <t>plocha_bour_pvc</t>
  </si>
  <si>
    <t>procha bourané PVC - 1.PP</t>
  </si>
  <si>
    <t>214,97</t>
  </si>
  <si>
    <t>pricka_bour_do_100</t>
  </si>
  <si>
    <t>příčka bouraná do 100 mm</t>
  </si>
  <si>
    <t>177,81</t>
  </si>
  <si>
    <t>pricka_bour_od_100</t>
  </si>
  <si>
    <t>příčka bouraná přes 100 do 150 mm</t>
  </si>
  <si>
    <t>22,22</t>
  </si>
  <si>
    <t>Objekt:</t>
  </si>
  <si>
    <t>san_omitka</t>
  </si>
  <si>
    <t>sanační omítka vnitřní</t>
  </si>
  <si>
    <t>249,16</t>
  </si>
  <si>
    <t>1 - SO 01 - Bourací práce</t>
  </si>
  <si>
    <t>sokl_bour_dlaz</t>
  </si>
  <si>
    <t>sokl bouraný keramický</t>
  </si>
  <si>
    <t>139,46</t>
  </si>
  <si>
    <t>sokl_bour_pvc</t>
  </si>
  <si>
    <t>sokl bouraný PVC</t>
  </si>
  <si>
    <t>mb</t>
  </si>
  <si>
    <t>215,48</t>
  </si>
  <si>
    <t>zdivo_bour_nad_150</t>
  </si>
  <si>
    <t>zdivo bourané nad 150 mm</t>
  </si>
  <si>
    <t>m3</t>
  </si>
  <si>
    <t>9,29</t>
  </si>
  <si>
    <t>REKAPITULACE ČLENĚNÍ SOUPISU PRACÍ</t>
  </si>
  <si>
    <t>Kód dílu - Popis</t>
  </si>
  <si>
    <t>Cena celkem [CZK]</t>
  </si>
  <si>
    <t>-1</t>
  </si>
  <si>
    <t>HSV -  Práce a dodávky HSV</t>
  </si>
  <si>
    <t xml:space="preserve">    6 - Úpravy povrchů, podlahy a osazování výplní</t>
  </si>
  <si>
    <t xml:space="preserve">      61 - Úprava povrchů vnitřních</t>
  </si>
  <si>
    <t xml:space="preserve">    9 -  Ostatní konstrukce a práce, bourání</t>
  </si>
  <si>
    <t xml:space="preserve">      94 - Lešení a stavební výtahy</t>
  </si>
  <si>
    <t xml:space="preserve">      96 - Bourání konstrukcí</t>
  </si>
  <si>
    <t xml:space="preserve">      97 - Prorážení otvorů a ostatní bourací práce</t>
  </si>
  <si>
    <t xml:space="preserve">      997 - Přesun sutě</t>
  </si>
  <si>
    <t xml:space="preserve">      998 -  Přesun hmot</t>
  </si>
  <si>
    <t>PSV -  Práce a dodávky PSV</t>
  </si>
  <si>
    <t xml:space="preserve">    711 - Izolace proti vodě, vlhkosti a plynům</t>
  </si>
  <si>
    <t xml:space="preserve">    713 - Izolace tepelné</t>
  </si>
  <si>
    <t xml:space="preserve">    725 - Zdravotechnika - zařizovací předměty</t>
  </si>
  <si>
    <t xml:space="preserve">    734 - Ústřední vytápění - armatury</t>
  </si>
  <si>
    <t xml:space="preserve">    735 - Ústřední vytápění - otopná tělesa</t>
  </si>
  <si>
    <t xml:space="preserve">    741 - Elektroinstalace - silnoproud</t>
  </si>
  <si>
    <t xml:space="preserve">    742 - Elektroinstalace - slaboproud</t>
  </si>
  <si>
    <t xml:space="preserve">    751 - Vzduchotechnika</t>
  </si>
  <si>
    <t xml:space="preserve">    763 - Konstrukce suché výstavby</t>
  </si>
  <si>
    <t xml:space="preserve">    764 - Konstrukce klempířské</t>
  </si>
  <si>
    <t xml:space="preserve">    766 -  Konstrukce truhlářské</t>
  </si>
  <si>
    <t xml:space="preserve">    767 - Konstrukce zámečnické</t>
  </si>
  <si>
    <t xml:space="preserve">    776 -  Podlahy povlakové</t>
  </si>
  <si>
    <t xml:space="preserve">    781 - Dokončovací práce - obklady</t>
  </si>
  <si>
    <t xml:space="preserve">    783 -  Dokončovací práce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</si>
  <si>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</si>
  <si>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</si>
  <si>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</si>
  <si>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</si>
  <si>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</si>
  <si>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</si>
  <si>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</si>
  <si>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</si>
  <si>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</si>
  <si>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</si>
  <si>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</si>
  <si>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</si>
  <si>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Dodavatel</t>
  </si>
  <si>
    <t>Náklady soupisu celkem</t>
  </si>
  <si>
    <t>HSV</t>
  </si>
  <si>
    <t xml:space="preserve"> Práce a dodávky HSV</t>
  </si>
  <si>
    <t>ROZPOCET</t>
  </si>
  <si>
    <t>Úpravy povrchů, podlahy a osazování výplní</t>
  </si>
  <si>
    <t>61</t>
  </si>
  <si>
    <t>Úprava povrchů vnitřních</t>
  </si>
  <si>
    <t>K</t>
  </si>
  <si>
    <t>612131151</t>
  </si>
  <si>
    <t>Sanační postřik vnitřních stěn nanášený celoplošně ručně</t>
  </si>
  <si>
    <t>CS ÚRS 2025 02</t>
  </si>
  <si>
    <t>-1950470622</t>
  </si>
  <si>
    <t>PP</t>
  </si>
  <si>
    <t>Sanační postřik vnitřních omítaných ploch vápenocementový nanášený ručně celoplošně stěn</t>
  </si>
  <si>
    <t>Online PSC</t>
  </si>
  <si>
    <t>https://podminky.urs.cz/item/CS_URS_2025_02/612131151</t>
  </si>
  <si>
    <t>VV</t>
  </si>
  <si>
    <t>v-100 cm</t>
  </si>
  <si>
    <t>S01,S07 - v-100 cm+10cm</t>
  </si>
  <si>
    <t>(1,2+2,1+4,85+6,55+1,63+1,83+0,5+43,81)*1,1</t>
  </si>
  <si>
    <t>(1,49+5,68)*1,1</t>
  </si>
  <si>
    <t>S15</t>
  </si>
  <si>
    <t>(2,49+2,58)*1,1</t>
  </si>
  <si>
    <t>S16</t>
  </si>
  <si>
    <t>(1,05+0,72+0,51+0,72+0,56+0,55)*1,1</t>
  </si>
  <si>
    <t>S17,22A,23,24,25</t>
  </si>
  <si>
    <t>1,56*1,1</t>
  </si>
  <si>
    <t>(0,58+1,73-0,98)*1,1</t>
  </si>
  <si>
    <t>10,53*1,1</t>
  </si>
  <si>
    <t>1,73*1,1</t>
  </si>
  <si>
    <t>S26</t>
  </si>
  <si>
    <t>(3,45+0,45+3,23+0,3+0,55*2)*1,1</t>
  </si>
  <si>
    <t>S27,28,34</t>
  </si>
  <si>
    <t>(25,69-0,9*2+5,19+26,28)*1,1</t>
  </si>
  <si>
    <t>S35</t>
  </si>
  <si>
    <t>(1,23+4,22)*1,1</t>
  </si>
  <si>
    <t>Mezisoučet</t>
  </si>
  <si>
    <t>v-150 cm+10 cm</t>
  </si>
  <si>
    <t>S04,06</t>
  </si>
  <si>
    <t>5,53*1,6</t>
  </si>
  <si>
    <t>S08-15</t>
  </si>
  <si>
    <t>(2,7+25,77+3,08+2,49+3,87)*1,6</t>
  </si>
  <si>
    <t>Součet</t>
  </si>
  <si>
    <t>9</t>
  </si>
  <si>
    <t xml:space="preserve"> Ostatní konstrukce a práce, bourání</t>
  </si>
  <si>
    <t>94</t>
  </si>
  <si>
    <t>Lešení a stavební výtahy</t>
  </si>
  <si>
    <t>949101111</t>
  </si>
  <si>
    <t>Lešení pomocné pro objekty pozemních staveb s lešeňovou podlahou v do 1,9 m zatížení do 150 kg/m2</t>
  </si>
  <si>
    <t>-1045009422</t>
  </si>
  <si>
    <t>Lešení pomocné pracovní pro objekty pozemních staveb pro zatížení do 150 kg/m2, o výšce lešeňové podlahy do 1,9 m</t>
  </si>
  <si>
    <t>https://podminky.urs.cz/item/CS_URS_2025_02/949101111</t>
  </si>
  <si>
    <t>96</t>
  </si>
  <si>
    <t>Bourání konstrukcí</t>
  </si>
  <si>
    <t>961055111</t>
  </si>
  <si>
    <t>Bourání základů ze ŽB</t>
  </si>
  <si>
    <t>-1971972565</t>
  </si>
  <si>
    <t>Bourání základů z betonu železového</t>
  </si>
  <si>
    <t>https://podminky.urs.cz/item/CS_URS_2025_02/961055111</t>
  </si>
  <si>
    <t>pozn.17</t>
  </si>
  <si>
    <t>(0,55*0,65+0,7*0,15*2)*0,2</t>
  </si>
  <si>
    <t>962031132</t>
  </si>
  <si>
    <t>Bourání příček nebo přizdívek z cihel pálených plných tl do 100 mm</t>
  </si>
  <si>
    <t>842751986</t>
  </si>
  <si>
    <t>Bourání příček nebo přizdívek z cihel pálených plných, tl. do 100 mm</t>
  </si>
  <si>
    <t>https://podminky.urs.cz/item/CS_URS_2025_02/962031132</t>
  </si>
  <si>
    <t>962031133</t>
  </si>
  <si>
    <t>Bourání příček nebo přizdívek z cihel pálených plných tl přes 100 do 150 mm</t>
  </si>
  <si>
    <t>-1811815175</t>
  </si>
  <si>
    <t>Bourání příček nebo přizdívek z cihel pálených plných, tl. přes 100 do 150 mm</t>
  </si>
  <si>
    <t>https://podminky.urs.cz/item/CS_URS_2025_02/962031133</t>
  </si>
  <si>
    <t>bourání přizdívek zazděných stoupaček tl. cca 0,15 m</t>
  </si>
  <si>
    <t>12*3*0,3</t>
  </si>
  <si>
    <t>962032230</t>
  </si>
  <si>
    <t>Bourání zdiva z cihel pálených nebo vápenopískových na MV nebo MVC do 1 m3</t>
  </si>
  <si>
    <t>10236351</t>
  </si>
  <si>
    <t>Bourání zdiva nadzákladového z cihel pálených plných nebo lícových nebo vápenopískových na maltu vápennou nebo vápenocementovou, objemu do 1 m3</t>
  </si>
  <si>
    <t>https://podminky.urs.cz/item/CS_URS_2025_02/962032230</t>
  </si>
  <si>
    <t>962032231</t>
  </si>
  <si>
    <t>Bourání zdiva z cihel pálených nebo vápenopískových na MV nebo MVC přes 1 m3</t>
  </si>
  <si>
    <t>-1745377812</t>
  </si>
  <si>
    <t>Bourání zdiva nadzákladového z cihel pálených plných nebo lícových nebo vápenopískových na maltu vápennou nebo vápenocementovou, objemu přes 1 m3</t>
  </si>
  <si>
    <t>https://podminky.urs.cz/item/CS_URS_2025_02/962032231</t>
  </si>
  <si>
    <t>m.S13</t>
  </si>
  <si>
    <t>0,61*0,61*2,81</t>
  </si>
  <si>
    <t>965042141</t>
  </si>
  <si>
    <t>Bourání podkladů pod dlažby nebo mazanin betonových nebo z litého asfaltu tl do 100 mm pl přes 4 m2</t>
  </si>
  <si>
    <t>1134768547</t>
  </si>
  <si>
    <t>Bourání mazanin betonových nebo z litého asfaltu tl. do 100 mm, plochy přes 4 m2</t>
  </si>
  <si>
    <t>https://podminky.urs.cz/item/CS_URS_2025_02/965042141</t>
  </si>
  <si>
    <t>plocha_bour_1_PP*0,08</t>
  </si>
  <si>
    <t>odpočet chodba SO01,SO12</t>
  </si>
  <si>
    <t>-122,9*0,08</t>
  </si>
  <si>
    <t>965049111.1</t>
  </si>
  <si>
    <t>Příplatek k bourání betonových mazanin za bourání mazanin s podlahovým topením tl do 100 mm</t>
  </si>
  <si>
    <t>-954711476</t>
  </si>
  <si>
    <t>10</t>
  </si>
  <si>
    <t>965042231</t>
  </si>
  <si>
    <t>Bourání podkladů pod dlažby nebo mazanin betonových nebo z litého asfaltu tl přes 100 mm pl do 4 m2</t>
  </si>
  <si>
    <t>-1421796457</t>
  </si>
  <si>
    <t>Bourání mazanin betonových nebo z litého asfaltu tl. přes 100 mm, plochy do 4 m2</t>
  </si>
  <si>
    <t>https://podminky.urs.cz/item/CS_URS_2025_02/965042231</t>
  </si>
  <si>
    <t>(2,8+3,3+1)*0,12</t>
  </si>
  <si>
    <t>11</t>
  </si>
  <si>
    <t>965042241</t>
  </si>
  <si>
    <t>Bourání podkladů pod dlažby nebo mazanin betonových nebo z litého asfaltu tl přes 100 mm pl přes 4 m2</t>
  </si>
  <si>
    <t>-461306117</t>
  </si>
  <si>
    <t>Bourání mazanin betonových nebo z litého asfaltu tl. přes 100 mm, plochy přes 4 m2</t>
  </si>
  <si>
    <t>https://podminky.urs.cz/item/CS_URS_2025_02/965042241</t>
  </si>
  <si>
    <t>(56,7+6+5,5+5,3)*0,12</t>
  </si>
  <si>
    <t>965049112</t>
  </si>
  <si>
    <t>Příplatek k bourání betonových mazanin za bourání mazanin se svařovanou sítí tl přes 100 mm</t>
  </si>
  <si>
    <t>-460814464</t>
  </si>
  <si>
    <t>Bourání mazanin Příplatek k cenám za bourání mazanin betonových se svařovanou sítí, tl. přes 100 mm</t>
  </si>
  <si>
    <t>https://podminky.urs.cz/item/CS_URS_2025_02/965049112</t>
  </si>
  <si>
    <t>0,85</t>
  </si>
  <si>
    <t>8,82</t>
  </si>
  <si>
    <t>13</t>
  </si>
  <si>
    <t>965081223</t>
  </si>
  <si>
    <t>Bourání podlah z dlaždic keramických nebo xylolitových tl přes 10 mm plochy přes 1 m2</t>
  </si>
  <si>
    <t>1697245798</t>
  </si>
  <si>
    <t>Bourání podlah z dlaždic bez podkladního lože nebo mazaniny, s jakoukoliv výplní spár keramických nebo xylolitových tl. přes 10 mm plochy přes 1 m2</t>
  </si>
  <si>
    <t>https://podminky.urs.cz/item/CS_URS_2025_02/965081223</t>
  </si>
  <si>
    <t>14</t>
  </si>
  <si>
    <t>965081611</t>
  </si>
  <si>
    <t>Odsekání soklíků rovných</t>
  </si>
  <si>
    <t>m</t>
  </si>
  <si>
    <t>-2113342572</t>
  </si>
  <si>
    <t>Odsekání soklíků včetně otlučení podkladní omítky až na zdivo rovných</t>
  </si>
  <si>
    <t>https://podminky.urs.cz/item/CS_URS_2025_02/965081611</t>
  </si>
  <si>
    <t>15</t>
  </si>
  <si>
    <t>965082923</t>
  </si>
  <si>
    <t>Odstranění násypů pod podlahami tl do 100 mm pl přes 2 m2</t>
  </si>
  <si>
    <t>-206874010</t>
  </si>
  <si>
    <t>Odstranění násypu pod podlahami nebo ochranného násypu na střechách tl. do 100 mm, plochy přes 2 m2</t>
  </si>
  <si>
    <t>https://podminky.urs.cz/item/CS_URS_2025_02/965082923</t>
  </si>
  <si>
    <t>výkres D.1.1.3.06 - tl. 100 mm</t>
  </si>
  <si>
    <t>80,6*0,1</t>
  </si>
  <si>
    <t>16</t>
  </si>
  <si>
    <t>967031132</t>
  </si>
  <si>
    <t>Přisekání rovných ostění v cihelném zdivu na MV nebo MVC</t>
  </si>
  <si>
    <t>-670907376</t>
  </si>
  <si>
    <t>Přisekání (špicování) plošné nebo rovných ostění zdiva z cihel pálených rovných ostění, bez odstupu, po hrubém vybourání otvorů, na maltu vápennou nebo vápenocementovou</t>
  </si>
  <si>
    <t>https://podminky.urs.cz/item/CS_URS_2025_02/967031132</t>
  </si>
  <si>
    <t>okno S04</t>
  </si>
  <si>
    <t>0,76*0,75*2</t>
  </si>
  <si>
    <t>0,74*0,75*2</t>
  </si>
  <si>
    <t>zazdívky S07</t>
  </si>
  <si>
    <t>0,69*2,1*4</t>
  </si>
  <si>
    <t>0,51*2,81</t>
  </si>
  <si>
    <t>pozn.4</t>
  </si>
  <si>
    <t>0,65*4*0,25</t>
  </si>
  <si>
    <t>17</t>
  </si>
  <si>
    <t>968062244</t>
  </si>
  <si>
    <t>Vybourání dřevěných rámů oken jednoduchých včetně křídel pl do 1 m2</t>
  </si>
  <si>
    <t>1965922481</t>
  </si>
  <si>
    <t>Vybourání dřevěných rámů oken s křídly, dveřních zárubní, vrat, stěn, ostění nebo obkladů rámů oken s křídly jednoduchých, plochy do 1 m2</t>
  </si>
  <si>
    <t>https://podminky.urs.cz/item/CS_URS_2025_02/968062244</t>
  </si>
  <si>
    <t>pozn. 12</t>
  </si>
  <si>
    <t>0,58*1,83</t>
  </si>
  <si>
    <t>18</t>
  </si>
  <si>
    <t>968072455</t>
  </si>
  <si>
    <t>Vybourání kovových dveřních zárubní pl do 2 m2</t>
  </si>
  <si>
    <t>-1508592455</t>
  </si>
  <si>
    <t>Vybourání kovových rámů oken s křídly, dveřních zárubní, vrat, stěn, ostění nebo obkladů dveřních zárubní, plochy do 2 m2</t>
  </si>
  <si>
    <t>https://podminky.urs.cz/item/CS_URS_2025_02/968072455</t>
  </si>
  <si>
    <t>š.600 mm</t>
  </si>
  <si>
    <t>9*0,6*1,97</t>
  </si>
  <si>
    <t>š.700 mm</t>
  </si>
  <si>
    <t>2*0,7*1,97</t>
  </si>
  <si>
    <t>š. 800 mm</t>
  </si>
  <si>
    <t>9*0,8*1,97</t>
  </si>
  <si>
    <t>š.900 mm</t>
  </si>
  <si>
    <t>7*0,9*1,97</t>
  </si>
  <si>
    <t>19</t>
  </si>
  <si>
    <t>968072456</t>
  </si>
  <si>
    <t>Vybourání kovových dveřních zárubní pl přes 2 m2</t>
  </si>
  <si>
    <t>-2086839488</t>
  </si>
  <si>
    <t>Vybourání kovových rámů oken s křídly, dveřních zárubní, vrat, stěn, ostění nebo obkladů dveřních zárubní, plochy přes 2 m2</t>
  </si>
  <si>
    <t>https://podminky.urs.cz/item/CS_URS_2025_02/968072456</t>
  </si>
  <si>
    <t>S01,08</t>
  </si>
  <si>
    <t>1*1,6*2,06</t>
  </si>
  <si>
    <t>S13</t>
  </si>
  <si>
    <t>2*1,25*1,97</t>
  </si>
  <si>
    <t>1*1,1*1,97</t>
  </si>
  <si>
    <t>20</t>
  </si>
  <si>
    <t>968082015</t>
  </si>
  <si>
    <t>Vybourání plastových rámů oken včetně křídel plochy do 1 m2</t>
  </si>
  <si>
    <t>-2056455105</t>
  </si>
  <si>
    <t>Vybourání plastových rámů oken s křídly, dveřních zárubní, vrat rámu oken s křídly, plochy do 1 m2</t>
  </si>
  <si>
    <t>https://podminky.urs.cz/item/CS_URS_2025_02/968082015</t>
  </si>
  <si>
    <t>pozn. 6</t>
  </si>
  <si>
    <t>0,74*0,76</t>
  </si>
  <si>
    <t>pozn.13</t>
  </si>
  <si>
    <t>2,33*0,36</t>
  </si>
  <si>
    <t>976082131</t>
  </si>
  <si>
    <t>Vybourání objímek, držáků nebo věšáků ze zdiva cihelného</t>
  </si>
  <si>
    <t>kus</t>
  </si>
  <si>
    <t>-1900913281</t>
  </si>
  <si>
    <t>Vybourání drobných zámečnických a jiných konstrukcí objímek, držáků, věšáků, záclonových konzol, lustrových skob apod., ze zdiva cihelného</t>
  </si>
  <si>
    <t>https://podminky.urs.cz/item/CS_URS_2025_02/976082131</t>
  </si>
  <si>
    <t>pozn. 24</t>
  </si>
  <si>
    <t>hasicí přístroj</t>
  </si>
  <si>
    <t>radiátory přesouvané</t>
  </si>
  <si>
    <t>2*4</t>
  </si>
  <si>
    <t>97</t>
  </si>
  <si>
    <t>Prorážení otvorů a ostatní bourací práce</t>
  </si>
  <si>
    <t>22</t>
  </si>
  <si>
    <t>974031221</t>
  </si>
  <si>
    <t>Vysekání rýh ve zdivu cihelném u stropu hl do 30 mm š do 30 mm</t>
  </si>
  <si>
    <t>-2138132671</t>
  </si>
  <si>
    <t>Vysekání rýh ve zdivu cihelném na maltu vápennou nebo vápenocementovou v prostoru přilehlém ke stropní konstrukci do hl. 30 mm a šířky do 30 mm</t>
  </si>
  <si>
    <t>https://podminky.urs.cz/item/CS_URS_2025_02/974031221</t>
  </si>
  <si>
    <t>pozn. zasekání funkčních rozvodů elektro pod omítku</t>
  </si>
  <si>
    <t>4*50</t>
  </si>
  <si>
    <t>23</t>
  </si>
  <si>
    <t>974031666</t>
  </si>
  <si>
    <t>Vysekání rýh ve zdivu cihelném pro vtahování nosníků hl do 150 mm v do 250 mm</t>
  </si>
  <si>
    <t>-24609929</t>
  </si>
  <si>
    <t>Vysekání rýh ve zdivu cihelném na maltu vápennou nebo vápenocementovou pro vtahování nosníků do zdí, před vybouráním otvoru do hl. 150 mm, při v. nosníku do 250 mm</t>
  </si>
  <si>
    <t>https://podminky.urs.cz/item/CS_URS_2025_02/974031666</t>
  </si>
  <si>
    <t>m.S16</t>
  </si>
  <si>
    <t>0,3*3*2</t>
  </si>
  <si>
    <t>24</t>
  </si>
  <si>
    <t>976085211</t>
  </si>
  <si>
    <t>Vybourání kanalizačních rámů včetně poklopů nebo mříží pl do 0,3 m2</t>
  </si>
  <si>
    <t>-1652507799</t>
  </si>
  <si>
    <t>Vybourání drobných zámečnických a jiných konstrukcí kanalizačních rámů litinových, z rýhovaného plechu nebo betonových včetně poklopů nebo mříží, plochy do 0,30 m2</t>
  </si>
  <si>
    <t>https://podminky.urs.cz/item/CS_URS_2025_02/976085211</t>
  </si>
  <si>
    <t>pozn. 5</t>
  </si>
  <si>
    <t>25</t>
  </si>
  <si>
    <t>977151124</t>
  </si>
  <si>
    <t>Jádrové vrty diamantovými korunkami do stavebních materiálů D přes 150 do 180 mm</t>
  </si>
  <si>
    <t>-1736435741</t>
  </si>
  <si>
    <t>Jádrové vrty diamantovými korunkami do stavebních materiálů (železobetonu, betonu, cihel, obkladů, dlažeb, kamene) průměru přes 150 do 180 mm</t>
  </si>
  <si>
    <t>https://podminky.urs.cz/item/CS_URS_2025_02/977151124</t>
  </si>
  <si>
    <t>pozn. 25</t>
  </si>
  <si>
    <t>3,3-2,95</t>
  </si>
  <si>
    <t>26</t>
  </si>
  <si>
    <t>977151125</t>
  </si>
  <si>
    <t>Jádrové vrty diamantovými korunkami do stavebních materiálů D přes 180 do 200 mm</t>
  </si>
  <si>
    <t>1849685469</t>
  </si>
  <si>
    <t>Jádrové vrty diamantovými korunkami do stavebních materiálů (železobetonu, betonu, cihel, obkladů, dlažeb, kamene) průměru přes 180 do 200 mm</t>
  </si>
  <si>
    <t>https://podminky.urs.cz/item/CS_URS_2025_02/977151125</t>
  </si>
  <si>
    <t>pozn. 41</t>
  </si>
  <si>
    <t>0,65</t>
  </si>
  <si>
    <t>0,75*2</t>
  </si>
  <si>
    <t>27</t>
  </si>
  <si>
    <t>977151128</t>
  </si>
  <si>
    <t>Jádrové vrty diamantovými korunkami do stavebních materiálů D přes 250 do 300 mm</t>
  </si>
  <si>
    <t>1175178909</t>
  </si>
  <si>
    <t>Jádrové vrty diamantovými korunkami do stavebních materiálů (železobetonu, betonu, cihel, obkladů, dlažeb, kamene) průměru přes 250 do 300 mm</t>
  </si>
  <si>
    <t>https://podminky.urs.cz/item/CS_URS_2025_02/977151128</t>
  </si>
  <si>
    <t>2*0,67</t>
  </si>
  <si>
    <t>28</t>
  </si>
  <si>
    <t>978011121</t>
  </si>
  <si>
    <t>Otlučení (osekání) vnitřní vápenné nebo vápenocementové omítky stropů v rozsahu přes 5 do 10 %</t>
  </si>
  <si>
    <t>-1525524961</t>
  </si>
  <si>
    <t>Otlučení vápenných nebo vápenocementových omítek vnitřních ploch stropů, v rozsahu přes 5 do 10 %</t>
  </si>
  <si>
    <t>https://podminky.urs.cz/item/CS_URS_2025_02/978011121</t>
  </si>
  <si>
    <t>29</t>
  </si>
  <si>
    <t>978013141</t>
  </si>
  <si>
    <t>Otlučení (osekání) vnitřní vápenné nebo vápenocementové omítky stěn v rozsahu přes 10 do 30 %</t>
  </si>
  <si>
    <t>-162625295</t>
  </si>
  <si>
    <t>Otlučení vápenných nebo vápenocementových omítek vnitřních ploch stěn s vyškrabáním spar, s očištěním zdiva, v rozsahu přes 10 do 30 %</t>
  </si>
  <si>
    <t>https://podminky.urs.cz/item/CS_URS_2025_02/978013141</t>
  </si>
  <si>
    <t>plocha omítek stávajících nosných kcí a příček celkem</t>
  </si>
  <si>
    <t>S01</t>
  </si>
  <si>
    <t>(12,57+4,85+3,5)*2*3,01-1,87*2*2,77-0,9*1,97*3-0,8*1,97*3-1,1*2+(1,1+2*2)*0,6+0,5*5*3,01+(1,8+2*2,77)*2*0,56</t>
  </si>
  <si>
    <t>S04,05,06</t>
  </si>
  <si>
    <t>(0,8+2*2,1)*0,64</t>
  </si>
  <si>
    <t>((1,22+0,1+1,16)*2+0,31*2+5,68*2)*3,04-0,8*1,97-0,74*0,76*2+0,45*(0,74+2*0,76)</t>
  </si>
  <si>
    <t>(0,154+0,74+0,695+0,1+1,18+(1,59+0,44+1,13)*2+2,6)*3,04+(0,74+2*0,76)*0,45+0,48*(2,1*2+0,9)</t>
  </si>
  <si>
    <t>S07-S12</t>
  </si>
  <si>
    <t>(30,26-3,87-0,52+2,18+1,76)*2,93</t>
  </si>
  <si>
    <t>-1,8*2,77*2</t>
  </si>
  <si>
    <t>-0,55*0,78*2+(0,55+2*0,78)*2-1,16*0,75*8+(1,16+2*0,75*2)*0,45*8</t>
  </si>
  <si>
    <t>-0,9*1,97*4</t>
  </si>
  <si>
    <t>(1,19+2*1,9)*0,52*3</t>
  </si>
  <si>
    <t>(2,31+0,1+1,72+3,87)*2</t>
  </si>
  <si>
    <t>-1,8*2,77-1,1*2</t>
  </si>
  <si>
    <t>-1,33*0,75*2+(1,33+2*0,75)*0,25*2</t>
  </si>
  <si>
    <t>S13,13A,14,-19</t>
  </si>
  <si>
    <t>(0,56+0,72+2,4+1,79)*2,52-1,25*1,97-1,79*2,81</t>
  </si>
  <si>
    <t>(0,56+0,72+2,4+1,79+0,4)*2,44-1,25*1,97-1,1*1,97</t>
  </si>
  <si>
    <t>(2,12+0,1+5,38+0,07+4,98+0,1+1,59+2,1+0,1+2,47)*2*2,95</t>
  </si>
  <si>
    <t>-1,79*2,81-1,19*1,97-2,24*2,54-1,17*1,35*3+(1,17+1,35*2)*0,25*3</t>
  </si>
  <si>
    <t>S18A</t>
  </si>
  <si>
    <t>(4,75+1,73)*2*2,52-0,8*1,97+(0,8+2*2,1)*0,4</t>
  </si>
  <si>
    <t>S20</t>
  </si>
  <si>
    <t>(3,53+3,9)*2*2,97-2,4*2,54-1,3*1,35*2+(1,3+2*1,35)*0,25*2+(2,24+2*2,54)*0,4</t>
  </si>
  <si>
    <t>S21,22,23,24,25</t>
  </si>
  <si>
    <t>(5,53+5,19)*2*2,95-0,8*1,97-0,9*1,97-1,5*2,95-1,16*1,35*3+(1+2*2,1)*0,4+(1,2+2,1)*0,5+(1,6+2*1,35)*0,4*3</t>
  </si>
  <si>
    <t>(5,22+5,19)*2*2,95-5,19*2,5-0,9*1,97-1,5*2,95-1,16*1,35*3+(1,2+2,1)*0,5+(1,6+2*1,35)*0,4*3</t>
  </si>
  <si>
    <t>(5,29+5,19)*2*2,95-5,19*2,5-0,9*1,97-1,0*2,03-0,9*2-1,16*1,35*3+(1,2+2,1)*0,5+(1,6+2*1,35)*0,4*3</t>
  </si>
  <si>
    <t>(9,11+5,19)*2*2,95-0,9*1,97-1,0*2,03-0,9*2-1,16*1,35*5+(1,2+2,1)*0,5+(1,6+2*1,35)*0,4*5</t>
  </si>
  <si>
    <t>(4,54+6,43)*2*2,95-0,9*1,97-1,16*1,35+(1,2+2,1)*0,5+(1,6+2*1,35)*0,4</t>
  </si>
  <si>
    <t>odpočet omítek s obklady - obvodové a stávající zdi</t>
  </si>
  <si>
    <t>SO 4-S06</t>
  </si>
  <si>
    <t>-((5,68+0,74)*2+(1,16+0,1+1,2)*2+0,31)*1,5-0,8*1,5</t>
  </si>
  <si>
    <t>-((1,559+0,44+1,13)*2+(0,15+0,74+0,695+0,1+1,18+0,3+0,48)*2)*1,51</t>
  </si>
  <si>
    <t>S11</t>
  </si>
  <si>
    <t>-(1,1+1,22+2,65+0,15)*1,53</t>
  </si>
  <si>
    <t>-(2,11+0,15+0,61+1,33)*2,25-1,1*1,97</t>
  </si>
  <si>
    <t>-1,79*1,63</t>
  </si>
  <si>
    <t>S14</t>
  </si>
  <si>
    <t>-(1,52+2,12)*2,21</t>
  </si>
  <si>
    <t>-5,38*2,21</t>
  </si>
  <si>
    <t>-4,98*2,21</t>
  </si>
  <si>
    <t>S18</t>
  </si>
  <si>
    <t>-1,59*1,5</t>
  </si>
  <si>
    <t>-0,88*1,5</t>
  </si>
  <si>
    <t>S19</t>
  </si>
  <si>
    <t>-(10,45*2,3-2,24*2,3-1,17*(2,3-1,39)*3)</t>
  </si>
  <si>
    <t>-(((3,53+3,9)*2-2,24+0,4*2)*2,2-0,8*1,97)</t>
  </si>
  <si>
    <t>S23</t>
  </si>
  <si>
    <t>-1,33*1,53</t>
  </si>
  <si>
    <t>-0,77*1,53</t>
  </si>
  <si>
    <t>S24</t>
  </si>
  <si>
    <t>-0,63*1,53</t>
  </si>
  <si>
    <t>S25</t>
  </si>
  <si>
    <t>-1,2*1,53</t>
  </si>
  <si>
    <t>odpočet sanační omítky</t>
  </si>
  <si>
    <t>-san_omitka</t>
  </si>
  <si>
    <t>30</t>
  </si>
  <si>
    <t>978059541</t>
  </si>
  <si>
    <t>Odsekání a odebrání obkladů stěn z vnitřních obkládaček plochy přes 1 m2</t>
  </si>
  <si>
    <t>-680565651</t>
  </si>
  <si>
    <t>Odsekání obkladů stěn včetně otlučení podkladní omítky až na zdivo z obkládaček vnitřních, z jakýchkoliv materiálů, plochy přes 1 m2</t>
  </si>
  <si>
    <t>https://podminky.urs.cz/item/CS_URS_2025_02/978059541</t>
  </si>
  <si>
    <t>31</t>
  </si>
  <si>
    <t>978071511</t>
  </si>
  <si>
    <t>Otlučení omítky a odstranění izolace z desek hmotnosti do 120 kg/m3 tl do 50 mm pl do 1 m2</t>
  </si>
  <si>
    <t>1685385746</t>
  </si>
  <si>
    <t>Odsekání omítky (včetně podkladní) a odstranění tepelné nebo vodotěsné izolace z desek, objemové hmotnosti do 120 kg/m3, tl. do 50 mm, plochy do 1 m2</t>
  </si>
  <si>
    <t>https://podminky.urs.cz/item/CS_URS_2025_02/978071511</t>
  </si>
  <si>
    <t>pozn.6</t>
  </si>
  <si>
    <t>0,25*(0,76*2+0,74)</t>
  </si>
  <si>
    <t>997</t>
  </si>
  <si>
    <t>Přesun sutě</t>
  </si>
  <si>
    <t>32</t>
  </si>
  <si>
    <t>997006012</t>
  </si>
  <si>
    <t>Ruční třídění stavebního odpadu</t>
  </si>
  <si>
    <t>t</t>
  </si>
  <si>
    <t>651507923</t>
  </si>
  <si>
    <t>Úprava stavebního odpadu třídění ruční</t>
  </si>
  <si>
    <t>https://podminky.urs.cz/item/CS_URS_2025_02/997006012</t>
  </si>
  <si>
    <t>33</t>
  </si>
  <si>
    <t>997013211</t>
  </si>
  <si>
    <t>Vnitrostaveništní doprava suti a vybouraných hmot pro budovy v do 6 m ručně</t>
  </si>
  <si>
    <t>-1232478087</t>
  </si>
  <si>
    <t>Vnitrostaveništní doprava suti a vybouraných hmot vodorovně do 50 m s naložením ručně pro budovy a haly výšky do 6 m</t>
  </si>
  <si>
    <t>https://podminky.urs.cz/item/CS_URS_2025_02/997013211</t>
  </si>
  <si>
    <t>34</t>
  </si>
  <si>
    <t>997013219</t>
  </si>
  <si>
    <t>Příplatek k vnitrostaveništní dopravě suti a vybouraných hmot za zvětšenou dopravu suti ZKD 10 m</t>
  </si>
  <si>
    <t>-747577861</t>
  </si>
  <si>
    <t>Vnitrostaveništní doprava suti a vybouraných hmot vodorovně do 50 m s naložením Příplatek k cenám -3111 až -3217 za zvětšenou vodorovnou dopravu přes vymezenou dopravní vzdálenost za každých dalších započatých 10 m</t>
  </si>
  <si>
    <t>https://podminky.urs.cz/item/CS_URS_2025_02/997013219</t>
  </si>
  <si>
    <t>35</t>
  </si>
  <si>
    <t>997013501</t>
  </si>
  <si>
    <t>Odvoz suti a vybouraných hmot na skládku nebo meziskládku do 1 km se složením</t>
  </si>
  <si>
    <t>-136595744</t>
  </si>
  <si>
    <t>Odvoz suti a vybouraných hmot na skládku nebo meziskládku se složením, na vzdálenost do 1 km</t>
  </si>
  <si>
    <t>https://podminky.urs.cz/item/CS_URS_2025_02/997013501</t>
  </si>
  <si>
    <t>36</t>
  </si>
  <si>
    <t>997013509</t>
  </si>
  <si>
    <t>Příplatek k odvozu suti a vybouraných hmot na skládku ZKD 1 km přes 1 km</t>
  </si>
  <si>
    <t>1592911017</t>
  </si>
  <si>
    <t>Odvoz suti a vybouraných hmot na skládku nebo meziskládku se složením, na vzdálenost Příplatek k ceně za každý další započatý 1 km přes 1 km</t>
  </si>
  <si>
    <t>https://podminky.urs.cz/item/CS_URS_2025_02/997013509</t>
  </si>
  <si>
    <t>209,92*22 'Přepočtené koeficientem množství</t>
  </si>
  <si>
    <t>37</t>
  </si>
  <si>
    <t>997013631</t>
  </si>
  <si>
    <t>Poplatek za uložení na skládce (skládkovné) stavebního odpadu směsného kód odpadu 17 09 04</t>
  </si>
  <si>
    <t>776067244</t>
  </si>
  <si>
    <t>Poplatek za uložení stavebního odpadu na skládce (skládkovné) směsného stavebního a demoličního zatříděného do Katalogu odpadů pod kódem 17 09 04</t>
  </si>
  <si>
    <t>https://podminky.urs.cz/item/CS_URS_2025_02/997013631</t>
  </si>
  <si>
    <t>suť celkem</t>
  </si>
  <si>
    <t>209,92</t>
  </si>
  <si>
    <t>odpočet</t>
  </si>
  <si>
    <t>asfaltové pásy podlahové</t>
  </si>
  <si>
    <t>-1,836</t>
  </si>
  <si>
    <t>sklo</t>
  </si>
  <si>
    <t>-0,007</t>
  </si>
  <si>
    <t>kod 20 01 36</t>
  </si>
  <si>
    <t>-0,023</t>
  </si>
  <si>
    <t>20 01 40 05 - Železo a ocel</t>
  </si>
  <si>
    <t>-0,042</t>
  </si>
  <si>
    <t>-0,457</t>
  </si>
  <si>
    <t>pvc</t>
  </si>
  <si>
    <t>-0,71</t>
  </si>
  <si>
    <t>vzduchotechnika - izolace</t>
  </si>
  <si>
    <t>-1,928</t>
  </si>
  <si>
    <t>dřevo</t>
  </si>
  <si>
    <t>-1,881</t>
  </si>
  <si>
    <t>38</t>
  </si>
  <si>
    <t>997013645</t>
  </si>
  <si>
    <t>Poplatek za uložení na skládce (skládkovné) odpadu asfaltového bez dehtu kód odpadu 17 03 02</t>
  </si>
  <si>
    <t>-923427579</t>
  </si>
  <si>
    <t>Poplatek za uložení stavebního odpadu na skládce (skládkovné) asfaltového bez obsahu dehtu zatříděného do Katalogu odpadů pod kódem 17 03 02</t>
  </si>
  <si>
    <t>https://podminky.urs.cz/item/CS_URS_2025_02/997013645</t>
  </si>
  <si>
    <t>1,836</t>
  </si>
  <si>
    <t>39</t>
  </si>
  <si>
    <t>997013804</t>
  </si>
  <si>
    <t>Poplatek za uložení na skládce (skládkovné) stavebního odpadu ze skla kód odpadu 17 02 02</t>
  </si>
  <si>
    <t>521014921</t>
  </si>
  <si>
    <t>Poplatek za uložení stavebního odpadu na skládce (skládkovné) ze skla zatříděného do Katalogu odpadů pod kódem 17 02 02</t>
  </si>
  <si>
    <t>https://podminky.urs.cz/item/CS_URS_2025_02/997013804</t>
  </si>
  <si>
    <t>0,007</t>
  </si>
  <si>
    <t>40</t>
  </si>
  <si>
    <t>997013806</t>
  </si>
  <si>
    <t>Poplatek za uložení na skládce (skládkovné) vyřazené elektrické a elektronické  zařízení kod odpadu 20 01 36</t>
  </si>
  <si>
    <t>-98877094</t>
  </si>
  <si>
    <t>Poplatek za uložení na skládce (skládkovné) vyřazené elektrické a elektronické zařízení kod odpadu 20 01 36</t>
  </si>
  <si>
    <t>0,023</t>
  </si>
  <si>
    <t>41</t>
  </si>
  <si>
    <t>997013808</t>
  </si>
  <si>
    <t>Poplatek za uložení na skládce (skládkovné) železo a ocel kod odpadu 20 01 40-</t>
  </si>
  <si>
    <t>-1033627734</t>
  </si>
  <si>
    <t>Poplatek za uložení na skládce (skládkovné) železo a ocel kod odpadu 20 01 40</t>
  </si>
  <si>
    <t>42</t>
  </si>
  <si>
    <t>997013813</t>
  </si>
  <si>
    <t>Poplatek za uložení na skládce (skládkovné) stavebního odpadu z plastických hmot kód odpadu 17 02 03</t>
  </si>
  <si>
    <t>-1345894735</t>
  </si>
  <si>
    <t>Poplatek za uložení stavebního odpadu na skládce (skládkovné) z plastických hmot zatříděného do Katalogu odpadů pod kódem 17 02 03</t>
  </si>
  <si>
    <t>https://podminky.urs.cz/item/CS_URS_2025_02/997013813</t>
  </si>
  <si>
    <t>0,71</t>
  </si>
  <si>
    <t>43</t>
  </si>
  <si>
    <t>997013814</t>
  </si>
  <si>
    <t>Poplatek za uložení na skládce (skládkovné) stavebního odpadu izolací kód odpadu 17 06 04</t>
  </si>
  <si>
    <t>-1622563397</t>
  </si>
  <si>
    <t>Poplatek za uložení stavebního odpadu na skládce (skládkovné) z izolačních materiálů zatříděného do Katalogu odpadů pod kódem 17 06 04</t>
  </si>
  <si>
    <t>https://podminky.urs.cz/item/CS_URS_2025_02/997013814</t>
  </si>
  <si>
    <t>vzduchotechnika</t>
  </si>
  <si>
    <t>1,928</t>
  </si>
  <si>
    <t>44</t>
  </si>
  <si>
    <t>997013811</t>
  </si>
  <si>
    <t>Poplatek za uložení na skládce (skládkovné) stavebního odpadu dřevěného kód odpadu 17 02 01</t>
  </si>
  <si>
    <t>1738489007</t>
  </si>
  <si>
    <t>Poplatek za uložení stavebního odpadu na skládce (skládkovné) dřevěného zatříděného do Katalogu odpadů pod kódem 17 02 01</t>
  </si>
  <si>
    <t>https://podminky.urs.cz/item/CS_URS_2025_02/997013811</t>
  </si>
  <si>
    <t>1,881</t>
  </si>
  <si>
    <t>998</t>
  </si>
  <si>
    <t xml:space="preserve"> Přesun hmot</t>
  </si>
  <si>
    <t>45</t>
  </si>
  <si>
    <t>998018001</t>
  </si>
  <si>
    <t>Přesun hmot pro budovy ruční pro budovy v do 6 m</t>
  </si>
  <si>
    <t>-1678595102</t>
  </si>
  <si>
    <t>Přesun hmot pro budovy občanské výstavby, bydlení, výrobu a služby ruční (bez užití mechanizace) vodorovná dopravní vzdálenost do 100 m pro budovy s jakoukoliv nosnou konstrukcí výšky do 6 m</t>
  </si>
  <si>
    <t>https://podminky.urs.cz/item/CS_URS_2025_02/998018001</t>
  </si>
  <si>
    <t>PSV</t>
  </si>
  <si>
    <t xml:space="preserve"> Práce a dodávky PSV</t>
  </si>
  <si>
    <t>711</t>
  </si>
  <si>
    <t>Izolace proti vodě, vlhkosti a plynům</t>
  </si>
  <si>
    <t>46</t>
  </si>
  <si>
    <t>711141811</t>
  </si>
  <si>
    <t>Odstranění izolace proti vodě, vlhkosti a plynům z pásů NAIP přitavených jednovrstvých z plochy vodorovné</t>
  </si>
  <si>
    <t>-1181057839</t>
  </si>
  <si>
    <t>Odstranění izolace proti vodě, vlhkosti a plynům z přitavených pásů NAIP z plochy vodorovné V jednovrstvé</t>
  </si>
  <si>
    <t>https://podminky.urs.cz/item/CS_URS_2025_02/711141811</t>
  </si>
  <si>
    <t xml:space="preserve">modrá plocha </t>
  </si>
  <si>
    <t>-122,9</t>
  </si>
  <si>
    <t>hnědá plocha</t>
  </si>
  <si>
    <t>-10,9</t>
  </si>
  <si>
    <t>713</t>
  </si>
  <si>
    <t>Izolace tepelné</t>
  </si>
  <si>
    <t>47</t>
  </si>
  <si>
    <t>713300842</t>
  </si>
  <si>
    <t>Odstranění tepelné izolace z vláknitých materiálů s konstrukcí s povrchovou úpravou</t>
  </si>
  <si>
    <t>-1274850479</t>
  </si>
  <si>
    <t>Odstranění tepelné izolace těles povrchové úpravy pevné izolace jakékoliv tloušťky (bez řezání ocelové konstrukce plamenem) z vláknitých materiálů s konstrukcí s povrchovou úpravou</t>
  </si>
  <si>
    <t>https://podminky.urs.cz/item/CS_URS_2025_02/713300842</t>
  </si>
  <si>
    <t>pozn.14</t>
  </si>
  <si>
    <t>5,45*(0,48+0,47)</t>
  </si>
  <si>
    <t>5*(0,77+0,38)</t>
  </si>
  <si>
    <t>(4,98+5,38)*(1,15+0,47)</t>
  </si>
  <si>
    <t>2,12*(1,15+0,47)</t>
  </si>
  <si>
    <t>3,68*1,79-0,44*2,27</t>
  </si>
  <si>
    <t>725</t>
  </si>
  <si>
    <t>Zdravotechnika - zařizovací předměty</t>
  </si>
  <si>
    <t>48</t>
  </si>
  <si>
    <t>725110814</t>
  </si>
  <si>
    <t>Demontáž klozetu Kombi</t>
  </si>
  <si>
    <t>soubor</t>
  </si>
  <si>
    <t>179045990</t>
  </si>
  <si>
    <t>Demontáž klozetů kombi</t>
  </si>
  <si>
    <t>https://podminky.urs.cz/item/CS_URS_2025_02/725110814</t>
  </si>
  <si>
    <t>49</t>
  </si>
  <si>
    <t>725210821</t>
  </si>
  <si>
    <t>Demontáž umyvadel bez výtokových armatur</t>
  </si>
  <si>
    <t>-2025285140</t>
  </si>
  <si>
    <t>Demontáž umyvadel bez výtokových armatur umyvadel</t>
  </si>
  <si>
    <t>https://podminky.urs.cz/item/CS_URS_2025_02/725210821</t>
  </si>
  <si>
    <t>50</t>
  </si>
  <si>
    <t>725220851.1</t>
  </si>
  <si>
    <t>Demontáž van vířivých</t>
  </si>
  <si>
    <t>134536002</t>
  </si>
  <si>
    <t>P</t>
  </si>
  <si>
    <t>Poznámka k položce:_x000D_
kalkulace zhotovitele. cena včetně likvcidace</t>
  </si>
  <si>
    <t>pozn. 19</t>
  </si>
  <si>
    <t>51</t>
  </si>
  <si>
    <t>725330820</t>
  </si>
  <si>
    <t>Demontáž výlevka diturvitová</t>
  </si>
  <si>
    <t>-567407362</t>
  </si>
  <si>
    <t>Demontáž výlevek bez výtokových armatur a bez nádrže a splachovacího potrubí diturvitových</t>
  </si>
  <si>
    <t>https://podminky.urs.cz/item/CS_URS_2025_02/725330820</t>
  </si>
  <si>
    <t>52</t>
  </si>
  <si>
    <t>725860811</t>
  </si>
  <si>
    <t>Demontáž uzávěrů zápachu jednoduchých</t>
  </si>
  <si>
    <t>436101466</t>
  </si>
  <si>
    <t>Demontáž zápachových uzávěrek pro zařizovací předměty jednoduchých</t>
  </si>
  <si>
    <t>https://podminky.urs.cz/item/CS_URS_2025_02/725860811</t>
  </si>
  <si>
    <t>734</t>
  </si>
  <si>
    <t>Ústřední vytápění - armatury</t>
  </si>
  <si>
    <t>53</t>
  </si>
  <si>
    <t>734191981</t>
  </si>
  <si>
    <t>Zaslepení přírubového spoje a armatur DN do 25</t>
  </si>
  <si>
    <t>-143119238</t>
  </si>
  <si>
    <t>Opravy armatur přírubových zaslepení přírubového spoje a armatur do DN 25</t>
  </si>
  <si>
    <t>https://podminky.urs.cz/item/CS_URS_2025_02/734191981</t>
  </si>
  <si>
    <t>34*2</t>
  </si>
  <si>
    <t>735</t>
  </si>
  <si>
    <t>Ústřední vytápění - otopná tělesa</t>
  </si>
  <si>
    <t>54</t>
  </si>
  <si>
    <t>735151821</t>
  </si>
  <si>
    <t>Demontáž otopného tělesa panelového dvouřadého dl do 1500 mm</t>
  </si>
  <si>
    <t>-1772470189</t>
  </si>
  <si>
    <t>Demontáž otopných těles panelových dvouřadých stavební délky do 1500 mm</t>
  </si>
  <si>
    <t>https://podminky.urs.cz/item/CS_URS_2025_02/735151821</t>
  </si>
  <si>
    <t>55</t>
  </si>
  <si>
    <t>735494811</t>
  </si>
  <si>
    <t>Vypuštění vody z otopných těles</t>
  </si>
  <si>
    <t>-694850853</t>
  </si>
  <si>
    <t>Vypuštění vody z otopných soustav bez kotlů, ohříváků, zásobníků a nádrží</t>
  </si>
  <si>
    <t>https://podminky.urs.cz/item/CS_URS_2025_02/735494811</t>
  </si>
  <si>
    <t>0,4*0,6*4</t>
  </si>
  <si>
    <t>0,6*0,6*2</t>
  </si>
  <si>
    <t>0,7*0,6*12</t>
  </si>
  <si>
    <t>0,8*0,6*6</t>
  </si>
  <si>
    <t>0,9*0,6*4</t>
  </si>
  <si>
    <t>1*0,6*1</t>
  </si>
  <si>
    <t>1,2*0,6*2</t>
  </si>
  <si>
    <t>1,2*0,9*2</t>
  </si>
  <si>
    <t>56</t>
  </si>
  <si>
    <t>998735211</t>
  </si>
  <si>
    <t>Přesun hmot procentní pro otopná tělesa s omezením mechanizace v objektech v do 6 m</t>
  </si>
  <si>
    <t>%</t>
  </si>
  <si>
    <t>166715250</t>
  </si>
  <si>
    <t>Přesun hmot pro otopná tělesa stanovený procentní sazbou (%) z ceny vodorovná dopravní vzdálenost do 50 m s omezením mechanizace v objektech výšky do 6 m</t>
  </si>
  <si>
    <t>https://podminky.urs.cz/item/CS_URS_2025_02/998735211</t>
  </si>
  <si>
    <t>741</t>
  </si>
  <si>
    <t>57</t>
  </si>
  <si>
    <t>218190402</t>
  </si>
  <si>
    <t>Demontáž rozvaděčů vn vnitřních do 10 kV bez odpojení vodičů</t>
  </si>
  <si>
    <t>149357870</t>
  </si>
  <si>
    <t>Demontáž rozvaděčů vn bez odpojení vodičů vnitřních do 10 kV</t>
  </si>
  <si>
    <t>https://podminky.urs.cz/item/CS_URS_2025_02/218190402</t>
  </si>
  <si>
    <t>742</t>
  </si>
  <si>
    <t>58</t>
  </si>
  <si>
    <t>742330801</t>
  </si>
  <si>
    <t>Demontáž rozvaděče nástěnného</t>
  </si>
  <si>
    <t>-1372179931</t>
  </si>
  <si>
    <t>Demontáž strukturované kabeláže rozvaděče nástěnného</t>
  </si>
  <si>
    <t>https://podminky.urs.cz/item/CS_URS_2025_02/742330801</t>
  </si>
  <si>
    <t>751</t>
  </si>
  <si>
    <t>59</t>
  </si>
  <si>
    <t>751511805</t>
  </si>
  <si>
    <t>Demontáž potrubí plechového skupiny I čtyřhranného s přírubou nebo bez příruby tloušťky plechu 0,8 mm průřezu přes 0,13 do 0,28 m2</t>
  </si>
  <si>
    <t>249422296</t>
  </si>
  <si>
    <t>Demontáž potrubí plechového skupiny I čtyřhranného s přírubou nebo bez příruby tloušťky plechu 0,8 mm, průřezu přes 0,13 do 0,28 m2</t>
  </si>
  <si>
    <t>https://podminky.urs.cz/item/CS_URS_2025_02/751511805</t>
  </si>
  <si>
    <t>pozn. 14,15</t>
  </si>
  <si>
    <t>5,45</t>
  </si>
  <si>
    <t>1,59</t>
  </si>
  <si>
    <t>1,73</t>
  </si>
  <si>
    <t>2*0,4</t>
  </si>
  <si>
    <t>60</t>
  </si>
  <si>
    <t>751511806</t>
  </si>
  <si>
    <t>Demontáž potrubí plechového skupiny I čtyřhranného s přírubou nebo bez příruby tloušťky plechu 0,8 mm průřezu přes 0,28 do 0,50 m2</t>
  </si>
  <si>
    <t>1895329635</t>
  </si>
  <si>
    <t>Demontáž potrubí plechového skupiny I čtyřhranného s přírubou nebo bez příruby tloušťky plechu 0,8 mm, průřezu přes 0,28 do 0,50 m2</t>
  </si>
  <si>
    <t>https://podminky.urs.cz/item/CS_URS_2025_02/751511806</t>
  </si>
  <si>
    <t>4,98+5,38</t>
  </si>
  <si>
    <t>3,68</t>
  </si>
  <si>
    <t>751 - R16</t>
  </si>
  <si>
    <t>Demontáž VZT jednotky</t>
  </si>
  <si>
    <t>kpl</t>
  </si>
  <si>
    <t>-1774000011</t>
  </si>
  <si>
    <t>Poznámka k položce:_x000D_
kalkulace zhotovitele</t>
  </si>
  <si>
    <t>pozn. 16</t>
  </si>
  <si>
    <t>763</t>
  </si>
  <si>
    <t>Konstrukce suché výstavby</t>
  </si>
  <si>
    <t>62</t>
  </si>
  <si>
    <t>763121811</t>
  </si>
  <si>
    <t>Demontáž SDK předsazené/šachtové stěny s jednoduchou nosnou kcí opláštění jednoduché</t>
  </si>
  <si>
    <t>85296528</t>
  </si>
  <si>
    <t>Demontáž předsazených nebo šachtových stěn ze sádrokartonových desek s nosnou konstrukcí z ocelových profilů jednoduchých, opláštění jednoduché</t>
  </si>
  <si>
    <t>https://podminky.urs.cz/item/CS_URS_2025_02/763121811</t>
  </si>
  <si>
    <t>pozn. 10</t>
  </si>
  <si>
    <t>(0,15+0,15)*(5,2+2,62)</t>
  </si>
  <si>
    <t>63</t>
  </si>
  <si>
    <t>763131831</t>
  </si>
  <si>
    <t>Demontáž SDK podhledu s jednovrstvou nosnou kcí z ocelových profilů opláštění jednoduché</t>
  </si>
  <si>
    <t>-1158953356</t>
  </si>
  <si>
    <t>Demontáž podhledu nebo samostatného požárního předělu ze sádrokartonových desek s nosnou konstrukcí jednovrstvou z ocelových profilů, opláštění jednoduché</t>
  </si>
  <si>
    <t>https://podminky.urs.cz/item/CS_URS_2025_02/763131831</t>
  </si>
  <si>
    <t>S09</t>
  </si>
  <si>
    <t>12,85</t>
  </si>
  <si>
    <t>64</t>
  </si>
  <si>
    <t>763171811</t>
  </si>
  <si>
    <t>Demontáž revizních klapek/dvířek SDK kcí vel. do 1 m2 pro příčky/předsazené stěny</t>
  </si>
  <si>
    <t>623380903</t>
  </si>
  <si>
    <t>Demontáž instalační techniky pro konstrukce ze sádrokartonových desek revizních klapek nebo dvířek pro příčky nebo předsazené stěny, velikost do 1,00 m2</t>
  </si>
  <si>
    <t>https://podminky.urs.cz/item/CS_URS_2025_02/763171811</t>
  </si>
  <si>
    <t>pozn. 8</t>
  </si>
  <si>
    <t>764</t>
  </si>
  <si>
    <t>Konstrukce klempířské</t>
  </si>
  <si>
    <t>65</t>
  </si>
  <si>
    <t>764002851</t>
  </si>
  <si>
    <t>Demontáž oplechování parapetů do suti</t>
  </si>
  <si>
    <t>-2138440982</t>
  </si>
  <si>
    <t>Demontáž klempířských konstrukcí oplechování parapetů do suti</t>
  </si>
  <si>
    <t>https://podminky.urs.cz/item/CS_URS_2025_02/764002851</t>
  </si>
  <si>
    <t>0,74</t>
  </si>
  <si>
    <t>766</t>
  </si>
  <si>
    <t xml:space="preserve"> Konstrukce truhlářské</t>
  </si>
  <si>
    <t>66</t>
  </si>
  <si>
    <t>766411811</t>
  </si>
  <si>
    <t>Demontáž truhlářského obložení stěn z panelů plochy do 1,5 m2</t>
  </si>
  <si>
    <t>2136181482</t>
  </si>
  <si>
    <t>Demontáž obložení stěn panely, plochy do 1,5 m2</t>
  </si>
  <si>
    <t>https://podminky.urs.cz/item/CS_URS_2025_02/766411811</t>
  </si>
  <si>
    <t>pozn.7</t>
  </si>
  <si>
    <t>(0,5+0,3+2*0,3)*3,04</t>
  </si>
  <si>
    <t>67</t>
  </si>
  <si>
    <t>766411821</t>
  </si>
  <si>
    <t>Demontáž truhlářského obložení stěn z palubek</t>
  </si>
  <si>
    <t>-1864448519</t>
  </si>
  <si>
    <t>Demontáž obložení stěn palubkami</t>
  </si>
  <si>
    <t>https://podminky.urs.cz/item/CS_URS_2025_02/766411821</t>
  </si>
  <si>
    <t>S17</t>
  </si>
  <si>
    <t>(1,59+3,7)*2*2,22-0,8*1,97</t>
  </si>
  <si>
    <t>68</t>
  </si>
  <si>
    <t>766411822</t>
  </si>
  <si>
    <t>Demontáž truhlářského obložení stěn podkladových roštů</t>
  </si>
  <si>
    <t>-1671541847</t>
  </si>
  <si>
    <t>Demontáž obložení stěn podkladových roštů</t>
  </si>
  <si>
    <t>https://podminky.urs.cz/item/CS_URS_2025_02/766411822</t>
  </si>
  <si>
    <t>žebřiny</t>
  </si>
  <si>
    <t>1,5*2,5*4</t>
  </si>
  <si>
    <t>69</t>
  </si>
  <si>
    <t>766421821</t>
  </si>
  <si>
    <t>Demontáž truhlářského obložení podhledů z palubek</t>
  </si>
  <si>
    <t>137876953</t>
  </si>
  <si>
    <t>Demontáž obložení podhledů palubkami</t>
  </si>
  <si>
    <t>https://podminky.urs.cz/item/CS_URS_2025_02/766421821</t>
  </si>
  <si>
    <t>5,88</t>
  </si>
  <si>
    <t>70</t>
  </si>
  <si>
    <t>766421822</t>
  </si>
  <si>
    <t>Demontáž truhlářského obložení podhledů podkladových roštů</t>
  </si>
  <si>
    <t>80103045</t>
  </si>
  <si>
    <t>Demontáž obložení podhledů podkladových roštů</t>
  </si>
  <si>
    <t>https://podminky.urs.cz/item/CS_URS_2025_02/766421822</t>
  </si>
  <si>
    <t>71</t>
  </si>
  <si>
    <t>766691812</t>
  </si>
  <si>
    <t>Demontáž parapetních desek dřevěných nebo plastových šířky přes 300 mm</t>
  </si>
  <si>
    <t>1063504046</t>
  </si>
  <si>
    <t>Demontáž parapetních desek šířky přes 300 mm</t>
  </si>
  <si>
    <t>https://podminky.urs.cz/item/CS_URS_2025_02/766691812</t>
  </si>
  <si>
    <t>72</t>
  </si>
  <si>
    <t>766691914</t>
  </si>
  <si>
    <t>Vyvěšení nebo zavěšení dřevěných křídel dveří pl do 2 m2</t>
  </si>
  <si>
    <t>946421879</t>
  </si>
  <si>
    <t>Ostatní práce vyvěšení nebo zavěšení křídel dřevěných dveřních, plochy do 2 m2</t>
  </si>
  <si>
    <t>https://podminky.urs.cz/item/CS_URS_2025_02/766691914</t>
  </si>
  <si>
    <t>73</t>
  </si>
  <si>
    <t>766691915</t>
  </si>
  <si>
    <t>Vyvěšení nebo zavěšení dřevěných křídel dveří pl přes 2 m2</t>
  </si>
  <si>
    <t>-770071773</t>
  </si>
  <si>
    <t>Ostatní práce vyvěšení nebo zavěšení křídel dřevěných dveřních, plochy přes 2 m2</t>
  </si>
  <si>
    <t>https://podminky.urs.cz/item/CS_URS_2025_02/766691915</t>
  </si>
  <si>
    <t>74</t>
  </si>
  <si>
    <t>766825821</t>
  </si>
  <si>
    <t>Demontáž truhlářských vestavěných skříní dvoukřídlových</t>
  </si>
  <si>
    <t>-1462790335</t>
  </si>
  <si>
    <t>Demontáž nábytku vestavěného skříní dvoukřídlových</t>
  </si>
  <si>
    <t>https://podminky.urs.cz/item/CS_URS_2025_02/766825821</t>
  </si>
  <si>
    <t>767</t>
  </si>
  <si>
    <t>Konstrukce zámečnické</t>
  </si>
  <si>
    <t>75</t>
  </si>
  <si>
    <t>767661811</t>
  </si>
  <si>
    <t>Demontáž mříží pevných nebo otevíravých</t>
  </si>
  <si>
    <t>340882771</t>
  </si>
  <si>
    <t>https://podminky.urs.cz/item/CS_URS_2025_02/767661811</t>
  </si>
  <si>
    <t>1*2,1</t>
  </si>
  <si>
    <t>776</t>
  </si>
  <si>
    <t xml:space="preserve"> Podlahy povlakové</t>
  </si>
  <si>
    <t>76</t>
  </si>
  <si>
    <t>776201812</t>
  </si>
  <si>
    <t>Demontáž lepených povlakových podlah s podložkou ručně</t>
  </si>
  <si>
    <t>1580503705</t>
  </si>
  <si>
    <t>Demontáž povlakových podlahovin lepených ručně s podložkou</t>
  </si>
  <si>
    <t>https://podminky.urs.cz/item/CS_URS_2025_02/776201812</t>
  </si>
  <si>
    <t>77</t>
  </si>
  <si>
    <t>776410811</t>
  </si>
  <si>
    <t>Odstranění soklíků a lišt pryžových nebo plastových</t>
  </si>
  <si>
    <t>153446481</t>
  </si>
  <si>
    <t>Demontáž soklíků nebo lišt pryžových nebo plastových</t>
  </si>
  <si>
    <t>https://podminky.urs.cz/item/CS_URS_2025_02/776410811</t>
  </si>
  <si>
    <t>781</t>
  </si>
  <si>
    <t>Dokončovací práce - obklady</t>
  </si>
  <si>
    <t>78</t>
  </si>
  <si>
    <t>781491831</t>
  </si>
  <si>
    <t>Demontáž zrcadel lepených</t>
  </si>
  <si>
    <t>-473834203</t>
  </si>
  <si>
    <t>Odstranění obkladů - ostatní prvky zrcadel lepených</t>
  </si>
  <si>
    <t>https://podminky.urs.cz/item/CS_URS_2025_02/781491831</t>
  </si>
  <si>
    <t>pozn. 22</t>
  </si>
  <si>
    <t>0,8*1,2</t>
  </si>
  <si>
    <t>783</t>
  </si>
  <si>
    <t xml:space="preserve"> Dokončovací práce</t>
  </si>
  <si>
    <t>79</t>
  </si>
  <si>
    <t>783806805</t>
  </si>
  <si>
    <t>Odstranění nátěrů z omítek opálením</t>
  </si>
  <si>
    <t>-1829697007</t>
  </si>
  <si>
    <t>Odstranění nátěrů z omítek opálením s obroušením</t>
  </si>
  <si>
    <t>https://podminky.urs.cz/item/CS_URS_2025_02/783806805</t>
  </si>
  <si>
    <t xml:space="preserve">S01,S07 - </t>
  </si>
  <si>
    <t>(1,2+2,1+4,85+6,55+1,63+1,83+0,5+43,81)*(1,5-1,1)</t>
  </si>
  <si>
    <t>(1,49+5,68)*(1,5-1,1)</t>
  </si>
  <si>
    <t>25,77*1,5</t>
  </si>
  <si>
    <t>3,87*1,5</t>
  </si>
  <si>
    <t>(0,56*2+1,79+1,33+1,79-1,25-0,8)*1,5</t>
  </si>
  <si>
    <t>(4,75+1,73)*2*1,5-0,8*1,5+0,4*2*1,5</t>
  </si>
  <si>
    <t>S21</t>
  </si>
  <si>
    <t>5,53*(1,5-1,1)-0,8*1,5-0,9*1,5+0,4*2*1,5+0,5*2*1,5+(5,19*2-1,5-0,7-1,15)*1,5+5,53*1,5</t>
  </si>
  <si>
    <t>S22</t>
  </si>
  <si>
    <t>5,22*(1,5-1,1)-1,5*1,5-0,9*1,5+0,5*2*1,5+3,65*1,5+5,22*1,5</t>
  </si>
  <si>
    <t>5,29*(1,5-1,1)-0,9*1,5+0,5*2*1,5+(5,19-0,9-1)*1,5+(5,29-0,77)*1,5</t>
  </si>
  <si>
    <t>9,11*(1,5-1,1)-0,9*1,5+0,5*2*1,5+(5,19-0,9-1)*1,5+(9,11+5,19-0,6)*1,5</t>
  </si>
  <si>
    <t>4,54*(1,5-1,1)-0,9*1,5+0,5*2*1,5*1,5+(4,54+2*6,43-1,2)*1,5</t>
  </si>
  <si>
    <t>dlaz_30_60_DAK864</t>
  </si>
  <si>
    <t>keramická dlažba 30x60 cm Rako Compila DAKSR864</t>
  </si>
  <si>
    <t>26,1</t>
  </si>
  <si>
    <t>dlaz_30_60_DAK866</t>
  </si>
  <si>
    <t>keramická dlažba 30x60 c, Rako Compila DAKSR866</t>
  </si>
  <si>
    <t>dlaz_30_60_DAK867</t>
  </si>
  <si>
    <t>keramická dlažba 30x60 cm Rako Compila DAKSR867</t>
  </si>
  <si>
    <t>9,9</t>
  </si>
  <si>
    <t>dlaz_30_60DAK871</t>
  </si>
  <si>
    <t>keramická dlažba 30x60 cm Rak Compila DAKSR871</t>
  </si>
  <si>
    <t>15,3</t>
  </si>
  <si>
    <t>dlaz_60_60_DAK864</t>
  </si>
  <si>
    <t>keramická dlažba 60x60 cm Rako Compila DAKS62864</t>
  </si>
  <si>
    <t>135</t>
  </si>
  <si>
    <t>dlazba_30_30_DAA</t>
  </si>
  <si>
    <t>keramická dlažba 30 x 30 - Rako Compila DAA34864</t>
  </si>
  <si>
    <t>56,6</t>
  </si>
  <si>
    <t>dlazba_30x30_mont</t>
  </si>
  <si>
    <t>montáž dlažba 30 x 30 cm</t>
  </si>
  <si>
    <t>2 - SO 01 - Stavební úpravy</t>
  </si>
  <si>
    <t>dlazba_30x60_mont</t>
  </si>
  <si>
    <t>montáž dlažba 30x60 cm a 60 x 60 cm</t>
  </si>
  <si>
    <t>162,8</t>
  </si>
  <si>
    <t>izol_dlazba</t>
  </si>
  <si>
    <t>stěrková izolace pod dlažbu</t>
  </si>
  <si>
    <t>51,17</t>
  </si>
  <si>
    <t>mozaik_30_30</t>
  </si>
  <si>
    <t>keramická dlažba 30x30 Rako Compila DDM05864</t>
  </si>
  <si>
    <t>5,4</t>
  </si>
  <si>
    <t>nater_sokl</t>
  </si>
  <si>
    <t>nátěr soklu</t>
  </si>
  <si>
    <t>791,69</t>
  </si>
  <si>
    <t>obklad_vni</t>
  </si>
  <si>
    <t>vnitřní obklad keramický WC, úklid</t>
  </si>
  <si>
    <t>87,56</t>
  </si>
  <si>
    <t>obklad_vni_kuch_om</t>
  </si>
  <si>
    <t>obklad kuchyňská linka, stěny omítky</t>
  </si>
  <si>
    <t>17,01</t>
  </si>
  <si>
    <t>obklad_vni_spr_vodol</t>
  </si>
  <si>
    <t>vnitřní obklad karamický sprcha, vodoléčba</t>
  </si>
  <si>
    <t>25,97</t>
  </si>
  <si>
    <t>obklad_vni_umyv</t>
  </si>
  <si>
    <t>obklad vnitřní keramický umývadla SDK</t>
  </si>
  <si>
    <t>11,07</t>
  </si>
  <si>
    <t>obvod_dlaz_obkl</t>
  </si>
  <si>
    <t>obvod místností dlažba - keramický obklad</t>
  </si>
  <si>
    <t>62,45</t>
  </si>
  <si>
    <t>obvod_dlazba_sokl</t>
  </si>
  <si>
    <t>obvod místnosti dlažba -keramický sokl</t>
  </si>
  <si>
    <t>164,98</t>
  </si>
  <si>
    <t>obvod_hydroizol</t>
  </si>
  <si>
    <t>obvod místností s hydroizolací</t>
  </si>
  <si>
    <t>105,38</t>
  </si>
  <si>
    <t>obvod_vinyl</t>
  </si>
  <si>
    <t>obvod místnosti vinyl</t>
  </si>
  <si>
    <t>268,64</t>
  </si>
  <si>
    <t>omitka_nova</t>
  </si>
  <si>
    <t>omítka nová - doplnění po odsekání obkladů, zazdívky - mimo sanačních</t>
  </si>
  <si>
    <t>110,04</t>
  </si>
  <si>
    <t>plocha_dlažba</t>
  </si>
  <si>
    <t>plocha dlažba - celkem</t>
  </si>
  <si>
    <t>225,68</t>
  </si>
  <si>
    <t>plocha_nova_celkem</t>
  </si>
  <si>
    <t>plocha podlah celkem</t>
  </si>
  <si>
    <t>460,85</t>
  </si>
  <si>
    <t>pricka_porob_100</t>
  </si>
  <si>
    <t>příčka z pórobetonových tvárnit tl. 100 mm</t>
  </si>
  <si>
    <t>58,59</t>
  </si>
  <si>
    <t>pricka_porob_125</t>
  </si>
  <si>
    <t>přpíčka z porob. tl. 125 mm</t>
  </si>
  <si>
    <t>3,77</t>
  </si>
  <si>
    <t>pricka_porob_150</t>
  </si>
  <si>
    <t>příčka z porob. tl. 150 mm</t>
  </si>
  <si>
    <t>106,44</t>
  </si>
  <si>
    <t>pricka_sdk</t>
  </si>
  <si>
    <t>příčka SDK 150 mm</t>
  </si>
  <si>
    <t>164,89</t>
  </si>
  <si>
    <t>pricka_sdk_kluz_nap</t>
  </si>
  <si>
    <t>sádrokartonová příčka - kluzné napojení</t>
  </si>
  <si>
    <t>60,38</t>
  </si>
  <si>
    <t>pvc_plocha</t>
  </si>
  <si>
    <t>plocha vinyl - celkem</t>
  </si>
  <si>
    <t>235,17</t>
  </si>
  <si>
    <t>pvc_sokl</t>
  </si>
  <si>
    <t>obvod místností PVC celkem- vinyl</t>
  </si>
  <si>
    <t>266,22</t>
  </si>
  <si>
    <t>sdk_podhl_impr</t>
  </si>
  <si>
    <t>SDK podhled DFH 15</t>
  </si>
  <si>
    <t>91,06</t>
  </si>
  <si>
    <t>sdk_podkl</t>
  </si>
  <si>
    <t>SDK podhled DF 15</t>
  </si>
  <si>
    <t>417,44</t>
  </si>
  <si>
    <t>skladba_P1</t>
  </si>
  <si>
    <t>skladba podlah P1</t>
  </si>
  <si>
    <t>114,06</t>
  </si>
  <si>
    <t>skladba_P10</t>
  </si>
  <si>
    <t>skladba podlah P10</t>
  </si>
  <si>
    <t>11,7</t>
  </si>
  <si>
    <t>skladba_P2</t>
  </si>
  <si>
    <t>skladba podlad P2</t>
  </si>
  <si>
    <t>36,47</t>
  </si>
  <si>
    <t>skladba_P3</t>
  </si>
  <si>
    <t>skladba podlah P3</t>
  </si>
  <si>
    <t>19,8</t>
  </si>
  <si>
    <t>skladba_P4</t>
  </si>
  <si>
    <t>skladba podlah P4</t>
  </si>
  <si>
    <t>23,85</t>
  </si>
  <si>
    <t>skladba_P5</t>
  </si>
  <si>
    <t>skladba podlah P5</t>
  </si>
  <si>
    <t>199,85</t>
  </si>
  <si>
    <t>skladba_P6</t>
  </si>
  <si>
    <t>skladba podlah P6</t>
  </si>
  <si>
    <t>35,71</t>
  </si>
  <si>
    <t>skladba_P7</t>
  </si>
  <si>
    <t>skladba podlah P7</t>
  </si>
  <si>
    <t>8,43</t>
  </si>
  <si>
    <t>skladba_P8</t>
  </si>
  <si>
    <t>skladba podlah P8</t>
  </si>
  <si>
    <t>7,3</t>
  </si>
  <si>
    <t>skladba_P9</t>
  </si>
  <si>
    <t>skladba podlah P9</t>
  </si>
  <si>
    <t>3,13</t>
  </si>
  <si>
    <t>HSV - Práce a dodávky HSV</t>
  </si>
  <si>
    <t xml:space="preserve">    2 - Zakládání</t>
  </si>
  <si>
    <t xml:space="preserve">      27 - Základy</t>
  </si>
  <si>
    <t xml:space="preserve">    3 - Svislé a kompletní konstrukce</t>
  </si>
  <si>
    <t xml:space="preserve">      31 - Zdi podpěrné a volné</t>
  </si>
  <si>
    <t xml:space="preserve">      34 - Stěny a příčky</t>
  </si>
  <si>
    <t xml:space="preserve">    4 - Vodorovné konstrukce</t>
  </si>
  <si>
    <t xml:space="preserve">      41 - Stropy a stropní konstrukce pozemních staveb</t>
  </si>
  <si>
    <t xml:space="preserve">      62 - Úprava povrchů vnějších</t>
  </si>
  <si>
    <t xml:space="preserve">      63 - Podlahy a podlahové konstrukce</t>
  </si>
  <si>
    <t xml:space="preserve">      64 - Osazování výplní otvorů</t>
  </si>
  <si>
    <t xml:space="preserve">    9 - Ostatní konstrukce a práce, bourání</t>
  </si>
  <si>
    <t xml:space="preserve">      95 - Různé dokončovací konstrukce a práce pozemních staveb</t>
  </si>
  <si>
    <t xml:space="preserve">      998 - Přesun hmot</t>
  </si>
  <si>
    <t>PSV - Práce a dodávky PSV</t>
  </si>
  <si>
    <t xml:space="preserve">    733 - Ústřední vytápění - rozvodné potrubí</t>
  </si>
  <si>
    <t xml:space="preserve">    766 - Konstrukce truhlářské</t>
  </si>
  <si>
    <t xml:space="preserve">    771 - Podlahy z dlaždic</t>
  </si>
  <si>
    <t xml:space="preserve">    776 - Podlahy povlakové</t>
  </si>
  <si>
    <t xml:space="preserve">    783 - Dokončovací práce - nátěry</t>
  </si>
  <si>
    <t xml:space="preserve">    784 - Dokončovací práce - malby a tapety</t>
  </si>
  <si>
    <t xml:space="preserve">    787 - Dokončovací práce - zasklívání</t>
  </si>
  <si>
    <t>Práce a dodávky HSV</t>
  </si>
  <si>
    <t>Zakládání</t>
  </si>
  <si>
    <t>Základy</t>
  </si>
  <si>
    <t>273321511</t>
  </si>
  <si>
    <t>Základové desky ze ŽB bez zvýšených nároků na prostředí tř. C 25/30</t>
  </si>
  <si>
    <t>780897040</t>
  </si>
  <si>
    <t>Základy z betonu železového (bez výztuže) desky z betonu bez zvláštních nároků na prostředí tř. C 25/30</t>
  </si>
  <si>
    <t>https://podminky.urs.cz/item/CS_URS_2025_02/273321511</t>
  </si>
  <si>
    <t>skladba_P2*0,1</t>
  </si>
  <si>
    <t>skladba_P4*0,1</t>
  </si>
  <si>
    <t>skladba_P10*0,1</t>
  </si>
  <si>
    <t>273362021</t>
  </si>
  <si>
    <t>Výztuž základových desek svařovanými sítěmi Kari</t>
  </si>
  <si>
    <t>1550355905</t>
  </si>
  <si>
    <t>Výztuž základů desek ze svařovaných sítí z drátů typu KARI</t>
  </si>
  <si>
    <t>https://podminky.urs.cz/item/CS_URS_2025_02/273362021</t>
  </si>
  <si>
    <t>KARI sítě 150/150/8 á 5,267kg/m2</t>
  </si>
  <si>
    <t>skladba_P2*5,267/1000</t>
  </si>
  <si>
    <t>skladba_P4*5,267/1000</t>
  </si>
  <si>
    <t>skladba_P10*5,267/1000</t>
  </si>
  <si>
    <t>0,38*1,2 'Přepočtené koeficientem množství</t>
  </si>
  <si>
    <t>Svislé a kompletní konstrukce</t>
  </si>
  <si>
    <t>Zdi podpěrné a volné</t>
  </si>
  <si>
    <t>310238211</t>
  </si>
  <si>
    <t>Zazdívka otvorů pl přes 0,25 do 1 m2 ve zdivu nadzákladovém cihlami pálenými na MVC</t>
  </si>
  <si>
    <t>1161272069</t>
  </si>
  <si>
    <t>Zazdívka otvorů ve zdivu nadzákladovém cihlami pálenými plochy přes 0,25 m2 do 1 m2 na maltu vápenocementovou</t>
  </si>
  <si>
    <t>https://podminky.urs.cz/item/CS_URS_2025_02/310238211</t>
  </si>
  <si>
    <t>pozn.40</t>
  </si>
  <si>
    <t>0,74*0,76*0,75</t>
  </si>
  <si>
    <t>0,3*1,9*0,49</t>
  </si>
  <si>
    <t>S07</t>
  </si>
  <si>
    <t>0,3*0,52*1,9*0,2*0,08*1,9</t>
  </si>
  <si>
    <t>zazdívka stoupaček - 10m2</t>
  </si>
  <si>
    <t>12*3*0,3*0,15</t>
  </si>
  <si>
    <t>310239211</t>
  </si>
  <si>
    <t>Zazdívka otvorů pl přes 1 do 4 m2 ve zdivu nadzákladovém cihlami pálenými na MVC</t>
  </si>
  <si>
    <t>865584969</t>
  </si>
  <si>
    <t>Zazdívka otvorů ve zdivu nadzákladovém cihlami pálenými plochy přes 1 m2 do 4 m2 na maltu vápenocementovou</t>
  </si>
  <si>
    <t>https://podminky.urs.cz/item/CS_URS_2025_02/310239211</t>
  </si>
  <si>
    <t>1,18*2,36*0,69*2</t>
  </si>
  <si>
    <t>317142420</t>
  </si>
  <si>
    <t>Překlad nenosný pórobetonový š 100 mm v do 250 mm na tenkovrstvou maltu dl do 1000 mm</t>
  </si>
  <si>
    <t>451934988</t>
  </si>
  <si>
    <t>Překlady nenosné z pórobetonu osazené do tenkého maltového lože, výšky do 250 mm, šířky překladu 100 mm, délky překladu do 1000 mm</t>
  </si>
  <si>
    <t>https://podminky.urs.cz/item/CS_URS_2025_02/317142420</t>
  </si>
  <si>
    <t>P5</t>
  </si>
  <si>
    <t>317142422</t>
  </si>
  <si>
    <t>Překlad nenosný pórobetonový š 100 mm v do 250 mm na tenkovrstvou maltu dl přes 1000 do 1250 mm</t>
  </si>
  <si>
    <t>-1325469593</t>
  </si>
  <si>
    <t>Překlady nenosné z pórobetonu osazené do tenkého maltového lože, výšky do 250 mm, šířky překladu 100 mm, délky překladu přes 1000 do 1250 mm</t>
  </si>
  <si>
    <t>https://podminky.urs.cz/item/CS_URS_2025_02/317142422</t>
  </si>
  <si>
    <t>P4</t>
  </si>
  <si>
    <t>317142442</t>
  </si>
  <si>
    <t>Překlad nenosný pórobetonový š 150 mm v do 250 mm na tenkovrstvou maltu dl přes 1000 do 1250 mm</t>
  </si>
  <si>
    <t>-1790743659</t>
  </si>
  <si>
    <t>Překlady nenosné z pórobetonu osazené do tenkého maltového lože, výšky do 250 mm, šířky překladu 150 mm, délky překladu přes 1000 do 1250 mm</t>
  </si>
  <si>
    <t>https://podminky.urs.cz/item/CS_URS_2025_02/317142442</t>
  </si>
  <si>
    <t>P6</t>
  </si>
  <si>
    <t>-705782778</t>
  </si>
  <si>
    <t>P9-upravit na délku cca 1150 mm</t>
  </si>
  <si>
    <t>317168025</t>
  </si>
  <si>
    <t>Překlad keramický plochý š 145 mm dl 2000 mm</t>
  </si>
  <si>
    <t>1016585724</t>
  </si>
  <si>
    <t>Překlady keramické ploché osazené do maltového lože, výšky překladu 71 mm šířky 145 mm, délky 2000 mm</t>
  </si>
  <si>
    <t>https://podminky.urs.cz/item/CS_URS_2025_02/317168025</t>
  </si>
  <si>
    <t>P3</t>
  </si>
  <si>
    <t>317168052</t>
  </si>
  <si>
    <t>Překlad keramický vysoký v 238 mm dl 1250 mm</t>
  </si>
  <si>
    <t>1873822206</t>
  </si>
  <si>
    <t>Překlady keramické vysoké osazené do maltového lože, šířky překladu 70 mm výšky 238 mm, délky 1250 mm</t>
  </si>
  <si>
    <t>https://podminky.urs.cz/item/CS_URS_2025_02/317168052</t>
  </si>
  <si>
    <t>P10</t>
  </si>
  <si>
    <t>317234410</t>
  </si>
  <si>
    <t>Vyzdívka mezi nosníky z cihel pálených na MC</t>
  </si>
  <si>
    <t>-2036070169</t>
  </si>
  <si>
    <t>Vyzdívka mezi nosníky cihlami pálenými na maltu cementovou</t>
  </si>
  <si>
    <t>https://podminky.urs.cz/item/CS_URS_2025_02/317234410</t>
  </si>
  <si>
    <t>P1</t>
  </si>
  <si>
    <t>1,3*0,1*0,05*5</t>
  </si>
  <si>
    <t>P2</t>
  </si>
  <si>
    <t>1,2*0,1*0,05*6</t>
  </si>
  <si>
    <t>P8</t>
  </si>
  <si>
    <t>1,5*0,1*0,05</t>
  </si>
  <si>
    <t>P7</t>
  </si>
  <si>
    <t>3*0,16*0,51</t>
  </si>
  <si>
    <t>317944321</t>
  </si>
  <si>
    <t>Válcované nosníky výšky do 120 mm dodatečně osazované do připravených otvorů</t>
  </si>
  <si>
    <t>-993694274</t>
  </si>
  <si>
    <t>Válcované nosníky dodatečně osazované do připravených otvorů bez zazdění hlav, výšky do 120 mm</t>
  </si>
  <si>
    <t>https://podminky.urs.cz/item/CS_URS_2025_02/317944321</t>
  </si>
  <si>
    <t>2*1,3*5*3,05/1000</t>
  </si>
  <si>
    <t>2*1,2*6*3,05/1000</t>
  </si>
  <si>
    <t>2*1,5*3,05/1000</t>
  </si>
  <si>
    <t>0,09*1,08 'Přepočtené koeficientem množství</t>
  </si>
  <si>
    <t>317944323</t>
  </si>
  <si>
    <t>Válcované nosníky výšky přes 120 do 240 mm dodatečně osazované do připravených otvorů</t>
  </si>
  <si>
    <t>-1770037298</t>
  </si>
  <si>
    <t>Válcované nosníky dodatečně osazované do připravených otvorů bez zazdění hlav, výšky přes 120 do 220 mm</t>
  </si>
  <si>
    <t>https://podminky.urs.cz/item/CS_URS_2025_02/317944323</t>
  </si>
  <si>
    <t>5*3*15,8/1000</t>
  </si>
  <si>
    <t>0,24*1,08 'Přepočtené koeficientem množství</t>
  </si>
  <si>
    <t>Stěny a příčky</t>
  </si>
  <si>
    <t>340238211</t>
  </si>
  <si>
    <t>Zazdívka otvorů v příčkách nebo stěnách pl přes 0,25 do 1 m2 cihlami plnými tl do 100 mm</t>
  </si>
  <si>
    <t>1934251965</t>
  </si>
  <si>
    <t>Zazdívka otvorů v příčkách nebo stěnách cihlami pálenými plnými plochy přes 0,25 m2 do 1 m2, tloušťky do 100 mm</t>
  </si>
  <si>
    <t>https://podminky.urs.cz/item/CS_URS_2025_02/340238211</t>
  </si>
  <si>
    <t>0,4*0,3*2</t>
  </si>
  <si>
    <t>1,73*0,3</t>
  </si>
  <si>
    <t>0,77*0,3</t>
  </si>
  <si>
    <t>0,775*0,47+0,635*0,47</t>
  </si>
  <si>
    <t>1,15*0,47</t>
  </si>
  <si>
    <t>1,79*0,47</t>
  </si>
  <si>
    <t>340239212</t>
  </si>
  <si>
    <t>Zazdívka otvorů v příčkách nebo stěnách pl přes 1 do 4 m2 cihlami plnými tl přes 100 mm</t>
  </si>
  <si>
    <t>-1591161149</t>
  </si>
  <si>
    <t>Zazdívka otvorů v příčkách nebo stěnách cihlami pálenými plnými plochy přes 1 m2 do 4 m2, tloušťky přes 100 mm</t>
  </si>
  <si>
    <t>https://podminky.urs.cz/item/CS_URS_2025_02/340239212</t>
  </si>
  <si>
    <t>S33</t>
  </si>
  <si>
    <t>0,9*2,02</t>
  </si>
  <si>
    <t>346244381</t>
  </si>
  <si>
    <t>Plentování jednostranné v do 200 mm válcovaných nosníků cihlami</t>
  </si>
  <si>
    <t>-88202607</t>
  </si>
  <si>
    <t>Plentování ocelových válcovaných nosníků jednostranné cihlami na maltu, výška stojiny do 200 mm</t>
  </si>
  <si>
    <t>https://podminky.urs.cz/item/CS_URS_2025_02/346244381</t>
  </si>
  <si>
    <t>340271025</t>
  </si>
  <si>
    <t>Zazdívka otvorů v příčkách nebo stěnách pl přes 1 do 4 m2 tvárnicemi pórobetonovými tl 100 mm</t>
  </si>
  <si>
    <t>-1711411949</t>
  </si>
  <si>
    <t>Zazdívka otvorů v příčkách nebo stěnách pórobetonovými tvárnicemi plochy přes 1 m2 do 4 m2, objemová hmotnost 500 kg/m3, tloušťka příčky 100 mm</t>
  </si>
  <si>
    <t>https://podminky.urs.cz/item/CS_URS_2025_02/340271025</t>
  </si>
  <si>
    <t>S06</t>
  </si>
  <si>
    <t>(0,7+0,43)*(3,03+0,1)</t>
  </si>
  <si>
    <t>2,22*(2,98+0,1)</t>
  </si>
  <si>
    <t>346272216</t>
  </si>
  <si>
    <t>Přizdívka z pórobetonových tvárnic tl 50 mm</t>
  </si>
  <si>
    <t>670741203</t>
  </si>
  <si>
    <t>Přizdívky z pórobetonových tvárnic objemová hmotnost do 500 kg/m3, na tenké maltové lože, tloušťka přizdívky 50 mm</t>
  </si>
  <si>
    <t>https://podminky.urs.cz/item/CS_URS_2025_02/346272216</t>
  </si>
  <si>
    <t>S04,05</t>
  </si>
  <si>
    <t>(0,2*4+0,25)*(3,04+0,1)</t>
  </si>
  <si>
    <t>pozn.47</t>
  </si>
  <si>
    <t>(0,265+0,25)*(5,12+3,51+6,43)</t>
  </si>
  <si>
    <t>342272225</t>
  </si>
  <si>
    <t>Příčka z pórobetonových hladkých tvárnic na tenkovrstvou maltu tl 100 mm</t>
  </si>
  <si>
    <t>-1735137141</t>
  </si>
  <si>
    <t>Příčky z pórobetonových tvárnic hladkých na tenké maltové lože objemová hmotnost do 500 kg/m3, tloušťka příčky 100 mm</t>
  </si>
  <si>
    <t>https://podminky.urs.cz/item/CS_URS_2025_02/342272225</t>
  </si>
  <si>
    <t>342272235</t>
  </si>
  <si>
    <t>Příčka z pórobetonových hladkých tvárnic na tenkovrstvou maltu tl 125 mm</t>
  </si>
  <si>
    <t>760954636</t>
  </si>
  <si>
    <t>Příčky z pórobetonových tvárnic hladkých na tenké maltové lože objemová hmotnost do 500 kg/m3, tloušťka příčky 125 mm</t>
  </si>
  <si>
    <t>https://podminky.urs.cz/item/CS_URS_2025_02/342272235</t>
  </si>
  <si>
    <t>342272245</t>
  </si>
  <si>
    <t>Příčka z pórobetonových hladkých tvárnic na tenkovrstvou maltu tl 150 mm</t>
  </si>
  <si>
    <t>-2055927227</t>
  </si>
  <si>
    <t>Příčky z pórobetonových tvárnic hladkých na tenké maltové lože objemová hmotnost do 500 kg/m3, tloušťka příčky 150 mm</t>
  </si>
  <si>
    <t>https://podminky.urs.cz/item/CS_URS_2025_02/342272245</t>
  </si>
  <si>
    <t>346481111</t>
  </si>
  <si>
    <t>Zaplentování rýh, potrubí, výklenků nebo nik ve stěnách rabicovým pletivem</t>
  </si>
  <si>
    <t>-1166392997</t>
  </si>
  <si>
    <t>Zaplentování rýh, potrubí, válcovaných nosníků, výklenků nebo nik jakéhokoliv tvaru, na maltu ve stěnách nebo před stěnami rabicovým pletivem</t>
  </si>
  <si>
    <t>https://podminky.urs.cz/item/CS_URS_2025_02/346481111</t>
  </si>
  <si>
    <t>1,3*5*(0,05*2*2+0,1)</t>
  </si>
  <si>
    <t>1,2*6*(0,05*2*2+0,1)</t>
  </si>
  <si>
    <t>1,5*(0,05*2*2+0,1)</t>
  </si>
  <si>
    <t>3*(0,16*2*2+0,51)</t>
  </si>
  <si>
    <t>Vodorovné konstrukce</t>
  </si>
  <si>
    <t>Stropy a stropní konstrukce pozemních staveb</t>
  </si>
  <si>
    <t>413232211</t>
  </si>
  <si>
    <t>Zazdívka zhlaví válcovaných nosníků v do 150 mm</t>
  </si>
  <si>
    <t>274941210</t>
  </si>
  <si>
    <t>Zazdívka zhlaví stropních trámů nebo válcovaných nosníků pálenými cihlami válcovaných nosníků, výšky do 150 mm</t>
  </si>
  <si>
    <t>https://podminky.urs.cz/item/CS_URS_2025_02/413232211</t>
  </si>
  <si>
    <t>P1,2,8</t>
  </si>
  <si>
    <t>5*2</t>
  </si>
  <si>
    <t>6*2</t>
  </si>
  <si>
    <t>1*2</t>
  </si>
  <si>
    <t>413232221</t>
  </si>
  <si>
    <t>Zazdívka zhlaví válcovaných nosníků v přes 150 do 300 mm</t>
  </si>
  <si>
    <t>-608880418</t>
  </si>
  <si>
    <t>Zazdívka zhlaví stropních trámů nebo válcovaných nosníků pálenými cihlami válcovaných nosníků, výšky přes 150 do 300 mm</t>
  </si>
  <si>
    <t>https://podminky.urs.cz/item/CS_URS_2025_02/413232221</t>
  </si>
  <si>
    <t>2*2</t>
  </si>
  <si>
    <t>612131121</t>
  </si>
  <si>
    <t>Penetrační disperzní nátěr vnitřních stěn nanášený ručně</t>
  </si>
  <si>
    <t>-2134818266</t>
  </si>
  <si>
    <t>Podkladní a spojovací vrstva vnitřních omítaných ploch penetrace disperzní nanášená ručně stěn</t>
  </si>
  <si>
    <t>https://podminky.urs.cz/item/CS_URS_2025_02/612131121</t>
  </si>
  <si>
    <t>330,46</t>
  </si>
  <si>
    <t>11,06</t>
  </si>
  <si>
    <t>612142001</t>
  </si>
  <si>
    <t>Pletivo sklovláknité vnitřních stěn vtlačené do tmelu</t>
  </si>
  <si>
    <t>3540416</t>
  </si>
  <si>
    <t>Pletivo vnitřních ploch v ploše nebo pruzích, na plném podkladu sklovláknité vtlačené do tmelu včetně tmelu stěn</t>
  </si>
  <si>
    <t>https://podminky.urs.cz/item/CS_URS_2025_02/612142001</t>
  </si>
  <si>
    <t>obezdívky porotherm</t>
  </si>
  <si>
    <t>612321121</t>
  </si>
  <si>
    <t>Vápenocementová omítka hladká jednovrstvá vnitřních stěn nanášená ručně</t>
  </si>
  <si>
    <t>-926409384</t>
  </si>
  <si>
    <t>Omítka vápenocementová vnitřních ploch nanášená ručně jednovrstvá, tloušťky do 10 mm hladká svislých konstrukcí stěn</t>
  </si>
  <si>
    <t>https://podminky.urs.cz/item/CS_URS_2025_02/612321121</t>
  </si>
  <si>
    <t>doplnění omítek nových po odsekání obkladů a bez sanačních omítek</t>
  </si>
  <si>
    <t>(5,68+0,31*2)*1,5</t>
  </si>
  <si>
    <t>0,74*2*1,5</t>
  </si>
  <si>
    <t>(5,68+1,49)*(1,5-1)</t>
  </si>
  <si>
    <t>(1,59+0,6+0,44+0,3+1,13+2,6+0,48*2+0,15)*1,5</t>
  </si>
  <si>
    <t>(1,5+0,72)*(2,25-1)</t>
  </si>
  <si>
    <t>(0,72+1,79)*(1,63-1,0)</t>
  </si>
  <si>
    <t>1,56*(2,21-1,0)</t>
  </si>
  <si>
    <t>6,42*2,21</t>
  </si>
  <si>
    <t>S18-22</t>
  </si>
  <si>
    <t>(1,03+1,2+1,1+1,15+2,84-1,59)*2,21</t>
  </si>
  <si>
    <t>1,79*(1,5-1,0)</t>
  </si>
  <si>
    <t>0,98*1,5</t>
  </si>
  <si>
    <t>(10,35-1,73-1,85)*(2,3-1)</t>
  </si>
  <si>
    <t>1,73*(2,3-1,0)</t>
  </si>
  <si>
    <t>((3,45+0,45)*2+3,62+0,4*2)*(2,2-1,0)</t>
  </si>
  <si>
    <t>S27-35</t>
  </si>
  <si>
    <t>(1,15+0,7)*(1,53-1,0)</t>
  </si>
  <si>
    <t>1,33*(1,53-1,0)</t>
  </si>
  <si>
    <t>(0,77+0,6)*(1,53-1,0)</t>
  </si>
  <si>
    <t>1,2*(1,53-1,0)</t>
  </si>
  <si>
    <t>otvory, zazdívky</t>
  </si>
  <si>
    <t>1,18*2,36*2+0,5*2,36</t>
  </si>
  <si>
    <t>S04</t>
  </si>
  <si>
    <t>1,13*(3,03-1,5)</t>
  </si>
  <si>
    <t>2,22*(2,5-2,21)</t>
  </si>
  <si>
    <t>S27</t>
  </si>
  <si>
    <t>1,18*2,36*2</t>
  </si>
  <si>
    <t>0,9*2,02*2</t>
  </si>
  <si>
    <t>příčky</t>
  </si>
  <si>
    <t>pricka_porob_125*2</t>
  </si>
  <si>
    <t>pricka_porob_150*2</t>
  </si>
  <si>
    <t>612321131</t>
  </si>
  <si>
    <t>Vápenocementový štuk vnitřních stěn tloušťky do 3 mm</t>
  </si>
  <si>
    <t>1206883070</t>
  </si>
  <si>
    <t>Vápenocementový štuk vnitřních ploch tloušťky do 3 mm svislých konstrukcí stěn</t>
  </si>
  <si>
    <t>https://podminky.urs.cz/item/CS_URS_2025_02/612321131</t>
  </si>
  <si>
    <t>odpočet obklad</t>
  </si>
  <si>
    <t>-obklad_vni</t>
  </si>
  <si>
    <t>-obklad_vni_spr_vodol</t>
  </si>
  <si>
    <t>-obklad_vni_kuch_om</t>
  </si>
  <si>
    <t>612325111</t>
  </si>
  <si>
    <t>Vápenocementová hladká omítka rýh ve stěnách š do 150 mm</t>
  </si>
  <si>
    <t>1832399728</t>
  </si>
  <si>
    <t>Vápenocementová omítka rýh hladká, ve stěnách, šířky rýhy do 150 mm</t>
  </si>
  <si>
    <t>https://podminky.urs.cz/item/CS_URS_2025_02/612325111</t>
  </si>
  <si>
    <t>4*50*0,03</t>
  </si>
  <si>
    <t>619995001</t>
  </si>
  <si>
    <t>Začištění omítek kolem oken, dveří, podlah nebo obkladů</t>
  </si>
  <si>
    <t>-193970054</t>
  </si>
  <si>
    <t>Začištění omítek (s dodáním hmot) kolem oken, dveří, podlah, obkladů apod.</t>
  </si>
  <si>
    <t>https://podminky.urs.cz/item/CS_URS_2025_02/619995001</t>
  </si>
  <si>
    <t>pozn. 4</t>
  </si>
  <si>
    <t>0,65*4</t>
  </si>
  <si>
    <t>612315302</t>
  </si>
  <si>
    <t>Vápenná štuková omítka ostění nebo nadpraží</t>
  </si>
  <si>
    <t>1553543990</t>
  </si>
  <si>
    <t>Vápenná omítka ostění nebo nadpraží štuková dvouvrstvá</t>
  </si>
  <si>
    <t>https://podminky.urs.cz/item/CS_URS_2025_02/612315302</t>
  </si>
  <si>
    <t>(2,345+2,81*2)*0,51</t>
  </si>
  <si>
    <t>611315411</t>
  </si>
  <si>
    <t>Oprava vnitřní vápenné hladké omítky tl do 20 mm stropů v rozsahu plochy přes do 10 %</t>
  </si>
  <si>
    <t>-1089212267</t>
  </si>
  <si>
    <t>Oprava vápenné omítky vnitřních ploch hladké, tl. do 20 mm stropů, v rozsahu opravované plochy do 10%</t>
  </si>
  <si>
    <t>https://podminky.urs.cz/item/CS_URS_2025_02/611315411</t>
  </si>
  <si>
    <t>612315417</t>
  </si>
  <si>
    <t>Oprava vnitřní vápenné hladké omítky tl do 20 mm stěn v rozsahu plochy přes 10 do 30 % s celoplošným přeštukováním tl do 3 m</t>
  </si>
  <si>
    <t>-1063868616</t>
  </si>
  <si>
    <t>Oprava vápenné omítky vnitřních ploch hladké, tl. do 20 mm, s celoplošným přeštukováním, tl. štuku do 3 mm stěn, v rozsahu opravované plochy přes 10 do 30%</t>
  </si>
  <si>
    <t>https://podminky.urs.cz/item/CS_URS_2025_02/612315417</t>
  </si>
  <si>
    <t>odpočet nových omítek-zdi</t>
  </si>
  <si>
    <t>-omitka_nova</t>
  </si>
  <si>
    <t>619991001</t>
  </si>
  <si>
    <t>Zakrytí podlahy PE fólií</t>
  </si>
  <si>
    <t>1922973049</t>
  </si>
  <si>
    <t>Zakrytí vnitřních ploch před znečištěním PE fólií včetně pozdějšího odkrytí podlah</t>
  </si>
  <si>
    <t>https://podminky.urs.cz/item/CS_URS_2025_02/619991001</t>
  </si>
  <si>
    <t>619991005</t>
  </si>
  <si>
    <t>Zakrytí stěny PE fólií</t>
  </si>
  <si>
    <t>-1964077564</t>
  </si>
  <si>
    <t>Zakrytí vnitřních ploch před znečištěním PE fólií včetně pozdějšího odkrytí stěn nebo svislých ploch</t>
  </si>
  <si>
    <t>https://podminky.urs.cz/item/CS_URS_2025_02/619991005</t>
  </si>
  <si>
    <t>Úprava povrchů vnějších</t>
  </si>
  <si>
    <t>622131121</t>
  </si>
  <si>
    <t>Penetrační nátěr vnějších stěn nanášený ručně</t>
  </si>
  <si>
    <t>-432116872</t>
  </si>
  <si>
    <t>Podkladní a spojovací vrstva vnějších omítaných ploch penetrace nanášená ručně stěn</t>
  </si>
  <si>
    <t>https://podminky.urs.cz/item/CS_URS_2025_02/622131121</t>
  </si>
  <si>
    <t>622135001</t>
  </si>
  <si>
    <t>Vyrovnání podkladu vnějších stěn maltou vápenocementovou tl do 10 mm</t>
  </si>
  <si>
    <t>1428506791</t>
  </si>
  <si>
    <t>Vyrovnání nerovností podkladu vnějších omítaných ploch maltou, tl. do 10 mm vápenocementovou stěn</t>
  </si>
  <si>
    <t>https://podminky.urs.cz/item/CS_URS_2025_02/622135001</t>
  </si>
  <si>
    <t>622151001</t>
  </si>
  <si>
    <t>Penetrační akrylátový nátěr vnějších pastovitých tenkovrstvých omítek stěn</t>
  </si>
  <si>
    <t>701875836</t>
  </si>
  <si>
    <t>Penetrační nátěr vnějších pastovitých tenkovrstvých omítek akrylátový stěn</t>
  </si>
  <si>
    <t>https://podminky.urs.cz/item/CS_URS_2025_02/622151001</t>
  </si>
  <si>
    <t>0,7*3</t>
  </si>
  <si>
    <t>622231121</t>
  </si>
  <si>
    <t>Montáž kontaktního zateplení vnějších stěn lepením a mechanickým kotvením desek z fenolické pěny tl přes 80 do 120 mm</t>
  </si>
  <si>
    <t>-1227482531</t>
  </si>
  <si>
    <t>Montáž kontaktního zateplení lepením a mechanickým kotvením z desek z fenolické pěny (dodávka ve specifikaci) na vnější stěny, na podklad betonový nebo z lehčeného betonu, z tvárnic keramických nebo vápenopískových, tloušťky desek přes 80 do 120 mm</t>
  </si>
  <si>
    <t>https://podminky.urs.cz/item/CS_URS_2025_02/622231121</t>
  </si>
  <si>
    <t>M</t>
  </si>
  <si>
    <t>28376808</t>
  </si>
  <si>
    <t>deska tepelně izolační fasádní λ=0,020 tl 100mm</t>
  </si>
  <si>
    <t>-1505059151</t>
  </si>
  <si>
    <t>Poznámka k položce:_x000D_
požitý izolan shodný se stávajícm _x000D_
nehořlavé fasádní desky, např. STYRCON (fasádní systém STEREXON)</t>
  </si>
  <si>
    <t>622511102</t>
  </si>
  <si>
    <t>Tenkovrstvá akrylátová mozaiková jemnozrnná omítka vnějších stěn</t>
  </si>
  <si>
    <t>-768034964</t>
  </si>
  <si>
    <t>Omítka tenkovrstvá akrylátová vnějších ploch probarvená bez penetrace mozaiková jemnozrnná stěn</t>
  </si>
  <si>
    <t>https://podminky.urs.cz/item/CS_URS_2025_02/622511102</t>
  </si>
  <si>
    <t>Podlahy a podlahové konstrukce</t>
  </si>
  <si>
    <t>631311115</t>
  </si>
  <si>
    <t>Mazanina tl přes 50 do 80 mm z betonu prostého bez zvýšených nároků na prostředí tř. C 20/25</t>
  </si>
  <si>
    <t>105317404</t>
  </si>
  <si>
    <t>Mazanina z betonu prostého bez zvýšených nároků na prostředí tl. přes 50 do 80 mm tř. C 20/25</t>
  </si>
  <si>
    <t>https://podminky.urs.cz/item/CS_URS_2025_02/631311115</t>
  </si>
  <si>
    <t>skladba_P2*0,08</t>
  </si>
  <si>
    <t>skladba_P3*0,08</t>
  </si>
  <si>
    <t>skladba_P4*0,08</t>
  </si>
  <si>
    <t>skladba_P5*0,08</t>
  </si>
  <si>
    <t>skladba_P6*0,08</t>
  </si>
  <si>
    <t>skladba_P8*0,08</t>
  </si>
  <si>
    <t>skladba_P9*0,08</t>
  </si>
  <si>
    <t>skladba_P10*0,08</t>
  </si>
  <si>
    <t>631319013</t>
  </si>
  <si>
    <t>Příplatek k mazanině tl přes 120 do 240 mm za přehlazení povrchu</t>
  </si>
  <si>
    <t>-363022415</t>
  </si>
  <si>
    <t>Příplatek k cenám mazanin za úpravu povrchu mazaniny přehlazením, mazanina tl. přes 120 do 240 mm</t>
  </si>
  <si>
    <t>https://podminky.urs.cz/item/CS_URS_2025_02/631319013</t>
  </si>
  <si>
    <t>631362021</t>
  </si>
  <si>
    <t>Výztuž mazanin svařovanými sítěmi Kari</t>
  </si>
  <si>
    <t>-1502739477</t>
  </si>
  <si>
    <t>Výztuž mazanin ze svařovaných sítí z drátů typu KARI</t>
  </si>
  <si>
    <t>https://podminky.urs.cz/item/CS_URS_2025_02/631362021</t>
  </si>
  <si>
    <t>KARI sítě 150/150/4 á 1,351/kg</t>
  </si>
  <si>
    <t>skladba_P2*1,351/1000</t>
  </si>
  <si>
    <t>skladba_P3*1,351/1000</t>
  </si>
  <si>
    <t>skladba_P4*1,351/1000</t>
  </si>
  <si>
    <t>skladba_P5*1,351/1000</t>
  </si>
  <si>
    <t>skladba_P6*1,351/1000</t>
  </si>
  <si>
    <t>skladba_P8*1,351/1000</t>
  </si>
  <si>
    <t>skladba_P9*1,351/1000</t>
  </si>
  <si>
    <t>skladba_P10*1,351/1000</t>
  </si>
  <si>
    <t>0,46*1,2 'Přepočtené koeficientem množství</t>
  </si>
  <si>
    <t>632451214</t>
  </si>
  <si>
    <t>Potěr cementový samonivelační litý C20 tl přes 45 do 50 mm</t>
  </si>
  <si>
    <t>704958742</t>
  </si>
  <si>
    <t>Potěr cementový samonivelační litý tř. C 20, tl. přes 45 do 50 mm</t>
  </si>
  <si>
    <t>https://podminky.urs.cz/item/CS_URS_2025_02/632451214</t>
  </si>
  <si>
    <t>632451291</t>
  </si>
  <si>
    <t>Příplatek k cementovému samonivelačnímu litému potěru C20 ZKD 5 mm tl přes 50 mm</t>
  </si>
  <si>
    <t>1079597125</t>
  </si>
  <si>
    <t>Potěr cementový samonivelační litý Příplatek k cenám za každých dalších i započatých 5 mm tloušťky přes 50 mm tř. C 20</t>
  </si>
  <si>
    <t>https://podminky.urs.cz/item/CS_URS_2025_02/632451291</t>
  </si>
  <si>
    <t>122,49*2 'Přepočtené koeficientem množství</t>
  </si>
  <si>
    <t>632481213</t>
  </si>
  <si>
    <t>Separační vrstva z PE fólie</t>
  </si>
  <si>
    <t>900166604</t>
  </si>
  <si>
    <t>Separační vrstva k oddělení podlahových vrstev z polyetylénové fólie</t>
  </si>
  <si>
    <t>https://podminky.urs.cz/item/CS_URS_2025_02/632481213</t>
  </si>
  <si>
    <t>634112123</t>
  </si>
  <si>
    <t>Obvodová dilatace podlahovým páskem z pěnového PE s fólií mezi stěnou a mazaninou nebo potěrem v 80 mm</t>
  </si>
  <si>
    <t>-1694781801</t>
  </si>
  <si>
    <t>Obvodová dilatace mezi stěnou a mazaninou nebo potěrem podlahovým páskem z pěnového PE s fólií tl. do 10 mm, výšky 80 mm</t>
  </si>
  <si>
    <t>https://podminky.urs.cz/item/CS_URS_2025_02/634112123</t>
  </si>
  <si>
    <t>dilatační spáry obvod</t>
  </si>
  <si>
    <t>634663111</t>
  </si>
  <si>
    <t>Výplň dilatačních spar šířky do 10 mm v mazaninách polyuretanovou samonivelační hmotou</t>
  </si>
  <si>
    <t>-1103493868</t>
  </si>
  <si>
    <t>Výplň dilatačních spar mazanin polyuretanovou samonivelační hmotou, šířka spáry do 10 mm</t>
  </si>
  <si>
    <t>https://podminky.urs.cz/item/CS_URS_2025_02/634663111</t>
  </si>
  <si>
    <t>dilatační spáry v dlažbě</t>
  </si>
  <si>
    <t>24,81</t>
  </si>
  <si>
    <t>634911122</t>
  </si>
  <si>
    <t>Řezání dilatačních spár š 10 mm hl přes 10 do 20 mm v čerstvé betonové mazanině</t>
  </si>
  <si>
    <t>1532338334</t>
  </si>
  <si>
    <t>Řezání dilatačních nebo smršťovacích spár v čerstvé betonové mazanině nebo potěru šířky přes 5 do 10 mm, hloubky přes 10 do 20 mm</t>
  </si>
  <si>
    <t>https://podminky.urs.cz/item/CS_URS_2025_02/634911122</t>
  </si>
  <si>
    <t>3,5</t>
  </si>
  <si>
    <t>2,1+1,81</t>
  </si>
  <si>
    <t>5*1,8</t>
  </si>
  <si>
    <t>2,31+1,8-2*0,15</t>
  </si>
  <si>
    <t>1,79</t>
  </si>
  <si>
    <t>2,8</t>
  </si>
  <si>
    <t>635111241</t>
  </si>
  <si>
    <t>Násyp pod podlahy z hrubého kameniva 8-16 se zhutněním</t>
  </si>
  <si>
    <t>1204556120</t>
  </si>
  <si>
    <t>Násyp ze štěrkopísku, písku nebo kameniva pod podlahy se zhutněním z kameniva hrubého 8-16</t>
  </si>
  <si>
    <t>https://podminky.urs.cz/item/CS_URS_2025_02/635111241</t>
  </si>
  <si>
    <t>skladba_P2*0,05</t>
  </si>
  <si>
    <t>skladba_P4*0,05</t>
  </si>
  <si>
    <t>skladba_P10*0,05</t>
  </si>
  <si>
    <t>Osazování výplní otvorů</t>
  </si>
  <si>
    <t>642942111</t>
  </si>
  <si>
    <t>Osazování zárubní nebo rámů dveřních kovových do 2,5 m2 na MC</t>
  </si>
  <si>
    <t>-1129764174</t>
  </si>
  <si>
    <t>Osazování zárubní nebo rámů kovových dveřních lisovaných nebo z úhelníků bez dveřních křídel na cementovou maltu, plochy otvoru do 2,5 m2</t>
  </si>
  <si>
    <t>https://podminky.urs.cz/item/CS_URS_2025_02/642942111</t>
  </si>
  <si>
    <t>D7</t>
  </si>
  <si>
    <t>2L</t>
  </si>
  <si>
    <t>4P</t>
  </si>
  <si>
    <t>D5</t>
  </si>
  <si>
    <t>D6</t>
  </si>
  <si>
    <t>1L</t>
  </si>
  <si>
    <t>D14</t>
  </si>
  <si>
    <t>4L</t>
  </si>
  <si>
    <t>2P</t>
  </si>
  <si>
    <t>D12</t>
  </si>
  <si>
    <t>1P</t>
  </si>
  <si>
    <t>D8</t>
  </si>
  <si>
    <t>D13</t>
  </si>
  <si>
    <t>D15</t>
  </si>
  <si>
    <t>D16</t>
  </si>
  <si>
    <t>55331481.1</t>
  </si>
  <si>
    <t>zárubeň jednokřídlá ocelová pro zdění tl stěny 75-100mm rozměru 700/1970, 2100mm</t>
  </si>
  <si>
    <t>-1654428499</t>
  </si>
  <si>
    <t>zárubeň jednokřídlá ocelová s těsněním pro zdění tl stěny 75-100mm rozměru 700/1970, 2100mm</t>
  </si>
  <si>
    <t>Poznámka k položce:_x000D_
RAL 7039</t>
  </si>
  <si>
    <t>55331482.1</t>
  </si>
  <si>
    <t>zárubeň jednokřídlá ocelová s těsněním pro zdění tl stěny 75-100mm rozměru 800/1970, 2100mm</t>
  </si>
  <si>
    <t>-123884834</t>
  </si>
  <si>
    <t xml:space="preserve">Poznámka k položce:_x000D_
RAL 7039_x000D_
</t>
  </si>
  <si>
    <t>3L</t>
  </si>
  <si>
    <t>5L+2P</t>
  </si>
  <si>
    <t>55331485.1</t>
  </si>
  <si>
    <t>zárubeň jednokřídlá ocelová s těsněním pro zdění tl stěny 110-150mm rozměru 600/1970, 2100mm</t>
  </si>
  <si>
    <t>1278722397</t>
  </si>
  <si>
    <t>55331487.1</t>
  </si>
  <si>
    <t>zárubeň jednokřídlá ocelová s těsněním pro zdění tl stěny 110-150mm rozměru 800/1970, 2100mm</t>
  </si>
  <si>
    <t>677312431</t>
  </si>
  <si>
    <t>zárubeň jednokřídlá ocelová pro zdění tl stěny 110-150mm rozměru 800/1970, 2100mm</t>
  </si>
  <si>
    <t>D10</t>
  </si>
  <si>
    <t>55331488.1</t>
  </si>
  <si>
    <t>zárubeň jednokřídlá ocelová s těsněním pro zdění tl stěny 110-150mm rozměru 900/1970, 2100mm</t>
  </si>
  <si>
    <t>231686225</t>
  </si>
  <si>
    <t>642945111</t>
  </si>
  <si>
    <t>Osazování protipožárních nebo protiplynových zárubní dveří jednokřídlových do 2,5 m2</t>
  </si>
  <si>
    <t>-524256169</t>
  </si>
  <si>
    <t>Osazování ocelových zárubní protipožárních nebo protiplynových dveří do vynechaného otvoru, s obetonováním, dveří jednokřídlových do 2,5 m2</t>
  </si>
  <si>
    <t>https://podminky.urs.cz/item/CS_URS_2025_02/642945111</t>
  </si>
  <si>
    <t>D11</t>
  </si>
  <si>
    <t>D1</t>
  </si>
  <si>
    <t>D2</t>
  </si>
  <si>
    <t>D3</t>
  </si>
  <si>
    <t>55331559.1</t>
  </si>
  <si>
    <t>zárubeň jednokřídlá ocelová pro zdění s protipožární úpravou tl stěny 75-100mm rozměru 1100/1970, 2100mm</t>
  </si>
  <si>
    <t>1851210636</t>
  </si>
  <si>
    <t>Poznámka k položce:_x000D_
RAL 7039_x000D_
protipožární kouřotěsné</t>
  </si>
  <si>
    <t>55331562.1</t>
  </si>
  <si>
    <t>zárubeň jednokřídlá ocelová pro zdění s protipožární úpravou tl stěny 110-150mm rozměru 800/1970, 2100mm</t>
  </si>
  <si>
    <t>-314632928</t>
  </si>
  <si>
    <t>55331563.1</t>
  </si>
  <si>
    <t>zárubeň jednokřídlá ocelová pro zdění s protipožární úpravou tl stěny 110-150mm rozměru 900/1970, 2100mm</t>
  </si>
  <si>
    <t>-1034576564</t>
  </si>
  <si>
    <t>55331563.2</t>
  </si>
  <si>
    <t>-1981835121</t>
  </si>
  <si>
    <t>Poznámka k položce:_x000D_
protipožární kouřotěsné_x000D_
příprava pro osazení elektromagnetického zámku</t>
  </si>
  <si>
    <t>644941112</t>
  </si>
  <si>
    <t>Osazování ventilačních mřížek velikosti přes 150 x 200 do 300 x 300 mm</t>
  </si>
  <si>
    <t>-2101386106</t>
  </si>
  <si>
    <t>Montáž průvětrníků nebo mřížek odvětrávacích velikosti přes 150 x 200 do 300 x 300 mm</t>
  </si>
  <si>
    <t>https://podminky.urs.cz/item/CS_URS_2025_02/644941112</t>
  </si>
  <si>
    <t>55341426</t>
  </si>
  <si>
    <t>mřížka větrací nerezová se síťovinou 200x200mm</t>
  </si>
  <si>
    <t>-590025688</t>
  </si>
  <si>
    <t>Poznámka k položce:_x000D_
velikost mřížky dle skutečnosti</t>
  </si>
  <si>
    <t>55341425</t>
  </si>
  <si>
    <t>mřížka větrací nerezová se síťovinou 300x300mm</t>
  </si>
  <si>
    <t>-218081072</t>
  </si>
  <si>
    <t>Poznámka k položce:_x000D_
velikosat mřížky dle skutečnosti</t>
  </si>
  <si>
    <t>644941121</t>
  </si>
  <si>
    <t>Montáž průchodky k větrací mřížce se zhotovením otvoru v tepelné izolaci</t>
  </si>
  <si>
    <t>266365242</t>
  </si>
  <si>
    <t>Montáž průvětrníků nebo mřížek odvětrávacích montáž průchodky (trubky) se zhotovením otvoru v tepelné izolaci</t>
  </si>
  <si>
    <t>https://podminky.urs.cz/item/CS_URS_2025_02/644941121</t>
  </si>
  <si>
    <t>pozn. 41 - chránička v izolantu</t>
  </si>
  <si>
    <t>28614710</t>
  </si>
  <si>
    <t>trubka PP, antibakteriální, DN 200mm</t>
  </si>
  <si>
    <t>-102890923</t>
  </si>
  <si>
    <t>Poznámka k položce:_x000D_
průměr trubky dle skutečnosti</t>
  </si>
  <si>
    <t>5*0,25</t>
  </si>
  <si>
    <t>Ostatní konstrukce a práce, bourání</t>
  </si>
  <si>
    <t>952163198</t>
  </si>
  <si>
    <t>vnější oprava omítky</t>
  </si>
  <si>
    <t>1,5*1</t>
  </si>
  <si>
    <t>95</t>
  </si>
  <si>
    <t>Různé dokončovací konstrukce a práce pozemních staveb</t>
  </si>
  <si>
    <t>952901111</t>
  </si>
  <si>
    <t>Vyčištění budov bytové a občanské výstavby při výšce podlaží do 4 m</t>
  </si>
  <si>
    <t>1337113519</t>
  </si>
  <si>
    <t>Vyčištění budov nebo objektů před předáním do užívání budov bytové nebo občanské výstavby, světlé výšky podlaží do 4 m</t>
  </si>
  <si>
    <t>https://podminky.urs.cz/item/CS_URS_2025_02/952901111</t>
  </si>
  <si>
    <t>952902021</t>
  </si>
  <si>
    <t>Čištění budov zametení hladkých podlah</t>
  </si>
  <si>
    <t>-753777961</t>
  </si>
  <si>
    <t>Čištění budov při provádění oprav a udržovacích prací podlah hladkých zametením</t>
  </si>
  <si>
    <t>https://podminky.urs.cz/item/CS_URS_2025_02/952902021</t>
  </si>
  <si>
    <t>460,85*2 'Přepočtené koeficientem množství</t>
  </si>
  <si>
    <t>953332113</t>
  </si>
  <si>
    <t>Vložky do svislých dilatačních spár z pryže tl 8 mm kladené volně</t>
  </si>
  <si>
    <t>-826872250</t>
  </si>
  <si>
    <t>Vložky svislé do dilatačních spár z pryže kladené volně, včetně dodání a osazení, v jakémkoliv zdivu, tl. 8 mm</t>
  </si>
  <si>
    <t>https://podminky.urs.cz/item/CS_URS_2025_02/953332113</t>
  </si>
  <si>
    <t>pozn.31</t>
  </si>
  <si>
    <t>2*2,95</t>
  </si>
  <si>
    <t>953941209</t>
  </si>
  <si>
    <t>Osazování kovových komínových dvířek</t>
  </si>
  <si>
    <t>-843536458</t>
  </si>
  <si>
    <t>Osazování drobných kovových předmětů se zalitím maltou cementovou, do vysekaných kapes nebo připravených otvorů komínových dvířek</t>
  </si>
  <si>
    <t>https://podminky.urs.cz/item/CS_URS_2025_02/953941209</t>
  </si>
  <si>
    <t>pozn. 35,36</t>
  </si>
  <si>
    <t>56245711.1</t>
  </si>
  <si>
    <t>dvířka revizní 300x300 bílá se zámkem</t>
  </si>
  <si>
    <t>647782630</t>
  </si>
  <si>
    <t>953942425</t>
  </si>
  <si>
    <t>Osazování rámů litinových poklopů kouřových kanálů</t>
  </si>
  <si>
    <t>1027815014</t>
  </si>
  <si>
    <t>Osazování drobných kovových předmětů se zalitím maltou cementovou, do vysekaných kapes nebo připravených otvorů rámů litinových poklopů v podlahách nebo čisticích dvířek v kouřových kanálech</t>
  </si>
  <si>
    <t>https://podminky.urs.cz/item/CS_URS_2025_02/953942425</t>
  </si>
  <si>
    <t>Z1</t>
  </si>
  <si>
    <t>55241056</t>
  </si>
  <si>
    <t>poklop šachtový Pz ocelový zadlažďovací s vnitřní výztuží s těsněním zatížení B125 v 80mm rám 714x714mm vstup 600x600mm</t>
  </si>
  <si>
    <t>-1664511729</t>
  </si>
  <si>
    <t>953943211</t>
  </si>
  <si>
    <t>Osazování hasicího přístroje</t>
  </si>
  <si>
    <t>-714239563</t>
  </si>
  <si>
    <t>Osazování drobných kovových předmětů kotvených do stěny hasicího přístroje</t>
  </si>
  <si>
    <t>https://podminky.urs.cz/item/CS_URS_2025_02/953943211</t>
  </si>
  <si>
    <t>zpětná montáž</t>
  </si>
  <si>
    <t xml:space="preserve">nové </t>
  </si>
  <si>
    <t>44932001</t>
  </si>
  <si>
    <t>přístroj hasicí ruční práškový hasební schopnost 21A, 113B, C</t>
  </si>
  <si>
    <t>-986868226</t>
  </si>
  <si>
    <t>953991103.1</t>
  </si>
  <si>
    <t>Montáž chrániče rohů nástěnného výšky nad  800 mm upevněného šrouby</t>
  </si>
  <si>
    <t>-707397296</t>
  </si>
  <si>
    <t>Montáž chrániče rohů nástěnného výšky nad 800 mm upevněného šrouby</t>
  </si>
  <si>
    <t>S01,07</t>
  </si>
  <si>
    <t>S34</t>
  </si>
  <si>
    <t>19416033.1</t>
  </si>
  <si>
    <t>nerezový ochranný rohový ploch 100x100mm tl. 1 mm</t>
  </si>
  <si>
    <t>368733339</t>
  </si>
  <si>
    <t>38*2,02</t>
  </si>
  <si>
    <t>80</t>
  </si>
  <si>
    <t>953993311</t>
  </si>
  <si>
    <t>Osazení bezpečnostní, orientační nebo informační tabulky samolepicí</t>
  </si>
  <si>
    <t>1177893568</t>
  </si>
  <si>
    <t>https://podminky.urs.cz/item/CS_URS_2025_02/953993311</t>
  </si>
  <si>
    <t>VZT</t>
  </si>
  <si>
    <t>81</t>
  </si>
  <si>
    <t>953993321</t>
  </si>
  <si>
    <t>Osazení bezpečnostní, orientační nebo informační tabulky přilepením</t>
  </si>
  <si>
    <t>2032957464</t>
  </si>
  <si>
    <t>Osazení bezpečnostní, orientační nebo informační tabulky plastové nebo smaltované přilepením</t>
  </si>
  <si>
    <t>https://podminky.urs.cz/item/CS_URS_2025_02/953993321</t>
  </si>
  <si>
    <t>ostatní</t>
  </si>
  <si>
    <t>82</t>
  </si>
  <si>
    <t>73534553.1</t>
  </si>
  <si>
    <t xml:space="preserve">Soubor bezpečnostních tabulek </t>
  </si>
  <si>
    <t>soub</t>
  </si>
  <si>
    <t>-1360047009</t>
  </si>
  <si>
    <t>Poznámka k položce:_x000D_
Výztražné a bezpečnostní značky dle PBŘ, doplnění značení na únikových cestách_x000D_
doplnění značení energetických uzávěrů včetně směrů k jejich umístění_x000D_
označení směru prodění na VZT potrubí</t>
  </si>
  <si>
    <t>Přesun hmot</t>
  </si>
  <si>
    <t>83</t>
  </si>
  <si>
    <t>355004353</t>
  </si>
  <si>
    <t>84</t>
  </si>
  <si>
    <t>998018011</t>
  </si>
  <si>
    <t>Příplatek k ručnímu přesunu hmot pro budovy za zvětšený přesun ZKD 100 m</t>
  </si>
  <si>
    <t>-1036724129</t>
  </si>
  <si>
    <t>Přesun hmot pro budovy občanské výstavby, bydlení, výrobu a služby ruční (bez užití mechanizace) Příplatek k cenám za ruční zvětšený přesun přes vymezenou vodorovnou dopravní vzdálenost za každých dalších započatých 100 m</t>
  </si>
  <si>
    <t>https://podminky.urs.cz/item/CS_URS_2025_02/998018011</t>
  </si>
  <si>
    <t>Práce a dodávky PSV</t>
  </si>
  <si>
    <t>85</t>
  </si>
  <si>
    <t>711111001</t>
  </si>
  <si>
    <t>Provedení izolace proti zemní vlhkosti vodorovné za studena nátěrem penetračním</t>
  </si>
  <si>
    <t>-2014052100</t>
  </si>
  <si>
    <t>Provedení izolace proti zemní vlhkosti natěradly a tmely za studena na ploše vodorovné V jednonásobným nátěrem penetračním</t>
  </si>
  <si>
    <t>https://podminky.urs.cz/item/CS_URS_2025_02/711111001</t>
  </si>
  <si>
    <t>86</t>
  </si>
  <si>
    <t>11163150</t>
  </si>
  <si>
    <t>lak penetrační asfaltový</t>
  </si>
  <si>
    <t>1631722586</t>
  </si>
  <si>
    <t>327,38*0,0004 'Přepočtené koeficientem množství</t>
  </si>
  <si>
    <t>87</t>
  </si>
  <si>
    <t>711141559</t>
  </si>
  <si>
    <t>Provedení izolace proti zemní vlhkosti pásy přitavením vodorovné NAIP</t>
  </si>
  <si>
    <t>639793271</t>
  </si>
  <si>
    <t>Provedení izolace proti zemní vlhkosti pásy přitavením NAIP na ploše vodorovné V</t>
  </si>
  <si>
    <t>https://podminky.urs.cz/item/CS_URS_2025_02/711141559</t>
  </si>
  <si>
    <t>327,38*2 'Přepočtené koeficientem množství</t>
  </si>
  <si>
    <t>88</t>
  </si>
  <si>
    <t>62855002</t>
  </si>
  <si>
    <t>pás asfaltový natavitelný modifikovaný SBS s vložkou z polyesterové rohože a spalitelnou PE fólií nebo jemnozrnným minerálním posypem na horním povrchu tl 5,0mm</t>
  </si>
  <si>
    <t>1102715027</t>
  </si>
  <si>
    <t>327,38*1,16 'Přepočtené koeficientem množství</t>
  </si>
  <si>
    <t>89</t>
  </si>
  <si>
    <t>62855001</t>
  </si>
  <si>
    <t>pás asfaltový natavitelný modifikovaný SBS s vložkou z polyesterové rohože a spalitelnou PE fólií nebo jemnozrnným minerálním posypem na horním povrchu tl 4,0mm</t>
  </si>
  <si>
    <t>-1507411304</t>
  </si>
  <si>
    <t>90</t>
  </si>
  <si>
    <t>998711121</t>
  </si>
  <si>
    <t>Přesun hmot tonážní pro izolace proti vodě, vlhkosti a plynům ruční v objektech v do 6 m</t>
  </si>
  <si>
    <t>-1344626951</t>
  </si>
  <si>
    <t>Přesun hmot pro izolace proti vodě, vlhkosti a plynům stanovený z hmotnosti přesunovaného materiálu vodorovná dopravní vzdálenost do 50 m ruční (bez užití mechanizace) v objektech výšky do 6 m</t>
  </si>
  <si>
    <t>https://podminky.urs.cz/item/CS_URS_2025_02/998711121</t>
  </si>
  <si>
    <t>91</t>
  </si>
  <si>
    <t>998711129</t>
  </si>
  <si>
    <t>Příplatek k ručnímu přesunu hmot tonážnímu pro izolace proti vodě, vlhkosti a plynům za zvětšený přesun ZKD 50 m</t>
  </si>
  <si>
    <t>1177139531</t>
  </si>
  <si>
    <t>Přesun hmot pro izolace proti vodě, vlhkosti a plynům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</si>
  <si>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https://podminky.urs.cz/item/CS_URS_2025_02/998711129</t>
  </si>
  <si>
    <t>733</t>
  </si>
  <si>
    <t>Ústřední vytápění - rozvodné potrubí</t>
  </si>
  <si>
    <t>92</t>
  </si>
  <si>
    <t>733191907</t>
  </si>
  <si>
    <t>Montáž potrubí ocelového závitového běžného nebo zesíleného při opravě DN 40</t>
  </si>
  <si>
    <t>-1828408001</t>
  </si>
  <si>
    <t>Opravy rozvodů potrubí z trubek ocelových závitových normálních i zesílených montáž DN 40</t>
  </si>
  <si>
    <t>https://podminky.urs.cz/item/CS_URS_2025_02/733191907</t>
  </si>
  <si>
    <t>2*2*6</t>
  </si>
  <si>
    <t>93</t>
  </si>
  <si>
    <t>14041105</t>
  </si>
  <si>
    <t>trubka ocelová svařovaná závitová 6/4" (DN 40) jakost 11 343</t>
  </si>
  <si>
    <t>-1519854762</t>
  </si>
  <si>
    <t>733190217</t>
  </si>
  <si>
    <t>Zkouška těsnosti potrubí ocelové hladké D do 51x2,6</t>
  </si>
  <si>
    <t>1419811377</t>
  </si>
  <si>
    <t>Zkoušky těsnosti potrubí, manžety prostupové z trubek ocelových zkoušky těsnosti potrubí (za provozu) z trubek ocelových hladkých Ø do 51/2,6</t>
  </si>
  <si>
    <t>https://podminky.urs.cz/item/CS_URS_2025_02/733190217</t>
  </si>
  <si>
    <t>733191927</t>
  </si>
  <si>
    <t>Navaření odbočky na potrubí ocelové závitové DN 40</t>
  </si>
  <si>
    <t>1755742097</t>
  </si>
  <si>
    <t>Opravy rozvodů potrubí z trubek ocelových závitových normálních i zesílených navaření odbočky na stávající potrubí, odbočka DN 40</t>
  </si>
  <si>
    <t>https://podminky.urs.cz/item/CS_URS_2025_02/733191927</t>
  </si>
  <si>
    <t>6*4</t>
  </si>
  <si>
    <t>998733311</t>
  </si>
  <si>
    <t>Přesun hmot procentní pro rozvody potrubí ruční v objektech v do 6 m</t>
  </si>
  <si>
    <t>1654056063</t>
  </si>
  <si>
    <t>Přesun hmot pro rozvody potrubí stanovený procentní sazbou z ceny vodorovná dopravní vzdálenost do 50 m ruční (bez užití mechanizace) v objektech výšky do 6 m</t>
  </si>
  <si>
    <t>https://podminky.urs.cz/item/CS_URS_2025_02/998733311</t>
  </si>
  <si>
    <t>734211115</t>
  </si>
  <si>
    <t>Ventil závitový odvzdušňovací G 1/2 PN 10 do 120°C otopných těles</t>
  </si>
  <si>
    <t>-1952523355</t>
  </si>
  <si>
    <t>Ventily odvzdušňovací závitové otopných těles PN 6 do 120°C G 1/2</t>
  </si>
  <si>
    <t>https://podminky.urs.cz/item/CS_URS_2025_02/734211115</t>
  </si>
  <si>
    <t>98</t>
  </si>
  <si>
    <t>734221121</t>
  </si>
  <si>
    <t>Ventil závitový termostatický rohový G 3/8 PN 10 do 120°C Q 10-150 l/h s automatickým omezením průtoku bez hlavice ovládání</t>
  </si>
  <si>
    <t>1022616708</t>
  </si>
  <si>
    <t>Ventily regulační závitové termostatické bez hlavice ovládání s automatickým omezením průtoku PN 10 do 120°C, průtoku Q 10-150 l/h rohové G 3/8</t>
  </si>
  <si>
    <t>https://podminky.urs.cz/item/CS_URS_2025_02/734221121</t>
  </si>
  <si>
    <t>99</t>
  </si>
  <si>
    <t>734221422</t>
  </si>
  <si>
    <t>Ventil závitový regulační rohový G 3/8 PN 10 do 120°C s nastavitelnou regulací</t>
  </si>
  <si>
    <t>1349880401</t>
  </si>
  <si>
    <t>Ventily regulační závitové s nastavitelnou regulací PN 10 do 120°C rohové G 3/8</t>
  </si>
  <si>
    <t>https://podminky.urs.cz/item/CS_URS_2025_02/734221422</t>
  </si>
  <si>
    <t>100</t>
  </si>
  <si>
    <t>734221682</t>
  </si>
  <si>
    <t>Termostatická hlavice kapalinová PN 10 do 110°C otopných těles VK</t>
  </si>
  <si>
    <t>413444863</t>
  </si>
  <si>
    <t>Ventily regulační závitové hlavice termostatické pro ovládání ventilů PN 10 do 110°C kapalinové otopných těles VK</t>
  </si>
  <si>
    <t>https://podminky.urs.cz/item/CS_URS_2025_02/734221682</t>
  </si>
  <si>
    <t>101</t>
  </si>
  <si>
    <t>998734201</t>
  </si>
  <si>
    <t>Přesun hmot procentní pro armatury v objektech v do 6 m</t>
  </si>
  <si>
    <t>728185220</t>
  </si>
  <si>
    <t>Přesun hmot pro armatury stanovený procentní sazbou (%) z ceny vodorovná dopravní vzdálenost do 50 m základní v objektech výšky do 6 m</t>
  </si>
  <si>
    <t>https://podminky.urs.cz/item/CS_URS_2025_02/998734201</t>
  </si>
  <si>
    <t>102</t>
  </si>
  <si>
    <t>735159220</t>
  </si>
  <si>
    <t>Montáž otopných těles panelových dvouřadých dl přes 1140 do 1500 mm</t>
  </si>
  <si>
    <t>322544698</t>
  </si>
  <si>
    <t>Montáž otopných těles panelových dvouřadých, stavební délky přes 1140 do 1500 mm</t>
  </si>
  <si>
    <t>https://podminky.urs.cz/item/CS_URS_2025_02/735159220</t>
  </si>
  <si>
    <t>103</t>
  </si>
  <si>
    <t>735191905</t>
  </si>
  <si>
    <t>Odvzdušnění otopných těles</t>
  </si>
  <si>
    <t>-932128019</t>
  </si>
  <si>
    <t>Ostatní opravy otopných těles odvzdušnění tělesa</t>
  </si>
  <si>
    <t>https://podminky.urs.cz/item/CS_URS_2025_02/735191905</t>
  </si>
  <si>
    <t>104</t>
  </si>
  <si>
    <t>735191910</t>
  </si>
  <si>
    <t>Napuštění vody do otopných těles</t>
  </si>
  <si>
    <t>-1754898493</t>
  </si>
  <si>
    <t>Ostatní opravy otopných těles napuštění vody do otopného systému včetně potrubí (bez kotle a ohříváků) otopných těles</t>
  </si>
  <si>
    <t>https://podminky.urs.cz/item/CS_URS_2025_02/735191910</t>
  </si>
  <si>
    <t>105</t>
  </si>
  <si>
    <t>998735311</t>
  </si>
  <si>
    <t>Přesun hmot procentní pro otopná tělesa ruční v objektech v do 6 m</t>
  </si>
  <si>
    <t>-653732639</t>
  </si>
  <si>
    <t>Přesun hmot pro otopná tělesa stanovený procentní sazbou (%) z ceny vodorovná dopravní vzdálenost do 50 m ruční (bez užití mechanizace) v objektech výšky do 6 m</t>
  </si>
  <si>
    <t>https://podminky.urs.cz/item/CS_URS_2025_02/998735311</t>
  </si>
  <si>
    <t>106</t>
  </si>
  <si>
    <t>763111481</t>
  </si>
  <si>
    <t>SDK příčka tl 150 mm profil CW+UW 100 desky s vysokou mechanickou odolností 1xDFRIH2 12,5 a 1xA 12,5 s izolací EI 60 Rw do 59 dB</t>
  </si>
  <si>
    <t>-351269613</t>
  </si>
  <si>
    <t>Příčka ze sádrokartonových desek s nosnou konstrukcí z jednoduchých ocelových profilů UW, CW dvojitě opláštěná deskami kombinovanými vysokopevnostními protipožárními impregnovanými s vysokou mechanickou odolností DFRIH2 tl. 12,5 mm a standardními A tl. 12,5 mm s izolací, EI 60, příčka tl. 150 mm, profil 100, Rw do 59 dB</t>
  </si>
  <si>
    <t>https://podminky.urs.cz/item/CS_URS_2025_02/763111481</t>
  </si>
  <si>
    <t>107</t>
  </si>
  <si>
    <t>763111712</t>
  </si>
  <si>
    <t>SDK příčka kluzné napojení ke stropu</t>
  </si>
  <si>
    <t>-820343877</t>
  </si>
  <si>
    <t>Příčka ze sádrokartonových desek ostatní konstrukce a práce na příčkách ze sádrokartonových desek kluzné napojení příčky ke stropu</t>
  </si>
  <si>
    <t>https://podminky.urs.cz/item/CS_URS_2025_02/763111712</t>
  </si>
  <si>
    <t>108</t>
  </si>
  <si>
    <t>763111717</t>
  </si>
  <si>
    <t>SDK příčka základní penetrační nátěr (oboustranně)</t>
  </si>
  <si>
    <t>1967237631</t>
  </si>
  <si>
    <t>Příčka ze sádrokartonových desek ostatní konstrukce a práce na příčkách ze sádrokartonových desek základní penetrační nátěr (oboustranný)</t>
  </si>
  <si>
    <t>https://podminky.urs.cz/item/CS_URS_2025_02/763111717</t>
  </si>
  <si>
    <t>109</t>
  </si>
  <si>
    <t>763111718</t>
  </si>
  <si>
    <t>SDK příčka úprava styku příčky a podhledu separační páskou a akrylátem (oboustranně)</t>
  </si>
  <si>
    <t>1527111597</t>
  </si>
  <si>
    <t>Příčka ze sádrokartonových desek ostatní konstrukce a práce na příčkách ze sádrokartonových desek úprava styku příčky a podhledu (oboustranně) separační páskou s akrylátem</t>
  </si>
  <si>
    <t>https://podminky.urs.cz/item/CS_URS_2025_02/763111718</t>
  </si>
  <si>
    <t>110</t>
  </si>
  <si>
    <t>763111719.1</t>
  </si>
  <si>
    <t>SDK příčka úprava styku příčky a stěny akrylátovým tmelem (oboustranně)</t>
  </si>
  <si>
    <t>-2013828225</t>
  </si>
  <si>
    <t>2,7*(7+5)</t>
  </si>
  <si>
    <t>111</t>
  </si>
  <si>
    <t>763111720</t>
  </si>
  <si>
    <t>SDK příčka vyztužení pro osazení skříněk, polic atd.</t>
  </si>
  <si>
    <t>-213515928</t>
  </si>
  <si>
    <t>Příčka ze sádrokartonových desek ostatní konstrukce a práce na příčkách ze sádrokartonových desek vyztužení příčky pro osazení skříněk, polic atd.</t>
  </si>
  <si>
    <t>https://podminky.urs.cz/item/CS_URS_2025_02/763111720</t>
  </si>
  <si>
    <t>pozn. 46</t>
  </si>
  <si>
    <t>2*1*3</t>
  </si>
  <si>
    <t>0,8</t>
  </si>
  <si>
    <t>112</t>
  </si>
  <si>
    <t>763111724</t>
  </si>
  <si>
    <t>SDK příčka páska k vyztužení různých úhlů</t>
  </si>
  <si>
    <t>-337312423</t>
  </si>
  <si>
    <t>Příčka ze sádrokartonových desek ostatní konstrukce a práce na příčkách ze sádrokartonových desek ochrana rohů páska k vyztužení různých úhlů vysoce pevná a nárazu odolná</t>
  </si>
  <si>
    <t>https://podminky.urs.cz/item/CS_URS_2025_02/763111724</t>
  </si>
  <si>
    <t>5*2,7</t>
  </si>
  <si>
    <t>113</t>
  </si>
  <si>
    <t>763131532</t>
  </si>
  <si>
    <t>SDK podhled deska 1xDF 15 bez izolace jednovrstvá spodní kce profil CD+UD</t>
  </si>
  <si>
    <t>1777040220</t>
  </si>
  <si>
    <t>Podhled ze sádrokartonových desek jednovrstvá zavěšená spodní konstrukce z ocelových profilů CD, UD jednoduše opláštěná deskou protipožární DF, tl. 15 mm, bez izolace</t>
  </si>
  <si>
    <t>https://podminky.urs.cz/item/CS_URS_2025_02/763131532</t>
  </si>
  <si>
    <t>114</t>
  </si>
  <si>
    <t>763131572</t>
  </si>
  <si>
    <t>SDK podhled deska 1xDFH2 15 bez izolace jednovrstvá spodní kce profil CD+UD EI 15</t>
  </si>
  <si>
    <t>-1552678414</t>
  </si>
  <si>
    <t>Podhled ze sádrokartonových desek jednovrstvá zavěšená spodní konstrukce z ocelových profilů CD, UD jednoduše opláštěná deskou impregnovanou protipožární DFH2, tl. 15 mm, bez izolace, EI 15</t>
  </si>
  <si>
    <t>https://podminky.urs.cz/item/CS_URS_2025_02/763131572</t>
  </si>
  <si>
    <t>115</t>
  </si>
  <si>
    <t>763131622</t>
  </si>
  <si>
    <t>Montáž desek tl. 15 mm SDK podhled</t>
  </si>
  <si>
    <t>773761151</t>
  </si>
  <si>
    <t>Podhled ze sádrokartonových desek montáž desek, tl. 15 mm</t>
  </si>
  <si>
    <t>https://podminky.urs.cz/item/CS_URS_2025_02/763131622</t>
  </si>
  <si>
    <t>čela SDK podhledů</t>
  </si>
  <si>
    <t>opzn. 33</t>
  </si>
  <si>
    <t>1,8*0,2</t>
  </si>
  <si>
    <t>(1,61+0,5+1,8+3,15)*0,2</t>
  </si>
  <si>
    <t>116</t>
  </si>
  <si>
    <t>59081001</t>
  </si>
  <si>
    <t>deska požárně ochranná kalcium-silikátová tl 15 mm</t>
  </si>
  <si>
    <t>1900220395</t>
  </si>
  <si>
    <t>1,77</t>
  </si>
  <si>
    <t>1,77*1,05 'Přepočtené koeficientem množství</t>
  </si>
  <si>
    <t>117</t>
  </si>
  <si>
    <t>763131712</t>
  </si>
  <si>
    <t>SDK podhled napojení na jiný druh podhledu</t>
  </si>
  <si>
    <t>-1774301091</t>
  </si>
  <si>
    <t>Podhled ze sádrokartonových desek ostatní práce a konstrukce na podhledech ze sádrokartonových desek napojení na jiný druh podhledu</t>
  </si>
  <si>
    <t>https://podminky.urs.cz/item/CS_URS_2025_02/763131712</t>
  </si>
  <si>
    <t>úprava u omítek podhledů</t>
  </si>
  <si>
    <t>1,8</t>
  </si>
  <si>
    <t>1,61+0,5+1,8+3,15</t>
  </si>
  <si>
    <t>118</t>
  </si>
  <si>
    <t>763131714</t>
  </si>
  <si>
    <t>SDK podhled základní penetrační nátěr</t>
  </si>
  <si>
    <t>-576299290</t>
  </si>
  <si>
    <t>Podhled ze sádrokartonových desek ostatní práce a konstrukce na podhledech ze sádrokartonových desek základní penetrační nátěr</t>
  </si>
  <si>
    <t>https://podminky.urs.cz/item/CS_URS_2025_02/763131714</t>
  </si>
  <si>
    <t>119</t>
  </si>
  <si>
    <t>763131721</t>
  </si>
  <si>
    <t>SDK podhled skoková změna v do 0,5 m</t>
  </si>
  <si>
    <t>1033318695</t>
  </si>
  <si>
    <t>Podhled ze sádrokartonových desek ostatní práce a konstrukce na podhledech ze sádrokartonových desek skokové změny výšky podhledu do 0,5 m</t>
  </si>
  <si>
    <t>https://podminky.urs.cz/item/CS_URS_2025_02/763131721</t>
  </si>
  <si>
    <t>úprava u omítek podhledů pozn. 32,33</t>
  </si>
  <si>
    <t>120</t>
  </si>
  <si>
    <t>763171412</t>
  </si>
  <si>
    <t>Montáž klapek revizních protipožárních SDK kcí vel. do 0,25 m2 pro podhledy</t>
  </si>
  <si>
    <t>-521085977</t>
  </si>
  <si>
    <t>Montáž klapek pro konstrukce ze sádrokartonových desek revizních protipožárních pro podhledy, velikost do 0,25 m2</t>
  </si>
  <si>
    <t>https://podminky.urs.cz/item/CS_URS_2025_02/763171412</t>
  </si>
  <si>
    <t>pozn.34</t>
  </si>
  <si>
    <t>121</t>
  </si>
  <si>
    <t>59030159</t>
  </si>
  <si>
    <t>klapka revizní protipožární pro stěny a podhledy tl 12,5mm 300x300mm</t>
  </si>
  <si>
    <t>-1577524295</t>
  </si>
  <si>
    <t>122</t>
  </si>
  <si>
    <t>763172321</t>
  </si>
  <si>
    <t>Montáž dvířek revizních jednoplášťových SDK kcí vel. 200x200 mm pro příčky a předsazené stěny</t>
  </si>
  <si>
    <t>-2062205483</t>
  </si>
  <si>
    <t>Montáž dvířek pro konstrukce ze sádrokartonových desek revizních jednoplášťových pro příčky a předsazené stěny velikost (šxv) 200 x 200 mm</t>
  </si>
  <si>
    <t>https://podminky.urs.cz/item/CS_URS_2025_02/763172321</t>
  </si>
  <si>
    <t>pozn.37</t>
  </si>
  <si>
    <t>123</t>
  </si>
  <si>
    <t>59030711</t>
  </si>
  <si>
    <t>dvířka revizní jednokřídlá s automatickým zámkem 300x300mm</t>
  </si>
  <si>
    <t>-700773402</t>
  </si>
  <si>
    <t>124</t>
  </si>
  <si>
    <t>763173111</t>
  </si>
  <si>
    <t>Montáž úchytu pro umyvadlo v SDK kci</t>
  </si>
  <si>
    <t>77909749</t>
  </si>
  <si>
    <t>Montáž nosičů zařizovacích předmětů pro konstrukce ze sádrokartonových desek úchytu pro umyvadlo</t>
  </si>
  <si>
    <t>https://podminky.urs.cz/item/CS_URS_2025_02/763173111</t>
  </si>
  <si>
    <t>125</t>
  </si>
  <si>
    <t>59030729</t>
  </si>
  <si>
    <t>konstrukce pro uchycení umyvadla osová rozteč CW profilů 450-625mm</t>
  </si>
  <si>
    <t>697737039</t>
  </si>
  <si>
    <t>126</t>
  </si>
  <si>
    <t>763181311</t>
  </si>
  <si>
    <t>Montáž jednokřídlové kovové zárubně do SDK příčky</t>
  </si>
  <si>
    <t>1731411573</t>
  </si>
  <si>
    <t>Výplně otvorů konstrukcí ze sádrokartonových desek montáž zárubně kovové s konstrukcí jednokřídlové</t>
  </si>
  <si>
    <t>https://podminky.urs.cz/item/CS_URS_2025_02/763181311</t>
  </si>
  <si>
    <t>D10 1ks + D9 3 ks + D8 1 ks</t>
  </si>
  <si>
    <t>1+3+1</t>
  </si>
  <si>
    <t>D17 3 ks + D18 1 ks</t>
  </si>
  <si>
    <t>3+1</t>
  </si>
  <si>
    <t>127</t>
  </si>
  <si>
    <t>55331595.1</t>
  </si>
  <si>
    <t>zárubeň jednokřídlá ocelová s těsněnímpro sádrokartonové příčky tl stěny 110-150mm rozměru 800/1970, 2100mm</t>
  </si>
  <si>
    <t>-358695625</t>
  </si>
  <si>
    <t>zárubeň jednokřídlá ocelová pro sádrokartonové příčky s těsněním tl stěny 110-150mm rozměru 800/1970, 2100mm</t>
  </si>
  <si>
    <t>Poznámka k položce:_x000D_
barva šedá  - RAL 7039</t>
  </si>
  <si>
    <t>D18</t>
  </si>
  <si>
    <t>128</t>
  </si>
  <si>
    <t>55331596.1</t>
  </si>
  <si>
    <t>zárubeň jednokřídlá ocelová s těsněním pro sádrokartonové příčky tl stěny 110-150mm rozměru 900/1970, 2100mm</t>
  </si>
  <si>
    <t>-1080029378</t>
  </si>
  <si>
    <t>zárubeň jednokřídlá ocelová pro sádrokartonové příčky s těsněním tl stěny 110-150mm rozměru 900/1970, 2100mm</t>
  </si>
  <si>
    <t xml:space="preserve">Poznámka k položce:_x000D_
barva šedá  - RAL 7039_x000D_
příprava pro osazení elektromagnetického zámku_x000D_
</t>
  </si>
  <si>
    <t>D9 3ks(2L + 1P) + D17 3ks (1L + 2P)</t>
  </si>
  <si>
    <t>3+3</t>
  </si>
  <si>
    <t>129</t>
  </si>
  <si>
    <t>763181421</t>
  </si>
  <si>
    <t>Ztužující výplň otvoru pro dveře s UA a UW profilem pro příčky přes 2,80 do 3,25 m</t>
  </si>
  <si>
    <t>-1406367732</t>
  </si>
  <si>
    <t>Výplně otvorů konstrukcí ze sádrokartonových desek ztužující výplň otvoru pro dveře s UA a UW profilem, výšky příčky přes 2,80 do 3,25 m</t>
  </si>
  <si>
    <t>https://podminky.urs.cz/item/CS_URS_2025_02/763181421</t>
  </si>
  <si>
    <t>130</t>
  </si>
  <si>
    <t>998763331</t>
  </si>
  <si>
    <t>Přesun hmot tonážní pro konstrukce montované z desek ruční v objektech v do 6 m</t>
  </si>
  <si>
    <t>-1945403356</t>
  </si>
  <si>
    <t>Přesun hmot pro konstrukce montované z desek sádrokartonových, sádrovláknitých, cementovláknitých nebo cementových stanovený z hmotnosti přesunovaného materiálu vodorovná dopravní vzdálenost do 50 m ruční (bez užití mechanizace) v objektech výšky do 6 m</t>
  </si>
  <si>
    <t>https://podminky.urs.cz/item/CS_URS_2025_02/998763331</t>
  </si>
  <si>
    <t>131</t>
  </si>
  <si>
    <t>998763339</t>
  </si>
  <si>
    <t>Příplatek k ručnímu přesunu hmot tonážnímu pro konstrukce montované z desek za zvětšený přesun ZKD 50 m</t>
  </si>
  <si>
    <t>-1426991484</t>
  </si>
  <si>
    <t>Přesun hmot pro konstrukce montované z desek sádrokartonových, sádrovláknitých, cementovláknitých nebo cementových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</si>
  <si>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https://podminky.urs.cz/item/CS_URS_2025_02/998763339</t>
  </si>
  <si>
    <t>Konstrukce truhlářské</t>
  </si>
  <si>
    <t>132</t>
  </si>
  <si>
    <t>766438111</t>
  </si>
  <si>
    <t>Montáž dřevěného obložení betonových stupňů s podstupnicemi</t>
  </si>
  <si>
    <t>-1540422571</t>
  </si>
  <si>
    <t>https://podminky.urs.cz/item/CS_URS_2025_02/766438111</t>
  </si>
  <si>
    <t>133</t>
  </si>
  <si>
    <t>60621148</t>
  </si>
  <si>
    <t>překližka vodovzdorná hladká/hladká bříza tl 18mm</t>
  </si>
  <si>
    <t>1192905607</t>
  </si>
  <si>
    <t>7,76*1,1 'Přepočtené koeficientem množství</t>
  </si>
  <si>
    <t>134</t>
  </si>
  <si>
    <t>766-D1</t>
  </si>
  <si>
    <t>D1 - montáž a dodávka dveří 800/1970 mm , komplet dle PD</t>
  </si>
  <si>
    <t>ks</t>
  </si>
  <si>
    <t>-1524365559</t>
  </si>
  <si>
    <t xml:space="preserve">Poznámka k položce:_x000D_
dveře vnitřní protipožární kouřotěsné_x000D_
jednokřídlé plné 800/1970, dřevěné, barva šedá - RAL 9006_x000D_
provedení HPL + 3 závěsy + ABS hrany + padací lišta_x000D_
speciální úprava - protipožární - EI30-Sm C3 DP3_x000D_
dveře opatřit samozavíračem s PO _x000D_
dveře určené pro zdravotnické zařízení s vyšší odolností proti nárazu_x000D_
rozetové objektové nerezové kování dle přání investora klika - klika (např. AC-T UNA)_x000D_
zámek s cilindrickou vložkou_x000D_
oboustranný nerezový okapový plech v. 150 mm_x000D_
součást dodávky je zarážka dveří_x000D_
součástí dodávky je hliníková cedule označení místnosti a čísla dveří_x000D_
_x000D_
_x000D_
</t>
  </si>
  <si>
    <t>766-D2</t>
  </si>
  <si>
    <t>D2 - montáž a dodávka dveří 900/1970 mm , komplet dle PD</t>
  </si>
  <si>
    <t>117206824</t>
  </si>
  <si>
    <t xml:space="preserve">Poznámka k položce:_x000D_
dveře vnitřní protipožární kouřotěsné_x000D_
jednokřídlé plné 900/1970, dřevěné, barva šedá - RAL 9006_x000D_
provedení HPL + 3 závěsy + ABS hrany + padací lišta_x000D_
speciální úprava - protipožární - EI30-Sm C3 DP3_x000D_
dveře opatřit samozavíračem s PO _x000D_
dveře určené pro zdravotnické zařízení s vyšší odolností proti nárazu_x000D_
rozetové objektové nerezové kování dle přání investora koule - klika (např. AC-T UNA)_x000D_
zámek s cilindrickou vložkou_x000D_
oboustranný nerezový okapový plech v. 150 mm_x000D_
součást dodávky je zarážka dveří_x000D_
součástí dodávky je hliníková cedule označení místnosti a čísla dveří_x000D_
_x000D_
_x000D_
</t>
  </si>
  <si>
    <t>136</t>
  </si>
  <si>
    <t>766-D3</t>
  </si>
  <si>
    <t>D3 - montáž a dodávka dveří 900/1970 mm , komplet dle PD</t>
  </si>
  <si>
    <t>-1798150393</t>
  </si>
  <si>
    <t xml:space="preserve">Poznámka k položce:_x000D_
dveře vnitřní protipožární kouřotěsné, peotihlukové_x000D_
jednokřídlé plné 900/1970, dřevěné, barva šedá - RAL 9006_x000D_
provedení HPL + 3 závěsy + ABS hrany + padací lišta_x000D_
speciální úprava - protipožární - EI30-Sm C3 DP3_x000D_
- protihlukové - min. Rw=27dB_x000D_
- příprava pro osazení elektromagnetického zámku_x000D_
dveře opatřit samozavíračem s PO _x000D_
dveře určené pro zdravotnické zařízení s vyšší odolností proti nárazu_x000D_
rozetové objektové nerezové kování dle přání investora koule - klika (např. AC-T UNA)_x000D_
zámek s cilindrickou vložkou_x000D_
oboustranný nerezový okapový plech v. 150 mm_x000D_
součást dodávky je zarážka dveří_x000D_
součástí dodávky je hliníková cedule označení místnosti a čísla dveří_x000D_
_x000D_
_x000D_
</t>
  </si>
  <si>
    <t>137</t>
  </si>
  <si>
    <t>766-D4</t>
  </si>
  <si>
    <t>D4 - montáž a dodávka prosklených AL dveří 1800/2600 mm , komplet dle PD</t>
  </si>
  <si>
    <t>550368476</t>
  </si>
  <si>
    <t xml:space="preserve">Poznámka k položce:_x000D_
dveře vnitřní AL - prosklené, protipožární, kouřotěsné_x000D_
členění:_x000D_
1 x otevíravé křídlo min. šířky 1200 mm_x000D_
1 x pevné křídlo_x000D_
1 x nadsvětlík_x000D_
hliníková barva bílá nebo šedá - RAL 9006 - upřesní provozovatel_x000D_
zasklení - čiré bezpečnostní sklo_x000D_
speciální úprava - protipožární - EI30-Sm C3 DP3_x000D_
                          - panikový zámek, dveřní klika dle EN 179_x000D_
dveře opatřit samozavíračem s PO _x000D_
dveře opatřit stavěčemdveře určené pro zdravotnické zařízení s vyšší odolností proti nárazu_x000D_
rozetové objektové nerezové kování dle přání investora klika - klika s funkcí panikového zámku dle EN 179_x000D_
zámek s cilindrickou vložkou_x000D_
oboustranný nerezový okapový plech v. 150 mm_x000D_
oboustranný nerezový plech v. 150 mm, popřípadě nerezové vodorovné madlo (ochrana vůči pojezdu lůžek)_x000D_
součást dodávky je zarážka dveří_x000D_
součástí dodávky je popis (označení) v místě nadsvětlíku ( např. REHABILITACE) - upřesní provozovatel_x000D_
součástí dodávky je kontrastní označení prosklené části ve výšce 800 - 1000 a 1400 - 1600 mm dle ČSN 73 4001 _x000D_
_x000D_
před výrobou dveří je nutné rozměry ověřit_x000D_
</t>
  </si>
  <si>
    <t>D4</t>
  </si>
  <si>
    <t>138</t>
  </si>
  <si>
    <t>766-D5</t>
  </si>
  <si>
    <t>D5 - montáž a dodávka dveří 800/1970 mm , komplet dle PD</t>
  </si>
  <si>
    <t>-1798067659</t>
  </si>
  <si>
    <t xml:space="preserve">Poznámka k položce:_x000D_
vnitřní dveře_x000D_
jednokřídlé plné 800/1970, dřevěné, barva šedá - RAL 9006_x000D_
provedení HPL + 3 závěsy + ABS hrany + padací lišta_x000D_
speciální úprava - větrací mřížka 500x90 mm přírodní hliník_x000D_
dveře určené pro zdravotnické zařízení s vyšší odolností proti nárazu_x000D_
rozetové objektové nerezové kování dle přání investora klika - klika (např. AC-T UNA)_x000D_
zámek s cilindrickou vložkou_x000D_
oboustranný nerezový okapový plech v. 150 mm_x000D_
součást dodávky je zarážka dveří_x000D_
součástí dodávky je hliníková cedule označení místnosti a čísla dveří_x000D_
_x000D_
</t>
  </si>
  <si>
    <t>139</t>
  </si>
  <si>
    <t>766-D6</t>
  </si>
  <si>
    <t>D6 - montáž a dodávka dveří 800/1970 mm , komplet dle PD</t>
  </si>
  <si>
    <t>-1311529062</t>
  </si>
  <si>
    <t>Poznámka k položce:_x000D_
vnitřní dveře_x000D_
jednokřídlé dveře dřevěné plné 800/1970, barva šedá - RAL 9006_x000D_
provedení HPL + 3 závsy + ABS hrany_x000D_
speciální úprava - větrací mřížka 500x90 mm, přírodní hliník_x000D_
dveře určené pro zdravotnické zařízení s vyšší odolností proti nárazu_x000D_
rozetové objektové nerezové kování  dle přání investora koule - klika ( např. AC - T UNA)_x000D_
oboustranný okopový plech v. 150 mm_x000D_
součástí dodávky je zarážka dveří_x000D_
součástí odávky je hliníková cedule označení místnosti a čísla dveří_x000D_
_x000D_
Pozn. 1) některé dveře opatřit univerzálním klíčem (sjednocená cylindrická vložka) , dle dohody s provozovatelem</t>
  </si>
  <si>
    <t>5L</t>
  </si>
  <si>
    <t>140</t>
  </si>
  <si>
    <t>766-D7</t>
  </si>
  <si>
    <t>D7 - montáž a dodávka dveří 700/1970 mm , komplet dle PD</t>
  </si>
  <si>
    <t>2105322522</t>
  </si>
  <si>
    <t xml:space="preserve">Poznámka k položce:_x000D_
vnitřní dveře_x000D_
jednokřídlé plné 700/1970, dřevěné, barva šedá - RAL 9006_x000D_
provedení HPL + 3 závěsy + ABS hrany + padací lišta_x000D_
speciální úprava - větrací mřížka 400x130 mm přírodní hliník_x000D_
dveře určené pro zdravotnické zařízení s vyšší odolností proti nárazu_x000D_
rozetové objektové nerezové kování dle přání investora WC zámek, z venkovní strany viditelné označení otevřeno-zavřeno, z venkovní strany musí být zajištěno nouzové otevření zámku_x000D_
zámek s cilindrickou vložkou_x000D_
oboustranný nerezový okapový plech v. 150 mm_x000D_
součást dodávky je zarážka dveří_x000D_
součástí dodávky je hliníková cedule označení místnosti a čísla dveří_x000D_
_x000D_
</t>
  </si>
  <si>
    <t>141</t>
  </si>
  <si>
    <t>766-D8</t>
  </si>
  <si>
    <t>D8 - montáž a dodávka dveří 900/1970 mm , komplet dle PD</t>
  </si>
  <si>
    <t>-575704764</t>
  </si>
  <si>
    <t xml:space="preserve">Poznámka k položce:_x000D_
dveře vnitřní protihlukové_x000D_
jednokřídlé plné 900/1970, dřevěné, barva šedá - RAL 9006_x000D_
provedení HPL + 3 závěsy + ABS hrany + padací lišta_x000D_
speciální úprava - _x000D_
- protihlukové - min. Rw=27dB_x000D_
dveře určené pro zdravotnické zařízení s vyšší odolností proti nárazu_x000D_
rozetové objektové nerezové kování dle přání investora koule - klika (např. AC-T UNA)_x000D_
zámek s cilindrickou vložkou_x000D_
oboustranný nerezový okapový plech v. 150 mm_x000D_
součást dodávky je zarážka dveří_x000D_
součástí dodávky je hliníková cedule označení místnosti a čísla dveří_x000D_
_x000D_
_x000D_
</t>
  </si>
  <si>
    <t>142</t>
  </si>
  <si>
    <t>766-D9</t>
  </si>
  <si>
    <t>D9 - montáž a dodávka dveří 900/1970 mm , komplet dle PD</t>
  </si>
  <si>
    <t>-1074336450</t>
  </si>
  <si>
    <t xml:space="preserve">Poznámka k položce:_x000D_
dveře vnitřní protihlukové_x000D_
jednokřídlé plné 900/1970, dřevěné, barva šedá - RAL 9006_x000D_
provedení HPL + 3 závěsy + ABS hrany + padací lišta_x000D_
speciální úprava - _x000D_
- protihlukové - min. Rw=27dB_x000D_
- příprava pro osazení elektromagnetického zámku_x000D_
dveře určené pro zdravotnické zařízení s vyšší odolností proti nárazu_x000D_
rozetové objektové nerezové kování dle přání investora koule - klika (např. AC-T UNA)_x000D_
zámek s cilindrickou vložkou_x000D_
oboustranný nerezový okapový plech v. 150 mm_x000D_
součást dodávky je zarážka dveří_x000D_
součástí dodávky je hliníková cedule označení místnosti a čísla dveří_x000D_
_x000D_
_x000D_
</t>
  </si>
  <si>
    <t>D9</t>
  </si>
  <si>
    <t>143</t>
  </si>
  <si>
    <t>766-D10</t>
  </si>
  <si>
    <t>D10 - montáž a dodávka dveří 800/1970 mm , komplet dle PD</t>
  </si>
  <si>
    <t>1478227354</t>
  </si>
  <si>
    <t xml:space="preserve">Poznámka k položce:_x000D_
dveře vnitřní protihlukové_x000D_
jednokřídlé plné 800/1970, dřevěné, barva šedá - RAL 9006_x000D_
provedení HPL + 3 závěsy + ABS hrany + padací lišta_x000D_
speciální úprava - _x000D_
- protihlukové - min. Rw=27dB_x000D_
- příprava pro osazení elektromagnetického zámku_x000D_
dveře určené pro zdravotnické zařízení s vyšší odolností proti nárazu_x000D_
rozetové objektové nerezové kování dle přání investora koule - klika (např. AC-T UNA)_x000D_
zámek s cilindrickou vložkou_x000D_
oboustranný nerezový okapový plech v. 150 mm_x000D_
součást dodávky je zarážka dveří_x000D_
součástí dodávky je hliníková cedule označení místnosti a čísla dveří_x000D_
_x000D_
_x000D_
</t>
  </si>
  <si>
    <t>144</t>
  </si>
  <si>
    <t>766-D11</t>
  </si>
  <si>
    <t>D11 - montáž a dodávka dveří 1100/1970 mm , komplet dle PD</t>
  </si>
  <si>
    <t>-259572216</t>
  </si>
  <si>
    <t xml:space="preserve">Poznámka k položce:_x000D_
dveře vnitřní protipožární kouřotěsné_x000D_
jednokřídlé plné 1100/1970, dřevěné, barva šedá - RAL 9006_x000D_
provedení HPL + 3 závěsy + ABS hrany + padací lišta_x000D_
speciální úprava - protipožární - EI30-Sm C3 DP3_x000D_
dveře opatřit samozavíračem s PO _x000D_
dveře určené pro zdravotnické zařízení s vyšší odolností proti nárazu_x000D_
rozetové objektové nerezové kování dle přání investora koule - klika (např. AC-T UNA)_x000D_
zámek s cilindrickou vložkou_x000D_
oboustranný nerezový okapový plech v. 150 mm_x000D_
součást dodávky je zarážka dveří_x000D_
součástí dodávky je hliníková cedule označení místnosti a čísla dveří_x000D_
_x000D_
_x000D_
</t>
  </si>
  <si>
    <t>145</t>
  </si>
  <si>
    <t>766-D12</t>
  </si>
  <si>
    <t>D12 - montáž a dodávka dveří 800/1970 mm , komplet dle PD</t>
  </si>
  <si>
    <t>325561723</t>
  </si>
  <si>
    <t xml:space="preserve">Poznámka k položce:_x000D_
dveře vnitřní _x000D_
jednokřídlé plné 800/1970, dřevěné, barva šedá - RAL 9006_x000D_
provedení HPL + 3 závěsy + ABS hrany + padací lišta_x000D_
dveře určené pro zdravotnické zařízení s vyšší odolností proti nárazu_x000D_
rozetové objektové nerezové kování dle přání investora koule - klika (např. AC-T UNA)_x000D_
zámek s cilindrickou vložkou_x000D_
oboustranný nerezový okapový plech v. 150 mm_x000D_
součást dodávky je zarážka dveří_x000D_
součástí dodávky je hliníková cedule označení místnosti a čísla dveří_x000D_
_x000D_
_x000D_
</t>
  </si>
  <si>
    <t>146</t>
  </si>
  <si>
    <t>766-D13</t>
  </si>
  <si>
    <t>D13 - montáž a dodávka dveří 900/1970 mm , komplet dle PD</t>
  </si>
  <si>
    <t>851629787</t>
  </si>
  <si>
    <t xml:space="preserve">Poznámka k položce:_x000D_
dveře vnitřní _x000D_
jednokřídlé plné 900/1970, dřevěné, barva šedá - RAL 9006_x000D_
provedení HPL + 3 závěsy + ABS hrany + padací lišta_x000D_
dveře určené pro zdravotnické zařízení s vyšší odolností proti nárazu_x000D_
rozetové objektové nerezové kování dle přání investora koule - klika (např. AC-T UNA)_x000D_
zámek s cilindrickou vložkou_x000D_
oboustranný nerezový okapový plech v. 150 mm_x000D_
součást dodávky je zarážka dveří_x000D_
součástí dodávky je hliníková cedule označení místnosti a čísla dveří_x000D_
_x000D_
_x000D_
</t>
  </si>
  <si>
    <t>147</t>
  </si>
  <si>
    <t>766-D14</t>
  </si>
  <si>
    <t>D14 - montáž a dodávka dveří 600/1970 mm , komplet dle PD</t>
  </si>
  <si>
    <t>-1173552211</t>
  </si>
  <si>
    <t xml:space="preserve">Poznámka k položce:_x000D_
vnitřní dveře_x000D_
jednokřídlé plné 600/1970, dřevěné, barva šedá - RAL 9006_x000D_
provedení HPL + 3 závěsy + ABS hrany + padací lišta_x000D_
speciální úprava - větrací mřížka 400x130 mm přírodní hliník_x000D_
                          - dveře určené do vlhkých prostor_x000D_
dveře určené pro zdravotnické zařízení s vyšší odolností proti nárazu_x000D_
rozetové objektové nerezové kování dle přání investora WC zámek, z venkovní strany viditelné označení otevřeno-zavřeno, z venkovní strany musí být zajištěno nouzové otevření WC zámku_x000D_
zámek s cilindrickou vložkou_x000D_
oboustranný nerezový okapový plech v. 150 mm_x000D_
součást dodávky je zarážka dveří_x000D_
součástí dodávky je hliníková cedule označení místnosti a čísla dveří_x000D_
_x000D_
</t>
  </si>
  <si>
    <t>148</t>
  </si>
  <si>
    <t>766-D16</t>
  </si>
  <si>
    <t>D16 - montáž a dodávka dveří 800/1970 mm , komplet dle PD</t>
  </si>
  <si>
    <t>421718172</t>
  </si>
  <si>
    <t xml:space="preserve">Poznámka k položce:_x000D_
dveře vnitřní, protihlukové_x000D_
jednokřídlé plné 800/1970, dřevěné, barva šedá - RAL 9006_x000D_
provedení HPL + 3 závěsy + ABS hrany + padací lišta_x000D_
speciální úprava _x000D_
- protihlukové - min. Rw=27dB_x000D_
- příprava pro osazení elektromagnetického zámku_x000D_
dveře určené pro zdravotnické zařízení s vyšší odolností proti nárazu_x000D_
rozetové objektové nerezové kování dle přání investora koule - klika (např. AC-T UNA)_x000D_
zámek s cilindrickou vložkou_x000D_
oboustranný nerezový okapový plech v. 150 mm_x000D_
součást dodávky je zarážka dveří_x000D_
součástí dodávky je hliníková cedule označení místnosti a čísla dveří_x000D_
_x000D_
_x000D_
</t>
  </si>
  <si>
    <t>149</t>
  </si>
  <si>
    <t>766-D15</t>
  </si>
  <si>
    <t>D15 - montáž a dodávka dveří 900/1970 mm , komplet dle PD</t>
  </si>
  <si>
    <t>1738237220</t>
  </si>
  <si>
    <t xml:space="preserve">Poznámka k položce:_x000D_
vnitřní dveře_x000D_
jednokřídlé plné 900/1970, dřevěné, barva šedá - RAL 9006_x000D_
provedení HPL + 3 závěsy + ABS hrany + padací lišta_x000D_
speciální úprava - větrací mřížka 500x90 mm přírodní hliník_x000D_
 dveře určené pro zdravotnické zařízení s vyšší odolností proti nárazu_x000D_
rozetové objektové nerezové kování dle přání investora WC zámek, z venkovní strany viditelné označení otevřeno-zavřeno, z venkovní strany musí být zajištěno nouzové otevření WC zámku_x000D_
zámek s cilindrickou vložkou_x000D_
oboustranný nerezový okapový plech v. 150 mm_x000D_
součást dodávky je zarážka dveří_x000D_
součástí dodávky je hliníková cedule označení místnosti a čísla dveří_x000D_
_x000D_
</t>
  </si>
  <si>
    <t>150</t>
  </si>
  <si>
    <t>766-D17</t>
  </si>
  <si>
    <t>D17 - montáž a dodávka dveří 900/1970 mm , komplet dle PD</t>
  </si>
  <si>
    <t>-2000278585</t>
  </si>
  <si>
    <t xml:space="preserve">Poznámka k položce:_x000D_
dveře vnitřní, protihlukové s elektromotorickým pohonem_x000D_
jednokřídlé plné 900/1970, dřevěné, barva šedá - RAL 9006_x000D_
provedení HPL + 3 závěsy + ABS hrany + padací lišta_x000D_
speciální úprava _x000D_
- protihlukové - min. Rw=27dB_x000D_
dveře určené pro zdravotnické zařízení s vyšší odolností proti nárazu_x000D_
rozetové objektové nerezové kování dle přání investora koule - klika (např. AC-T UNA)_x000D_
zámek s cilindrickou vložkou_x000D_
oboustranný nerezový okapový plech v. 150 mm_x000D_
součást dodávky je zarážka dveří_x000D_
součástí dodávky je hliníková cedule označení místnosti a čísla dveří_x000D_
_x000D_
_x000D_
</t>
  </si>
  <si>
    <t>D17</t>
  </si>
  <si>
    <t>151</t>
  </si>
  <si>
    <t>766-D18</t>
  </si>
  <si>
    <t>D18 - montáž a dodávka dveří 800/1970 mm , komplet dle PD</t>
  </si>
  <si>
    <t>1405099204</t>
  </si>
  <si>
    <t xml:space="preserve">Poznámka k položce:_x000D_
dveře vnitřní, protihlukové s elektromotorickým pohonem_x000D_
jednokřídlé plné 800/1970, dřevěné, barva šedá - RAL 9006_x000D_
provedení HPL + 3 závěsy + ABS hrany + padací lišta_x000D_
speciální úprava _x000D_
- protihlukové - min. Rw=27dB_x000D_
dveře určené pro zdravotnické zařízení s vyšší odolností proti nárazu_x000D_
rozetové objektové nerezové kování dle přání investora koule - klika (např. AC-T UNA)_x000D_
zámek s cilindrickou vložkou_x000D_
oboustranný nerezový okapový plech v. 150 mm_x000D_
součást dodávky je zarážka dveří_x000D_
součástí dodávky je hliníková cedule označení místnosti a čísla dveří_x000D_
_x000D_
_x000D_
</t>
  </si>
  <si>
    <t>152</t>
  </si>
  <si>
    <t>998766311</t>
  </si>
  <si>
    <t>Přesun hmot procentní pro kce truhlářské ruční v objektech v do 6 m</t>
  </si>
  <si>
    <t>-451111373</t>
  </si>
  <si>
    <t>Přesun hmot pro konstrukce truhlářské stanovený procentní sazbou (%) z ceny vodorovná dopravní vzdálenost do 50 m ruční (bez užití mechanizace) v objektech výšky do 6 m</t>
  </si>
  <si>
    <t>https://podminky.urs.cz/item/CS_URS_2025_02/998766311</t>
  </si>
  <si>
    <t>153</t>
  </si>
  <si>
    <t>998766319</t>
  </si>
  <si>
    <t>Příplatek k ručnímu přesunu hmot procentnímu pro kce truhlářské za zvětšený přesun ZKD 50 m</t>
  </si>
  <si>
    <t>975519323</t>
  </si>
  <si>
    <t>Přesun hmot pro konstrukce truhlářské stanovený procentní sazbou (%) z ceny vodorovná dopravní vzdálenost do 50 m Příplatek k cenám za ruční zvětšený přesun přes vymezenou vodorovnou dopravní vzdálenost za každých dalších započatých 50 m</t>
  </si>
  <si>
    <t>https://podminky.urs.cz/item/CS_URS_2025_02/998766319</t>
  </si>
  <si>
    <t>154</t>
  </si>
  <si>
    <t>767620718.1</t>
  </si>
  <si>
    <t>Montáž oken kovových - pákového uzávěru</t>
  </si>
  <si>
    <t>-1671947327</t>
  </si>
  <si>
    <t>Ostatní práce a doplňky při montáži oken a stěn montáž kování pákového uzávěru</t>
  </si>
  <si>
    <t>Poznámka k položce:_x000D_
dodatečná montáž</t>
  </si>
  <si>
    <t>pozn. 42</t>
  </si>
  <si>
    <t>155</t>
  </si>
  <si>
    <t>54913110.1</t>
  </si>
  <si>
    <t>kování uzávěr ventilační okenní pákový s táhlem</t>
  </si>
  <si>
    <t>585874805</t>
  </si>
  <si>
    <t>156</t>
  </si>
  <si>
    <t>767-Z2</t>
  </si>
  <si>
    <t>Konstrukce v podhledu pro zavěšení houpačky</t>
  </si>
  <si>
    <t>-948822444</t>
  </si>
  <si>
    <t>Poznámka k položce:_x000D_
provedení dle PD</t>
  </si>
  <si>
    <t>Z2</t>
  </si>
  <si>
    <t>157</t>
  </si>
  <si>
    <t>767-Z3</t>
  </si>
  <si>
    <t>Záchytný systém pro rehabilitační pomůcky</t>
  </si>
  <si>
    <t>2037928773</t>
  </si>
  <si>
    <t>Z3</t>
  </si>
  <si>
    <t>771</t>
  </si>
  <si>
    <t>Podlahy z dlaždic</t>
  </si>
  <si>
    <t>158</t>
  </si>
  <si>
    <t>771121011</t>
  </si>
  <si>
    <t>Nátěr penetrační na podlahu</t>
  </si>
  <si>
    <t>-1155537264</t>
  </si>
  <si>
    <t>Příprava podkladu před provedením dlažby nátěr penetrační na podlahu</t>
  </si>
  <si>
    <t>https://podminky.urs.cz/item/CS_URS_2025_02/771121011</t>
  </si>
  <si>
    <t>159</t>
  </si>
  <si>
    <t>771121022</t>
  </si>
  <si>
    <t>Broušení betonového podkladu před pokládkou dlažby</t>
  </si>
  <si>
    <t>-1285798759</t>
  </si>
  <si>
    <t>Příprava podkladu před provedením dlažby broušení podlah nového podkladu betonového</t>
  </si>
  <si>
    <t>https://podminky.urs.cz/item/CS_URS_2025_02/771121022</t>
  </si>
  <si>
    <t>160</t>
  </si>
  <si>
    <t>771151013</t>
  </si>
  <si>
    <t>Samonivelační stěrka podlah pevnosti 20 MPa tl přes 5 do 8 mm</t>
  </si>
  <si>
    <t>-1808581120</t>
  </si>
  <si>
    <t>Příprava podkladu před provedením dlažby samonivelační stěrka min. pevnosti 20 MPa, tloušťky přes 5 do 8 mm</t>
  </si>
  <si>
    <t>https://podminky.urs.cz/item/CS_URS_2025_02/771151013</t>
  </si>
  <si>
    <t>161</t>
  </si>
  <si>
    <t>771161011</t>
  </si>
  <si>
    <t>Montáž profilu dilatační spáry bez izolace v rovině dlažby</t>
  </si>
  <si>
    <t>1953779003</t>
  </si>
  <si>
    <t>Příprava podkladu před provedením dlažby montáž profilu dilatační spáry v rovině dlažby</t>
  </si>
  <si>
    <t>https://podminky.urs.cz/item/CS_URS_2025_02/771161011</t>
  </si>
  <si>
    <t>dilatační spáry v dlažbě - řezané</t>
  </si>
  <si>
    <t>dilatace objektová - pozn. 32</t>
  </si>
  <si>
    <t>162</t>
  </si>
  <si>
    <t>59054164</t>
  </si>
  <si>
    <t>profil dilatační s bočními díly z PVC/CPE tl 10mm</t>
  </si>
  <si>
    <t>1969637654</t>
  </si>
  <si>
    <t>26,61</t>
  </si>
  <si>
    <t>26,61*1,1 'Přepočtené koeficientem množství</t>
  </si>
  <si>
    <t>163</t>
  </si>
  <si>
    <t>771161021</t>
  </si>
  <si>
    <t>Montáž profilu ukončujícího pro plynulý přechod (dlažby s kobercem apod.)</t>
  </si>
  <si>
    <t>911585812</t>
  </si>
  <si>
    <t>Příprava podkladu před provedením dlažby montáž profilu ukončujícího profilu pro plynulý přechod (dlažba-koberec apod.)</t>
  </si>
  <si>
    <t>https://podminky.urs.cz/item/CS_URS_2025_02/771161021</t>
  </si>
  <si>
    <t>0,9*3+0,8</t>
  </si>
  <si>
    <t>0,8*3</t>
  </si>
  <si>
    <t>0,9*3</t>
  </si>
  <si>
    <t>164</t>
  </si>
  <si>
    <t>59054100</t>
  </si>
  <si>
    <t>profil přechodový Al s pohyblivým ramenem 8x20mm</t>
  </si>
  <si>
    <t>1551277616</t>
  </si>
  <si>
    <t>8,6</t>
  </si>
  <si>
    <t>8,6*1,1 'Přepočtené koeficientem množství</t>
  </si>
  <si>
    <t>165</t>
  </si>
  <si>
    <t>771474112</t>
  </si>
  <si>
    <t>Montáž soklů z dlaždic keramických rovných lepených cementovým flexibilním lepidlem v přes 65 do 90 mm</t>
  </si>
  <si>
    <t>394700862</t>
  </si>
  <si>
    <t>Montáž soklů z dlaždic keramických lepených cementovým flexibilním lepidlem rovných, výšky přes 65 do 90 mm</t>
  </si>
  <si>
    <t>https://podminky.urs.cz/item/CS_URS_2025_02/771474112</t>
  </si>
  <si>
    <t>166</t>
  </si>
  <si>
    <t>59761174.1</t>
  </si>
  <si>
    <t>sokl keramický mrazuvzdorný povrch hladký/matný tl do 10mm výšky přes do 120mm</t>
  </si>
  <si>
    <t>-1436717815</t>
  </si>
  <si>
    <t>Poznámka k položce:_x000D_
viz PD - RAKO COMPILA DSAS3864</t>
  </si>
  <si>
    <t>164,98*1,05 'Přepočtené koeficientem množství</t>
  </si>
  <si>
    <t>167</t>
  </si>
  <si>
    <t>771574414.1</t>
  </si>
  <si>
    <t>Montáž podlah keramických hladkých lepených cementovým flexibilním lepidlem přes 2 do 6 ks/m2</t>
  </si>
  <si>
    <t>1516427445</t>
  </si>
  <si>
    <t>168</t>
  </si>
  <si>
    <t>59761110</t>
  </si>
  <si>
    <t>dlažba keramická slinutá mrazuvzdorná R10/B povrch hladký/matný tl do 10mm přes 2 do 4ks/m2</t>
  </si>
  <si>
    <t>-318683038</t>
  </si>
  <si>
    <t>169</t>
  </si>
  <si>
    <t>59761108</t>
  </si>
  <si>
    <t>dlažba keramická slinutá mrazuvzdorná R10/B povrch hladký/matný tl do 10mm přes 4 do 6ks/m2</t>
  </si>
  <si>
    <t>6778957</t>
  </si>
  <si>
    <t>60,3*1,05 'Přepočtené koeficientem množství</t>
  </si>
  <si>
    <t>170</t>
  </si>
  <si>
    <t>771574416</t>
  </si>
  <si>
    <t>Montáž podlah keramických hladkých lepených cementovým flexibilním lepidlem přes 9 do 12 ks/m2</t>
  </si>
  <si>
    <t>-1459826923</t>
  </si>
  <si>
    <t>Montáž podlah z dlaždic keramických lepených cementovým flexibilním lepidlem hladkých, tloušťky do 10 mm přes 9 do 12 ks/m2</t>
  </si>
  <si>
    <t>https://podminky.urs.cz/item/CS_URS_2025_02/771574416</t>
  </si>
  <si>
    <t>171</t>
  </si>
  <si>
    <t>59761265</t>
  </si>
  <si>
    <t>dlažba keramická slinutá mrazuvzdorná R10/B povrch hladký/matný tl přes 10 do 15mm přes 9 do 12ks/m2</t>
  </si>
  <si>
    <t>416427883</t>
  </si>
  <si>
    <t>56,6*1,1 'Přepočtené koeficientem množství</t>
  </si>
  <si>
    <t>172</t>
  </si>
  <si>
    <t>771584411</t>
  </si>
  <si>
    <t>Montáž podlah z keramické mozaiky lepené cementovým flexibilním lepidlem základní prvek do 200 ks/m2</t>
  </si>
  <si>
    <t>-1062065023</t>
  </si>
  <si>
    <t>Montáž podlah z keramické mozaiky lepené na síti lepené cementovým flexibilním lepidlem, základní prvek do 200 ks/m2</t>
  </si>
  <si>
    <t>https://podminky.urs.cz/item/CS_URS_2025_02/771584411</t>
  </si>
  <si>
    <t>60*0,3*0,3</t>
  </si>
  <si>
    <t>173</t>
  </si>
  <si>
    <t>59761213</t>
  </si>
  <si>
    <t>mozaika keramická nemrazuvzdorná lepená na síti R10/A povrch hladký/matný tl do 10mm základní prvek do 200ks/m2</t>
  </si>
  <si>
    <t>-93031935</t>
  </si>
  <si>
    <t>5,4*1,1 'Přepočtené koeficientem množství</t>
  </si>
  <si>
    <t>174</t>
  </si>
  <si>
    <t>771591112</t>
  </si>
  <si>
    <t>Izolace pod dlažbu nátěrem nebo stěrkou ve dvou vrstvách</t>
  </si>
  <si>
    <t>-1859318704</t>
  </si>
  <si>
    <t>Izolace podlahy pod dlažbu nátěrem nebo stěrkou ve dvou vrstvách</t>
  </si>
  <si>
    <t>https://podminky.urs.cz/item/CS_URS_2025_02/771591112</t>
  </si>
  <si>
    <t>(obvod_hydroizol-0,8*2-0,7*2-0,8-0,7*2-0,6-0,9-6*0,8-0,9)*0,3</t>
  </si>
  <si>
    <t>175</t>
  </si>
  <si>
    <t>771591115</t>
  </si>
  <si>
    <t>Podlahy spárování silikonem</t>
  </si>
  <si>
    <t>703020675</t>
  </si>
  <si>
    <t>Podlahy - dokončovací práce spárování silikonem</t>
  </si>
  <si>
    <t>https://podminky.urs.cz/item/CS_URS_2025_02/771591115</t>
  </si>
  <si>
    <t>176</t>
  </si>
  <si>
    <t>771591123</t>
  </si>
  <si>
    <t>Podlahy separační provazec do pružných spar průměru 8 mm</t>
  </si>
  <si>
    <t>-6718123</t>
  </si>
  <si>
    <t>Podlahy - dokončovací práce separační provazec do pružných spar, průměru 8 mm</t>
  </si>
  <si>
    <t>https://podminky.urs.cz/item/CS_URS_2025_02/771591123</t>
  </si>
  <si>
    <t>177</t>
  </si>
  <si>
    <t>771591184</t>
  </si>
  <si>
    <t>Pracnější řezání podlah z dlaždic keramických rovné</t>
  </si>
  <si>
    <t>724162698</t>
  </si>
  <si>
    <t>Podlahy - dokončovací práce pracnější řezání dlaždic keramických rovné</t>
  </si>
  <si>
    <t>https://podminky.urs.cz/item/CS_URS_2025_02/771591184</t>
  </si>
  <si>
    <t>výtah</t>
  </si>
  <si>
    <t>2*0,6</t>
  </si>
  <si>
    <t>1,53*2</t>
  </si>
  <si>
    <t>12,57</t>
  </si>
  <si>
    <t>5,8+3,2+9,08+3,45+3,92</t>
  </si>
  <si>
    <t>3,12+2,6+2,4+0,72+0,56+2,34+0,51+1,79</t>
  </si>
  <si>
    <t>1,03+1,73/2</t>
  </si>
  <si>
    <t>1,2+1,73</t>
  </si>
  <si>
    <t>1,1+1,73</t>
  </si>
  <si>
    <t>1,15+1,73</t>
  </si>
  <si>
    <t>1,84+2,23</t>
  </si>
  <si>
    <t>1,7+2,15</t>
  </si>
  <si>
    <t>S22A</t>
  </si>
  <si>
    <t>0,9+2*4,75</t>
  </si>
  <si>
    <t>7,61+2,28+0,15+2,8</t>
  </si>
  <si>
    <t>178</t>
  </si>
  <si>
    <t>771591241</t>
  </si>
  <si>
    <t>Izolace těsnícími pásy vnitřní kout</t>
  </si>
  <si>
    <t>1872941224</t>
  </si>
  <si>
    <t>Izolace podlahy pod dlažbu těsnícími izolačními pásy vnitřní kout</t>
  </si>
  <si>
    <t>https://podminky.urs.cz/item/CS_URS_2025_02/771591241</t>
  </si>
  <si>
    <t>179</t>
  </si>
  <si>
    <t>771591242</t>
  </si>
  <si>
    <t>Izolace těsnícími pásy vnější roh</t>
  </si>
  <si>
    <t>-1316468551</t>
  </si>
  <si>
    <t>Izolace podlahy pod dlažbu těsnícími izolačními pásy vnější roh</t>
  </si>
  <si>
    <t>https://podminky.urs.cz/item/CS_URS_2025_02/771591242</t>
  </si>
  <si>
    <t>180</t>
  </si>
  <si>
    <t>771591251</t>
  </si>
  <si>
    <t>Izolace těsnící manžetou pro prostupy potrubí</t>
  </si>
  <si>
    <t>578661637</t>
  </si>
  <si>
    <t>Izolace podlahy pod dlažbu těsnícími izolačními pásy z manžety pro prostupy potrubí</t>
  </si>
  <si>
    <t>https://podminky.urs.cz/item/CS_URS_2025_02/771591251</t>
  </si>
  <si>
    <t>181</t>
  </si>
  <si>
    <t>771591264</t>
  </si>
  <si>
    <t>Izolace těsnícími pásy mezi podlahou a stěnou</t>
  </si>
  <si>
    <t>-1011461598</t>
  </si>
  <si>
    <t>Izolace podlahy pod dlažbu těsnícími izolačními pásy mezi podlahou a stěnu</t>
  </si>
  <si>
    <t>https://podminky.urs.cz/item/CS_URS_2025_02/771591264</t>
  </si>
  <si>
    <t>182</t>
  </si>
  <si>
    <t>771592011</t>
  </si>
  <si>
    <t>Čištění vnitřních ploch podlah nebo schodišť po položení dlažby chemickými prostředky</t>
  </si>
  <si>
    <t>-2039702429</t>
  </si>
  <si>
    <t>Čištění vnitřních ploch po položení dlažby podlah nebo schodišť chemickými prostředky</t>
  </si>
  <si>
    <t>https://podminky.urs.cz/item/CS_URS_2025_02/771592011</t>
  </si>
  <si>
    <t>183</t>
  </si>
  <si>
    <t>998771121</t>
  </si>
  <si>
    <t>Přesun hmot tonážní pro podlahy z dlaždic ruční v objektech v do 6 m</t>
  </si>
  <si>
    <t>-1178273588</t>
  </si>
  <si>
    <t>Přesun hmot pro podlahy z dlaždic stanovený z hmotnosti přesunovaného materiálu vodorovná dopravní vzdálenost do 50 m ruční (bez užití mechanizace) v objektech výšky do 6 m</t>
  </si>
  <si>
    <t>https://podminky.urs.cz/item/CS_URS_2025_02/998771121</t>
  </si>
  <si>
    <t>Podlahy povlakové</t>
  </si>
  <si>
    <t>184</t>
  </si>
  <si>
    <t>776111112</t>
  </si>
  <si>
    <t>Broušení betonového podkladu povlakových podlah</t>
  </si>
  <si>
    <t>-2092599940</t>
  </si>
  <si>
    <t>Příprava podkladu povlakových podlah a stěn broušení podlah nového podkladu betonového</t>
  </si>
  <si>
    <t>https://podminky.urs.cz/item/CS_URS_2025_02/776111112</t>
  </si>
  <si>
    <t>185</t>
  </si>
  <si>
    <t>776111311</t>
  </si>
  <si>
    <t>Vysátí podkladu povlakových podlah</t>
  </si>
  <si>
    <t>-899497602</t>
  </si>
  <si>
    <t>Příprava podkladu povlakových podlah a stěn vysátí podlah</t>
  </si>
  <si>
    <t>https://podminky.urs.cz/item/CS_URS_2025_02/776111311</t>
  </si>
  <si>
    <t>186</t>
  </si>
  <si>
    <t>776121321</t>
  </si>
  <si>
    <t>Neředěná penetrace savého podkladu povlakových podlah</t>
  </si>
  <si>
    <t>-682775057</t>
  </si>
  <si>
    <t>Příprava podkladu povlakových podlah a stěn penetrace neředěná podlah</t>
  </si>
  <si>
    <t>https://podminky.urs.cz/item/CS_URS_2025_02/776121321</t>
  </si>
  <si>
    <t>187</t>
  </si>
  <si>
    <t>776141113</t>
  </si>
  <si>
    <t>Stěrka podlahová nivelační pro vyrovnání podkladu povlakových podlah pevnosti 20 MPa tl přes 5 do 8 mm</t>
  </si>
  <si>
    <t>1922988936</t>
  </si>
  <si>
    <t>Příprava podkladu povlakových podlah a stěn vyrovnání samonivelační stěrkou podlah pevnosti 20 MPa, tloušťky přes 5 do 8 mm</t>
  </si>
  <si>
    <t>https://podminky.urs.cz/item/CS_URS_2025_02/776141113</t>
  </si>
  <si>
    <t>188</t>
  </si>
  <si>
    <t>776231111</t>
  </si>
  <si>
    <t>Lepení lamel a čtverců z vinylu standardním lepidlem</t>
  </si>
  <si>
    <t>1415074655</t>
  </si>
  <si>
    <t>Montáž podlahovin z vinylu lepením lamel nebo čtverců standardním lepidlem</t>
  </si>
  <si>
    <t>https://podminky.urs.cz/item/CS_URS_2025_02/776231111</t>
  </si>
  <si>
    <t>189</t>
  </si>
  <si>
    <t>28411101</t>
  </si>
  <si>
    <t>podlahovina vinylová homogenní do zdravotnictví třída zátěže 34/43, hořlavost Bfl-s1 tl 2mm</t>
  </si>
  <si>
    <t>1433070537</t>
  </si>
  <si>
    <t>lišta sokl</t>
  </si>
  <si>
    <t>38,87*0,15</t>
  </si>
  <si>
    <t>241*1,05 'Přepočtené koeficientem množství</t>
  </si>
  <si>
    <t>190</t>
  </si>
  <si>
    <t>776421111</t>
  </si>
  <si>
    <t>Montáž obvodových lišt lepením</t>
  </si>
  <si>
    <t>1421811067</t>
  </si>
  <si>
    <t>Montáž lišt obvodových lepených</t>
  </si>
  <si>
    <t>https://podminky.urs.cz/item/CS_URS_2025_02/776421111</t>
  </si>
  <si>
    <t>odpočet dveří</t>
  </si>
  <si>
    <t>-0,9*4</t>
  </si>
  <si>
    <t>-0,8</t>
  </si>
  <si>
    <t>-0,8*2</t>
  </si>
  <si>
    <t>-0,9*2*3</t>
  </si>
  <si>
    <t>-0,9*3</t>
  </si>
  <si>
    <t>-0,9*2</t>
  </si>
  <si>
    <t>191</t>
  </si>
  <si>
    <t>28341071.1</t>
  </si>
  <si>
    <t>lišta soklová vinilová s HDF jádrem 50x100mm</t>
  </si>
  <si>
    <t>-350868392</t>
  </si>
  <si>
    <t>lišta soklová vinilová s HDF jádrem 15x56mm</t>
  </si>
  <si>
    <t>248,72</t>
  </si>
  <si>
    <t>248,72*1,05 'Přepočtené koeficientem množství</t>
  </si>
  <si>
    <t>192</t>
  </si>
  <si>
    <t>998776311</t>
  </si>
  <si>
    <t>Přesun hmot procentní pro podlahy povlakové ruční v objektech v do 6 m</t>
  </si>
  <si>
    <t>-1801179782</t>
  </si>
  <si>
    <t>Přesun hmot pro podlahy povlakové stanovený procentní sazbou (%) z ceny vodorovná dopravní vzdálenost do 50 m ruční (bez užití mechanizace) v objektech výšky do 6 m</t>
  </si>
  <si>
    <t>https://podminky.urs.cz/item/CS_URS_2025_02/998776311</t>
  </si>
  <si>
    <t>193</t>
  </si>
  <si>
    <t>781121011</t>
  </si>
  <si>
    <t>Nátěr penetrační na stěnu</t>
  </si>
  <si>
    <t>1748016811</t>
  </si>
  <si>
    <t>Příprava podkladu před provedením obkladu nátěr penetrační na stěnu</t>
  </si>
  <si>
    <t>https://podminky.urs.cz/item/CS_URS_2025_02/781121011</t>
  </si>
  <si>
    <t>194</t>
  </si>
  <si>
    <t>781131112</t>
  </si>
  <si>
    <t>Izolace pod obklad nátěrem nebo stěrkou ve dvou vrstvách</t>
  </si>
  <si>
    <t>-842162357</t>
  </si>
  <si>
    <t>Izolace stěny pod obklad izolace nátěrem nebo stěrkou ve dvou vrstvách</t>
  </si>
  <si>
    <t>https://podminky.urs.cz/item/CS_URS_2025_02/781131112</t>
  </si>
  <si>
    <t>195</t>
  </si>
  <si>
    <t>781131232</t>
  </si>
  <si>
    <t>Izolace pod obklad těsnícími pásy pro styčné nebo dilatační spáry</t>
  </si>
  <si>
    <t>-736721725</t>
  </si>
  <si>
    <t>Izolace stěny pod obklad izolace těsnícími izolačními pásy pro styčné nebo dilatační spáry</t>
  </si>
  <si>
    <t>https://podminky.urs.cz/item/CS_URS_2025_02/781131232</t>
  </si>
  <si>
    <t>4*2,2</t>
  </si>
  <si>
    <t>2,2*2</t>
  </si>
  <si>
    <t>196</t>
  </si>
  <si>
    <t>781131251</t>
  </si>
  <si>
    <t>Izolace pod obklad těsnící manžetou pro prostupy potrubí</t>
  </si>
  <si>
    <t>-1688603715</t>
  </si>
  <si>
    <t>Izolace stěny pod obklad izolace těsnícími izolačními pásy z manžety pro prostupy potrubí</t>
  </si>
  <si>
    <t>https://podminky.urs.cz/item/CS_URS_2025_02/781131251</t>
  </si>
  <si>
    <t>197</t>
  </si>
  <si>
    <t>781472221</t>
  </si>
  <si>
    <t>Montáž obkladů keramických hladkých lepených cementovým flexibilním lepidlem přes 35 do 45 ks/m2</t>
  </si>
  <si>
    <t>-1620530241</t>
  </si>
  <si>
    <t>Montáž keramických obkladů stěn lepených cementovým flexibilním lepidlem hladkých přes 35 do 45 ks/m2</t>
  </si>
  <si>
    <t>https://podminky.urs.cz/item/CS_URS_2025_02/781472221</t>
  </si>
  <si>
    <t>198</t>
  </si>
  <si>
    <t>59761716</t>
  </si>
  <si>
    <t>obklad keramický nemrazuvzdorný povrch hladký/matný tl do 10mm přes 35 do 45ks/m2</t>
  </si>
  <si>
    <t>-537582065</t>
  </si>
  <si>
    <t>Poznámka k položce:_x000D_
viz spárořez obklady_x000D_
Rako Objekt Color One</t>
  </si>
  <si>
    <t>141,61*1,05 'Přepočtené koeficientem množství</t>
  </si>
  <si>
    <t>199</t>
  </si>
  <si>
    <t>781491011</t>
  </si>
  <si>
    <t>Montáž zrcadel plochy do 1 m2 lepených silikonovým tmelem na podkladní omítku</t>
  </si>
  <si>
    <t>1347213625</t>
  </si>
  <si>
    <t>Montáž zrcadel lepených silikonovým tmelem na podkladní omítku, plochy do 1 m2</t>
  </si>
  <si>
    <t>https://podminky.urs.cz/item/CS_URS_2025_02/781491011</t>
  </si>
  <si>
    <t>12*0,45*0,6</t>
  </si>
  <si>
    <t>200</t>
  </si>
  <si>
    <t>55441017</t>
  </si>
  <si>
    <t>zrcadlo lepené 450x600mm</t>
  </si>
  <si>
    <t>-742540417</t>
  </si>
  <si>
    <t>201</t>
  </si>
  <si>
    <t>781492211</t>
  </si>
  <si>
    <t>Montáž profilů rohových lepených flexibilním cementovým lepidlem</t>
  </si>
  <si>
    <t>912916635</t>
  </si>
  <si>
    <t>Obklad - dokončující práce montáž profilu lepeného flexibilním cementovým lepidlem rohového</t>
  </si>
  <si>
    <t>https://podminky.urs.cz/item/CS_URS_2025_02/781492211</t>
  </si>
  <si>
    <t>S04-S06</t>
  </si>
  <si>
    <t>0,9*2+1</t>
  </si>
  <si>
    <t>10*2,02</t>
  </si>
  <si>
    <t>2,02</t>
  </si>
  <si>
    <t>umývadla místnosti</t>
  </si>
  <si>
    <t>9*2,02</t>
  </si>
  <si>
    <t>202</t>
  </si>
  <si>
    <t>19416014</t>
  </si>
  <si>
    <t>lišta ukončovací nerezová 8mm</t>
  </si>
  <si>
    <t>-1569778935</t>
  </si>
  <si>
    <t>25,02</t>
  </si>
  <si>
    <t>25,02*1,1 'Přepočtené koeficientem množství</t>
  </si>
  <si>
    <t>203</t>
  </si>
  <si>
    <t>781495115</t>
  </si>
  <si>
    <t>Spárování vnitřních obkladů silikonem</t>
  </si>
  <si>
    <t>1998990293</t>
  </si>
  <si>
    <t>Obklad - dokončující práce ostatní práce spárování silikonem</t>
  </si>
  <si>
    <t>https://podminky.urs.cz/item/CS_URS_2025_02/781495115</t>
  </si>
  <si>
    <t>S04-06</t>
  </si>
  <si>
    <t>S18-S24</t>
  </si>
  <si>
    <t>6*4+5</t>
  </si>
  <si>
    <t>204</t>
  </si>
  <si>
    <t>781495141</t>
  </si>
  <si>
    <t>Průnik obkladem kruhový do DN 30</t>
  </si>
  <si>
    <t>-1408719792</t>
  </si>
  <si>
    <t>Obklad - dokončující práce průnik obkladem kruhový, bez izolace do DN 30</t>
  </si>
  <si>
    <t>https://podminky.urs.cz/item/CS_URS_2025_02/781495141</t>
  </si>
  <si>
    <t>12*2</t>
  </si>
  <si>
    <t>205</t>
  </si>
  <si>
    <t>781495142</t>
  </si>
  <si>
    <t>Průnik obkladem kruhový přes DN 30 do DN 90</t>
  </si>
  <si>
    <t>2051288045</t>
  </si>
  <si>
    <t>Obklad - dokončující práce průnik obkladem kruhový, bez izolace přes DN 30 do DN 90</t>
  </si>
  <si>
    <t>https://podminky.urs.cz/item/CS_URS_2025_02/781495142</t>
  </si>
  <si>
    <t>2+2</t>
  </si>
  <si>
    <t>206</t>
  </si>
  <si>
    <t>781495143</t>
  </si>
  <si>
    <t>Průnik obkladem kruhový přes DN 90</t>
  </si>
  <si>
    <t>1467917052</t>
  </si>
  <si>
    <t>Obklad - dokončující práce průnik obkladem kruhový, bez izolace přes DN 90</t>
  </si>
  <si>
    <t>https://podminky.urs.cz/item/CS_URS_2025_02/781495143</t>
  </si>
  <si>
    <t>207</t>
  </si>
  <si>
    <t>781495211</t>
  </si>
  <si>
    <t>Čištění vnitřních ploch stěn po provedení obkladu chemickými prostředky</t>
  </si>
  <si>
    <t>-1987820557</t>
  </si>
  <si>
    <t>Čištění vnitřních ploch po provedení obkladu stěn chemickými prostředky</t>
  </si>
  <si>
    <t>https://podminky.urs.cz/item/CS_URS_2025_02/781495211</t>
  </si>
  <si>
    <t>208</t>
  </si>
  <si>
    <t>998781201</t>
  </si>
  <si>
    <t>Přesun hmot procentní pro obklady keramické v objektech v do 6 m</t>
  </si>
  <si>
    <t>1391908027</t>
  </si>
  <si>
    <t>Přesun hmot pro obklady keramické stanovený procentní sazbou (%) z ceny vodorovná dopravní vzdálenost do 50 m základní v objektech výšky do 6 m</t>
  </si>
  <si>
    <t>https://podminky.urs.cz/item/CS_URS_2025_02/998781201</t>
  </si>
  <si>
    <t>Dokončovací práce - nátěry</t>
  </si>
  <si>
    <t>209</t>
  </si>
  <si>
    <t>783301313</t>
  </si>
  <si>
    <t>Odmaštění zámečnických konstrukcí ředidlovým odmašťovačem</t>
  </si>
  <si>
    <t>-208443506</t>
  </si>
  <si>
    <t>Příprava podkladu zámečnických konstrukcí před provedením nátěru odmaštění odmašťovačem ředidlovým</t>
  </si>
  <si>
    <t>https://podminky.urs.cz/item/CS_URS_2025_02/783301313</t>
  </si>
  <si>
    <t>0,8*1,97*2</t>
  </si>
  <si>
    <t>(0,8+2*1,97)*0,05</t>
  </si>
  <si>
    <t>210</t>
  </si>
  <si>
    <t>783314101</t>
  </si>
  <si>
    <t>Základní jednonásobný syntetický nátěr zámečnických konstrukcí</t>
  </si>
  <si>
    <t>1337269272</t>
  </si>
  <si>
    <t>Základní nátěr zámečnických konstrukcí jednonásobný syntetický</t>
  </si>
  <si>
    <t>https://podminky.urs.cz/item/CS_URS_2025_02/783314101</t>
  </si>
  <si>
    <t>3,39</t>
  </si>
  <si>
    <t>211</t>
  </si>
  <si>
    <t>783317101</t>
  </si>
  <si>
    <t>Krycí jednonásobný syntetický standardní nátěr zámečnických konstrukcí</t>
  </si>
  <si>
    <t>1996874347</t>
  </si>
  <si>
    <t>Krycí nátěr (email) zámečnických konstrukcí jednonásobný syntetický standardní</t>
  </si>
  <si>
    <t>https://podminky.urs.cz/item/CS_URS_2025_02/783317101</t>
  </si>
  <si>
    <t>212</t>
  </si>
  <si>
    <t>783352101</t>
  </si>
  <si>
    <t>Tmelení včetně přebroušení zámečnických konstrukcí polyesterovým tmelem</t>
  </si>
  <si>
    <t>-311739876</t>
  </si>
  <si>
    <t>Tmelení zámečnických konstrukcí včetně přebroušení tmelených míst, tmelem polyesterovým</t>
  </si>
  <si>
    <t>https://podminky.urs.cz/item/CS_URS_2025_02/783352101</t>
  </si>
  <si>
    <t>213</t>
  </si>
  <si>
    <t>783601713</t>
  </si>
  <si>
    <t>Odmaštění vodou ředitelným odmašťovačem potrubí DN do 50 mm</t>
  </si>
  <si>
    <t>-1525869092</t>
  </si>
  <si>
    <t>Příprava podkladu armatur a kovových potrubí před provedením nátěru potrubí do DN 50 mm odmaštěním, odmašťovačem vodou ředitelným</t>
  </si>
  <si>
    <t>https://podminky.urs.cz/item/CS_URS_2025_02/783601713</t>
  </si>
  <si>
    <t>viditelné rozvody otopné soustavy</t>
  </si>
  <si>
    <t>214</t>
  </si>
  <si>
    <t>783617615</t>
  </si>
  <si>
    <t>Krycí dvojnásobný syntetický tepelně odolný nátěr potrubí DN do 50 mm</t>
  </si>
  <si>
    <t>1484792807</t>
  </si>
  <si>
    <t>Krycí nátěr (email) armatur a kovových potrubí potrubí do DN 50 mm dvojnásobný syntetický tepelně odolný</t>
  </si>
  <si>
    <t>https://podminky.urs.cz/item/CS_URS_2025_02/783617615</t>
  </si>
  <si>
    <t>350</t>
  </si>
  <si>
    <t>215</t>
  </si>
  <si>
    <t>783801201</t>
  </si>
  <si>
    <t>Obroušení omítek před provedením nátěru</t>
  </si>
  <si>
    <t>873379874</t>
  </si>
  <si>
    <t>Příprava podkladu omítek před provedením nátěru obroušení</t>
  </si>
  <si>
    <t>https://podminky.urs.cz/item/CS_URS_2025_02/783801201</t>
  </si>
  <si>
    <t>olejový nátěr</t>
  </si>
  <si>
    <t>(12,57+3,5+4,85)*2*2,02-1,8*2,02*2-0,8*1,97*4-0,9*1,97*3-1,1*2</t>
  </si>
  <si>
    <t>(0,48*2+0,5*2+0,5*4+0,5+0,58)*2,02</t>
  </si>
  <si>
    <t>(5,68+0,74+1,8)*2,02-0,7*1,97*2-0,8*1,97*2-0,92*2,02</t>
  </si>
  <si>
    <t>(3,68+1,2)*2*2,02-(1,2+1,25)*1,27-0,8*1,97</t>
  </si>
  <si>
    <t>(0,9*2+0,1+0,125+0,1+1,2+1,135+0,48)*2,02-0,7*1,97*2-0,8*1,97</t>
  </si>
  <si>
    <t>S07,S09,12</t>
  </si>
  <si>
    <t>(43,81-12,57-0,48+1,8)*2*2,02-1,8*2,02*2-0,8*1,97-0,9*1,97*6-0,7*2,02-1,19*2,02*2</t>
  </si>
  <si>
    <t>2,77*4*2,02-1,18*(2,02-1,94)*4</t>
  </si>
  <si>
    <t>S08,10,11,13,14,15</t>
  </si>
  <si>
    <t>(2,62+3,77)*2*2,02-0,9*1,97-1,18*(2,02-1,92)*2-(0,65+0,905)*2,02</t>
  </si>
  <si>
    <t>(2,62+3,51)*2*2,02-0,9*1,97-1,18*(2,02-1,92)*1-1,05*2,02</t>
  </si>
  <si>
    <t>(2,62+5,12)*2*2,02-0,9*1,97-1,18*(2,02-1,92)*4-1,05*2,02</t>
  </si>
  <si>
    <t>(2,62+3,2)*2*2,02-0,9*1,97-1,16*(2,02-1,92)*2-(0,65+0,975)*2,02</t>
  </si>
  <si>
    <t>(2,62*2*+1,0*2)*2,02-0,7*1,97*2-0,8*2,02-0,8*1,97</t>
  </si>
  <si>
    <t>(2,81+3,87)*2*2,02-0,8*1,97-1,33*(2,02-1,95)*2</t>
  </si>
  <si>
    <t>(0,3+0,1+0,56+2,4-0,8+0,72+1,79+0,72+0,51*2+(3,12*2-2,6)+2,34*2-1,29-0,9-0,8)*2,02</t>
  </si>
  <si>
    <t>(1,73+6,42)*2*2,02-0,8*2*1,97-0,6*1,97</t>
  </si>
  <si>
    <t>S19,20,21,22</t>
  </si>
  <si>
    <t>(1,73*3+1,2+1,1+1,15)*2*2,02-0,8*1,97*3</t>
  </si>
  <si>
    <t>(2,23+2,84)*2*2,02-0,8*1,97</t>
  </si>
  <si>
    <t>(1,55+0,15+0,1+(2,28+0,15)*2+0,1+1,1)*2,02-0,9*1,97</t>
  </si>
  <si>
    <t>(1,55+2,28)*2*2,02-0,8*2,02-(1,55+0,6+0,95+0,3)*1,5</t>
  </si>
  <si>
    <t>((3,45+0,45)*2+(3,23+0,3)*2+0,4*2)*2,02-1,3*(2,02-1,4)*2</t>
  </si>
  <si>
    <t>S27,28,30</t>
  </si>
  <si>
    <t>(5,27+1,6+9,07+3,69+1,5)*2*2,02-0,8*1,97*2-0,9*1,97*5+0,5*2*2,02</t>
  </si>
  <si>
    <t>3,69*2*2,02-1,16*(2,02-1,33)*2</t>
  </si>
  <si>
    <t>S29,31,32,33</t>
  </si>
  <si>
    <t>(3,38+3,54)*2*2,02-0,9*1,97-1,16*(2,02-1,33)*2</t>
  </si>
  <si>
    <t>(1,97+3,54)*2*2,02-0,8*1,97-1,16*(2,02-1,33)*1</t>
  </si>
  <si>
    <t>(3,3+3,54)*2*2,02-0,9*1,97-1,16*(2,02-1,33)*2</t>
  </si>
  <si>
    <t>(3,35+3,54)*2*2,02-0,9*1,97-1,16*(2,02-1,33)*2</t>
  </si>
  <si>
    <t>(9,11+5,19)*2*2,02+(0,5*2+2,07)*2,02-0,75*2,02-0,9*1,97*2-1,16*(2,02-1,33)*5</t>
  </si>
  <si>
    <t>(4,54+6,34)*2*2,02+0,58*2*2,02-0,875*2,02-0,9*1,97-1,32*(2,02-1,37)*1</t>
  </si>
  <si>
    <t>216</t>
  </si>
  <si>
    <t>783801401</t>
  </si>
  <si>
    <t>Ometení omítek před provedením nátěru</t>
  </si>
  <si>
    <t>-493799758</t>
  </si>
  <si>
    <t>Příprava podkladu omítek před provedením nátěru ometení</t>
  </si>
  <si>
    <t>https://podminky.urs.cz/item/CS_URS_2025_02/783801401</t>
  </si>
  <si>
    <t>217</t>
  </si>
  <si>
    <t>783823134</t>
  </si>
  <si>
    <t>Penetrační sol-silikátový nátěr hladkých, tenkovrstvých zrnitých nebo štukových omítek</t>
  </si>
  <si>
    <t>-506529931</t>
  </si>
  <si>
    <t>Penetrační nátěr omítek hladkých omítek hladkých, zrnitých tenkovrstvých nebo štukových stupně členitosti 1 a 2 sol-silikátový</t>
  </si>
  <si>
    <t>https://podminky.urs.cz/item/CS_URS_2025_02/783823134</t>
  </si>
  <si>
    <t>218</t>
  </si>
  <si>
    <t>783827424</t>
  </si>
  <si>
    <t>Krycí dvojnásobný sol-silikátový nátěr omítek stupně členitosti 1 a 2</t>
  </si>
  <si>
    <t>1500273279</t>
  </si>
  <si>
    <t>Krycí (ochranný) nátěr omítek dvojnásobný hladkých omítek hladkých, zrnitých tenkovrstvých nebo štukových stupně členitosti 1 a 2 sol-silikátový</t>
  </si>
  <si>
    <t>https://podminky.urs.cz/item/CS_URS_2025_02/783827424</t>
  </si>
  <si>
    <t>Poznámka k položce:_x000D_
omyvatelný  nátěr s ekvivalentní difúzní tloušťkou povrchové úpravy sd &lt; 0,2m.</t>
  </si>
  <si>
    <t>219</t>
  </si>
  <si>
    <t>783822211</t>
  </si>
  <si>
    <t>Celoplošné vyrovnání omítky před provedením nátěru vápennou stěrkou tl do 3 mm</t>
  </si>
  <si>
    <t>-398775203</t>
  </si>
  <si>
    <t>Vyrovnání omítek před provedením nátěru celoplošné, tloušťky do 3 mm, stěrkou vápennou</t>
  </si>
  <si>
    <t>https://podminky.urs.cz/item/CS_URS_2025_02/783822211</t>
  </si>
  <si>
    <t>220</t>
  </si>
  <si>
    <t>783897611</t>
  </si>
  <si>
    <t>Příplatek k cenám dvojnásobného krycího nátěru omítek za barevné provedení v odstínu středně sytém</t>
  </si>
  <si>
    <t>794708327</t>
  </si>
  <si>
    <t>Krycí (ochranný) nátěr omítek Příplatek k cenám za provádění barevného nátěru v odstínu středně sytém dvojnásobného</t>
  </si>
  <si>
    <t>https://podminky.urs.cz/item/CS_URS_2025_02/783897611</t>
  </si>
  <si>
    <t>784</t>
  </si>
  <si>
    <t>Dokončovací práce - malby a tapety</t>
  </si>
  <si>
    <t>221</t>
  </si>
  <si>
    <t>784111011</t>
  </si>
  <si>
    <t>Obroušení podkladu omítnutého v místnostech v do 3,80 m</t>
  </si>
  <si>
    <t>-1859683843</t>
  </si>
  <si>
    <t>Obroušení podkladu omítky v místnostech výšky do 3,80 m</t>
  </si>
  <si>
    <t>https://podminky.urs.cz/item/CS_URS_2025_02/784111011</t>
  </si>
  <si>
    <t>omítka nová</t>
  </si>
  <si>
    <t>oprava omítek</t>
  </si>
  <si>
    <t>705,9</t>
  </si>
  <si>
    <t>222</t>
  </si>
  <si>
    <t>784121001</t>
  </si>
  <si>
    <t>Oškrabání malby v místnostech v do 3,80 m</t>
  </si>
  <si>
    <t>-1174630432</t>
  </si>
  <si>
    <t>Oškrabání malby v místnostech výšky do 3,80 m</t>
  </si>
  <si>
    <t>https://podminky.urs.cz/item/CS_URS_2025_02/784121001</t>
  </si>
  <si>
    <t>346,7</t>
  </si>
  <si>
    <t>223</t>
  </si>
  <si>
    <t>784171101</t>
  </si>
  <si>
    <t>Zakrytí vnitřních podlah včetně pozdějšího odkrytí</t>
  </si>
  <si>
    <t>-1880794730</t>
  </si>
  <si>
    <t>Zakrytí nemalovaných ploch (materiál ve specifikaci) včetně pozdějšího odkrytí podlah</t>
  </si>
  <si>
    <t>https://podminky.urs.cz/item/CS_URS_2025_02/784171101</t>
  </si>
  <si>
    <t>224</t>
  </si>
  <si>
    <t>784171111</t>
  </si>
  <si>
    <t>Zakrytí vnitřních ploch stěn v místnostech v do 3,80 m</t>
  </si>
  <si>
    <t>457212603</t>
  </si>
  <si>
    <t>Zakrytí nemalovaných ploch (materiál ve specifikaci) včetně pozdějšího odkrytí svislých ploch např. stěn, oken, dveří v místnostech výšky do 3,80</t>
  </si>
  <si>
    <t>https://podminky.urs.cz/item/CS_URS_2025_02/784171111</t>
  </si>
  <si>
    <t>0,74*0,76*2</t>
  </si>
  <si>
    <t>1,16*0,76*10</t>
  </si>
  <si>
    <t>0,55*0,78*2</t>
  </si>
  <si>
    <t>1,33*0,75*2</t>
  </si>
  <si>
    <t>1,17*1,35*4</t>
  </si>
  <si>
    <t>1,3*1,35*2</t>
  </si>
  <si>
    <t>1,16*1,35*14</t>
  </si>
  <si>
    <t>1,32*1,325</t>
  </si>
  <si>
    <t>1,1*2</t>
  </si>
  <si>
    <t>0,7*1,9+1,19*1,9*2</t>
  </si>
  <si>
    <t>obvod_dlazba_sokl*0,1</t>
  </si>
  <si>
    <t>225</t>
  </si>
  <si>
    <t>28323153</t>
  </si>
  <si>
    <t>fólie pro malířské potřeby samolepicí 0,5mx100m</t>
  </si>
  <si>
    <t>1940414210</t>
  </si>
  <si>
    <t>212,46</t>
  </si>
  <si>
    <t>673,31*1,05 'Přepočtené koeficientem množství</t>
  </si>
  <si>
    <t>226</t>
  </si>
  <si>
    <t>784181101</t>
  </si>
  <si>
    <t>Základní akrylátová jednonásobná bezbarvá penetrace podkladu v místnostech v do 3,80 m</t>
  </si>
  <si>
    <t>1943500650</t>
  </si>
  <si>
    <t>Penetrace podkladu jednonásobná základní akrylátová bezbarvá v místnostech výšky do 3,80 m</t>
  </si>
  <si>
    <t>https://podminky.urs.cz/item/CS_URS_2025_02/784181101</t>
  </si>
  <si>
    <t>SDK příčky</t>
  </si>
  <si>
    <t>pricka_sdk*2</t>
  </si>
  <si>
    <t>-obklad_vni_umyv</t>
  </si>
  <si>
    <t>strop</t>
  </si>
  <si>
    <t>227</t>
  </si>
  <si>
    <t>784211101</t>
  </si>
  <si>
    <t>Dvojnásobné bílé malby ze směsí za mokra výborně oděruvzdorných v místnostech v do 3,80 m</t>
  </si>
  <si>
    <t>1352169045</t>
  </si>
  <si>
    <t>Malby z malířských směsí oděruvzdorných za mokra dvojnásobné, bílé za mokra oděruvzdorné výborně v místnostech výšky do 3,80 m</t>
  </si>
  <si>
    <t>https://podminky.urs.cz/item/CS_URS_2025_02/784211101</t>
  </si>
  <si>
    <t>787</t>
  </si>
  <si>
    <t>Dokončovací práce - zasklívání</t>
  </si>
  <si>
    <t>228</t>
  </si>
  <si>
    <t>787911125</t>
  </si>
  <si>
    <t>Montáž protisluneční fólie na sklo</t>
  </si>
  <si>
    <t>-295197418</t>
  </si>
  <si>
    <t>Zasklívání - ostatní práce montáž fólie na sklo protisluneční (UV)</t>
  </si>
  <si>
    <t>https://podminky.urs.cz/item/CS_URS_2025_02/787911125</t>
  </si>
  <si>
    <t>pozn. 43</t>
  </si>
  <si>
    <t>1,16*0,75*10</t>
  </si>
  <si>
    <t>229</t>
  </si>
  <si>
    <t>63479020</t>
  </si>
  <si>
    <t>fólie na sklo tepelně izolační zelená 70%</t>
  </si>
  <si>
    <t>-432771678</t>
  </si>
  <si>
    <t>12,68</t>
  </si>
  <si>
    <t>12,68*1,02 'Přepočtené koeficientem množství</t>
  </si>
  <si>
    <t>230</t>
  </si>
  <si>
    <t>998787311</t>
  </si>
  <si>
    <t>Přesun hmot procentní pro zasklívání ruční v objektech v do 6 m</t>
  </si>
  <si>
    <t>-811489036</t>
  </si>
  <si>
    <t>Přesun hmot pro zasklívání stanovený procentní sazbou (%) z ceny vodorovná dopravní vzdálenost do 50 m ručně (bez užití mechanizace) v objektech výšky do 6 m</t>
  </si>
  <si>
    <t>https://podminky.urs.cz/item/CS_URS_2025_02/998787311</t>
  </si>
  <si>
    <t>san_delka_600</t>
  </si>
  <si>
    <t>délka injektáží tl. zdi do 600 cm</t>
  </si>
  <si>
    <t>47,37</t>
  </si>
  <si>
    <t>san_delka_750</t>
  </si>
  <si>
    <t>délka injektáží tl. zdi do 750 cm</t>
  </si>
  <si>
    <t>157,68</t>
  </si>
  <si>
    <t>3 - SO 01 - Sanační opatření</t>
  </si>
  <si>
    <t>Soupis:</t>
  </si>
  <si>
    <t>1 - Sanační omítky a injektážní práce</t>
  </si>
  <si>
    <t xml:space="preserve">      31 - Zdi pozemních staveb</t>
  </si>
  <si>
    <t xml:space="preserve">      997 -  Přesun sutě</t>
  </si>
  <si>
    <t>HZS - Hodinové zúčtovací sazby</t>
  </si>
  <si>
    <t>Zdi pozemních staveb</t>
  </si>
  <si>
    <t>319202134</t>
  </si>
  <si>
    <t>Dodatečná izolace cihelného zdiva tl přes 450 do 600 mm nízkotlakou jednořadovou injektáží mikroemulzí</t>
  </si>
  <si>
    <t>-846254255</t>
  </si>
  <si>
    <t>Dodatečná izolace cihelného zdiva nízkotlakou injektáží jednořadovou mikroemulzí, tloušťka zdiva přes 450 do 600 mm</t>
  </si>
  <si>
    <t>https://podminky.urs.cz/item/CS_URS_2025_02/319202134</t>
  </si>
  <si>
    <t>319202135</t>
  </si>
  <si>
    <t>Dodatečná izolace cihelného zdiva tl přes 600 do 750 mm nízkotlakou jednořadovou injektáží mikroemulzí</t>
  </si>
  <si>
    <t>1981513210</t>
  </si>
  <si>
    <t>Dodatečná izolace cihelného zdiva nízkotlakou injektáží jednořadovou mikroemulzí, tloušťka zdiva přes 600 do 750 mm</t>
  </si>
  <si>
    <t>https://podminky.urs.cz/item/CS_URS_2025_02/319202135</t>
  </si>
  <si>
    <t>-485358978</t>
  </si>
  <si>
    <t>612316121</t>
  </si>
  <si>
    <t>Sanační omítka vápenná jednovrstvá vnitřních stěn nanášená ručně</t>
  </si>
  <si>
    <t>643185629</t>
  </si>
  <si>
    <t>Omítka sanační vápenná vnitřních ploch jednovrstvá jednovrstvá, tloušťky do 20 mm nanášená ručně svislých konstrukcí stěn</t>
  </si>
  <si>
    <t>https://podminky.urs.cz/item/CS_URS_2025_02/612316121</t>
  </si>
  <si>
    <t>612328131</t>
  </si>
  <si>
    <t>Sanační štuk vnitřních stěn tloušťky do 3 mm</t>
  </si>
  <si>
    <t>738093481</t>
  </si>
  <si>
    <t>Sanační štuk vnitřních ploch tloušťky do 3 mm svislých konstrukcí stěn</t>
  </si>
  <si>
    <t>https://podminky.urs.cz/item/CS_URS_2025_02/612328131</t>
  </si>
  <si>
    <t>978013191</t>
  </si>
  <si>
    <t>Otlučení (osekání) vnitřní vápenné nebo vápenocementové omítky stěn v rozsahu přes 50 do 100 %</t>
  </si>
  <si>
    <t>1036697108</t>
  </si>
  <si>
    <t>Otlučení vápenných nebo vápenocementových omítek vnitřních ploch stěn s vyškrabáním spar, s očištěním zdiva, v rozsahu přes 50 do 100 %</t>
  </si>
  <si>
    <t>https://podminky.urs.cz/item/CS_URS_2025_02/978013191</t>
  </si>
  <si>
    <t xml:space="preserve"> Přesun sutě</t>
  </si>
  <si>
    <t>-1141376699</t>
  </si>
  <si>
    <t>-261679710</t>
  </si>
  <si>
    <t>-1059158631</t>
  </si>
  <si>
    <t>823284720</t>
  </si>
  <si>
    <t>11,49*22 'Přepočtené koeficientem množství</t>
  </si>
  <si>
    <t>1159939501</t>
  </si>
  <si>
    <t>-82614086</t>
  </si>
  <si>
    <t>-1933876009</t>
  </si>
  <si>
    <t>HZS</t>
  </si>
  <si>
    <t>Hodinové zúčtovací sazby</t>
  </si>
  <si>
    <t>HZS1302</t>
  </si>
  <si>
    <t>Hodinová zúčtovací sazba zedník specialista</t>
  </si>
  <si>
    <t>hod</t>
  </si>
  <si>
    <t>512</t>
  </si>
  <si>
    <t>1862250768</t>
  </si>
  <si>
    <t>Hodinové zúčtovací sazby profesí HSV provádění konstrukcí zedník specialista</t>
  </si>
  <si>
    <t>https://podminky.urs.cz/item/CS_URS_2025_02/HZS1302</t>
  </si>
  <si>
    <t>detekce stávajících rozvodů</t>
  </si>
  <si>
    <t>HZS2212</t>
  </si>
  <si>
    <t>Hodinová zúčtovací sazba instalatér odborný</t>
  </si>
  <si>
    <t>22759155</t>
  </si>
  <si>
    <t>Hodinové zúčtovací sazby profesí PSV provádění stavebních instalací instalatér odborný</t>
  </si>
  <si>
    <t>https://podminky.urs.cz/item/CS_URS_2025_02/HZS2212</t>
  </si>
  <si>
    <t>HZS2232</t>
  </si>
  <si>
    <t>Hodinová zúčtovací sazba elektrikář odborný</t>
  </si>
  <si>
    <t>473175029</t>
  </si>
  <si>
    <t>Hodinové zúčtovací sazby profesí PSV provádění stavebních instalací elektrikář odborný</t>
  </si>
  <si>
    <t>https://podminky.urs.cz/item/CS_URS_2025_02/HZS2232</t>
  </si>
  <si>
    <t>chod_bour</t>
  </si>
  <si>
    <t xml:space="preserve">okapový chodník bourání </t>
  </si>
  <si>
    <t>107,6</t>
  </si>
  <si>
    <t>chod_novy</t>
  </si>
  <si>
    <t>okapový chodník nový</t>
  </si>
  <si>
    <t>90,44</t>
  </si>
  <si>
    <t>obrub_nov</t>
  </si>
  <si>
    <t>okapový obrubník nový</t>
  </si>
  <si>
    <t>59,94</t>
  </si>
  <si>
    <t>vyko_del_vyska109</t>
  </si>
  <si>
    <t>délka hrany výkopu 109 cm u objektu</t>
  </si>
  <si>
    <t>44,07</t>
  </si>
  <si>
    <t>vyko_del_vyska150</t>
  </si>
  <si>
    <t>délka hrany výkopu 150 cm u objektu</t>
  </si>
  <si>
    <t>33,93</t>
  </si>
  <si>
    <t>zlab_novy</t>
  </si>
  <si>
    <t>odtokový žlab nový</t>
  </si>
  <si>
    <t>4 - SO 02 - Venkovní úpravy</t>
  </si>
  <si>
    <t>1 - Okapový chodník a svislé hydroizolace</t>
  </si>
  <si>
    <t xml:space="preserve">    1 - Zemní práce</t>
  </si>
  <si>
    <t xml:space="preserve">      11 - Zemní práce - přípravné a přidružené práce</t>
  </si>
  <si>
    <t xml:space="preserve">      13 - Zemní práce - hloubené vykopávky</t>
  </si>
  <si>
    <t xml:space="preserve">      15 - Zajištění výkopu, násypu a svahu</t>
  </si>
  <si>
    <t xml:space="preserve">      16 - Zemní práce - přemístění výkopku</t>
  </si>
  <si>
    <t xml:space="preserve">      17 - Konstrukce ze zemin</t>
  </si>
  <si>
    <t xml:space="preserve">      18 - Zemní práce - povrchové úpravy terénu</t>
  </si>
  <si>
    <t xml:space="preserve">      38 - Různé svislé a kompletní konstrukce</t>
  </si>
  <si>
    <t xml:space="preserve">    5 - Komunikace pozemní</t>
  </si>
  <si>
    <t xml:space="preserve">      56 - Podkladní vrstvy komunikací, letišť a ploch</t>
  </si>
  <si>
    <t xml:space="preserve">    8 - Trubní vedení</t>
  </si>
  <si>
    <t xml:space="preserve">      87 - Potrubí z trub plastických a skleněných</t>
  </si>
  <si>
    <t xml:space="preserve">      91 - Doplňující práce na komunikaci</t>
  </si>
  <si>
    <t xml:space="preserve">      93 - Dokončovací konstrukce a práce inženýrských staveb</t>
  </si>
  <si>
    <t xml:space="preserve">    721 - Zdravotechnika - vnitřní kanalizace</t>
  </si>
  <si>
    <t>Zemní práce</t>
  </si>
  <si>
    <t>Zemní práce - přípravné a přidružené práce</t>
  </si>
  <si>
    <t>113107122</t>
  </si>
  <si>
    <t>Odstranění podkladu z kameniva drceného tl přes 100 do 200 mm ručně</t>
  </si>
  <si>
    <t>-762423379</t>
  </si>
  <si>
    <t>Odstranění podkladů nebo krytů ručně s přemístěním hmot na skládku na vzdálenost do 3 m nebo s naložením na dopravní prostředek z kameniva hrubého drceného, o tl. vrstvy přes 100 do 200 mm</t>
  </si>
  <si>
    <t>https://podminky.urs.cz/item/CS_URS_2025_02/113107122</t>
  </si>
  <si>
    <t>113107136</t>
  </si>
  <si>
    <t>Odstranění podkladu z betonu vyztuženého sítěmi tl přes 100 do 150 mm ručně</t>
  </si>
  <si>
    <t>1145438292</t>
  </si>
  <si>
    <t>Odstranění podkladů nebo krytů ručně s přemístěním hmot na skládku na vzdálenost do 3 m nebo s naložením na dopravní prostředek z betonu vyztuženého sítěmi, o tl. vrstvy přes 100 do 150 mm</t>
  </si>
  <si>
    <t>https://podminky.urs.cz/item/CS_URS_2025_02/113107136</t>
  </si>
  <si>
    <t>119001405</t>
  </si>
  <si>
    <t>Dočasné zajištění potrubí z PE DN do 200 mm</t>
  </si>
  <si>
    <t>181328419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</si>
  <si>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potrubí plastového, jmenovité světlosti DN do 200 mm</t>
  </si>
  <si>
    <t>https://podminky.urs.cz/item/CS_URS_2025_02/119001405</t>
  </si>
  <si>
    <t>dle PD</t>
  </si>
  <si>
    <t>Zemní práce - hloubené vykopávky</t>
  </si>
  <si>
    <t>132212222</t>
  </si>
  <si>
    <t>Hloubení zapažených rýh šířky do 2000 mm v nesoudržných horninách třídy těžitelnosti I skupiny 3 ručně</t>
  </si>
  <si>
    <t>-1962515659</t>
  </si>
  <si>
    <t>Hloubení zapažených rýh šířky přes 800 do 2 000 mm ručně s urovnáním dna do předepsaného profilu a spádu v hornině třídy těžitelnosti I skupiny 3 nesoudržných</t>
  </si>
  <si>
    <t>https://podminky.urs.cz/item/CS_URS_2025_02/132212222</t>
  </si>
  <si>
    <t>ruční výkop u objektu, kolem jímací soustavy, dno výkopu</t>
  </si>
  <si>
    <t>vyko_del_vyska109*0,2*1,09</t>
  </si>
  <si>
    <t>vyko_del_vyska109*0,8*0,2</t>
  </si>
  <si>
    <t>vyko_del_vyska150*0,2*1,5</t>
  </si>
  <si>
    <t>vyko_del_vyska150*0,8*0,2</t>
  </si>
  <si>
    <t>132212332</t>
  </si>
  <si>
    <t>Hloubení nezapažených rýh šířky do 2000 mm v nesoudržných horninách třídy těžitelnosti I skupiny 3 ručně</t>
  </si>
  <si>
    <t>1960807663</t>
  </si>
  <si>
    <t>Hloubení nezapažených rýh šířky přes 800 do 2 000 mm ručně s urovnáním dna do předepsaného profilu a spádu v hornině třídy těžitelnosti I skupiny 3 nesoudržných</t>
  </si>
  <si>
    <t>https://podminky.urs.cz/item/CS_URS_2025_02/132212332</t>
  </si>
  <si>
    <t>2,75*0,8*1,5</t>
  </si>
  <si>
    <t>-0,6*0,9*1,1</t>
  </si>
  <si>
    <t>0,9*0,8*1,5</t>
  </si>
  <si>
    <t>19,24*0,8*1,5</t>
  </si>
  <si>
    <t>3,485*0,8*1,5</t>
  </si>
  <si>
    <t>0,8*0,8*1,5</t>
  </si>
  <si>
    <t>(1,5+2,39)*0,8*1,5</t>
  </si>
  <si>
    <t>2,75*1,12*1,5/2</t>
  </si>
  <si>
    <t>19,24*0,65*1,5/2</t>
  </si>
  <si>
    <t>3,485*0,7*1,5/2</t>
  </si>
  <si>
    <t>0,8*0,7*1,5/2</t>
  </si>
  <si>
    <t>2,39*0,8*1,5/2</t>
  </si>
  <si>
    <t>8,06*0,8*1,09</t>
  </si>
  <si>
    <t>(1,45+0,935+0,65)*0,8*1,09</t>
  </si>
  <si>
    <t>2,31*0,8*1,09</t>
  </si>
  <si>
    <t>(26,15-0,65)*0,8*1,09</t>
  </si>
  <si>
    <t>1,44*0,8*1,09</t>
  </si>
  <si>
    <t>0,65*0,65*1,09</t>
  </si>
  <si>
    <t>4,23*0,8*1,09</t>
  </si>
  <si>
    <t>1,26*0,8*1,09</t>
  </si>
  <si>
    <t>8,06*0,65*1,09/2</t>
  </si>
  <si>
    <t>(0,65*2+0,935)*0,65*1,09/2</t>
  </si>
  <si>
    <t>2,12*0,65*1,09/2</t>
  </si>
  <si>
    <t>26,315*0,65*1,09/2</t>
  </si>
  <si>
    <t>0,65*0,65*1,09/2</t>
  </si>
  <si>
    <t>1,87*0,65*1,09/2</t>
  </si>
  <si>
    <t>(1,44+4,23-0,8)*1,26*1,09/2</t>
  </si>
  <si>
    <t>odpočet ruční výkop 1</t>
  </si>
  <si>
    <t>-32,27</t>
  </si>
  <si>
    <t>Zajištění výkopu, násypu a svahu</t>
  </si>
  <si>
    <t>151101201</t>
  </si>
  <si>
    <t>Zřízení příložného pažení stěn výkopu hl do 4 m</t>
  </si>
  <si>
    <t>-1512540332</t>
  </si>
  <si>
    <t>Zřízení pažení stěn výkopu bez rozepření nebo vzepření příložné, hloubky do 4 m</t>
  </si>
  <si>
    <t>https://podminky.urs.cz/item/CS_URS_2025_02/151101201</t>
  </si>
  <si>
    <t>vyko_del_vyska150*1,7</t>
  </si>
  <si>
    <t>151101211</t>
  </si>
  <si>
    <t>Odstranění příložného pažení stěn hl do 4 m</t>
  </si>
  <si>
    <t>-161571304</t>
  </si>
  <si>
    <t>Odstranění pažení stěn výkopu bez rozepření nebo vzepření s uložením pažin na vzdálenost do 3 m od okraje výkopu příložné, hloubky do 4 m</t>
  </si>
  <si>
    <t>https://podminky.urs.cz/item/CS_URS_2025_02/151101211</t>
  </si>
  <si>
    <t>151101201.1</t>
  </si>
  <si>
    <t>Atypické jednostranné kotvení v úrovni terénu (např.ocelovými lanky a trny z betonářské výztuže)</t>
  </si>
  <si>
    <t>1443654783</t>
  </si>
  <si>
    <t>Poznámka k položce:_x000D_
Uvažováno pažení stěn v rozsahu vyčíslené plochy. V případě zjištění soudržných zemin bude účtováno dle skutečného rozsahu použití.</t>
  </si>
  <si>
    <t>Zemní práce - přemístění výkopku</t>
  </si>
  <si>
    <t>162211311</t>
  </si>
  <si>
    <t>Vodorovné přemístění výkopku z horniny třídy těžitelnosti I skupiny 1 až 3 stavebním kolečkem do 10 m</t>
  </si>
  <si>
    <t>1760061482</t>
  </si>
  <si>
    <t>Vodorovné přemístění výkopku nebo sypaniny stavebním kolečkem s vyprázdněním kolečka na hromady nebo do dopravního prostředku na vzdálenost do 10 m z horniny třídy těžitelnosti I, skupiny 1 až 3</t>
  </si>
  <si>
    <t>https://podminky.urs.cz/item/CS_URS_2025_02/162211311</t>
  </si>
  <si>
    <t>32,27</t>
  </si>
  <si>
    <t>162351103</t>
  </si>
  <si>
    <t>Vodorovné přemístění přes 50 do 500 m výkopku/sypaniny z horniny třídy těžitelnosti I skupiny 1 až 3</t>
  </si>
  <si>
    <t>1923719133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</si>
  <si>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</si>
  <si>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https://podminky.urs.cz/item/CS_URS_2025_02/162351103</t>
  </si>
  <si>
    <t>odvoz výkopku na mezideponii a zpět na zpětný zásyp</t>
  </si>
  <si>
    <t>78,18</t>
  </si>
  <si>
    <t>110,45*2 'Přepočtené koeficientem množství</t>
  </si>
  <si>
    <t>167111101</t>
  </si>
  <si>
    <t>Nakládání výkopku z hornin třídy těžitelnosti I skupiny 1 až 3 ručně</t>
  </si>
  <si>
    <t>-1874673001</t>
  </si>
  <si>
    <t>Nakládání, skládání a překládání neulehlého výkopku nebo sypaniny ručně nakládání, z hornin třídy těžitelnosti I, skupiny 1 až 3</t>
  </si>
  <si>
    <t>https://podminky.urs.cz/item/CS_URS_2025_02/167111101</t>
  </si>
  <si>
    <t>nakládání z mezideponie na zpětný zásyp</t>
  </si>
  <si>
    <t>Konstrukce ze zemin</t>
  </si>
  <si>
    <t>174151102</t>
  </si>
  <si>
    <t>Zásyp v prostoru s omezeným pohybem stroje sypaninou se zhutněním</t>
  </si>
  <si>
    <t>818140811</t>
  </si>
  <si>
    <t>Zásyp sypaninou z jakékoliv horniny strojně s uložením výkopku ve vrstvách se zhutněním v prostorách s omezeným pohybem stroje s urovnáním povrchu zásypu</t>
  </si>
  <si>
    <t>https://podminky.urs.cz/item/CS_URS_2025_02/174151102</t>
  </si>
  <si>
    <t>174111109</t>
  </si>
  <si>
    <t>Příplatek k zásypu za ruční prohození sypaniny sítem</t>
  </si>
  <si>
    <t>-282885530</t>
  </si>
  <si>
    <t>Zásyp sypaninou z jakékoliv horniny ručně Příplatek k ceně za prohození sypaniny sítem</t>
  </si>
  <si>
    <t>https://podminky.urs.cz/item/CS_URS_2025_02/174111109</t>
  </si>
  <si>
    <t>Zemní práce - povrchové úpravy terénu</t>
  </si>
  <si>
    <t>181912112</t>
  </si>
  <si>
    <t>Úprava pláně v hornině třídy těžitelnosti I skupiny 3 se zhutněním ručně</t>
  </si>
  <si>
    <t>841716585</t>
  </si>
  <si>
    <t>Úprava pláně vyrovnáním výškových rozdílů ručně v hornině třídy těžitelnosti I skupiny 3 se zhutněním</t>
  </si>
  <si>
    <t>https://podminky.urs.cz/item/CS_URS_2025_02/181912112</t>
  </si>
  <si>
    <t>zlab_novy*0,4</t>
  </si>
  <si>
    <t>Různé svislé a kompletní konstrukce</t>
  </si>
  <si>
    <t>382413111.1</t>
  </si>
  <si>
    <t>Demontáž a zpětné osazení jímky na vodu</t>
  </si>
  <si>
    <t>-1733348773</t>
  </si>
  <si>
    <t>Poznámka k položce:_x000D_
vlastní kalkulace zhotovitele</t>
  </si>
  <si>
    <t>pozn. 68</t>
  </si>
  <si>
    <t>Komunikace pozemní</t>
  </si>
  <si>
    <t>Podkladní vrstvy komunikací, letišť a ploch</t>
  </si>
  <si>
    <t>564851011</t>
  </si>
  <si>
    <t>Podklad ze štěrkodrtě ŠD plochy do 100 m2 tl 150 mm</t>
  </si>
  <si>
    <t>466902383</t>
  </si>
  <si>
    <t>Podklad ze štěrkodrti ŠD s rozprostřením a zhutněním plochy jednotlivě do 100 m2, po zhutnění tl. 150 mm</t>
  </si>
  <si>
    <t>https://podminky.urs.cz/item/CS_URS_2025_02/564851011</t>
  </si>
  <si>
    <t>622325102</t>
  </si>
  <si>
    <t>Oprava vnější vápenocementové hladké omítky složitosti 1 stěn v rozsahu přes 10 do 30 %</t>
  </si>
  <si>
    <t>-1742563950</t>
  </si>
  <si>
    <t>Oprava vápenocementové omítky vnějších ploch stupně členitosti 1 hladké stěn, v rozsahu opravované plochy přes 10 do 30%</t>
  </si>
  <si>
    <t>https://podminky.urs.cz/item/CS_URS_2025_02/622325102</t>
  </si>
  <si>
    <t>vyko_del_vyska109*1,2</t>
  </si>
  <si>
    <t>vyko_del_vyska150*1,61</t>
  </si>
  <si>
    <t>631311125</t>
  </si>
  <si>
    <t>Mazanina tl přes 80 do 120 mm z betonu prostého bez zvýšených nároků na prostředí tř. C 20/25</t>
  </si>
  <si>
    <t>646311603</t>
  </si>
  <si>
    <t>Mazanina z betonu prostého bez zvýšených nároků na prostředí tl. přes 80 do 120 mm tř. C 20/25</t>
  </si>
  <si>
    <t>https://podminky.urs.cz/item/CS_URS_2025_02/631311125</t>
  </si>
  <si>
    <t>chod_novy*0,1</t>
  </si>
  <si>
    <t>631319012</t>
  </si>
  <si>
    <t>Příplatek k mazanině tl přes 80 do 120 mm za přehlazení povrchu</t>
  </si>
  <si>
    <t>-183444689</t>
  </si>
  <si>
    <t>Příplatek k cenám mazanin za úpravu povrchu mazaniny přehlazením, mazanina tl. přes 80 do 120 mm</t>
  </si>
  <si>
    <t>https://podminky.urs.cz/item/CS_URS_2025_02/631319012</t>
  </si>
  <si>
    <t>631319173</t>
  </si>
  <si>
    <t>Příplatek k mazanině tl přes 80 do 120 mm za stržení povrchu spodní vrstvy před vložením výztuže</t>
  </si>
  <si>
    <t>-928937633</t>
  </si>
  <si>
    <t>Příplatek k cenám mazanin za stržení povrchu spodní vrstvy mazaniny latí před vložením výztuže nebo pletiva pro tl. obou vrstev mazaniny přes 80 do 120 mm</t>
  </si>
  <si>
    <t>https://podminky.urs.cz/item/CS_URS_2025_02/631319173</t>
  </si>
  <si>
    <t>1369584797</t>
  </si>
  <si>
    <t>KARI 150/150/4 - á 1,351kg/m2</t>
  </si>
  <si>
    <t>chod_novy*1,351/1000</t>
  </si>
  <si>
    <t>0,12*1,2 'Přepočtené koeficientem množství</t>
  </si>
  <si>
    <t>634112113</t>
  </si>
  <si>
    <t>Obvodová dilatace podlahovým páskem z pěnového PE mezi stěnou a mazaninou nebo potěrem v 80 mm</t>
  </si>
  <si>
    <t>-1702381838</t>
  </si>
  <si>
    <t>Obvodová dilatace mezi stěnou a mazaninou nebo potěrem podlahovým páskem z pěnového PE tl. do 10 mm, výšky 80 mm</t>
  </si>
  <si>
    <t>https://podminky.urs.cz/item/CS_URS_2025_02/634112113</t>
  </si>
  <si>
    <t>-531226426</t>
  </si>
  <si>
    <t>637311122</t>
  </si>
  <si>
    <t>Okapový chodník z betonových chodníkových obrubníků stojatých lože beton</t>
  </si>
  <si>
    <t>1891543081</t>
  </si>
  <si>
    <t>Okapový chodník z obrubníků betonových chodníkových, se zalitím spár cementovou maltou do lože z betonu prostého, z obrubníků stojatých</t>
  </si>
  <si>
    <t>https://podminky.urs.cz/item/CS_URS_2025_02/637311122</t>
  </si>
  <si>
    <t>Trubní vedení</t>
  </si>
  <si>
    <t>Potrubí z trub plastických a skleněných</t>
  </si>
  <si>
    <t>871263121</t>
  </si>
  <si>
    <t>Montáž kanalizačního potrubí hladkého plnostěnného SN 8 z PVC-U DN 110</t>
  </si>
  <si>
    <t>137819355</t>
  </si>
  <si>
    <t>Montáž kanalizačního potrubí z tvrdého PVC-U hladkého plnostěnného tuhost SN 8 DN 110</t>
  </si>
  <si>
    <t>https://podminky.urs.cz/item/CS_URS_2025_02/871263121</t>
  </si>
  <si>
    <t>úprava u svodů</t>
  </si>
  <si>
    <t>15*1</t>
  </si>
  <si>
    <t>28611113</t>
  </si>
  <si>
    <t>trubka kanalizační PVC DN 110x1000mm SN4</t>
  </si>
  <si>
    <t>-118834190</t>
  </si>
  <si>
    <t>877260330</t>
  </si>
  <si>
    <t>Montáž spojek na kanalizačním potrubí z PP nebo tvrdého PVC-U trub hladkých plnostěnných DN 100</t>
  </si>
  <si>
    <t>-372297775</t>
  </si>
  <si>
    <t>Montáž tvarovek na kanalizačním plastovém potrubí z PP nebo PVC-U hladkého plnostěnného spojek nebo redukcí DN 100</t>
  </si>
  <si>
    <t>https://podminky.urs.cz/item/CS_URS_2025_02/877260330</t>
  </si>
  <si>
    <t>28617232</t>
  </si>
  <si>
    <t>spojka přesuvná kanalizační PP třívrstvá DN 100</t>
  </si>
  <si>
    <t>-309310182</t>
  </si>
  <si>
    <t>87 - R</t>
  </si>
  <si>
    <t>Výměna poškozených částí dešťové a splaškové kanalizace</t>
  </si>
  <si>
    <t>kl</t>
  </si>
  <si>
    <t>633895981</t>
  </si>
  <si>
    <t xml:space="preserve">Poznámka k položce:_x000D_
předběžný odhad pr opravu dešťové a splaškové kanalizace </t>
  </si>
  <si>
    <t>Doplňující práce na komunikaci</t>
  </si>
  <si>
    <t>916231213</t>
  </si>
  <si>
    <t>Osazení chodníkového obrubníku betonového stojatého s boční opěrou do lože z betonu prostého</t>
  </si>
  <si>
    <t>-1349050077</t>
  </si>
  <si>
    <t>Osazení chodníkového obrubníku betonového se zřízením lože, s vyplněním a zatřením spár cementovou maltou stojatého s boční opěrou z betonu prostého, do lože z betonu prostého</t>
  </si>
  <si>
    <t>https://podminky.urs.cz/item/CS_URS_2025_02/916231213</t>
  </si>
  <si>
    <t>59217044</t>
  </si>
  <si>
    <t>obrubník parkový betonový 1000x80x250mm přírodní</t>
  </si>
  <si>
    <t>-1747789169</t>
  </si>
  <si>
    <t>59,94*1,02 'Přepočtené koeficientem množství</t>
  </si>
  <si>
    <t>919111112</t>
  </si>
  <si>
    <t>Řezání dilatačních spár š 4 mm hl přes 60 do 80 mm příčných nebo podélných v čerstvém CB krytu</t>
  </si>
  <si>
    <t>1173276456</t>
  </si>
  <si>
    <t>Řezání dilatačních spár v čerstvém cementobetonovém krytu příčných nebo podélných, šířky 4 mm, hloubky přes 60 do 80 mm</t>
  </si>
  <si>
    <t>https://podminky.urs.cz/item/CS_URS_2025_02/919111112</t>
  </si>
  <si>
    <t>dilatace chodníku po 3 m</t>
  </si>
  <si>
    <t>3*1</t>
  </si>
  <si>
    <t>3,651+2,03</t>
  </si>
  <si>
    <t>26,99/3*1</t>
  </si>
  <si>
    <t>1,141</t>
  </si>
  <si>
    <t>1,66</t>
  </si>
  <si>
    <t>1,2</t>
  </si>
  <si>
    <t>18,44/3*1,0</t>
  </si>
  <si>
    <t>919121122</t>
  </si>
  <si>
    <t>Těsnění spár zálivkou za studena pro komůrky š 15 mm hl 30 mm s těsnicím profilem</t>
  </si>
  <si>
    <t>1464923730</t>
  </si>
  <si>
    <t>Utěsnění dilatačních spár zálivkou za studena v cementobetonovém nebo živičném krytu včetně adhezního nátěru s těsnicím profilem pod zálivkou, pro komůrky šířky 15 mm, hloubky 30 mm</t>
  </si>
  <si>
    <t>https://podminky.urs.cz/item/CS_URS_2025_02/919121122</t>
  </si>
  <si>
    <t>29,83</t>
  </si>
  <si>
    <t>919735123</t>
  </si>
  <si>
    <t>Řezání stávajícího betonového krytu hl přes 100 do 150 mm</t>
  </si>
  <si>
    <t>-1052419040</t>
  </si>
  <si>
    <t>Řezání stávajícího betonového krytu nebo podkladu hloubky přes 100 do 150 mm</t>
  </si>
  <si>
    <t>https://podminky.urs.cz/item/CS_URS_2025_02/919735123</t>
  </si>
  <si>
    <t>pracovní řezy</t>
  </si>
  <si>
    <t>1,35*4</t>
  </si>
  <si>
    <t>1,92</t>
  </si>
  <si>
    <t>1,4*3</t>
  </si>
  <si>
    <t>1,53</t>
  </si>
  <si>
    <t>1,365*3</t>
  </si>
  <si>
    <t>1,34*5</t>
  </si>
  <si>
    <t>1,96</t>
  </si>
  <si>
    <t>Dokončovací konstrukce a práce inženýrských staveb</t>
  </si>
  <si>
    <t>721219621</t>
  </si>
  <si>
    <t>Montáž vpustí dvorních DN 110/160 ostatní typ</t>
  </si>
  <si>
    <t>-42507033</t>
  </si>
  <si>
    <t>Podlahové vpusti montáž dvorních vtoků ostatních typů DN 110/160</t>
  </si>
  <si>
    <t>https://podminky.urs.cz/item/CS_URS_2025_02/721219621</t>
  </si>
  <si>
    <t>59223150</t>
  </si>
  <si>
    <t>vpusť dvorní polymerbetonová B125 300x300mm litinový rošt</t>
  </si>
  <si>
    <t>-614051634</t>
  </si>
  <si>
    <t>935112111</t>
  </si>
  <si>
    <t>Osazení příkopového žlabu do betonu tl 100 mm z betonových tvárnic šířky do 500 mm</t>
  </si>
  <si>
    <t>1015228533</t>
  </si>
  <si>
    <t>Osazení betonového příkopového žlabu s vyplněním a zatřením spár cementovou maltou s ložem tl. 100 mm z betonu prostého z betonových příkopových tvárnic šířky do 500 mm</t>
  </si>
  <si>
    <t>https://podminky.urs.cz/item/CS_URS_2025_02/935112111</t>
  </si>
  <si>
    <t>59227032</t>
  </si>
  <si>
    <t>žlab betonový koncový do dlažby 1000x300x100mm</t>
  </si>
  <si>
    <t>2012733044</t>
  </si>
  <si>
    <t>59227030</t>
  </si>
  <si>
    <t>žlab betonový průběžný do dlažby 1000x300x100mm</t>
  </si>
  <si>
    <t>-1647951548</t>
  </si>
  <si>
    <t>-5</t>
  </si>
  <si>
    <t>54,94*1,15 'Přepočtené koeficientem množství</t>
  </si>
  <si>
    <t>-377764478</t>
  </si>
  <si>
    <t>978036141</t>
  </si>
  <si>
    <t>Otlučení (osekání) cementových omítek vnějších ploch v rozsahu přes 20 do 30 %</t>
  </si>
  <si>
    <t>706042045</t>
  </si>
  <si>
    <t>Otlučení cementových omítek vnějších ploch s vyškrabáním spar zdiva a s očištěním povrchu, v rozsahu přes 20 do 30 %</t>
  </si>
  <si>
    <t>https://podminky.urs.cz/item/CS_URS_2025_02/978036141</t>
  </si>
  <si>
    <t>-1359067226</t>
  </si>
  <si>
    <t>997006002</t>
  </si>
  <si>
    <t>Strojové třídění stavebního odpadu</t>
  </si>
  <si>
    <t>-388558551</t>
  </si>
  <si>
    <t>Úprava stavebního odpadu třídění strojové</t>
  </si>
  <si>
    <t>https://podminky.urs.cz/item/CS_URS_2025_02/997006002</t>
  </si>
  <si>
    <t>997013111</t>
  </si>
  <si>
    <t>Vnitrostaveništní doprava suti a vybouraných hmot pro budovy v do 6 m</t>
  </si>
  <si>
    <t>-1923965998</t>
  </si>
  <si>
    <t>Vnitrostaveništní doprava suti a vybouraných hmot vodorovně do 50 m s naložením základní pro budovy a haly výšky do 6 m</t>
  </si>
  <si>
    <t>https://podminky.urs.cz/item/CS_URS_2025_02/997013111</t>
  </si>
  <si>
    <t>-508544387</t>
  </si>
  <si>
    <t>838096380</t>
  </si>
  <si>
    <t>92,26*20 'Přepočtené koeficientem množství</t>
  </si>
  <si>
    <t>-1739034205</t>
  </si>
  <si>
    <t>cihelná suť, omítka</t>
  </si>
  <si>
    <t>24,082</t>
  </si>
  <si>
    <t>ostatní suť</t>
  </si>
  <si>
    <t>0,151</t>
  </si>
  <si>
    <t>997221615</t>
  </si>
  <si>
    <t>Poplatek za uložení na skládce (skládkovné) stavebního odpadu betonového kód odpadu 17 01 01</t>
  </si>
  <si>
    <t>268931366</t>
  </si>
  <si>
    <t>Poplatek za uložení stavebního odpadu na skládce (skládkovné) z prostého betonu zatříděného do Katalogu odpadů pod kódem 17 01 01</t>
  </si>
  <si>
    <t>https://podminky.urs.cz/item/CS_URS_2025_02/997221615</t>
  </si>
  <si>
    <t>35,77</t>
  </si>
  <si>
    <t>997221645</t>
  </si>
  <si>
    <t>-1201283054</t>
  </si>
  <si>
    <t>https://podminky.urs.cz/item/CS_URS_2025_02/997221645</t>
  </si>
  <si>
    <t>asfaltová izolace</t>
  </si>
  <si>
    <t>1,183</t>
  </si>
  <si>
    <t>997221655</t>
  </si>
  <si>
    <t>Poplatek za uložení na skládce (skládkovné) zeminy a kamení kód odpadu 17 05 04</t>
  </si>
  <si>
    <t>-727792286</t>
  </si>
  <si>
    <t>Poplatek za uložení stavebního odpadu na skládce (skládkovné) zeminy a kamení zatříděného do Katalogu odpadů pod kódem 17 05 04</t>
  </si>
  <si>
    <t>https://podminky.urs.cz/item/CS_URS_2025_02/997221655</t>
  </si>
  <si>
    <t>92,39</t>
  </si>
  <si>
    <t>-24,082</t>
  </si>
  <si>
    <t>-0,151</t>
  </si>
  <si>
    <t>beton</t>
  </si>
  <si>
    <t>-35,77</t>
  </si>
  <si>
    <t>-1,183</t>
  </si>
  <si>
    <t>-686385465</t>
  </si>
  <si>
    <t>200555701</t>
  </si>
  <si>
    <t>711112001</t>
  </si>
  <si>
    <t>Provedení izolace proti zemní vlhkosti svislé za studena nátěrem penetračním</t>
  </si>
  <si>
    <t>-620391189</t>
  </si>
  <si>
    <t>Provedení izolace proti zemní vlhkosti natěradly a tmely za studena na ploše svislé S jednonásobným nátěrem penetračním</t>
  </si>
  <si>
    <t>https://podminky.urs.cz/item/CS_URS_2025_02/711112001</t>
  </si>
  <si>
    <t>1587447099</t>
  </si>
  <si>
    <t>Poznámka k položce:_x000D_
Spotřeba 0,3-0,4kg/m2</t>
  </si>
  <si>
    <t>107,51*0,0004 'Přepočtené koeficientem množství</t>
  </si>
  <si>
    <t>711132101</t>
  </si>
  <si>
    <t>Provedení izolace proti zemní vlhkosti pásy na sucho svislé AIP nebo tkaninou</t>
  </si>
  <si>
    <t>545064369</t>
  </si>
  <si>
    <t>Provedení izolace proti zemní vlhkosti pásy na sucho AIP nebo tkaniny na ploše svislé S</t>
  </si>
  <si>
    <t>https://podminky.urs.cz/item/CS_URS_2025_02/711132101</t>
  </si>
  <si>
    <t>69311068</t>
  </si>
  <si>
    <t>geotextilie netkaná separační, ochranná, filtrační, drenážní PP 300g/m2</t>
  </si>
  <si>
    <t>-323421965</t>
  </si>
  <si>
    <t>107,51*1,221 'Přepočtené koeficientem množství</t>
  </si>
  <si>
    <t>711142559</t>
  </si>
  <si>
    <t>Provedení izolace proti zemní vlhkosti pásy přitavením svislé NAIP</t>
  </si>
  <si>
    <t>966048943</t>
  </si>
  <si>
    <t>Provedení izolace proti zemní vlhkosti pásy přitavením NAIP na ploše svislé S</t>
  </si>
  <si>
    <t>https://podminky.urs.cz/item/CS_URS_2025_02/711142559</t>
  </si>
  <si>
    <t>107,51*2 'Přepočtené koeficientem množství</t>
  </si>
  <si>
    <t>62853004</t>
  </si>
  <si>
    <t>pás asfaltový natavitelný modifikovaný SBS s vložkou ze skleněné tkaniny a spalitelnou PE fólií nebo jemnozrnným minerálním posypem na horním povrchu tl 4,0mm</t>
  </si>
  <si>
    <t>-890570228</t>
  </si>
  <si>
    <t>107,51*1,16 'Přepočtené koeficientem množství</t>
  </si>
  <si>
    <t>-374619085</t>
  </si>
  <si>
    <t>711142821</t>
  </si>
  <si>
    <t>Odstranění izolace proti vodě, vlhkosti a plynům z pásů NAIP přitavených dvouvrstvých z plochy svislé</t>
  </si>
  <si>
    <t>-482156173</t>
  </si>
  <si>
    <t>Odstranění izolace proti vodě, vlhkosti a plynům z přitavených pásů NAIP z plochy svislé S dvouvrstvé</t>
  </si>
  <si>
    <t>https://podminky.urs.cz/item/CS_URS_2025_02/711142821</t>
  </si>
  <si>
    <t>711161274</t>
  </si>
  <si>
    <t>Provedení izolace proti zemní vlhkosti svislé z nopové fólie výška nopu do 20 mm</t>
  </si>
  <si>
    <t>-2088285969</t>
  </si>
  <si>
    <t>Provedení izolace proti zemní vlhkosti nopovou fólií na ploše svislé S výška nopu do 20 mm</t>
  </si>
  <si>
    <t>https://podminky.urs.cz/item/CS_URS_2025_02/711161274</t>
  </si>
  <si>
    <t>28323010</t>
  </si>
  <si>
    <t>fólie profilovaná (nopová) drenážní HDPE s výškou nopů 20mm</t>
  </si>
  <si>
    <t>1029529259</t>
  </si>
  <si>
    <t>711161383</t>
  </si>
  <si>
    <t>Izolace proti zemní vlhkosti nopovou fólií ukončení horní lištou</t>
  </si>
  <si>
    <t>-464766783</t>
  </si>
  <si>
    <t>Izolace proti zemní vlhkosti a beztlakové vodě nopovými fóliemi ostatní ukončení izolace lištou</t>
  </si>
  <si>
    <t>https://podminky.urs.cz/item/CS_URS_2025_02/711161383</t>
  </si>
  <si>
    <t>-1354318503</t>
  </si>
  <si>
    <t>-1002577345</t>
  </si>
  <si>
    <t>721</t>
  </si>
  <si>
    <t>Zdravotechnika - vnitřní kanalizace</t>
  </si>
  <si>
    <t>721171915</t>
  </si>
  <si>
    <t>Potrubí z PP propojení potrubí DN 110</t>
  </si>
  <si>
    <t>410132811</t>
  </si>
  <si>
    <t>Opravy odpadního potrubí plastového propojení dosavadního potrubí DN 110</t>
  </si>
  <si>
    <t>https://podminky.urs.cz/item/CS_URS_2025_02/721171915</t>
  </si>
  <si>
    <t>721242804</t>
  </si>
  <si>
    <t>Demontáž lapače střešních splavenin DN 125</t>
  </si>
  <si>
    <t>-855533051</t>
  </si>
  <si>
    <t>Demontáž lapačů střešních splavenin DN 125</t>
  </si>
  <si>
    <t>https://podminky.urs.cz/item/CS_URS_2025_02/721242804</t>
  </si>
  <si>
    <t>721249115</t>
  </si>
  <si>
    <t>Montáž lapače střešních splavenin z PP DN 110 ostatní typ</t>
  </si>
  <si>
    <t>821993175</t>
  </si>
  <si>
    <t>Lapače střešních splavenin montáž lapačů střešních splavenin ostatních typů polypropylenových DN 110</t>
  </si>
  <si>
    <t>https://podminky.urs.cz/item/CS_URS_2025_02/721249115</t>
  </si>
  <si>
    <t>56231163</t>
  </si>
  <si>
    <t>lapač střešních splavenin se zápachovou klapkou a lapacím košem DN 125/110</t>
  </si>
  <si>
    <t>-70849136</t>
  </si>
  <si>
    <t>721290111</t>
  </si>
  <si>
    <t>Zkouška těsnosti potrubí kanalizace vodou DN do 125</t>
  </si>
  <si>
    <t>-2109672499</t>
  </si>
  <si>
    <t>Zkouška těsnosti kanalizace v objektech vodou do DN 125</t>
  </si>
  <si>
    <t>https://podminky.urs.cz/item/CS_URS_2025_02/721290111</t>
  </si>
  <si>
    <t>10*0,5</t>
  </si>
  <si>
    <t>998721311</t>
  </si>
  <si>
    <t>Přesun hmot procentní pro vnitřní kanalizaci ruční v objektech v do 6 m</t>
  </si>
  <si>
    <t>-1435432975</t>
  </si>
  <si>
    <t>Přesun hmot pro vnitřní kanalizaci stanovený procentní sazbou (%) z ceny vodorovná dopravní vzdálenost do 50 m ruční (bez užití mechanizace) v objektech výšky do 6 m</t>
  </si>
  <si>
    <t>https://podminky.urs.cz/item/CS_URS_2025_02/998721311</t>
  </si>
  <si>
    <t>998721319</t>
  </si>
  <si>
    <t>Příplatek k ručnímu přesunu hmot procentnímu pro vnitřní kanalizaci za zvětšený přesun ZKD 50 m</t>
  </si>
  <si>
    <t>-542556503</t>
  </si>
  <si>
    <t>Přesun hmot pro vnitřní kanalizaci stanovený procentní sazbou (%) z ceny vodorovná dopravní vzdálenost do 50 m Příplatek k cenám za ruční zvětšený přesun přes vymezenou vodorovnou dopravní vzdálenost za každých dalších započatých 50 m</t>
  </si>
  <si>
    <t>https://podminky.urs.cz/item/CS_URS_2025_02/998721319</t>
  </si>
  <si>
    <t>741410021</t>
  </si>
  <si>
    <t>Montáž pásku uzemňovacího průřezu do 120 mm2 v městské zástavbě v zemi</t>
  </si>
  <si>
    <t>1209475809</t>
  </si>
  <si>
    <t>Montáž uzemňovacího vedení s upevněním, propojením a připojením pomocí svorek v zemi s izolací spojů pásku průřezu do 120 mm2 v městské zástavbě</t>
  </si>
  <si>
    <t>https://podminky.urs.cz/item/CS_URS_2025_02/741410021</t>
  </si>
  <si>
    <t>výměna poškozené části hromosvodu</t>
  </si>
  <si>
    <t>35442062</t>
  </si>
  <si>
    <t>pás zemnící 30x4mm FeZn</t>
  </si>
  <si>
    <t>kg</t>
  </si>
  <si>
    <t>-1138055787</t>
  </si>
  <si>
    <t>20*0,95 'Přepočtené koeficientem množství</t>
  </si>
  <si>
    <t>741420022</t>
  </si>
  <si>
    <t>Montáž svorka hromosvodná se 3 a více šrouby</t>
  </si>
  <si>
    <t>1684197419</t>
  </si>
  <si>
    <t>Montáž hromosvodného vedení svorek se 3 a více šrouby</t>
  </si>
  <si>
    <t>https://podminky.urs.cz/item/CS_URS_2025_02/741420022</t>
  </si>
  <si>
    <t>35441986</t>
  </si>
  <si>
    <t>svorka odbočovací a spojovací pro pásek 30x4mm, FeZn</t>
  </si>
  <si>
    <t>1482753593</t>
  </si>
  <si>
    <t>741820011</t>
  </si>
  <si>
    <t>Měření zemnící síť dl pásku do 100 m</t>
  </si>
  <si>
    <t>-1103698392</t>
  </si>
  <si>
    <t>Měření zemních odporů zemnicí sítě délky pásku do 100 m</t>
  </si>
  <si>
    <t>https://podminky.urs.cz/item/CS_URS_2025_02/741820011</t>
  </si>
  <si>
    <t>998741311</t>
  </si>
  <si>
    <t>Přesun hmot procentní pro silnoproud ruční v objektech v do 6 m</t>
  </si>
  <si>
    <t>1444227901</t>
  </si>
  <si>
    <t>Přesun hmot pro silnoproud stanovený procentní sazbou (%) z ceny vodorovná dopravní vzdálenost do 50 m ruční (bez užití mechanizace) v objektech výšky do 6 m</t>
  </si>
  <si>
    <t>https://podminky.urs.cz/item/CS_URS_2025_02/998741311</t>
  </si>
  <si>
    <t>764001901</t>
  </si>
  <si>
    <t>Napojení klempířských konstrukcí na stávající délky spoje do 0,5 m</t>
  </si>
  <si>
    <t>905250436</t>
  </si>
  <si>
    <t>Napojení na stávající klempířské konstrukce délky spoje do 0,5 m</t>
  </si>
  <si>
    <t>https://podminky.urs.cz/item/CS_URS_2025_02/764001901</t>
  </si>
  <si>
    <t>odtok žlabu</t>
  </si>
  <si>
    <t>764004861</t>
  </si>
  <si>
    <t>Demontáž svodu do suti</t>
  </si>
  <si>
    <t>1100034120</t>
  </si>
  <si>
    <t>Demontáž klempířských konstrukcí svodu do suti</t>
  </si>
  <si>
    <t>https://podminky.urs.cz/item/CS_URS_2025_02/764004861</t>
  </si>
  <si>
    <t>6*0,5</t>
  </si>
  <si>
    <t>764548324</t>
  </si>
  <si>
    <t>Kruhový svod včetně objímek, kolen, odskoků z TiZn lesklého plechu průměru 120 mm</t>
  </si>
  <si>
    <t>-1456650463</t>
  </si>
  <si>
    <t>Svod z titanzinkového lesklého válcovaného plechu včetně objímek, kolen a odskoků kruhový, průměru 120 mm</t>
  </si>
  <si>
    <t>https://podminky.urs.cz/item/CS_URS_2025_02/764548324</t>
  </si>
  <si>
    <t>svody</t>
  </si>
  <si>
    <t>1,6</t>
  </si>
  <si>
    <t>998764311</t>
  </si>
  <si>
    <t>Přesun hmot procentní pro konstrukce klempířské ruční v objektech v do 6 m</t>
  </si>
  <si>
    <t>1692841189</t>
  </si>
  <si>
    <t>Přesun hmot pro konstrukce klempířské stanovený procentní sazbou (%) z ceny vodorovná dopravní vzdálenost do 50 m ruční (bez užtití mechanizace) v objektech výšky do 6 m</t>
  </si>
  <si>
    <t>https://podminky.urs.cz/item/CS_URS_2025_02/998764311</t>
  </si>
  <si>
    <t>998764319</t>
  </si>
  <si>
    <t>Příplatek k ručnímu přesunu hmot procentnímu pro konstrukce klempířské za zvětšený přesun ZKD 50 m</t>
  </si>
  <si>
    <t>-1048599672</t>
  </si>
  <si>
    <t>Přesun hmot pro konstrukce klempířské stanovený procentní sazbou (%) z ceny vodorovná dopravní vzdálenost do 50 m Příplatek k cenám za ruční zvětšený přesun přes vymezenou vodorovnou dopravní vzdálenost za každých dalších započatých 50 m</t>
  </si>
  <si>
    <t>https://podminky.urs.cz/item/CS_URS_2025_02/998764319</t>
  </si>
  <si>
    <t>767531211</t>
  </si>
  <si>
    <t>Montáž vstupních kovových nebo plastových rohoží čisticích zón plochy do 0,5 m2</t>
  </si>
  <si>
    <t>-1642651334</t>
  </si>
  <si>
    <t>Montáž vstupních čisticích zón z rohoží kovových nebo plastových plochy do 0,5 m2</t>
  </si>
  <si>
    <t>https://podminky.urs.cz/item/CS_URS_2025_02/767531211</t>
  </si>
  <si>
    <t>55347001.1</t>
  </si>
  <si>
    <t>rošt podlahový lisovaný žárově zinkovaný velikost 30/2mm 500x900mm</t>
  </si>
  <si>
    <t>-765164842</t>
  </si>
  <si>
    <t>Poznámka k položce:_x000D_
rošt anglický dvorek</t>
  </si>
  <si>
    <t>998767311</t>
  </si>
  <si>
    <t>Přesun hmot procentní pro zámečnické konstrukce ruční v objektech v do 6 m</t>
  </si>
  <si>
    <t>1166501069</t>
  </si>
  <si>
    <t>Přesun hmot pro zámečnické konstrukce stanovený procentní sazbou (%) z ceny vodorovná dopravní vzdálenost do 50 m ruční (bez užití mechanizace) v objektech výšky do 6 m</t>
  </si>
  <si>
    <t>https://podminky.urs.cz/item/CS_URS_2025_02/998767311</t>
  </si>
  <si>
    <t>998767319</t>
  </si>
  <si>
    <t>Příplatek k ručnímu přesunu hmot procentnímu pro zámečnické konstrukce za zvětšený přesun ZKD 50 m</t>
  </si>
  <si>
    <t>-631253010</t>
  </si>
  <si>
    <t>Přesun hmot pro zámečnické konstrukce stanovený procentní sazbou (%) z ceny vodorovná dopravní vzdálenost do 50 m Příplatek k cenám za ruční zvětšený přesun přes vymezenou vodorovnou dopravní vzdálenost za každých dalších započatých 50 m</t>
  </si>
  <si>
    <t>https://podminky.urs.cz/item/CS_URS_2025_02/998767319</t>
  </si>
  <si>
    <t>5 - ZTI</t>
  </si>
  <si>
    <t>1 - Vodovod</t>
  </si>
  <si>
    <t xml:space="preserve">    722 - Zdravotechnika - vnitřní vodovod</t>
  </si>
  <si>
    <t xml:space="preserve">    727 - Zdravotechnika - protipožární ochrana</t>
  </si>
  <si>
    <t>612135101</t>
  </si>
  <si>
    <t>Hrubá výplň rýh ve stěnách maltou jakékoli šířky rýhy</t>
  </si>
  <si>
    <t>-1342318235</t>
  </si>
  <si>
    <t>Hrubá výplň rýh maltou jakékoli šířky rýhy ve stěnách</t>
  </si>
  <si>
    <t>https://podminky.urs.cz/item/CS_URS_2025_02/612135101</t>
  </si>
  <si>
    <t>88*0,05</t>
  </si>
  <si>
    <t>91*0,08</t>
  </si>
  <si>
    <t>1051140697</t>
  </si>
  <si>
    <t>974031132</t>
  </si>
  <si>
    <t>Vysekání rýh ve zdivu cihelném hl do 50 mm š do 70 mm</t>
  </si>
  <si>
    <t>1878137807</t>
  </si>
  <si>
    <t>Vysekání rýh ve zdivu cihelném na maltu vápennou nebo vápenocementovou do hl. 50 mm a šířky do 70 mm</t>
  </si>
  <si>
    <t>https://podminky.urs.cz/item/CS_URS_2025_02/974031132</t>
  </si>
  <si>
    <t>974031153</t>
  </si>
  <si>
    <t>Vysekání rýh ve zdivu cihelném hl do 100 mm š do 100 mm</t>
  </si>
  <si>
    <t>50824307</t>
  </si>
  <si>
    <t>Vysekání rýh ve zdivu cihelném na maltu vápennou nebo vápenocementovou do hl. 100 mm a šířky do 100 mm</t>
  </si>
  <si>
    <t>https://podminky.urs.cz/item/CS_URS_2025_02/974031153</t>
  </si>
  <si>
    <t>287725091</t>
  </si>
  <si>
    <t>912415167</t>
  </si>
  <si>
    <t>2,3*2 'Přepočtené koeficientem množství</t>
  </si>
  <si>
    <t>-1786350483</t>
  </si>
  <si>
    <t>429971397</t>
  </si>
  <si>
    <t>2,3*20 'Přepočtené koeficientem množství</t>
  </si>
  <si>
    <t>-1456182784</t>
  </si>
  <si>
    <t>2,28</t>
  </si>
  <si>
    <t>-0,137</t>
  </si>
  <si>
    <t>209812500</t>
  </si>
  <si>
    <t>0,137</t>
  </si>
  <si>
    <t>232938151</t>
  </si>
  <si>
    <t>711747288</t>
  </si>
  <si>
    <t>Izolace proti vodě opracování trubních prostupů na přírubu tmelem do 200 mm přitavením NAIP</t>
  </si>
  <si>
    <t>-1337606519</t>
  </si>
  <si>
    <t>Provedení detailů pásy přitavením opracování trubních prostupů na pevnou a volnou přírubu s dotěsněním tmelem, průměru do 200 mm</t>
  </si>
  <si>
    <t>https://podminky.urs.cz/item/CS_URS_2025_02/711747288</t>
  </si>
  <si>
    <t>28342010.1</t>
  </si>
  <si>
    <t>manžeta těsnící pro prostupy hydroizolací uzavřená kruhová vnitřní průměr 11-35</t>
  </si>
  <si>
    <t>409319671</t>
  </si>
  <si>
    <t>998711311</t>
  </si>
  <si>
    <t>Přesun hmot procentní pro izolace proti vodě, vlhkosti a plynům ruční v objektech v do 6 m</t>
  </si>
  <si>
    <t>-882453860</t>
  </si>
  <si>
    <t>Přesun hmot pro izolace proti vodě, vlhkosti a plynům stanovený procentní sazbou (%) z ceny vodorovná dopravní vzdálenost do 50 m ruční (bez užití mechanizace) v objektech výšky do 6 m</t>
  </si>
  <si>
    <t>https://podminky.urs.cz/item/CS_URS_2025_02/998711311</t>
  </si>
  <si>
    <t>998711319</t>
  </si>
  <si>
    <t>Příplatek k ručnímu přesunu hmot procentnímu pro izolace proti vodě, vlhkosti a plynům za zvětšený přesun ZKD 50 m</t>
  </si>
  <si>
    <t>-2029659804</t>
  </si>
  <si>
    <t>Přesun hmot pro izolace proti vodě, vlhkosti a plynům stanovený procentní sazbou (%) z ceny vodorovná dopravní vzdálenost do 50 m Příplatek k cenám za ruční zvětšený přesun přes vymezenou vodorovnou dopravní vzdálenost za každých dalších započatých 50 m</t>
  </si>
  <si>
    <t>https://podminky.urs.cz/item/CS_URS_2025_02/998711319</t>
  </si>
  <si>
    <t>722</t>
  </si>
  <si>
    <t>Zdravotechnika - vnitřní vodovod</t>
  </si>
  <si>
    <t>722130234</t>
  </si>
  <si>
    <t>Potrubí vodovodní ocelové závitové pozinkované svařované běžné DN 32</t>
  </si>
  <si>
    <t>-1549851549</t>
  </si>
  <si>
    <t>Potrubí z ocelových trubek pozinkovaných závitových svařovaných běžných DN 32</t>
  </si>
  <si>
    <t>https://podminky.urs.cz/item/CS_URS_2025_02/722130234</t>
  </si>
  <si>
    <t>722130237</t>
  </si>
  <si>
    <t>Potrubí vodovodní ocelové závitové pozinkované svařované běžné DN 65</t>
  </si>
  <si>
    <t>533171268</t>
  </si>
  <si>
    <t>Potrubí z ocelových trubek pozinkovaných závitových svařovaných běžných DN 65</t>
  </si>
  <si>
    <t>https://podminky.urs.cz/item/CS_URS_2025_02/722130237</t>
  </si>
  <si>
    <t>722170804</t>
  </si>
  <si>
    <t>Demontáž rozvodů vody z plastů D přes 25 do 50</t>
  </si>
  <si>
    <t>684895309</t>
  </si>
  <si>
    <t>Demontáž rozvodů vody z plastů přes 25 do Ø 50 mm</t>
  </si>
  <si>
    <t>https://podminky.urs.cz/item/CS_URS_2025_02/722170804</t>
  </si>
  <si>
    <t>722171912</t>
  </si>
  <si>
    <t>Potrubí plastové odříznutí trubky D přes 16 do 20 mm</t>
  </si>
  <si>
    <t>22298963</t>
  </si>
  <si>
    <t>Odříznutí trubky nebo tvarovky u rozvodů vody z plastů D přes 16 do 20 mm</t>
  </si>
  <si>
    <t>https://podminky.urs.cz/item/CS_URS_2025_02/722171912</t>
  </si>
  <si>
    <t>722171913</t>
  </si>
  <si>
    <t>Potrubí plastové odříznutí trubky D přes 20 do 25 mm</t>
  </si>
  <si>
    <t>710003566</t>
  </si>
  <si>
    <t>Odříznutí trubky nebo tvarovky u rozvodů vody z plastů D přes 20 do 25 mm</t>
  </si>
  <si>
    <t>https://podminky.urs.cz/item/CS_URS_2025_02/722171913</t>
  </si>
  <si>
    <t>722171914</t>
  </si>
  <si>
    <t>Potrubí plastové odříznutí trubky D přes 25 do 32 mm</t>
  </si>
  <si>
    <t>-1190337623</t>
  </si>
  <si>
    <t>Odříznutí trubky nebo tvarovky u rozvodů vody z plastů D přes 25 do 32 mm</t>
  </si>
  <si>
    <t>https://podminky.urs.cz/item/CS_URS_2025_02/722171914</t>
  </si>
  <si>
    <t>722175002</t>
  </si>
  <si>
    <t>Potrubí vodovodní plastové vícevrstvé PP-RCT S3,2 s hliníkovou fólií spojované svařováním D 20x2,8 mm</t>
  </si>
  <si>
    <t>105764130</t>
  </si>
  <si>
    <t>Potrubí z trubek polypropylenových spojovaných svařováním z vícevrstvého PP-RCT s hliníkovou fólií S3,2 (PN 16) D 20/2,8</t>
  </si>
  <si>
    <t>https://podminky.urs.cz/item/CS_URS_2025_02/722175002</t>
  </si>
  <si>
    <t>722175003</t>
  </si>
  <si>
    <t>Potrubí vodovodní plastové vícevrstvé PP-RCT S3,2 s hliníkovou fólií spojované svařováním D 25x3,5 mm</t>
  </si>
  <si>
    <t>-355342906</t>
  </si>
  <si>
    <t>Potrubí z trubek polypropylenových spojovaných svařováním z vícevrstvého PP-RCT s hliníkovou fólií S3,2 (PN 16) D 25/3,5</t>
  </si>
  <si>
    <t>https://podminky.urs.cz/item/CS_URS_2025_02/722175003</t>
  </si>
  <si>
    <t>722175004</t>
  </si>
  <si>
    <t>Potrubí vodovodní plastové vícevrstvé PP-RCT S3,2 s hliníkovou fólií spojované svařováním D 32x4,4 mm</t>
  </si>
  <si>
    <t>1680629310</t>
  </si>
  <si>
    <t>Potrubí z trubek polypropylenových spojovaných svařováním z vícevrstvého PP-RCT s hliníkovou fólií S3,2 (PN 16) D 32/4,4</t>
  </si>
  <si>
    <t>https://podminky.urs.cz/item/CS_URS_2025_02/722175004</t>
  </si>
  <si>
    <t>722181126</t>
  </si>
  <si>
    <t>Ochrana vodovodního potrubí zvuk tlumícími objímkami DN přes 25 do 50 mm</t>
  </si>
  <si>
    <t>450758515</t>
  </si>
  <si>
    <t>Ochrana potrubí zvuk tlumícími objímkami DN přes 25 do 50 mm</t>
  </si>
  <si>
    <t>https://podminky.urs.cz/item/CS_URS_2025_02/722181126</t>
  </si>
  <si>
    <t>722181127</t>
  </si>
  <si>
    <t>Ochrana vodovodního potrubí zvuk tlumícími objímkami DN přes 50 do 100 mm</t>
  </si>
  <si>
    <t>-1787870732</t>
  </si>
  <si>
    <t>Ochrana potrubí zvuk tlumícími objímkami DN přes 50 do 100 mm</t>
  </si>
  <si>
    <t>https://podminky.urs.cz/item/CS_URS_2025_02/722181127</t>
  </si>
  <si>
    <t>722181231</t>
  </si>
  <si>
    <t>Ochrana vodovodního potrubí přilepenými termoizolačními trubicemi z PE tl přes 9 do 13 mm DN do 22 mm</t>
  </si>
  <si>
    <t>-1014714785</t>
  </si>
  <si>
    <t>Ochrana potrubí termoizolačními trubicemi z pěnového polyetylenu PE přilepenými v příčných a podélných spojích, tloušťky izolace přes 9 do 13 mm, vnitřního průměru izolace DN do 22 mm</t>
  </si>
  <si>
    <t>https://podminky.urs.cz/item/CS_URS_2025_02/722181231</t>
  </si>
  <si>
    <t>130,9</t>
  </si>
  <si>
    <t>722181232</t>
  </si>
  <si>
    <t>Ochrana vodovodního potrubí přilepenými termoizolačními trubicemi z PE tl přes 9 do 13 mm DN přes 22 do 45 mm</t>
  </si>
  <si>
    <t>757739184</t>
  </si>
  <si>
    <t>Ochrana potrubí termoizolačními trubicemi z pěnového polyetylenu PE přilepenými v příčných a podélných spojích, tloušťky izolace přes 9 do 13 mm, vnitřního průměru izolace DN přes 22 do 45 mm</t>
  </si>
  <si>
    <t>https://podminky.urs.cz/item/CS_URS_2025_02/722181232</t>
  </si>
  <si>
    <t>47,3</t>
  </si>
  <si>
    <t>722181251</t>
  </si>
  <si>
    <t>Ochrana vodovodního potrubí přilepenými termoizolačními trubicemi z PE tl přes 20 do 25 mm DN do 22 mm</t>
  </si>
  <si>
    <t>1090734631</t>
  </si>
  <si>
    <t>Ochrana potrubí termoizolačními trubicemi z pěnového polyetylenu PE přilepenými v příčných a podélných spojích, tloušťky izolace přes 20 do 25 mm, vnitřního průměru izolace DN do 22 mm</t>
  </si>
  <si>
    <t>https://podminky.urs.cz/item/CS_URS_2025_02/722181251</t>
  </si>
  <si>
    <t>167,2</t>
  </si>
  <si>
    <t>722181252</t>
  </si>
  <si>
    <t>Ochrana vodovodního potrubí přilepenými termoizolačními trubicemi z PE tl přes 20 do 25 mm DN přes 22 do 45 mm</t>
  </si>
  <si>
    <t>455599941</t>
  </si>
  <si>
    <t>Ochrana potrubí termoizolačními trubicemi z pěnového polyetylenu PE přilepenými v příčných a podélných spojích, tloušťky izolace přes 20 do 25 mm, vnitřního průměru izolace DN přes 22 do 45 mm</t>
  </si>
  <si>
    <t>https://podminky.urs.cz/item/CS_URS_2025_02/722181252</t>
  </si>
  <si>
    <t>3,3</t>
  </si>
  <si>
    <t>722190401</t>
  </si>
  <si>
    <t>Vyvedení a upevnění výpustku DN do 25</t>
  </si>
  <si>
    <t>-777750973</t>
  </si>
  <si>
    <t>Zřízení přípojek na potrubí vyvedení a upevnění výpustek do DN 25</t>
  </si>
  <si>
    <t>https://podminky.urs.cz/item/CS_URS_2025_02/722190401</t>
  </si>
  <si>
    <t>722220161</t>
  </si>
  <si>
    <t>Nástěnný komplet plastový PPR PN 20 DN 20 x G 1/2"</t>
  </si>
  <si>
    <t>1843616346</t>
  </si>
  <si>
    <t>Armatury s jedním závitem nástěnky plastové (PPR) PN 20 (SDR 6) DN 20 x G 1/2" (nástěnný komplet)</t>
  </si>
  <si>
    <t>https://podminky.urs.cz/item/CS_URS_2025_02/722220161</t>
  </si>
  <si>
    <t>722220211</t>
  </si>
  <si>
    <t>Koleno přechodové 90° PPR PN 20 D 20 x G 1/2" s kovovým vnitřním závitem</t>
  </si>
  <si>
    <t>-1457631665</t>
  </si>
  <si>
    <t>Armatury s jedním závitem přechodové tvarovky PPR, PN 20 (SDR 6) s kovovým závitem vnitřním kolena 90° D 20 x G 1/2"</t>
  </si>
  <si>
    <t>https://podminky.urs.cz/item/CS_URS_2025_02/722220211</t>
  </si>
  <si>
    <t>722220212</t>
  </si>
  <si>
    <t>Koleno přechodové 90° PPR PN 20 D 25 x G 3/4" s kovovým vnitřním závitem</t>
  </si>
  <si>
    <t>1694594756</t>
  </si>
  <si>
    <t>Armatury s jedním závitem přechodové tvarovky PPR, PN 20 (SDR 6) s kovovým závitem vnitřním kolena 90° D 25 x G 3/4"</t>
  </si>
  <si>
    <t>https://podminky.urs.cz/item/CS_URS_2025_02/722220212</t>
  </si>
  <si>
    <t>722220213</t>
  </si>
  <si>
    <t>Koleno přechodové 90° PPR PN 20 D 32 x G 1" s kovovým vnitřním závitem</t>
  </si>
  <si>
    <t>-698223264</t>
  </si>
  <si>
    <t>Armatury s jedním závitem přechodové tvarovky PPR, PN 20 (SDR 6) s kovovým závitem vnitřním kolena 90° D 32 x G 1"</t>
  </si>
  <si>
    <t>https://podminky.urs.cz/item/CS_URS_2025_02/722220213</t>
  </si>
  <si>
    <t>722220221</t>
  </si>
  <si>
    <t>T-kus PPR PN 20 D 20 x G 1/2" x D 20 s kovovým vnitřním závitem</t>
  </si>
  <si>
    <t>1268462407</t>
  </si>
  <si>
    <t>Armatury s jedním závitem přechodové tvarovky PPR, PN 20 (SDR 6) s kovovým závitem vnitřním T - kusy D 20 x G 1/2" x D 20</t>
  </si>
  <si>
    <t>https://podminky.urs.cz/item/CS_URS_2025_02/722220221</t>
  </si>
  <si>
    <t>722220222</t>
  </si>
  <si>
    <t>T-kus PPR PN 20 D 25 x G 3/4" x D 25 s kovovým vnitřním závitem</t>
  </si>
  <si>
    <t>-699613261</t>
  </si>
  <si>
    <t>Armatury s jedním závitem přechodové tvarovky PPR, PN 20 (SDR 6) s kovovým závitem vnitřním T - kusy D 25 x G 3/4" x D 25</t>
  </si>
  <si>
    <t>https://podminky.urs.cz/item/CS_URS_2025_02/722220222</t>
  </si>
  <si>
    <t>722220223</t>
  </si>
  <si>
    <t>T-kus PPR PN 20 D 32 x G 1" x D 32 s kovovým vnitřním závitem</t>
  </si>
  <si>
    <t>219868717</t>
  </si>
  <si>
    <t>Armatury s jedním závitem přechodové tvarovky PPR, PN 20 (SDR 6) s kovovým závitem vnitřním T - kusy D 32 x G 1" x D 32</t>
  </si>
  <si>
    <t>https://podminky.urs.cz/item/CS_URS_2025_02/722220223</t>
  </si>
  <si>
    <t>722220851</t>
  </si>
  <si>
    <t>Demontáž armatur závitových s jedním závitem G do 3/4</t>
  </si>
  <si>
    <t>1584452405</t>
  </si>
  <si>
    <t>Demontáž armatur závitových s jedním závitem do G 3/4</t>
  </si>
  <si>
    <t>https://podminky.urs.cz/item/CS_URS_2025_02/722220851</t>
  </si>
  <si>
    <t>722231141</t>
  </si>
  <si>
    <t>Ventil závitový pojistný rohový G 1/2"</t>
  </si>
  <si>
    <t>1764408658</t>
  </si>
  <si>
    <t>Armatury se dvěma závity ventily pojistné rohové G 1/2"</t>
  </si>
  <si>
    <t>https://podminky.urs.cz/item/CS_URS_2025_02/722231141</t>
  </si>
  <si>
    <t>722232122</t>
  </si>
  <si>
    <t>Kohout kulový přímý G 1/2" PN 42 do 185°C plnoprůtokový vnitřní závit</t>
  </si>
  <si>
    <t>225551188</t>
  </si>
  <si>
    <t>Armatury se dvěma závity kulové kohouty PN 42 do 185 °C plnoprůtokové vnitřní závit G 1/2"</t>
  </si>
  <si>
    <t>https://podminky.urs.cz/item/CS_URS_2025_02/722232122</t>
  </si>
  <si>
    <t>722232123</t>
  </si>
  <si>
    <t>Kohout kulový přímý G 3/4" PN 42 do 185°C plnoprůtokový vnitřní závit</t>
  </si>
  <si>
    <t>1944918541</t>
  </si>
  <si>
    <t>Armatury se dvěma závity kulové kohouty PN 42 do 185 °C plnoprůtokové vnitřní závit G 3/4"</t>
  </si>
  <si>
    <t>https://podminky.urs.cz/item/CS_URS_2025_02/722232123</t>
  </si>
  <si>
    <t>722239101</t>
  </si>
  <si>
    <t>Montáž armatur vodovodních se dvěma závity G 1/2"</t>
  </si>
  <si>
    <t>1536452455</t>
  </si>
  <si>
    <t>Armatury se dvěma závity montáž vodovodních armatur se dvěma závity ostatních typů G 1/2"</t>
  </si>
  <si>
    <t>https://podminky.urs.cz/item/CS_URS_2025_02/722239101</t>
  </si>
  <si>
    <t>28654312</t>
  </si>
  <si>
    <t>koleno 90° PPR s kovovým vnějším závitem D 20x1/2"</t>
  </si>
  <si>
    <t>-839840074</t>
  </si>
  <si>
    <t>55121267</t>
  </si>
  <si>
    <t>ventil pojistný rohový 1/2"x2,5</t>
  </si>
  <si>
    <t>-180130352</t>
  </si>
  <si>
    <t>28654142</t>
  </si>
  <si>
    <t>nátrubek PPR D 20mm</t>
  </si>
  <si>
    <t>-1553967980</t>
  </si>
  <si>
    <t>722239102</t>
  </si>
  <si>
    <t>Montáž armatur vodovodních se dvěma závity G 3/4"</t>
  </si>
  <si>
    <t>-1808528934</t>
  </si>
  <si>
    <t>Armatury se dvěma závity montáž vodovodních armatur se dvěma závity ostatních typů G 3/4"</t>
  </si>
  <si>
    <t>https://podminky.urs.cz/item/CS_URS_2025_02/722239102</t>
  </si>
  <si>
    <t>28654298</t>
  </si>
  <si>
    <t>přechodka PPR s vnějším kovovým závitem D 25x3/4"</t>
  </si>
  <si>
    <t>2049506488</t>
  </si>
  <si>
    <t>28654297</t>
  </si>
  <si>
    <t>přechodka PPR s vnějším kovovým závitem D 20x3/4"</t>
  </si>
  <si>
    <t>-1293785899</t>
  </si>
  <si>
    <t>28654144</t>
  </si>
  <si>
    <t>nátrubek PPR D 25mm</t>
  </si>
  <si>
    <t>1076869962</t>
  </si>
  <si>
    <t>55128000</t>
  </si>
  <si>
    <t>ventil vyvažovací stoupačkový přímý PN 20 T 100°C dvouregulační 3/4"</t>
  </si>
  <si>
    <t>369684357</t>
  </si>
  <si>
    <t>722239103</t>
  </si>
  <si>
    <t>Montáž armatur vodovodních se dvěma závity G 1"</t>
  </si>
  <si>
    <t>376747810</t>
  </si>
  <si>
    <t>Armatury se dvěma závity montáž vodovodních armatur se dvěma závity ostatních typů G 1"</t>
  </si>
  <si>
    <t>https://podminky.urs.cz/item/CS_URS_2025_02/722239103</t>
  </si>
  <si>
    <t>28654146</t>
  </si>
  <si>
    <t>nátrubek PPR D 32mm</t>
  </si>
  <si>
    <t>-462546341</t>
  </si>
  <si>
    <t>722239106</t>
  </si>
  <si>
    <t>Montáž armatur vodovodních se dvěma závity G 2"</t>
  </si>
  <si>
    <t>-146061037</t>
  </si>
  <si>
    <t>Armatury se dvěma závity montáž vodovodních armatur se dvěma závity ostatních typů G 2"</t>
  </si>
  <si>
    <t>https://podminky.urs.cz/item/CS_URS_2025_02/722239106</t>
  </si>
  <si>
    <t>55261218</t>
  </si>
  <si>
    <t>koleno 90° Pz lisovací spoj d 64</t>
  </si>
  <si>
    <t>-1878770996</t>
  </si>
  <si>
    <t>55261706</t>
  </si>
  <si>
    <t>spojka z ušlechtilé oceli (nerez) lisovací spoj pro rozvod vody a topení d 63</t>
  </si>
  <si>
    <t>2095952662</t>
  </si>
  <si>
    <t>31944187</t>
  </si>
  <si>
    <t>přechodka redukovaná s vnitřním a vnějším závitem zinkovaná DN 2x1"</t>
  </si>
  <si>
    <t>-1888141915</t>
  </si>
  <si>
    <t>31943839</t>
  </si>
  <si>
    <t>T-kus jednoznačný 90° s vnitřním závitem zinkovaná DN 2"</t>
  </si>
  <si>
    <t>-1821519293</t>
  </si>
  <si>
    <t>722250133</t>
  </si>
  <si>
    <t>Hydrantový systém s tvarově stálou hadicí D 25 x 30 m celoplechový</t>
  </si>
  <si>
    <t>1517983355</t>
  </si>
  <si>
    <t>Požární příslušenství a armatury hydrantový systém s tvarově stálou hadicí celoplechový D 25 x 30 m</t>
  </si>
  <si>
    <t>https://podminky.urs.cz/item/CS_URS_2025_02/722250133</t>
  </si>
  <si>
    <t>722259112</t>
  </si>
  <si>
    <t>Armatura požární ostatní přechod 75/52</t>
  </si>
  <si>
    <t>-310834788</t>
  </si>
  <si>
    <t>Požární příslušenství a armatury hydrantové skříně ostatní příslušenství přechod 75/52</t>
  </si>
  <si>
    <t>https://podminky.urs.cz/item/CS_URS_2025_02/722259112</t>
  </si>
  <si>
    <t>55190005</t>
  </si>
  <si>
    <t>flexi hadice ohebná k baterii D 8x12mm F 1/2"xM10 500mm</t>
  </si>
  <si>
    <t>-1436338004</t>
  </si>
  <si>
    <t>37*0,6</t>
  </si>
  <si>
    <t>722290234</t>
  </si>
  <si>
    <t>Proplach a dezinfekce vodovodního potrubí DN do 80</t>
  </si>
  <si>
    <t>-833643390</t>
  </si>
  <si>
    <t>Zkoušky, proplach a desinfekce vodovodního potrubí proplach a desinfekce vodovodního potrubí do DN 80</t>
  </si>
  <si>
    <t>https://podminky.urs.cz/item/CS_URS_2025_02/722290234</t>
  </si>
  <si>
    <t>722290246</t>
  </si>
  <si>
    <t>Zkouška těsnosti vodovodního potrubí plastového DN do 40</t>
  </si>
  <si>
    <t>868480104</t>
  </si>
  <si>
    <t>Zkoušky, proplach a desinfekce vodovodního potrubí zkoušky těsnosti vodovodního potrubí plastového do DN 40</t>
  </si>
  <si>
    <t>https://podminky.urs.cz/item/CS_URS_2025_02/722290246</t>
  </si>
  <si>
    <t>298,1</t>
  </si>
  <si>
    <t>94,6</t>
  </si>
  <si>
    <t>14,3</t>
  </si>
  <si>
    <t>998722311</t>
  </si>
  <si>
    <t>Přesun hmot procentní pro vnitřní vodovod ruční v objektech v do 6 m</t>
  </si>
  <si>
    <t>-1701839880</t>
  </si>
  <si>
    <t>Přesun hmot pro vnitřní vodovod stanovený procentní sazbou (%) z ceny vodorovná dopravní vzdálenost do 50 m ruční (bez užití mechanizace) v objektech výšky do 6 m</t>
  </si>
  <si>
    <t>https://podminky.urs.cz/item/CS_URS_2025_02/998722311</t>
  </si>
  <si>
    <t>998722319</t>
  </si>
  <si>
    <t>Příplatek k ručnímu k přesunu hmot procentnímu pro vnitřní vodovod za zvětšený přesun ZKD 50 m</t>
  </si>
  <si>
    <t>214475556</t>
  </si>
  <si>
    <t>Přesun hmot pro vnitřní vodovod stanovený procentní sazbou (%) z ceny vodorovná dopravní vzdálenost do 50 m Příplatek k cenám za ruční zvětšený přesun přes vymezenou vodorovnou dopravní vzdálenost za každých dalších započatých 50 m</t>
  </si>
  <si>
    <t>https://podminky.urs.cz/item/CS_URS_2025_02/998722319</t>
  </si>
  <si>
    <t>727</t>
  </si>
  <si>
    <t>Zdravotechnika - protipožární ochrana</t>
  </si>
  <si>
    <t>727212104</t>
  </si>
  <si>
    <t>Trubní ucpávka plastového potrubí bez izolace D 40 mm stěnou tl 100 mm požární odolnost EI 90</t>
  </si>
  <si>
    <t>-219021159</t>
  </si>
  <si>
    <t>Protipožární trubní ucpávky plastového potrubí prostup stěnou tloušťky 100 mm požární odolnost EI 90 D 40</t>
  </si>
  <si>
    <t>https://podminky.urs.cz/item/CS_URS_2025_02/727212104</t>
  </si>
  <si>
    <t>998727311</t>
  </si>
  <si>
    <t>Přesun hmot procentní pro protipožární ochranu ruční v objektech v do 6 m</t>
  </si>
  <si>
    <t>-439179715</t>
  </si>
  <si>
    <t>Přesun hmot pro protipožární ochranu stanovený procentní sazbou (%) z ceny vodorovná dopravní vzdálenost do 50 m ruční (bez užití mechanizace) v objektech výšky do 6 m</t>
  </si>
  <si>
    <t>https://podminky.urs.cz/item/CS_URS_2025_02/998727311</t>
  </si>
  <si>
    <t>998727319</t>
  </si>
  <si>
    <t>Příplatek k ručnímu přesunu hmot procentnímu pro protipožární ochranu za zvětšený přesun ZKD 50 m</t>
  </si>
  <si>
    <t>362978090</t>
  </si>
  <si>
    <t>Přesun hmot pro protipožární ochranu stanovený procentní sazbou (%) z ceny vodorovná dopravní vzdálenost do 50 m Příplatek k cenám za ruční zvětšený přesun přes vymezenou vodorovnou dopravní vzdálenost za každých dalších započatých 50 m</t>
  </si>
  <si>
    <t>https://podminky.urs.cz/item/CS_URS_2025_02/998727319</t>
  </si>
  <si>
    <t>2 - Kanalizace</t>
  </si>
  <si>
    <t>HSV - HSV</t>
  </si>
  <si>
    <t xml:space="preserve">      13 - Hloubené vykopávky</t>
  </si>
  <si>
    <t xml:space="preserve">      45 - Podkladní a vedlejší konstrukce kromě vozovek a železničního svršku</t>
  </si>
  <si>
    <t xml:space="preserve">    8 - Vedení trubní dálková a přípojná</t>
  </si>
  <si>
    <t>Hloubené vykopávky</t>
  </si>
  <si>
    <t>132312132</t>
  </si>
  <si>
    <t>Hloubení nezapažených rýh šířky do 800 mm v nesoudržných horninách třídy těžitelnosti II skupiny 4 ručně</t>
  </si>
  <si>
    <t>1602329440</t>
  </si>
  <si>
    <t>Hloubení nezapažených rýh šířky do 800 mm ručně s urovnáním dna do předepsaného profilu a spádu v hornině třídy těžitelnosti II skupiny 4 nesoudržných</t>
  </si>
  <si>
    <t>https://podminky.urs.cz/item/CS_URS_2025_02/132312132</t>
  </si>
  <si>
    <t>délka*šířka*(hloubka)</t>
  </si>
  <si>
    <t>50.0*0.6*(0,8)</t>
  </si>
  <si>
    <t>161111512</t>
  </si>
  <si>
    <t>Svislé přemístění výkopku z horniny třídy těžitelnosti II skupiny 4 a 5 hl výkopu přes 3 do 6 m nošením</t>
  </si>
  <si>
    <t>-413564626</t>
  </si>
  <si>
    <t>Svislé přemístění výkopku nošením bez naložení, avšak s vyprázdněním nádoby na hromady nebo do dopravního prostředku z horniny třídy těžitelnosti II skupiny 4 a 5, při hloubce výkopu přes 3 do 6 m</t>
  </si>
  <si>
    <t>https://podminky.urs.cz/item/CS_URS_2025_02/161111512</t>
  </si>
  <si>
    <t>zásyp - odpočet</t>
  </si>
  <si>
    <t>-50.0*0.6*(0,8-0.2-0.1)</t>
  </si>
  <si>
    <t>-1678960933</t>
  </si>
  <si>
    <t>162211319</t>
  </si>
  <si>
    <t>Příplatek k vodorovnému přemístění výkopku z horniny třídy těžitelnosti I skupiny 1 až 3 stavebním kolečkem za každých dalších 10 m</t>
  </si>
  <si>
    <t>859163238</t>
  </si>
  <si>
    <t>Vodorovné přemístění výkopku nebo sypaniny stavebním kolečkem s vyprázdněním kolečka na hromady nebo do dopravního prostředku na vzdálenost do 10 m Příplatek za každých dalších 10 m k ceně -1311</t>
  </si>
  <si>
    <t>https://podminky.urs.cz/item/CS_URS_2025_02/162211319</t>
  </si>
  <si>
    <t>9*4 'Přepočtené koeficientem množství</t>
  </si>
  <si>
    <t>162751117</t>
  </si>
  <si>
    <t>Vodorovné přemístění přes 9 000 do 10000 m výkopku/sypaniny z horniny třídy těžitelnosti I skupiny 1 až 3</t>
  </si>
  <si>
    <t>1747839965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</si>
  <si>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</si>
  <si>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https://podminky.urs.cz/item/CS_URS_2025_02/162751117</t>
  </si>
  <si>
    <t>162751119</t>
  </si>
  <si>
    <t>Příplatek k vodorovnému přemístění výkopku/sypaniny z horniny třídy těžitelnosti I skupiny 1 až 3 ZKD 1000 m přes 10000 m</t>
  </si>
  <si>
    <t>-67547159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</si>
  <si>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</si>
  <si>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https://podminky.urs.cz/item/CS_URS_2025_02/162751119</t>
  </si>
  <si>
    <t>9*10 'Přepočtené koeficientem množství</t>
  </si>
  <si>
    <t>171201231</t>
  </si>
  <si>
    <t>Poplatek za uložení zeminy a kamení na recyklační skládce (skládkovné) kód odpadu 17 05 04</t>
  </si>
  <si>
    <t>-6747434</t>
  </si>
  <si>
    <t>Poplatek za uložení stavebního odpadu na recyklační skládce (skládkovné) zeminy a kamení zatříděného do Katalogu odpadů pod kódem 17 05 04</t>
  </si>
  <si>
    <t>https://podminky.urs.cz/item/CS_URS_2025_02/171201231</t>
  </si>
  <si>
    <t>9*1,6 'Přepočtené koeficientem množství</t>
  </si>
  <si>
    <t>174151101</t>
  </si>
  <si>
    <t>Zásyp jam, šachet rýh nebo kolem objektů sypaninou se zhutněním</t>
  </si>
  <si>
    <t>984909753</t>
  </si>
  <si>
    <t>Zásyp sypaninou z jakékoliv horniny strojně s uložením výkopku ve vrstvách se zhutněním jam, šachet, rýh nebo kolem objektů v těchto vykopávkách</t>
  </si>
  <si>
    <t>https://podminky.urs.cz/item/CS_URS_2025_02/174151101</t>
  </si>
  <si>
    <t>délka*šířka*(hloubka-tloušťka vrstvy obsypu-výška podkladního lože)</t>
  </si>
  <si>
    <t>50.0*0.6*(0,8-0.2-0.1)</t>
  </si>
  <si>
    <t>175111101</t>
  </si>
  <si>
    <t>Obsypání potrubí ručně sypaninou bez prohození, uloženou do 3 m</t>
  </si>
  <si>
    <t>57844524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</si>
  <si>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</si>
  <si>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https://podminky.urs.cz/item/CS_URS_2025_02/175111101</t>
  </si>
  <si>
    <t>délka*šířka*tloušťka vrstvy obsypu</t>
  </si>
  <si>
    <t>50.0*0.6*0.2</t>
  </si>
  <si>
    <t>58337308</t>
  </si>
  <si>
    <t>štěrkopísek frakce 0/2</t>
  </si>
  <si>
    <t>2131343245</t>
  </si>
  <si>
    <t>délka*šířka*tloušťka vrstvy obsypu*objemová hmotnost kameniva</t>
  </si>
  <si>
    <t>50.0*0.6*0.2*1.35</t>
  </si>
  <si>
    <t>Podkladní a vedlejší konstrukce kromě vozovek a železničního svršku</t>
  </si>
  <si>
    <t>451573111</t>
  </si>
  <si>
    <t>Lože pod potrubí otevřený výkop ze štěrkopísku</t>
  </si>
  <si>
    <t>1751271656</t>
  </si>
  <si>
    <t>Lože pod potrubí, stoky a drobné objekty v otevřeném výkopu z písku a štěrkopísku do 63 mm</t>
  </si>
  <si>
    <t>https://podminky.urs.cz/item/CS_URS_2025_02/451573111</t>
  </si>
  <si>
    <t>délka*šířka*výška podkladního lože</t>
  </si>
  <si>
    <t>50.0*0.6*0.1</t>
  </si>
  <si>
    <t>1521259104</t>
  </si>
  <si>
    <t>9,16</t>
  </si>
  <si>
    <t>2090745955</t>
  </si>
  <si>
    <t>44*0,15</t>
  </si>
  <si>
    <t>1*0,01</t>
  </si>
  <si>
    <t>34*0,075</t>
  </si>
  <si>
    <t>Vedení trubní dálková a přípojná</t>
  </si>
  <si>
    <t>974031142</t>
  </si>
  <si>
    <t>Vysekání rýh ve zdivu cihelném hl do 70 mm š do 70 mm</t>
  </si>
  <si>
    <t>-1156673671</t>
  </si>
  <si>
    <t>Vysekání rýh ve zdivu cihelném na maltu vápennou nebo vápenocementovou do hl. 70 mm a šířky do 70 mm</t>
  </si>
  <si>
    <t>https://podminky.urs.cz/item/CS_URS_2025_02/974031142</t>
  </si>
  <si>
    <t>171853247</t>
  </si>
  <si>
    <t>974031164</t>
  </si>
  <si>
    <t>Vysekání rýh ve zdivu cihelném hl do 150 mm š do 150 mm</t>
  </si>
  <si>
    <t>-1049807321</t>
  </si>
  <si>
    <t>Vysekání rýh ve zdivu cihelném na maltu vápennou nebo vápenocementovou do hl. 150 mm a šířky do 150 mm</t>
  </si>
  <si>
    <t>https://podminky.urs.cz/item/CS_URS_2025_02/974031164</t>
  </si>
  <si>
    <t>1025624741</t>
  </si>
  <si>
    <t>329470718</t>
  </si>
  <si>
    <t>2,38*2 'Přepočtené koeficientem množství</t>
  </si>
  <si>
    <t>-208126395</t>
  </si>
  <si>
    <t>-1352722622</t>
  </si>
  <si>
    <t>2,38*20 'Přepočtené koeficientem množství</t>
  </si>
  <si>
    <t>25751745</t>
  </si>
  <si>
    <t>2,380</t>
  </si>
  <si>
    <t>-0,240</t>
  </si>
  <si>
    <t>202035140</t>
  </si>
  <si>
    <t>0,240</t>
  </si>
  <si>
    <t>-181286903</t>
  </si>
  <si>
    <t>639526311</t>
  </si>
  <si>
    <t>62851016</t>
  </si>
  <si>
    <t>prostupová tvarovka do spodní stavby s manžetou z asfaltového pásu DN 75</t>
  </si>
  <si>
    <t>872302835</t>
  </si>
  <si>
    <t>62851017</t>
  </si>
  <si>
    <t>prostupová tvarovka do spodní stavby s manžetou z asfaltového pásu DN 110</t>
  </si>
  <si>
    <t>-306410505</t>
  </si>
  <si>
    <t>1265296057</t>
  </si>
  <si>
    <t>1485163850</t>
  </si>
  <si>
    <t>721171803</t>
  </si>
  <si>
    <t>Demontáž potrubí z PVC D do 75</t>
  </si>
  <si>
    <t>-698352851</t>
  </si>
  <si>
    <t>Demontáž potrubí z novodurových trub odpadních nebo připojovacích do D 75</t>
  </si>
  <si>
    <t>https://podminky.urs.cz/item/CS_URS_2025_02/721171803</t>
  </si>
  <si>
    <t>721171808</t>
  </si>
  <si>
    <t>Demontáž potrubí z PVC D přes 75 do 114</t>
  </si>
  <si>
    <t>956248538</t>
  </si>
  <si>
    <t>Demontáž potrubí z novodurových trub odpadních nebo připojovacích přes 75 do D 114</t>
  </si>
  <si>
    <t>https://podminky.urs.cz/item/CS_URS_2025_02/721171808</t>
  </si>
  <si>
    <t>1763729509</t>
  </si>
  <si>
    <t>721173401</t>
  </si>
  <si>
    <t>Potrubí kanalizační z PVC SN 4 svodné DN 110</t>
  </si>
  <si>
    <t>-1442336164</t>
  </si>
  <si>
    <t>Potrubí z trub PVC SN4 svodné (ležaté) DN 110</t>
  </si>
  <si>
    <t>https://podminky.urs.cz/item/CS_URS_2025_02/721173401</t>
  </si>
  <si>
    <t>721173403</t>
  </si>
  <si>
    <t>Potrubí kanalizační z PVC SN 4 svodné DN 160</t>
  </si>
  <si>
    <t>-314381709</t>
  </si>
  <si>
    <t>Potrubí z trub PVC SN4 svodné (ležaté) DN 160</t>
  </si>
  <si>
    <t>https://podminky.urs.cz/item/CS_URS_2025_02/721173403</t>
  </si>
  <si>
    <t>721174042</t>
  </si>
  <si>
    <t>Potrubí kanalizační z PP připojovací DN 40</t>
  </si>
  <si>
    <t>1597259672</t>
  </si>
  <si>
    <t>Potrubí z trub polypropylenových připojovací DN 40</t>
  </si>
  <si>
    <t>https://podminky.urs.cz/item/CS_URS_2025_02/721174042</t>
  </si>
  <si>
    <t>721174043</t>
  </si>
  <si>
    <t>Potrubí kanalizační z PP připojovací DN 50</t>
  </si>
  <si>
    <t>1450517007</t>
  </si>
  <si>
    <t>Potrubí z trub polypropylenových připojovací DN 50</t>
  </si>
  <si>
    <t>https://podminky.urs.cz/item/CS_URS_2025_02/721174043</t>
  </si>
  <si>
    <t>721174044</t>
  </si>
  <si>
    <t>Potrubí kanalizační z PP připojovací DN 75</t>
  </si>
  <si>
    <t>-702171978</t>
  </si>
  <si>
    <t>Potrubí z trub polypropylenových připojovací DN 75</t>
  </si>
  <si>
    <t>https://podminky.urs.cz/item/CS_URS_2025_02/721174044</t>
  </si>
  <si>
    <t>721194104</t>
  </si>
  <si>
    <t>Vyvedení a upevnění odpadních výpustek DN 40</t>
  </si>
  <si>
    <t>-771555933</t>
  </si>
  <si>
    <t>Vyměření přípojek na potrubí vyvedení a upevnění odpadních výpustek DN 40</t>
  </si>
  <si>
    <t>https://podminky.urs.cz/item/CS_URS_2025_02/721194104</t>
  </si>
  <si>
    <t>28614517</t>
  </si>
  <si>
    <t>redukce kanalizační PP třívrstvá zvukově izolovaná 50/40 úzké hrdlo</t>
  </si>
  <si>
    <t>1146300208</t>
  </si>
  <si>
    <t>28614701</t>
  </si>
  <si>
    <t>redukce kanalizační PP třívrstvá zvukově izolovaná 40/32</t>
  </si>
  <si>
    <t>-1829137192</t>
  </si>
  <si>
    <t>28615616</t>
  </si>
  <si>
    <t>koleno odpadní pro vysoké teploty HTB DN 40x87°</t>
  </si>
  <si>
    <t>-1981228400</t>
  </si>
  <si>
    <t>55161325</t>
  </si>
  <si>
    <t>uzávěrka zápachová umyvadlová s přípojkou pro pračku, myčku, s krycí růžicí odtoku DN 40</t>
  </si>
  <si>
    <t>1500814566</t>
  </si>
  <si>
    <t>721194105</t>
  </si>
  <si>
    <t>Vyvedení a upevnění odpadních výpustek DN 50</t>
  </si>
  <si>
    <t>1662474230</t>
  </si>
  <si>
    <t>Vyměření přípojek na potrubí vyvedení a upevnění odpadních výpustek DN 50</t>
  </si>
  <si>
    <t>https://podminky.urs.cz/item/CS_URS_2025_02/721194105</t>
  </si>
  <si>
    <t>28615623</t>
  </si>
  <si>
    <t>odbočka HTEA úhel 45° DN 50/50</t>
  </si>
  <si>
    <t>1303782292</t>
  </si>
  <si>
    <t>28615617</t>
  </si>
  <si>
    <t>koleno odpadní pro vysoké teploty HTB DN 50x87°</t>
  </si>
  <si>
    <t>-442524322</t>
  </si>
  <si>
    <t>721194107</t>
  </si>
  <si>
    <t>Vyvedení a upevnění odpadních výpustek DN 70</t>
  </si>
  <si>
    <t>1050445755</t>
  </si>
  <si>
    <t>Vyměření přípojek na potrubí vyvedení a upevnění odpadních výpustek DN 70</t>
  </si>
  <si>
    <t>https://podminky.urs.cz/item/CS_URS_2025_02/721194107</t>
  </si>
  <si>
    <t>28614518</t>
  </si>
  <si>
    <t>redukce kanalizační PP třívrstvá zvukově izolovaná 75/50 úzké hrdlo</t>
  </si>
  <si>
    <t>-1670902389</t>
  </si>
  <si>
    <t>28615631</t>
  </si>
  <si>
    <t>odbočka HTEA úhel 87° DN 75/75</t>
  </si>
  <si>
    <t>1124833672</t>
  </si>
  <si>
    <t>28615571</t>
  </si>
  <si>
    <t>odbočka HTEA úhel 87° DN 75/50</t>
  </si>
  <si>
    <t>-2139019475</t>
  </si>
  <si>
    <t>28615611</t>
  </si>
  <si>
    <t>koleno odpadní pro vysoké teploty HTB DN 75x45°</t>
  </si>
  <si>
    <t>1461200429</t>
  </si>
  <si>
    <t>28615618</t>
  </si>
  <si>
    <t>koleno odpadní pro vysoké teploty HTB DN 75x87°</t>
  </si>
  <si>
    <t>-1485291272</t>
  </si>
  <si>
    <t>28619497.1</t>
  </si>
  <si>
    <t>přechodka PE/PVC bez hrdla D 75</t>
  </si>
  <si>
    <t>-1239611573</t>
  </si>
  <si>
    <t>28614692</t>
  </si>
  <si>
    <t>čistící kus kanalizační PP třívrstvý zvukově izolovaný DN 75</t>
  </si>
  <si>
    <t>1325280255</t>
  </si>
  <si>
    <t>721194109</t>
  </si>
  <si>
    <t>Vyvedení a upevnění odpadních výpustek DN 110</t>
  </si>
  <si>
    <t>-1167257649</t>
  </si>
  <si>
    <t>Vyměření přípojek na potrubí vyvedení a upevnění odpadních výpustek DN 110</t>
  </si>
  <si>
    <t>https://podminky.urs.cz/item/CS_URS_2025_02/721194109</t>
  </si>
  <si>
    <t>28614519</t>
  </si>
  <si>
    <t>redukce kanalizační PP třívrstvá zvukově izolovaná 110/50 úzké hrdlo</t>
  </si>
  <si>
    <t>-1396840191</t>
  </si>
  <si>
    <t>16+1</t>
  </si>
  <si>
    <t>28611387</t>
  </si>
  <si>
    <t>odbočka kanalizační plastová s hrdlem KG 110/110/45°</t>
  </si>
  <si>
    <t>-1429469229</t>
  </si>
  <si>
    <t>28615553</t>
  </si>
  <si>
    <t>odbočka HTEA úhel 45° DN 110/75</t>
  </si>
  <si>
    <t>-1156524911</t>
  </si>
  <si>
    <t>42390530.1</t>
  </si>
  <si>
    <t>D+M - objímka ocelová dvojdílná DN 80</t>
  </si>
  <si>
    <t>89237145</t>
  </si>
  <si>
    <t>42390535.1</t>
  </si>
  <si>
    <t>D+M - objímka ocelová dvojdílná DN 100</t>
  </si>
  <si>
    <t>190095606</t>
  </si>
  <si>
    <t>28615572</t>
  </si>
  <si>
    <t>odbočka HTEA úhel 87° DN 110/50</t>
  </si>
  <si>
    <t>-989324258</t>
  </si>
  <si>
    <t>28611387.1</t>
  </si>
  <si>
    <t>-1303119641</t>
  </si>
  <si>
    <t>odbočka kanalizační plastová s hrdlem KG 110/110/67°</t>
  </si>
  <si>
    <t>28611926</t>
  </si>
  <si>
    <t>odbočka kanalizační plastová PP s hrdlem KG 110/110/87°</t>
  </si>
  <si>
    <t>-2122016546</t>
  </si>
  <si>
    <t>28611353</t>
  </si>
  <si>
    <t>koleno kanalizační PVC KG 110x87°</t>
  </si>
  <si>
    <t>1769009957</t>
  </si>
  <si>
    <t>28611352</t>
  </si>
  <si>
    <t>koleno kanalizační PVC KG 110x67°</t>
  </si>
  <si>
    <t>-1251538017</t>
  </si>
  <si>
    <t>28611351</t>
  </si>
  <si>
    <t>koleno kanalizační PVC KG 110x45°</t>
  </si>
  <si>
    <t>1995624793</t>
  </si>
  <si>
    <t>28619497.2</t>
  </si>
  <si>
    <t>přechodka PE/PVC bez hrdla D 110</t>
  </si>
  <si>
    <t>-1412803802</t>
  </si>
  <si>
    <t>28619497.3</t>
  </si>
  <si>
    <t>přechodka PE/PVC bez hrdla D 125</t>
  </si>
  <si>
    <t>-928132047</t>
  </si>
  <si>
    <t>28611388</t>
  </si>
  <si>
    <t>odbočka kanalizační plastová s hrdlem KG 125/110/45°</t>
  </si>
  <si>
    <t>390363064</t>
  </si>
  <si>
    <t>28611425</t>
  </si>
  <si>
    <t>odbočka kanalizační plastová s hrdlem KG 125/110/87°</t>
  </si>
  <si>
    <t>-880637388</t>
  </si>
  <si>
    <t>28611427</t>
  </si>
  <si>
    <t>odbočka kanalizační plastová s hrdlem KG 160/110/87°</t>
  </si>
  <si>
    <t>1775424263</t>
  </si>
  <si>
    <t>28611427.1</t>
  </si>
  <si>
    <t>957707190</t>
  </si>
  <si>
    <t>odbočka kanalizační plastová s hrdlem KG 160/110/67°</t>
  </si>
  <si>
    <t>28611912</t>
  </si>
  <si>
    <t>odbočka kanalizační plastová s hrdlem KG 160/110/45°</t>
  </si>
  <si>
    <t>1629482694</t>
  </si>
  <si>
    <t>28619497.4</t>
  </si>
  <si>
    <t>přechodka PE/PVC bez hrdla D 160</t>
  </si>
  <si>
    <t>-1843936858</t>
  </si>
  <si>
    <t>28614693</t>
  </si>
  <si>
    <t>čistící kus kanalizační PP třívrstvý zvukově izolovaný DN 110</t>
  </si>
  <si>
    <t>1042155364</t>
  </si>
  <si>
    <t>721211421</t>
  </si>
  <si>
    <t>Vpusť podlahová se svislým odtokem DN 50/75/110 mřížka nerez 115x115</t>
  </si>
  <si>
    <t>-968822287</t>
  </si>
  <si>
    <t>Podlahové vpusti se svislým odtokem DN 50/75/110 mřížka nerez 115x115</t>
  </si>
  <si>
    <t>https://podminky.urs.cz/item/CS_URS_2025_02/721211421</t>
  </si>
  <si>
    <t>1977630856</t>
  </si>
  <si>
    <t>721290112</t>
  </si>
  <si>
    <t>Zkouška těsnosti potrubí kanalizace vodou DN 150/DN 200</t>
  </si>
  <si>
    <t>-837956439</t>
  </si>
  <si>
    <t>Zkouška těsnosti kanalizace v objektech vodou DN 150 nebo DN 200</t>
  </si>
  <si>
    <t>https://podminky.urs.cz/item/CS_URS_2025_02/721290112</t>
  </si>
  <si>
    <t>721910922</t>
  </si>
  <si>
    <t>Pročištění svodů ležatých DN do 300</t>
  </si>
  <si>
    <t>2122089424</t>
  </si>
  <si>
    <t>Pročištění ležatých svodů do DN 300</t>
  </si>
  <si>
    <t>https://podminky.urs.cz/item/CS_URS_2025_02/721910922</t>
  </si>
  <si>
    <t>722181116</t>
  </si>
  <si>
    <t>Ochrana vodovodního potrubí plstěnými pásy DN 50 a DN 65 mm</t>
  </si>
  <si>
    <t>-2122212075</t>
  </si>
  <si>
    <t>Ochrana potrubí plstěnými pásy DN 50 a DN 65</t>
  </si>
  <si>
    <t>https://podminky.urs.cz/item/CS_URS_2025_02/722181116</t>
  </si>
  <si>
    <t>722181117</t>
  </si>
  <si>
    <t>Ochrana vodovodního potrubí plstěnými pásy DN 80 mm</t>
  </si>
  <si>
    <t>-416918378</t>
  </si>
  <si>
    <t>Ochrana potrubí plstěnými pásy DN 80</t>
  </si>
  <si>
    <t>https://podminky.urs.cz/item/CS_URS_2025_02/722181117</t>
  </si>
  <si>
    <t>-1172118279</t>
  </si>
  <si>
    <t>84679582</t>
  </si>
  <si>
    <t>725869101</t>
  </si>
  <si>
    <t>Montáž zápachových uzávěrek umyvadlových do DN 40</t>
  </si>
  <si>
    <t>1459872626</t>
  </si>
  <si>
    <t>Zápachové uzávěrky zařizovacích předmětů montáž zápachových uzávěrek umyvadlových do DN 40</t>
  </si>
  <si>
    <t>https://podminky.urs.cz/item/CS_URS_2025_02/725869101</t>
  </si>
  <si>
    <t>55162001</t>
  </si>
  <si>
    <t>uzávěrka zápachová umyvadlová s celokovovým kulatým designem DN 32</t>
  </si>
  <si>
    <t>-2056902477</t>
  </si>
  <si>
    <t>998725311</t>
  </si>
  <si>
    <t>Přesun hmot procentní pro zařizovací předměty ruční v objektech v do 6 m</t>
  </si>
  <si>
    <t>-1908051015</t>
  </si>
  <si>
    <t>Přesun hmot pro zařizovací předměty stanovený procentní sazbou (%) z ceny vodorovná dopravní vzdálenost do 50 m ruční (bez užití mechanizace) v objektech výšky do 6 m</t>
  </si>
  <si>
    <t>https://podminky.urs.cz/item/CS_URS_2025_02/998725311</t>
  </si>
  <si>
    <t>998725319</t>
  </si>
  <si>
    <t>Příplatek k ručnímu přesunu hmot procentnímu pro zařizovací předměty za zvětšený přesun ZKD 50 m</t>
  </si>
  <si>
    <t>-94083860</t>
  </si>
  <si>
    <t>Přesun hmot pro zařizovací předměty stanovený procentní sazbou (%) z ceny vodorovná dopravní vzdálenost do 50 m Příplatek k cenám za ruční zvětšený přesun přes vymezenou vodorovnou dopravní vzdálenost za každých dalších započatých 50 m</t>
  </si>
  <si>
    <t>https://podminky.urs.cz/item/CS_URS_2025_02/998725319</t>
  </si>
  <si>
    <t>727223101</t>
  </si>
  <si>
    <t>Protipožární manžeta prostupu plastového potrubí bez izolace D 50 mm stropem tl 100 mm požární odolnost EI 90</t>
  </si>
  <si>
    <t>-1733328116</t>
  </si>
  <si>
    <t>Protipožární ochranné manžety plastového potrubí prostup stropem tloušťky 150 mm požární odolnost EI 90 D 50</t>
  </si>
  <si>
    <t>https://podminky.urs.cz/item/CS_URS_2025_02/727223101</t>
  </si>
  <si>
    <t>727223103</t>
  </si>
  <si>
    <t>Protipožární manžeta prostupu plastového potrubí bez izolace D 75 mm stropem tl 150 mm požární odolnost EI 90</t>
  </si>
  <si>
    <t>-106175566</t>
  </si>
  <si>
    <t>Protipožární ochranné manžety plastového potrubí prostup stropem tloušťky 150 mm požární odolnost EI 90 D 75</t>
  </si>
  <si>
    <t>https://podminky.urs.cz/item/CS_URS_2025_02/727223103</t>
  </si>
  <si>
    <t>727223105</t>
  </si>
  <si>
    <t>Protipožární manžeta prostupu plastového potrubí bez izolace D 110 mm stropem tl 150 mm požární odolnost EI 90</t>
  </si>
  <si>
    <t>-854002745</t>
  </si>
  <si>
    <t>Protipožární ochranné manžety plastového potrubí prostup stropem tloušťky 150 mm požární odolnost EI 90 D 110</t>
  </si>
  <si>
    <t>https://podminky.urs.cz/item/CS_URS_2025_02/727223105</t>
  </si>
  <si>
    <t>727223108</t>
  </si>
  <si>
    <t>Protipožární manžeta prostupu plastového potrubí bez izolace D 200 mm stropem tl 150 mm požární odolnost EI 90</t>
  </si>
  <si>
    <t>-699075115</t>
  </si>
  <si>
    <t>Protipožární ochranné manžety plastového potrubí prostup stropem tloušťky 150 mm požární odolnost EI 90 D 200</t>
  </si>
  <si>
    <t>https://podminky.urs.cz/item/CS_URS_2025_02/727223108</t>
  </si>
  <si>
    <t>-207040084</t>
  </si>
  <si>
    <t>-1341794001</t>
  </si>
  <si>
    <t>3 - Zařizovací předměty</t>
  </si>
  <si>
    <t xml:space="preserve">    726 - Zdravotechnika - předstěnové instalace</t>
  </si>
  <si>
    <t>725112022</t>
  </si>
  <si>
    <t>Klozet keramický závěsný na nosné stěny odpad vodorovný</t>
  </si>
  <si>
    <t>-1493228026</t>
  </si>
  <si>
    <t>Zařízení záchodů klozety keramické závěsné na nosné stěny s hlubokým splachováním odpad vodorovný</t>
  </si>
  <si>
    <t>https://podminky.urs.cz/item/CS_URS_2025_02/725112022</t>
  </si>
  <si>
    <t>725112023</t>
  </si>
  <si>
    <t>Klozet keramický závěsný na nosné stěny pro handicapované odpad vodorovný</t>
  </si>
  <si>
    <t>362845296</t>
  </si>
  <si>
    <t>Zařízení záchodů klozety keramické závěsné na nosné stěny s hlubokým splachováním pro handicapované odpad vodorovný</t>
  </si>
  <si>
    <t>https://podminky.urs.cz/item/CS_URS_2025_02/725112023</t>
  </si>
  <si>
    <t>725129102</t>
  </si>
  <si>
    <t>Montáž pisoáru s automatickým splachováním</t>
  </si>
  <si>
    <t>-748277370</t>
  </si>
  <si>
    <t>Pisoárové záchodky montáž ostatních typů automatických</t>
  </si>
  <si>
    <t>https://podminky.urs.cz/item/CS_URS_2025_02/725129102</t>
  </si>
  <si>
    <t>64251311</t>
  </si>
  <si>
    <t>pisoár keramický automatický s radarovým splachovačem a integrovaným zdrojem 230V AC</t>
  </si>
  <si>
    <t>-1880520673</t>
  </si>
  <si>
    <t>725211602</t>
  </si>
  <si>
    <t>Umyvadlo keramické bílé šířky 550 mm bez krytu na sifon připevněné na stěnu šrouby</t>
  </si>
  <si>
    <t>1678093561</t>
  </si>
  <si>
    <t>Umyvadla keramická bílá bez výtokových armatur připevněná na stěnu šrouby bez sloupu nebo krytu na sifon, šířka umyvadla 550 mm</t>
  </si>
  <si>
    <t>https://podminky.urs.cz/item/CS_URS_2025_02/725211602</t>
  </si>
  <si>
    <t>725211681</t>
  </si>
  <si>
    <t>Umyvadlo keramické bílé zdravotní šířky 640 mm připevněné na stěnu šrouby</t>
  </si>
  <si>
    <t>-959992169</t>
  </si>
  <si>
    <t>Umyvadla keramická bílá bez výtokových armatur připevněná na stěnu šrouby zdravotní, šířka umyvadla 640 mm</t>
  </si>
  <si>
    <t>https://podminky.urs.cz/item/CS_URS_2025_02/725211681</t>
  </si>
  <si>
    <t>725241216.1</t>
  </si>
  <si>
    <t>Vanička sprchová z litého polymermramoru obdélníková 1000x900 mm</t>
  </si>
  <si>
    <t>2067034066</t>
  </si>
  <si>
    <t>725244142.1</t>
  </si>
  <si>
    <t>Dveře sprchové polorámové skleněné tl. 6 mm otvíravé jednokřídlové do niky na vaničku šířky 600 mm</t>
  </si>
  <si>
    <t>-1689993791</t>
  </si>
  <si>
    <t>725244202.1</t>
  </si>
  <si>
    <t>Zástěna sprchová skleněná tl. 6 mm pevná bezdveřová na vaničku šířky 400 mm</t>
  </si>
  <si>
    <t>977725147</t>
  </si>
  <si>
    <t>725291668</t>
  </si>
  <si>
    <t>Montáž madla invalidního rovného</t>
  </si>
  <si>
    <t>-960803067</t>
  </si>
  <si>
    <t>Montáž doplňků zařízení koupelen a záchodů madla invalidního rovného</t>
  </si>
  <si>
    <t>https://podminky.urs.cz/item/CS_URS_2025_02/725291668</t>
  </si>
  <si>
    <t>55147100</t>
  </si>
  <si>
    <t>madlo invalidní krakorcové nerez lesk 600mm</t>
  </si>
  <si>
    <t>-5814002</t>
  </si>
  <si>
    <t>725291679</t>
  </si>
  <si>
    <t>Montáž zrcadla nástěnného sklopného</t>
  </si>
  <si>
    <t>862624482</t>
  </si>
  <si>
    <t>Montáž doplňků zařízení koupelen a záchodů zrcadla nástěnného sklopného</t>
  </si>
  <si>
    <t>https://podminky.urs.cz/item/CS_URS_2025_02/725291679</t>
  </si>
  <si>
    <t>55441012</t>
  </si>
  <si>
    <t>zrcadlo sklopné leštěný nerez 400x600mm</t>
  </si>
  <si>
    <t>64863404</t>
  </si>
  <si>
    <t>725291669</t>
  </si>
  <si>
    <t>Montáž madla invalidního krakorcového</t>
  </si>
  <si>
    <t>381747696</t>
  </si>
  <si>
    <t>Montáž doplňků zařízení koupelen a záchodů madla invalidního krakorcového</t>
  </si>
  <si>
    <t>https://podminky.urs.cz/item/CS_URS_2025_02/725291669</t>
  </si>
  <si>
    <t>55147101</t>
  </si>
  <si>
    <t>madlo invalidní krakorcové nerez lesk 900mm</t>
  </si>
  <si>
    <t>-610426999</t>
  </si>
  <si>
    <t>725291670</t>
  </si>
  <si>
    <t>Montáž madla invalidního krakorcového sklopného</t>
  </si>
  <si>
    <t>-1208595152</t>
  </si>
  <si>
    <t>Montáž doplňků zařízení koupelen a záchodů madla invalidního krakorcového sklopného</t>
  </si>
  <si>
    <t>https://podminky.urs.cz/item/CS_URS_2025_02/725291670</t>
  </si>
  <si>
    <t>55147112</t>
  </si>
  <si>
    <t>madlo invalidní krakorcové sklopné na sloupku kotveném do podlahy nerez lesk 800mm</t>
  </si>
  <si>
    <t>-1746906941</t>
  </si>
  <si>
    <t>725311121</t>
  </si>
  <si>
    <t>Dřez jednoduchý nerezový se zápachovou uzávěrkou s odkapávací plochou 560x480 mm a miskou</t>
  </si>
  <si>
    <t>-1244028229</t>
  </si>
  <si>
    <t>Dřezy bez výtokových armatur jednoduché se zápachovou uzávěrkou nerezové s odkapávací plochou 560x480 mm a miskou</t>
  </si>
  <si>
    <t>https://podminky.urs.cz/item/CS_URS_2025_02/725311121</t>
  </si>
  <si>
    <t>725331112</t>
  </si>
  <si>
    <t>Výlevka bez výtokových armatur keramická se sklopnou plastovou mřížkou závěsná výšky 500 mm</t>
  </si>
  <si>
    <t>2054754928</t>
  </si>
  <si>
    <t>Výlevky bez výtokových armatur a splachovací nádrže keramické se sklopnou plastovou mřížkou závěsné, výšky 500 mm</t>
  </si>
  <si>
    <t>https://podminky.urs.cz/item/CS_URS_2025_02/725331112</t>
  </si>
  <si>
    <t>725821311</t>
  </si>
  <si>
    <t>Baterie dřezová nástěnná páková s otáčivým kulatým ústím a délkou ramínka 200 mm</t>
  </si>
  <si>
    <t>-2126497623</t>
  </si>
  <si>
    <t>Baterie dřezové nástěnné pákové s otáčivým kulatým ústím a délkou ramínka 200 mm</t>
  </si>
  <si>
    <t>https://podminky.urs.cz/item/CS_URS_2025_02/725821311</t>
  </si>
  <si>
    <t>725821312</t>
  </si>
  <si>
    <t>Baterie dřezová nástěnná páková s otáčivým kulatým ústím a délkou ramínka 300 mm</t>
  </si>
  <si>
    <t>1465575676</t>
  </si>
  <si>
    <t>Baterie dřezové nástěnné pákové s otáčivým kulatým ústím a délkou ramínka 300 mm</t>
  </si>
  <si>
    <t>https://podminky.urs.cz/item/CS_URS_2025_02/725821312</t>
  </si>
  <si>
    <t>725822651</t>
  </si>
  <si>
    <t>Baterie umyvadlová směšovací teplota vody na baterii</t>
  </si>
  <si>
    <t>-668413554</t>
  </si>
  <si>
    <t>Baterie umyvadlové stojánkové automatické senzorové směšovací teplota vody na baterii</t>
  </si>
  <si>
    <t>https://podminky.urs.cz/item/CS_URS_2025_02/725822651</t>
  </si>
  <si>
    <t>725829132</t>
  </si>
  <si>
    <t>Montáž baterie umyvadlové stojánkové automatické senzorové ostatní typ</t>
  </si>
  <si>
    <t>-864785328</t>
  </si>
  <si>
    <t>Baterie umyvadlové montáž ostatních typů stojánkových automatických senzorových</t>
  </si>
  <si>
    <t>https://podminky.urs.cz/item/CS_URS_2025_02/725829132</t>
  </si>
  <si>
    <t>55144083</t>
  </si>
  <si>
    <t>baterie umyvadlová automatická stojánková směšovací dlouhý výtok pro bateriové napájení</t>
  </si>
  <si>
    <t>506565962</t>
  </si>
  <si>
    <t>725841354</t>
  </si>
  <si>
    <t>Baterie sprchová automatická s termostatickým ventilem a sprchovou růžicí</t>
  </si>
  <si>
    <t>-876640110</t>
  </si>
  <si>
    <t>Baterie sprchové automatické s termostatickým ventilem a sprchovou růžicí</t>
  </si>
  <si>
    <t>https://podminky.urs.cz/item/CS_URS_2025_02/725841354</t>
  </si>
  <si>
    <t>725859102</t>
  </si>
  <si>
    <t>Montáž ventilů odpadních do DN 50 pro zařizovací předměty</t>
  </si>
  <si>
    <t>-1575000565</t>
  </si>
  <si>
    <t>Ventily odpadní pro zařizovací předměty montáž ventilů přes 32 do DN 50</t>
  </si>
  <si>
    <t>https://podminky.urs.cz/item/CS_URS_2025_02/725859102</t>
  </si>
  <si>
    <t>55161007</t>
  </si>
  <si>
    <t>ventil odpadní umyvadlový celokovový CLICK/CLACK s přepadem a připojovacím závitem 5/4"</t>
  </si>
  <si>
    <t>-1047940989</t>
  </si>
  <si>
    <t>VÍŘIVÁ VANA  PRO HORNÍ KONČETINY D+M</t>
  </si>
  <si>
    <t>470415032</t>
  </si>
  <si>
    <t>VÍŘIVÁ VANA PRO HORNÍ KONČETINY D+M</t>
  </si>
  <si>
    <t xml:space="preserve">Poznámka k položce:_x000D_
vířivá vana určená pro masáž horních končetin, hlavní vypínač (pneumatický) na spuštění a ukončení terapie ON/OFF, páková baterie pro napouštění vany, napouštění vany přes trysky, ventil na mechanické vypouštění, 10 hydromasážních trysek s mechanickým přivzdušněním, ochrana čerpadla proti chodu na sucho, sprchový set. objem 25l, hydromasážní zóny 1, kontinuální hydromasážní mód, hydromasáž s mechanickým řízením přidávání vzduchu, mechanické napouštění a vypouštění, vysouvací sprcha, směšovací mechanický ventil sprchy </t>
  </si>
  <si>
    <t>SEDACÍ VÍŘIVÁ VANA PRO DOLNÍ KONČETINY D+M</t>
  </si>
  <si>
    <t>1224043212</t>
  </si>
  <si>
    <t>Poznámka k položce:_x000D_
vířivá vana pro masáž dolních končetin (kotníky + kolena), hlavní vypínač (pneumatický) na spuštění a ukončení terapie ON/OFF, ventil na napouštění vany, ventil na mechanické vypuštění vany. 6 hydromasážních trysek s přivzdušněním, ochrana proti chodu na sucho, sprchový set. objem 140l, hydromasážní zóny 1, kontinuální hydromasážní mód, hydromasáž s mechanickým řízením přidávání vzduchu, mechanické napouštění a vypouštění, mechanický ventil pro teplou a studenou vodu, vysouvací sprcha, směšovací mechanický ventil sprchy</t>
  </si>
  <si>
    <t>-468955632</t>
  </si>
  <si>
    <t>1512143884</t>
  </si>
  <si>
    <t>726</t>
  </si>
  <si>
    <t>Zdravotechnika - předstěnové instalace</t>
  </si>
  <si>
    <t>726111031</t>
  </si>
  <si>
    <t>Instalační předstěna pro klozet s ovládáním zepředu v 1080 mm závěsný do masivní zděné kce</t>
  </si>
  <si>
    <t>1826534517</t>
  </si>
  <si>
    <t>Předstěnové instalační systémy pro zazdění do masivních zděných konstrukcí pro závěsné klozety ovládání zepředu, stavební výška 1080 mm</t>
  </si>
  <si>
    <t>https://podminky.urs.cz/item/CS_URS_2025_02/726111031</t>
  </si>
  <si>
    <t>726111041</t>
  </si>
  <si>
    <t>Instalační předstěna pro klozet s ovládáním shora v 820 mm závěsný do masivní zděné kce</t>
  </si>
  <si>
    <t>876124159</t>
  </si>
  <si>
    <t>Předstěnové instalační systémy pro zazdění do masivních zděných konstrukcí pro závěsné klozety ovládání shora, stavební výška 820 mm</t>
  </si>
  <si>
    <t>https://podminky.urs.cz/item/CS_URS_2025_02/726111041</t>
  </si>
  <si>
    <t>726191001</t>
  </si>
  <si>
    <t>Zvukoizolační souprava pro klozet a bidet</t>
  </si>
  <si>
    <t>-619533346</t>
  </si>
  <si>
    <t>Ostatní příslušenství instalačních systémů zvukoizolační souprava pro WC a bidet</t>
  </si>
  <si>
    <t>https://podminky.urs.cz/item/CS_URS_2025_02/726191001</t>
  </si>
  <si>
    <t>998726311</t>
  </si>
  <si>
    <t>Přesun hmot procentní pro instalační prefabrikáty ruční v objektech v do 6 m</t>
  </si>
  <si>
    <t>2000724773</t>
  </si>
  <si>
    <t>Přesun hmot pro instalační prefabrikáty stanovený procentní sazbou (%) z ceny vodorovná dopravní vzdálenost do 50 m ruční (bez užití mechanizace) v objektech výšky do 6 m</t>
  </si>
  <si>
    <t>https://podminky.urs.cz/item/CS_URS_2025_02/998726311</t>
  </si>
  <si>
    <t>998726319</t>
  </si>
  <si>
    <t>Příplatek k ručnímu přesunu hmot procentnímu pro instalační prefabrikáty za zvětšený přesun ZKD 50 m</t>
  </si>
  <si>
    <t>734209357</t>
  </si>
  <si>
    <t>Přesun hmot pro instalační prefabrikáty stanovený procentní sazbou (%) z ceny vodorovná dopravní vzdálenost do 50 m Příplatek k cenám za ruční zvětšený přesun přes vymezenou vodorovnou dopravní vzdálenost za každých dalších započatých 50 m</t>
  </si>
  <si>
    <t>https://podminky.urs.cz/item/CS_URS_2025_02/998726319</t>
  </si>
  <si>
    <t>6 - Elektroinstalace</t>
  </si>
  <si>
    <t>1 - Elektroinstalace - silnoproud</t>
  </si>
  <si>
    <t>M - Práce a dodávky M</t>
  </si>
  <si>
    <t xml:space="preserve">    21-M - Elektromontáže</t>
  </si>
  <si>
    <t>-1745398555</t>
  </si>
  <si>
    <t>20*0,08</t>
  </si>
  <si>
    <t>-922180701</t>
  </si>
  <si>
    <t>310*0,03</t>
  </si>
  <si>
    <t>2077538031</t>
  </si>
  <si>
    <t>977151111</t>
  </si>
  <si>
    <t>Jádrové vrty diamantovými korunkami do stavebních materiálů D do 35 mm</t>
  </si>
  <si>
    <t>-8104154</t>
  </si>
  <si>
    <t>Jádrové vrty diamantovými korunkami do stavebních materiálů (železobetonu, betonu, cihel, obkladů, dlažeb, kamene) průměru do 35 mm</t>
  </si>
  <si>
    <t>https://podminky.urs.cz/item/CS_URS_2025_02/977151111</t>
  </si>
  <si>
    <t>977151113</t>
  </si>
  <si>
    <t>Jádrové vrty diamantovými korunkami do stavebních materiálů D přes 40 do 50 mm</t>
  </si>
  <si>
    <t>-1061083415</t>
  </si>
  <si>
    <t>Jádrové vrty diamantovými korunkami do stavebních materiálů (železobetonu, betonu, cihel, obkladů, dlažeb, kamene) průměru přes 40 do 50 mm</t>
  </si>
  <si>
    <t>https://podminky.urs.cz/item/CS_URS_2025_02/977151113</t>
  </si>
  <si>
    <t>977332121</t>
  </si>
  <si>
    <t>Frézování drážek ve stěnách z cihel včetně omítky do 30x30 mm</t>
  </si>
  <si>
    <t>1472140643</t>
  </si>
  <si>
    <t>Frézování drážek pro vodiče ve stěnách z cihel včetně omítky, rozměru do 30x30 mm</t>
  </si>
  <si>
    <t>https://podminky.urs.cz/item/CS_URS_2025_02/977332121</t>
  </si>
  <si>
    <t>-651681699</t>
  </si>
  <si>
    <t>1962376278</t>
  </si>
  <si>
    <t>1,15*2 'Přepočtené koeficientem množství</t>
  </si>
  <si>
    <t>-470436775</t>
  </si>
  <si>
    <t>1016588575</t>
  </si>
  <si>
    <t>1,15*20 'Přepočtené koeficientem množství</t>
  </si>
  <si>
    <t>-1047802705</t>
  </si>
  <si>
    <t>-898306194</t>
  </si>
  <si>
    <t>741112101</t>
  </si>
  <si>
    <t>Montáž rozvodka zapuštěná plastová kruhová</t>
  </si>
  <si>
    <t>-251644429</t>
  </si>
  <si>
    <t>Montáž krabic elektroinstalačních bez napojení na trubky a lišty, demontáže a montáže víčka a přístroje rozvodek se zapojením vodičů na svorkovnici zapuštěných plastových kruhových do zdiva</t>
  </si>
  <si>
    <t>https://podminky.urs.cz/item/CS_URS_2025_02/741112101</t>
  </si>
  <si>
    <t>34571521</t>
  </si>
  <si>
    <t>krabice pod omítku PVC odbočná kruhová D 70mm s víčkem a svorkovnicí</t>
  </si>
  <si>
    <t>722233718</t>
  </si>
  <si>
    <t>741112106</t>
  </si>
  <si>
    <t>Montáž rozvodka zapuštěná plastová čtyřhranná do podlahy</t>
  </si>
  <si>
    <t>-667412794</t>
  </si>
  <si>
    <t>Montáž krabic elektroinstalačních bez napojení na trubky a lišty, demontáže a montáže víčka a přístroje rozvodek se zapojením vodičů na svorkovnici zapuštěných plastových čtyřhranných do podlahy</t>
  </si>
  <si>
    <t>https://podminky.urs.cz/item/CS_URS_2025_02/741112106</t>
  </si>
  <si>
    <t>34571505</t>
  </si>
  <si>
    <t>krabice přístrojová podlahová 249x71x31-41mm</t>
  </si>
  <si>
    <t>-945064715</t>
  </si>
  <si>
    <t>741120001</t>
  </si>
  <si>
    <t>Montáž vodič Cu izolovaný plný a laněný žíla 0,35-6 mm2 pod omítku (např. CY)</t>
  </si>
  <si>
    <t>-466319398</t>
  </si>
  <si>
    <t>Montáž vodičů izolovaných měděných bez ukončení uložených pod omítku plných a laněných (např. CY), průřezu žíly 0,35 až 6 mm2</t>
  </si>
  <si>
    <t>https://podminky.urs.cz/item/CS_URS_2025_02/741120001</t>
  </si>
  <si>
    <t>34111101</t>
  </si>
  <si>
    <t>kabel silový oheň retardující bezhalogenový bez funkční schopnosti při požáru třída reakce na oheň B2cas1d1a1 jádro Cu 0,6/1kV (1-CXKH-R B2) 1x6mm2</t>
  </si>
  <si>
    <t>-939306274</t>
  </si>
  <si>
    <t>-735386116</t>
  </si>
  <si>
    <t>34111101.0</t>
  </si>
  <si>
    <t>kabel silový oheň retardující bezhalogenový bez funkční schopnosti při požáru třída reakce na oheň B2cas1d1a1 jádro Cu 0,6/1kV (1-CXKH-R B2) 1x4mm2</t>
  </si>
  <si>
    <t>333884913</t>
  </si>
  <si>
    <t>741120003</t>
  </si>
  <si>
    <t>Montáž vodič Cu izolovaný plný a laněný žíla 10-16 mm2 pod omítku (např. CY)</t>
  </si>
  <si>
    <t>-609056103</t>
  </si>
  <si>
    <t>Montáž vodičů izolovaných měděných bez ukončení uložených pod omítku plných a laněných (např. CY), průřezu žíly 10 až 16 mm2</t>
  </si>
  <si>
    <t>https://podminky.urs.cz/item/CS_URS_2025_02/741120003</t>
  </si>
  <si>
    <t>34141029</t>
  </si>
  <si>
    <t>vodič propojovací flexibilní jádro Cu lanované izolace PVC 450/750V (H07V-K) 1x16mm2</t>
  </si>
  <si>
    <t>771083095</t>
  </si>
  <si>
    <t>Poznámka k položce:_x000D_
H07V-K CYA, průměr vodiče 8,1mm</t>
  </si>
  <si>
    <t>741122011</t>
  </si>
  <si>
    <t>Montáž kabel Cu bez ukončení uložený pod omítku plný kulatý 2x1,5 až 2,5 mm2 (např. CYKY, CYKFY)</t>
  </si>
  <si>
    <t>-1300141131</t>
  </si>
  <si>
    <t>Montáž kabelů měděných bez ukončení uložených pod omítku plných kulatých (např. CYKY, CYKFY), počtu a průřezu žil 2x1,5 až 2,5 mm2</t>
  </si>
  <si>
    <t>https://podminky.urs.cz/item/CS_URS_2025_02/741122011</t>
  </si>
  <si>
    <t>34111116</t>
  </si>
  <si>
    <t>kabel silový oheň retardující bezhalogenový bez funkční schopnosti při požáru třída reakce na oheň B2cas1d1a1 jádro Cu 0,6/1kV (1-CXKH-R B2) 2x1,5mm2</t>
  </si>
  <si>
    <t>-1180330267</t>
  </si>
  <si>
    <t>741122015</t>
  </si>
  <si>
    <t>Montáž kabel Cu bez ukončení uložený pod omítku plný kulatý 3x1,5 mm2 (např. CYKY, CYKFY)</t>
  </si>
  <si>
    <t>1696213095</t>
  </si>
  <si>
    <t>Montáž kabelů měděných bez ukončení uložených pod omítku plných kulatých (např. CYKY, CYKFY), počtu a průřezu žil 3x1,5 mm2</t>
  </si>
  <si>
    <t>https://podminky.urs.cz/item/CS_URS_2025_02/741122015</t>
  </si>
  <si>
    <t>34111123</t>
  </si>
  <si>
    <t>kabel silový oheň retardující bezhalogenový bez funkční schopnosti při požáru třída reakce na oheň B2cas1d1a1 jádro Cu 0,6/1kV (1-CXKH-R B2) 3x1,5mm2</t>
  </si>
  <si>
    <t>-741391669</t>
  </si>
  <si>
    <t>741122031</t>
  </si>
  <si>
    <t>Montáž kabel Cu bez ukončení uložený pod omítku plný kulatý 5x1,5 až 2,5 mm2 (např. CYKY, CYKFY)</t>
  </si>
  <si>
    <t>-1175419986</t>
  </si>
  <si>
    <t>Montáž kabelů měděných bez ukončení uložených pod omítku plných kulatých (např. CYKY, CYKFY), počtu a průřezu žil 5x1,5 až 2,5 mm2</t>
  </si>
  <si>
    <t>https://podminky.urs.cz/item/CS_URS_2025_02/741122031</t>
  </si>
  <si>
    <t>34111367</t>
  </si>
  <si>
    <t>kabel silový oheň retardující bezhalogenový s funkční schopností při požáru 180min a P60-R třída reakce na oheň B2cas1d0 jádro Cu 0,6/1kV (1-CXKH-V) 5x2,5mm2</t>
  </si>
  <si>
    <t>-346399832</t>
  </si>
  <si>
    <t>741122032</t>
  </si>
  <si>
    <t>Montáž kabel Cu bez ukončení uložený pod omítku plný kulatý 5x4 až 6 mm2 (např. CYKY, CYKFY)</t>
  </si>
  <si>
    <t>1443009485</t>
  </si>
  <si>
    <t>Montáž kabelů měděných bez ukončení uložených pod omítku plných kulatých (např. CYKY, CYKFY), počtu a průřezu žil 5x4 až 6 mm2</t>
  </si>
  <si>
    <t>https://podminky.urs.cz/item/CS_URS_2025_02/741122032</t>
  </si>
  <si>
    <t>34111100</t>
  </si>
  <si>
    <t>kabel instalační jádro Cu plné izolace PVC plášť PVC 450/750V (CYKY) 5x6mm2</t>
  </si>
  <si>
    <t>-1673333127</t>
  </si>
  <si>
    <t>741122211</t>
  </si>
  <si>
    <t>Montáž kabel Cu plný kulatý žíla 3x1,5 až 6 mm2 uložený volně (např. CYKY, CYKFY)</t>
  </si>
  <si>
    <t>-2140640561</t>
  </si>
  <si>
    <t>Montáž kabelů měděných bez ukončení uložených volně nebo v liště plných kulatých (např. CYKY, CYKFY) počtu a průřezu žil 3x1,5 až 6 mm2</t>
  </si>
  <si>
    <t>https://podminky.urs.cz/item/CS_URS_2025_02/741122211</t>
  </si>
  <si>
    <t>1062938479</t>
  </si>
  <si>
    <t>-1074890811</t>
  </si>
  <si>
    <t>34111124</t>
  </si>
  <si>
    <t>kabel silový oheň retardující bezhalogenový bez funkční schopnosti při požáru třída reakce na oheň B2cas1d1a1 jádro Cu 0,6/1kV (1-CXKH-R B2) 3x2,5mm2</t>
  </si>
  <si>
    <t>-1320234196</t>
  </si>
  <si>
    <t>741122643</t>
  </si>
  <si>
    <t>Montáž kabel Cu plný kulatý žíla 5x10 mm2 uložený pevně (např. CYKY, CYKFY)</t>
  </si>
  <si>
    <t>895795733</t>
  </si>
  <si>
    <t>Montáž kabelů měděných bez ukončení uložených pevně plných kulatých nebo bezhalogenových (např. CYKY, CYKFY) počtu a průřezu žil 5x10 mm2</t>
  </si>
  <si>
    <t>https://podminky.urs.cz/item/CS_URS_2025_02/741122643</t>
  </si>
  <si>
    <t>34113034</t>
  </si>
  <si>
    <t>kabel instalační jádro Cu plné izolace PVC plášť PVC 450/750V (CYKY) 5x10mm2</t>
  </si>
  <si>
    <t>790860052</t>
  </si>
  <si>
    <t>741122645</t>
  </si>
  <si>
    <t>Montáž kabel Cu plný kulatý žíla 5x25 až 35 mm2 uložený pevně (např. CYKY, CYKFY)</t>
  </si>
  <si>
    <t>957556030</t>
  </si>
  <si>
    <t>Montáž kabelů měděných bez ukončení uložených pevně plných kulatých nebo bezhalogenových (např. CYKY, CYKFY) počtu a průřezu žil 5x25 až 35 mm2</t>
  </si>
  <si>
    <t>https://podminky.urs.cz/item/CS_URS_2025_02/741122645</t>
  </si>
  <si>
    <t>34113134</t>
  </si>
  <si>
    <t>kabel silový jádro Cu izolace PVC plášť PVC 0,6/1kV (1-CYKY) 5x25mm2</t>
  </si>
  <si>
    <t>986530906</t>
  </si>
  <si>
    <t>Poznámka k položce:_x000D_
CYKY, průměr kabelu 11,2mm</t>
  </si>
  <si>
    <t>741130021</t>
  </si>
  <si>
    <t>Ukončení vodič izolovaný do 2,5 mm2 na svorkovnici</t>
  </si>
  <si>
    <t>-319944993</t>
  </si>
  <si>
    <t>Ukončení vodičů izolovaných s označením a zapojením na svorkovnici s otevřením a uzavřením krytu, průřezu žíly do 2,5 mm2</t>
  </si>
  <si>
    <t>https://podminky.urs.cz/item/CS_URS_2025_02/741130021</t>
  </si>
  <si>
    <t>741130022</t>
  </si>
  <si>
    <t>Ukončení vodič izolovaný do 4 mm2 na svorkovnici</t>
  </si>
  <si>
    <t>1567827359</t>
  </si>
  <si>
    <t>Ukončení vodičů izolovaných s označením a zapojením na svorkovnici s otevřením a uzavřením krytu, průřezu žíly do 4 mm2</t>
  </si>
  <si>
    <t>https://podminky.urs.cz/item/CS_URS_2025_02/741130022</t>
  </si>
  <si>
    <t>741130024</t>
  </si>
  <si>
    <t>Ukončení vodič izolovaný do 10 mm2 na svorkovnici</t>
  </si>
  <si>
    <t>-1066894636</t>
  </si>
  <si>
    <t>Ukončení vodičů izolovaných s označením a zapojením na svorkovnici s otevřením a uzavřením krytu, průřezu žíly do 10 mm2</t>
  </si>
  <si>
    <t>https://podminky.urs.cz/item/CS_URS_2025_02/741130024</t>
  </si>
  <si>
    <t>741130026</t>
  </si>
  <si>
    <t>Ukončení vodič izolovaný do 25 mm2 na svorkovnici</t>
  </si>
  <si>
    <t>-556859303</t>
  </si>
  <si>
    <t>Ukončení vodičů izolovaných s označením a zapojením na svorkovnici s otevřením a uzavřením krytu, průřezu žíly do 25 mm2</t>
  </si>
  <si>
    <t>https://podminky.urs.cz/item/CS_URS_2025_02/741130026</t>
  </si>
  <si>
    <t>741210001.1</t>
  </si>
  <si>
    <t>Úprava rozvaděče rozvodny R.H.</t>
  </si>
  <si>
    <t>725046698</t>
  </si>
  <si>
    <t>741210002.1</t>
  </si>
  <si>
    <t>Montáž a dodávka rozvaděče RS2 vč. výstroje</t>
  </si>
  <si>
    <t>-1471334680</t>
  </si>
  <si>
    <t>Poznámka k položce:_x000D_
viz PD</t>
  </si>
  <si>
    <t>741210002.2</t>
  </si>
  <si>
    <t>Montáž a dodávka rozvaděče RS7 vč. výstroje</t>
  </si>
  <si>
    <t>-1360591840</t>
  </si>
  <si>
    <t>741210002.3</t>
  </si>
  <si>
    <t>Montáž a dodávka rozvaděče RS8 vč. výstroje</t>
  </si>
  <si>
    <t>-53680324</t>
  </si>
  <si>
    <t>741310201</t>
  </si>
  <si>
    <t>Montáž spínač (polo)zapuštěný šroubové připojení 1-jednopólový se zapojením vodičů</t>
  </si>
  <si>
    <t>-114384790</t>
  </si>
  <si>
    <t>Montáž spínačů jedno nebo dvoupólových polozapuštěných nebo zapuštěných se zapojením vodičů šroubové připojení, pro prostředí normální spínačů, řazení 1-jednopólových</t>
  </si>
  <si>
    <t>https://podminky.urs.cz/item/CS_URS_2025_02/741310201</t>
  </si>
  <si>
    <t>34535000</t>
  </si>
  <si>
    <t>spínač kompletní, zapuštěný, jednopólový, řazení 1, šroubové svorky</t>
  </si>
  <si>
    <t>459225985</t>
  </si>
  <si>
    <t>34539049</t>
  </si>
  <si>
    <t>kryt spínače jednoduchý</t>
  </si>
  <si>
    <t>-1207316690</t>
  </si>
  <si>
    <t>741310231</t>
  </si>
  <si>
    <t>Montáž přepínač (polo)zapuštěný šroubové připojení 5-sériový se zapojením vodičů</t>
  </si>
  <si>
    <t>460684562</t>
  </si>
  <si>
    <t>Montáž spínačů jedno nebo dvoupólových polozapuštěných nebo zapuštěných se zapojením vodičů šroubové připojení, pro prostředí normální přepínačů, řazení 5-sériových</t>
  </si>
  <si>
    <t>https://podminky.urs.cz/item/CS_URS_2025_02/741310231</t>
  </si>
  <si>
    <t>34535002</t>
  </si>
  <si>
    <t>přepínač sériový kompletní, zapuštěný, řazení 5, šroubové svorky</t>
  </si>
  <si>
    <t>14674447</t>
  </si>
  <si>
    <t>34539050</t>
  </si>
  <si>
    <t>kryt spínače dělený</t>
  </si>
  <si>
    <t>1990614904</t>
  </si>
  <si>
    <t>741310233</t>
  </si>
  <si>
    <t>Montáž přepínač (polo)zapuštěný šroubové připojení 6-střídavý se zapojením vodičů</t>
  </si>
  <si>
    <t>407319668</t>
  </si>
  <si>
    <t>Montáž spínačů jedno nebo dvoupólových polozapuštěných nebo zapuštěných se zapojením vodičů šroubové připojení, pro prostředí normální přepínačů, řazení 6-střídavých</t>
  </si>
  <si>
    <t>https://podminky.urs.cz/item/CS_URS_2025_02/741310233</t>
  </si>
  <si>
    <t>34535003</t>
  </si>
  <si>
    <t>přepínač střídavý kompletní, zapuštěný, řazení 6, šroubové svorky</t>
  </si>
  <si>
    <t>-1205822168</t>
  </si>
  <si>
    <t>-724487928</t>
  </si>
  <si>
    <t>34539059</t>
  </si>
  <si>
    <t>rámeček jednonásobný</t>
  </si>
  <si>
    <t>587205881</t>
  </si>
  <si>
    <t>34539060</t>
  </si>
  <si>
    <t>rámeček dvojnásobný</t>
  </si>
  <si>
    <t>1374622337</t>
  </si>
  <si>
    <t>34539061</t>
  </si>
  <si>
    <t>rámeček trojnásobný</t>
  </si>
  <si>
    <t>1886441002</t>
  </si>
  <si>
    <t>34539062</t>
  </si>
  <si>
    <t>rámeček čtyřnásobný</t>
  </si>
  <si>
    <t>1613860927</t>
  </si>
  <si>
    <t>34539063</t>
  </si>
  <si>
    <t>rámeček pětinásobný</t>
  </si>
  <si>
    <t>-653268030</t>
  </si>
  <si>
    <t>741310252</t>
  </si>
  <si>
    <t>Montáž spínač (polo)zapuštěný šroubové připojení 2-dvoupólových prostředí venkovní/mokré se zapojením vodičů</t>
  </si>
  <si>
    <t>-1435277307</t>
  </si>
  <si>
    <t>Montáž spínačů jedno nebo dvoupólových polozapuštěných nebo zapuštěných se zapojením vodičů šroubové připojení, pro prostředí venkovní nebo mokré spínačů, řazení 2-dvoupólových</t>
  </si>
  <si>
    <t>https://podminky.urs.cz/item/CS_URS_2025_02/741310252</t>
  </si>
  <si>
    <t>34535014</t>
  </si>
  <si>
    <t>přístroj přepínače zapuštěného střídavého dvojitého, s krytem, řazení 6+6, IP44, šroubové svorky</t>
  </si>
  <si>
    <t>-476179217</t>
  </si>
  <si>
    <t>741311004</t>
  </si>
  <si>
    <t>Montáž čidlo pohybu nástěnné se zapojením vodičů</t>
  </si>
  <si>
    <t>360827914</t>
  </si>
  <si>
    <t>Montáž spínačů speciálních se zapojením vodičů čidla pohybu nástěnného</t>
  </si>
  <si>
    <t>https://podminky.urs.cz/item/CS_URS_2025_02/741311004</t>
  </si>
  <si>
    <t>40461058</t>
  </si>
  <si>
    <t>čidlo pohybové a prezenční stropní 360°</t>
  </si>
  <si>
    <t>1690870471</t>
  </si>
  <si>
    <t>741313002</t>
  </si>
  <si>
    <t>Montáž zásuvka (polo)zapuštěná bezšroubové připojení 2P+PE dvojí zapojení - průběžná se zapojením vodičů</t>
  </si>
  <si>
    <t>1560808632</t>
  </si>
  <si>
    <t>Montáž zásuvek domovních se zapojením vodičů bezšroubové připojení polozapuštěných nebo zapuštěných 10/16 A, provedení 2P + PE dvojí zapojení pro průběžnou montáž</t>
  </si>
  <si>
    <t>https://podminky.urs.cz/item/CS_URS_2025_02/741313002</t>
  </si>
  <si>
    <t>34555239</t>
  </si>
  <si>
    <t>přístroj zásuvky zapuštěné jednonásobné, krytka, šroubové svorky</t>
  </si>
  <si>
    <t>-2010889800</t>
  </si>
  <si>
    <t>741313011</t>
  </si>
  <si>
    <t>Montáž zásuvka chráněná bezšroubové připojení v krabici 2P+PE prostředí základní, vlhké se zapojením vodičů</t>
  </si>
  <si>
    <t>-1740260392</t>
  </si>
  <si>
    <t>Montáž zásuvek domovních se zapojením vodičů bezšroubové připojení chráněných v krabici 10/16 A, pro prostředí normální, provedení 2P + PE</t>
  </si>
  <si>
    <t>https://podminky.urs.cz/item/CS_URS_2025_02/741313011</t>
  </si>
  <si>
    <t>34555020</t>
  </si>
  <si>
    <t>zásuvka nástěnná jednonásobná s víčkem, IP54, bezšroubové svorky</t>
  </si>
  <si>
    <t>1492216667</t>
  </si>
  <si>
    <t>741313042</t>
  </si>
  <si>
    <t>Montáž zásuvka (polo)zapuštěná šroubové připojení 2P+PE dvojí zapojení - průběžná se zapojením vodičů</t>
  </si>
  <si>
    <t>-438847021</t>
  </si>
  <si>
    <t>Montáž zásuvek domovních se zapojením vodičů šroubové připojení polozapuštěných nebo zapuštěných 10/16 A, provedení 2P + PE dvojí zapojení pro průběžnou montáž</t>
  </si>
  <si>
    <t>https://podminky.urs.cz/item/CS_URS_2025_02/741313042</t>
  </si>
  <si>
    <t>barva zelená</t>
  </si>
  <si>
    <t>bílá</t>
  </si>
  <si>
    <t>34555204</t>
  </si>
  <si>
    <t>zásuvka zapuštěná jednonásobná, s optickou přepěťovou ochranou, šroubové svorky</t>
  </si>
  <si>
    <t>1465526415</t>
  </si>
  <si>
    <t>741313082</t>
  </si>
  <si>
    <t>Montáž zásuvka chráněná v krabici šroubové připojení 2P+PE prostředí venkovní, mokré se zapojením vodičů</t>
  </si>
  <si>
    <t>1469108638</t>
  </si>
  <si>
    <t>Montáž zásuvek domovních se zapojením vodičů šroubové připojení venkovní nebo mokré, provedení 2P + PE</t>
  </si>
  <si>
    <t>https://podminky.urs.cz/item/CS_URS_2025_02/741313082</t>
  </si>
  <si>
    <t>34555233</t>
  </si>
  <si>
    <t>zásuvka nástěnná jednonásobná chráněná, s víčkem, IP54, šroubové svorky</t>
  </si>
  <si>
    <t>-1469407637</t>
  </si>
  <si>
    <t>741313083</t>
  </si>
  <si>
    <t>Montáž zásuvka chráněná v krabici šroubové připojení 2P+PE dvojí zapojení, prostředí venkovní, mokré se zapojením vodičů</t>
  </si>
  <si>
    <t>629891981</t>
  </si>
  <si>
    <t>Montáž zásuvek domovních se zapojením vodičů šroubové připojení venkovní nebo mokré, provedení 2P + PE dvojí zapojení pro průběžnou montáž</t>
  </si>
  <si>
    <t>https://podminky.urs.cz/item/CS_URS_2025_02/741313083</t>
  </si>
  <si>
    <t>34555235</t>
  </si>
  <si>
    <t>zásuvka nástěnná jednonásobná s víčkem, IP44, bezšroubové svorky</t>
  </si>
  <si>
    <t>2028622223</t>
  </si>
  <si>
    <t>741372031</t>
  </si>
  <si>
    <t>Montáž svítidlo LED interiérové přisazené nástěnné nouzové bez piktogramu</t>
  </si>
  <si>
    <t>-76110422</t>
  </si>
  <si>
    <t>Montáž svítidel s integrovaným zdrojem LED se zapojením vodičů interiérových přisazených nástěnných nouzových bez piktogramu</t>
  </si>
  <si>
    <t>https://podminky.urs.cz/item/CS_URS_2025_02/741372031</t>
  </si>
  <si>
    <t>20+30+7</t>
  </si>
  <si>
    <t>1716321</t>
  </si>
  <si>
    <t>VELLA LED ECO SO 125 M/NM 3H MT IP65</t>
  </si>
  <si>
    <t>913969625</t>
  </si>
  <si>
    <t>1993048.1</t>
  </si>
  <si>
    <t>SV. STARLET ROUND LED SC 350 NM 2H AT</t>
  </si>
  <si>
    <t>2076361970</t>
  </si>
  <si>
    <t>1951079</t>
  </si>
  <si>
    <t>SV EMELI-PIK PC 150/750 AT 3H SA</t>
  </si>
  <si>
    <t>-1642849936</t>
  </si>
  <si>
    <t>741372061</t>
  </si>
  <si>
    <t>Montáž svítidlo LED interiérové přisazené stropní hranaté nebo kruhové do 0,09 m2 se zapojením vodičů</t>
  </si>
  <si>
    <t>-742296350</t>
  </si>
  <si>
    <t>Montáž svítidel s integrovaným zdrojem LED se zapojením vodičů interiérových přisazených stropních hranatých nebo kruhových plochy do 0,09 m2</t>
  </si>
  <si>
    <t>https://podminky.urs.cz/item/CS_URS_2025_02/741372061</t>
  </si>
  <si>
    <t>1435044.1</t>
  </si>
  <si>
    <t>SVIT.SOFR-L1205 5500/840 OP</t>
  </si>
  <si>
    <t>-597866830</t>
  </si>
  <si>
    <t>1746994</t>
  </si>
  <si>
    <t>SVITIDLO LINEA ROUND 2500/840</t>
  </si>
  <si>
    <t>58343124</t>
  </si>
  <si>
    <t>741372074</t>
  </si>
  <si>
    <t>Montáž svítidlo LED interiérové závěsné liniové</t>
  </si>
  <si>
    <t>119346039</t>
  </si>
  <si>
    <t>Montáž svítidel s integrovaným zdrojem LED se zapojením vodičů interiérových závěsných hranatých nebo kruhových liniových</t>
  </si>
  <si>
    <t>https://podminky.urs.cz/item/CS_URS_2025_02/741372074</t>
  </si>
  <si>
    <t>1716878.1</t>
  </si>
  <si>
    <t>SVITIDLO ZCLED3G13L940/AL51 - 1125/1612 - OPTUGR-B</t>
  </si>
  <si>
    <t>-1950514068</t>
  </si>
  <si>
    <t>1716878.2</t>
  </si>
  <si>
    <t>SVITIDLO ZCLED3G26L940/AL51 - 1960/3224 - OPTUGR-B</t>
  </si>
  <si>
    <t>-1106419278</t>
  </si>
  <si>
    <t>1716878.3</t>
  </si>
  <si>
    <t>SVITIDLO ZCLED3G13L940/AL51 - 2240/3224 - OPTUGR-B</t>
  </si>
  <si>
    <t>2008011692</t>
  </si>
  <si>
    <t>1716878.4</t>
  </si>
  <si>
    <t>SVITIDLO ZCLED3G13L840/AL51 - 1125/1772 - OPTUGR-B</t>
  </si>
  <si>
    <t>-389453910</t>
  </si>
  <si>
    <t>741378006</t>
  </si>
  <si>
    <t>Zřízení upevňovacích bodů pro svítidlo s osazením závěsného háku v podhledu</t>
  </si>
  <si>
    <t>419192004</t>
  </si>
  <si>
    <t>Zřízení upevňovacích bodů pro svítidla s vyvrtáním díry s osazením závěsného háku v podhledu</t>
  </si>
  <si>
    <t>https://podminky.urs.cz/item/CS_URS_2025_02/741378006</t>
  </si>
  <si>
    <t>128*2</t>
  </si>
  <si>
    <t>741810003</t>
  </si>
  <si>
    <t>Celková prohlídka elektrického rozvodu a zařízení přes 0,5 do 1 milionu Kč</t>
  </si>
  <si>
    <t>-345752271</t>
  </si>
  <si>
    <t>Zkoušky a prohlídky elektrických rozvodů a zařízení celková prohlídka a vyhotovení revizní zprávy pro objem montážních prací přes 500 do 1000 tis. Kč</t>
  </si>
  <si>
    <t>https://podminky.urs.cz/item/CS_URS_2025_02/741810003</t>
  </si>
  <si>
    <t>741810011</t>
  </si>
  <si>
    <t>Příplatek k celkové prohlídce za každých dalších 500 000,- Kč</t>
  </si>
  <si>
    <t>-1374161544</t>
  </si>
  <si>
    <t>Zkoušky a prohlídky elektrických rozvodů a zařízení celková prohlídka a vyhotovení revizní zprávy pro objem montážních prací Příplatek k ceně 0003 za každých dalších i započatých 500 tis. Kč přes 1000 tis. Kč</t>
  </si>
  <si>
    <t>https://podminky.urs.cz/item/CS_URS_2025_02/741810011</t>
  </si>
  <si>
    <t>741910412</t>
  </si>
  <si>
    <t>Montáž žlab kovový šířky do 150 mm bez víka</t>
  </si>
  <si>
    <t>-1143266791</t>
  </si>
  <si>
    <t>Montáž žlabů bez stojiny a výložníků kovových s podpěrkami a příslušenstvím bez víka, šířky do 150 mm</t>
  </si>
  <si>
    <t>https://podminky.urs.cz/item/CS_URS_2025_02/741910412</t>
  </si>
  <si>
    <t>34575601</t>
  </si>
  <si>
    <t>žlab kabelový drátěný ŽZ v do 60mm š do 50mm</t>
  </si>
  <si>
    <t>-659387329</t>
  </si>
  <si>
    <t>34575602</t>
  </si>
  <si>
    <t>žlab kabelový drátěný ŽZ v do 60mm š do 100mm</t>
  </si>
  <si>
    <t>-159702494</t>
  </si>
  <si>
    <t>34575603</t>
  </si>
  <si>
    <t>žlab kabelový drátěný ŽZ v do 60mm š do 150mm</t>
  </si>
  <si>
    <t>-1157520678</t>
  </si>
  <si>
    <t>34575387</t>
  </si>
  <si>
    <t>nosník kabelového žlabu drátěného ŽZ 150mm</t>
  </si>
  <si>
    <t>-725746465</t>
  </si>
  <si>
    <t>288/1,0</t>
  </si>
  <si>
    <t>741910413</t>
  </si>
  <si>
    <t>Montáž žlab kovový šířky přes 150 do 250 mm bez víka</t>
  </si>
  <si>
    <t>-279062117</t>
  </si>
  <si>
    <t>Montáž žlabů bez stojiny a výložníků kovových s podpěrkami a příslušenstvím bez víka, šířky přes 150 do 250 mm</t>
  </si>
  <si>
    <t>https://podminky.urs.cz/item/CS_URS_2025_02/741910413</t>
  </si>
  <si>
    <t>34575604</t>
  </si>
  <si>
    <t>žlab kabelový drátěný ŽZ v přes 60mm š přes 150 do 250mm</t>
  </si>
  <si>
    <t>-1069683640</t>
  </si>
  <si>
    <t>34575389</t>
  </si>
  <si>
    <t>nosník kabelového žlabu drátěného ŽZ 250mm</t>
  </si>
  <si>
    <t>1614188328</t>
  </si>
  <si>
    <t>41/1,0</t>
  </si>
  <si>
    <t>741910414</t>
  </si>
  <si>
    <t>Montáž žlab kovový šířky přes 250 do 450 mm bez víka</t>
  </si>
  <si>
    <t>-2138027507</t>
  </si>
  <si>
    <t>Montáž žlabů bez stojiny a výložníků kovových s podpěrkami a příslušenstvím bez víka, šířky přes 250 do 450 mm</t>
  </si>
  <si>
    <t>https://podminky.urs.cz/item/CS_URS_2025_02/741910414</t>
  </si>
  <si>
    <t>34575605</t>
  </si>
  <si>
    <t>žlab kabelový drátěný ŽZ v přes 60mm š přes 250 do 350mm</t>
  </si>
  <si>
    <t>-1199306092</t>
  </si>
  <si>
    <t>34575391</t>
  </si>
  <si>
    <t>nosník kabelového žlabu drátěného ŽZ 400mm</t>
  </si>
  <si>
    <t>617422834</t>
  </si>
  <si>
    <t>61/1,0</t>
  </si>
  <si>
    <t>742311111R</t>
  </si>
  <si>
    <t>Demontáž stávající elektroinstalace bez zachování funkčnosti</t>
  </si>
  <si>
    <t>soub.</t>
  </si>
  <si>
    <t>1647672468</t>
  </si>
  <si>
    <t>742311112R</t>
  </si>
  <si>
    <t>Úpravy stávající elektroinstalace pro zachování funkčnosti</t>
  </si>
  <si>
    <t>-386943854</t>
  </si>
  <si>
    <t>742110202</t>
  </si>
  <si>
    <t>Montáž podlahových krabic pro slaboproud do mazaniny</t>
  </si>
  <si>
    <t>1713209944</t>
  </si>
  <si>
    <t>Montáž podlahových krabic montovaných do mazaniny</t>
  </si>
  <si>
    <t>https://podminky.urs.cz/item/CS_URS_2025_02/742110202</t>
  </si>
  <si>
    <t>34571503</t>
  </si>
  <si>
    <t>krabice univerzální podlahová 332x250x57-75mm</t>
  </si>
  <si>
    <t>-326900527</t>
  </si>
  <si>
    <t>998741121</t>
  </si>
  <si>
    <t>Přesun hmot tonážní pro silnoproud ruční v objektech v do 6 m</t>
  </si>
  <si>
    <t>1388418741</t>
  </si>
  <si>
    <t>Přesun hmot pro silnoproud stanovený z hmotnosti přesunovaného materiálu vodorovná dopravní vzdálenost do 50 m ruční (bez užití mechanizace) v objektech výšky do 6 m</t>
  </si>
  <si>
    <t>https://podminky.urs.cz/item/CS_URS_2025_02/998741121</t>
  </si>
  <si>
    <t>742330044</t>
  </si>
  <si>
    <t>Montáž datové zásuvky 1 až 6 pozic</t>
  </si>
  <si>
    <t>436708043</t>
  </si>
  <si>
    <t>Montáž strukturované kabeláže zásuvek datových pod omítku, do nábytku, do parapetního žlabu nebo podlahové krabice 1 až 6 pozic</t>
  </si>
  <si>
    <t>https://podminky.urs.cz/item/CS_URS_2025_02/742330044</t>
  </si>
  <si>
    <t>34555007</t>
  </si>
  <si>
    <t>zásuvka USB nabíječka dvojitá typu A + C, kompletní přístroj s rámečkem, 2,4 A nebo 2 x 1,2 A</t>
  </si>
  <si>
    <t>1678417252</t>
  </si>
  <si>
    <t>742350001</t>
  </si>
  <si>
    <t>Montáž signalizačního světla s elektronikou a akustickou signalizací k zařízení pro ZTP</t>
  </si>
  <si>
    <t>-911464140</t>
  </si>
  <si>
    <t>Montáž zařízení pro tělesně postižené signalizačního světla s akustickou signalizací</t>
  </si>
  <si>
    <t>https://podminky.urs.cz/item/CS_URS_2025_02/742350001</t>
  </si>
  <si>
    <t>742350002</t>
  </si>
  <si>
    <t>Montáž potvrzovacího tlačítka k zařízení pro ZTP</t>
  </si>
  <si>
    <t>2118918589</t>
  </si>
  <si>
    <t>Montáž zařízení pro tělesně postižené potvrzovacího tlačítka</t>
  </si>
  <si>
    <t>https://podminky.urs.cz/item/CS_URS_2025_02/742350002</t>
  </si>
  <si>
    <t>742350003</t>
  </si>
  <si>
    <t>Montáž volacího tlačítka do výšky 900 mm a táhla do výšky 150 mm k zařízení pro ZTP</t>
  </si>
  <si>
    <t>1146841263</t>
  </si>
  <si>
    <t>Montáž zařízení pro tělesně postižené volacího tlačítka do výšky 900 mm a táhla do výšky 150 mm</t>
  </si>
  <si>
    <t>https://podminky.urs.cz/item/CS_URS_2025_02/742350003</t>
  </si>
  <si>
    <t>742350004</t>
  </si>
  <si>
    <t>Montáž napájecího zdroje 24 V k zařízení pro ZTP</t>
  </si>
  <si>
    <t>-983785239</t>
  </si>
  <si>
    <t>Montáž zařízení pro tělesně postižené napájecího zdroje 24 V</t>
  </si>
  <si>
    <t>https://podminky.urs.cz/item/CS_URS_2025_02/742350004</t>
  </si>
  <si>
    <t>34535107</t>
  </si>
  <si>
    <t>sada pro nouzovou signalizaci s modulem s opticko-akustickým alarmem tlačítko signální tahové resetovací tlačítko transformátor včetně rámečků 230V IP20</t>
  </si>
  <si>
    <t>-1694288146</t>
  </si>
  <si>
    <t>Práce a dodávky M</t>
  </si>
  <si>
    <t>21-M</t>
  </si>
  <si>
    <t>Elektromontáže</t>
  </si>
  <si>
    <t>210170001</t>
  </si>
  <si>
    <t>Montáž transformátorů jednofázových nn vestavných 1x primár - 1x sekundár do 200 VA se zapojením vodičů</t>
  </si>
  <si>
    <t>-2079873763</t>
  </si>
  <si>
    <t>Montáž jednofázových transformátorů nn se zapojením vodičů vestavných 1x primár - 1x sekundár do 200 VA</t>
  </si>
  <si>
    <t>https://podminky.urs.cz/item/CS_URS_2025_02/210170001</t>
  </si>
  <si>
    <t>37422101.1</t>
  </si>
  <si>
    <t>transformátor zvonkový 16VA 240V 8/12/24V</t>
  </si>
  <si>
    <t>489270256</t>
  </si>
  <si>
    <t>transformátor  16VA 240V 8/12/24V AC/DC 30W</t>
  </si>
  <si>
    <t>1.1 - Elektroinstalace  - silnoproud - doplnění 1 bezdotykové otevírání dveří</t>
  </si>
  <si>
    <t>Elektromagnetický pohon dveří 110 kg</t>
  </si>
  <si>
    <t>1096241306</t>
  </si>
  <si>
    <t>Poznámka k položce:_x000D_
D+M, viz PD</t>
  </si>
  <si>
    <t>Tlačné kloubové rameno</t>
  </si>
  <si>
    <t>779975450</t>
  </si>
  <si>
    <t>Jednopaprskový senzor bezpečnosti</t>
  </si>
  <si>
    <t>-448360386</t>
  </si>
  <si>
    <t>Bezdotykový senzor přiblížení</t>
  </si>
  <si>
    <t>-1753659385</t>
  </si>
  <si>
    <t>1683642862</t>
  </si>
  <si>
    <t>Klíčový přepínačfunkcí pohonu</t>
  </si>
  <si>
    <t>-1784081918</t>
  </si>
  <si>
    <t>Konfigurační karta pro řízení funkcí</t>
  </si>
  <si>
    <t>Bateriový set pro pohon</t>
  </si>
  <si>
    <t>1315766539</t>
  </si>
  <si>
    <t>-949288239</t>
  </si>
  <si>
    <t>21175571</t>
  </si>
  <si>
    <t>768108329</t>
  </si>
  <si>
    <t>2052099368</t>
  </si>
  <si>
    <t>741210002.10</t>
  </si>
  <si>
    <t xml:space="preserve">Doplnění výzbroje rozvaděče RS2 </t>
  </si>
  <si>
    <t>1454594812</t>
  </si>
  <si>
    <t>998741201</t>
  </si>
  <si>
    <t>Přesun hmot procentní pro silnoproud v objektech v do 6 m</t>
  </si>
  <si>
    <t>-1643244530</t>
  </si>
  <si>
    <t>Přesun hmot pro silnoproud stanovený procentní sazbou (%) z ceny vodorovná dopravní vzdálenost do 50 m základní v objektech výšky do 6 m</t>
  </si>
  <si>
    <t>https://podminky.urs.cz/item/CS_URS_2025_02/998741201</t>
  </si>
  <si>
    <t>1.2 - Elektroinstalace - silnoproud - doplnění 2 ventilátory a osoušeč</t>
  </si>
  <si>
    <t>Elektrický osoušeč rukou - tryskový D+M</t>
  </si>
  <si>
    <t>-653108875</t>
  </si>
  <si>
    <t xml:space="preserve">Poznámka k položce:_x000D_
odolný kov nebo ABS plast, bílý/šedý, rychlost proudění vzduchu min. 300 km/h </t>
  </si>
  <si>
    <t>Stropní ventilátor - 900 mm D+M</t>
  </si>
  <si>
    <t>-184565207</t>
  </si>
  <si>
    <t>Poznámka k položce:_x000D_
Stropní ventilátor bez osvětlení bílé barvy. Průměr 900mm + dálkové ovládání. DC motor min 5 nastavitelných rychlostí. Ventilátor s funkcí zpětného chodu léto-zima. Průtok vzduchu cca 150 m3</t>
  </si>
  <si>
    <t>2 - Elektroinstalace - slaboproud</t>
  </si>
  <si>
    <t xml:space="preserve">      01 - Ukončení vodičů </t>
  </si>
  <si>
    <t xml:space="preserve">      02 - Datový, kamerový systém</t>
  </si>
  <si>
    <t xml:space="preserve">        D1 - RACK č.m. S37</t>
  </si>
  <si>
    <t xml:space="preserve">      03 - Monitor kamery</t>
  </si>
  <si>
    <t xml:space="preserve">      04 - Demontáž stávající slaboproudé instalace, vč. nepředvítatelných prací</t>
  </si>
  <si>
    <t xml:space="preserve">      05 - ROZVOD  GSM</t>
  </si>
  <si>
    <t xml:space="preserve">      06 - Televizní rozvod</t>
  </si>
  <si>
    <t xml:space="preserve">      07 - Telefonní rozvod</t>
  </si>
  <si>
    <t xml:space="preserve">      08 - Pomocný materiál</t>
  </si>
  <si>
    <t xml:space="preserve">      09 - PPV</t>
  </si>
  <si>
    <t xml:space="preserve">      10 - Revize</t>
  </si>
  <si>
    <t xml:space="preserve">      11 - Dokumentace skutečného provedení</t>
  </si>
  <si>
    <t xml:space="preserve">      12 - Požárně bezpečností přepážky</t>
  </si>
  <si>
    <t>396392286</t>
  </si>
  <si>
    <t>200*0,03</t>
  </si>
  <si>
    <t>1206390966</t>
  </si>
  <si>
    <t>viz PD</t>
  </si>
  <si>
    <t>673241776</t>
  </si>
  <si>
    <t>977343121</t>
  </si>
  <si>
    <t>Frézování drážek ve stropech z betonu včetně omítky do 30x30 mm</t>
  </si>
  <si>
    <t>-1010566850</t>
  </si>
  <si>
    <t>Frézování drážek pro vodiče ve stropech nebo klenbách z betonu včetně omítky, rozměru do 30x30 mm</t>
  </si>
  <si>
    <t>https://podminky.urs.cz/item/CS_URS_2025_02/977343121</t>
  </si>
  <si>
    <t>-1657071076</t>
  </si>
  <si>
    <t>-560502156</t>
  </si>
  <si>
    <t>0,47*2 'Přepočtené koeficientem množství</t>
  </si>
  <si>
    <t>1439926039</t>
  </si>
  <si>
    <t>-117559702</t>
  </si>
  <si>
    <t>0,47*20 'Přepočtené koeficientem množství</t>
  </si>
  <si>
    <t>-1099295786</t>
  </si>
  <si>
    <t>1744691458</t>
  </si>
  <si>
    <t>01</t>
  </si>
  <si>
    <t xml:space="preserve">Ukončení vodičů </t>
  </si>
  <si>
    <t>741130001</t>
  </si>
  <si>
    <t>Do 2,5 mm2</t>
  </si>
  <si>
    <t>741130004</t>
  </si>
  <si>
    <t>Do 6 mm2</t>
  </si>
  <si>
    <t>741130006</t>
  </si>
  <si>
    <t>Do 16 mm2</t>
  </si>
  <si>
    <t>Inf.cena</t>
  </si>
  <si>
    <t>Označovací štítky na kabely</t>
  </si>
  <si>
    <t>Mat.</t>
  </si>
  <si>
    <t>742190001</t>
  </si>
  <si>
    <t>Vyhledání vývodů</t>
  </si>
  <si>
    <t>742190002</t>
  </si>
  <si>
    <t>Značení trasy</t>
  </si>
  <si>
    <t>742190003</t>
  </si>
  <si>
    <t>Vyvazování kabelů ve žlabu</t>
  </si>
  <si>
    <t>02</t>
  </si>
  <si>
    <t>Datový, kamerový systém</t>
  </si>
  <si>
    <t>742121001</t>
  </si>
  <si>
    <t>Stíněný kabel cat. 6, plášť LSOHFR, ANSI/TIA/EIA-568-B.2-10, NVP min 65%, měděné žíly, B2ca-s1-d1-a1</t>
  </si>
  <si>
    <t>Mat..1</t>
  </si>
  <si>
    <t>742330101</t>
  </si>
  <si>
    <t>Certifikační měření kabelů UTP přímou metodou</t>
  </si>
  <si>
    <t>210051111</t>
  </si>
  <si>
    <t>Optický kabel Singlemode OS2, 9/125, 8 vl., s klasifikací B2ca-s1-d1-a1 dle vyhl. 751/2006</t>
  </si>
  <si>
    <t>Mat..2</t>
  </si>
  <si>
    <t>741313009-S</t>
  </si>
  <si>
    <t>Datová zásuvka 1xRJ45, Modular Jack RJ45-6 cat., komponentová, pod omítku, kompletní</t>
  </si>
  <si>
    <t>Mat..3</t>
  </si>
  <si>
    <t>741313009-S.1</t>
  </si>
  <si>
    <t>Datová zásuvka 2xRJ45, Modular Jack RJ45-6 cat., komponentová, pod omítku, kompletní</t>
  </si>
  <si>
    <t>Mat..4</t>
  </si>
  <si>
    <t>741112061</t>
  </si>
  <si>
    <t>Krabice přístrojová KU 68/2 pod omítku</t>
  </si>
  <si>
    <t>Mat..5</t>
  </si>
  <si>
    <t>Inf.cena.1</t>
  </si>
  <si>
    <t>RÁMEČEK 3901A - B10B</t>
  </si>
  <si>
    <t>Mat..6</t>
  </si>
  <si>
    <t>Inf.cena.2</t>
  </si>
  <si>
    <t>Ukončení kabelu UTP na zásuvce</t>
  </si>
  <si>
    <t>741110001</t>
  </si>
  <si>
    <t>Trubka MONOFLEX 16</t>
  </si>
  <si>
    <t>Mat..7</t>
  </si>
  <si>
    <t>741110001.1</t>
  </si>
  <si>
    <t>Trubka MONOFLEX 25</t>
  </si>
  <si>
    <t>Mat..8</t>
  </si>
  <si>
    <t>741910302</t>
  </si>
  <si>
    <t>Drátěný žlab 50/50 mm, vč. uchycení, odboček</t>
  </si>
  <si>
    <t>Mat..9</t>
  </si>
  <si>
    <t>741910302.1</t>
  </si>
  <si>
    <t>Drátěný žlab 60/100 mm, vč. uchycení, odboček</t>
  </si>
  <si>
    <t>Mat..10</t>
  </si>
  <si>
    <t>741910302.2</t>
  </si>
  <si>
    <t>Drátěný žlab 60/150 mm, vč. uchycení, odboček</t>
  </si>
  <si>
    <t>Mat..11</t>
  </si>
  <si>
    <t>Inf.cena.3</t>
  </si>
  <si>
    <t>Závitové tyče 1,0 m/6mm2</t>
  </si>
  <si>
    <t>Mat..12</t>
  </si>
  <si>
    <t>741110063</t>
  </si>
  <si>
    <t>Trubka KOPOFLEX pr. 80 mm - průrazy stoupací vedení</t>
  </si>
  <si>
    <t>Mat..13</t>
  </si>
  <si>
    <t>Inf.cena.4</t>
  </si>
  <si>
    <t>Podložka plastová pod datové kabely v kabelovém žlabu 60 mm</t>
  </si>
  <si>
    <t>Mat..13.1</t>
  </si>
  <si>
    <t>RACK č.m. S37</t>
  </si>
  <si>
    <t>741210201</t>
  </si>
  <si>
    <t>Rozvaděč 42 U, 1000 x 2000 x 1000, přední dveře prosklené, zadní dveře dvoudílné perforované</t>
  </si>
  <si>
    <t>Mat..14</t>
  </si>
  <si>
    <t>Rozvaděč 42 U, 800 x 2000 x 800, přední dveře prosklené, zadní dveře dvoudílné perforované</t>
  </si>
  <si>
    <t>Inf.cena.5</t>
  </si>
  <si>
    <t>Podstavec 1000x1000 s filtrem</t>
  </si>
  <si>
    <t>Mat..15</t>
  </si>
  <si>
    <t>Inf.cena.6</t>
  </si>
  <si>
    <t>Ventilační jednotka, horní, s termostatem</t>
  </si>
  <si>
    <t>Mat..16</t>
  </si>
  <si>
    <t>742330022</t>
  </si>
  <si>
    <t>Panel napájecí 230V/9 zásuvek s přep. ochrannou, 9xCEE7/5, 3m PN</t>
  </si>
  <si>
    <t>Mat..17</t>
  </si>
  <si>
    <t>742330024</t>
  </si>
  <si>
    <t>Patch panel 48 port 6 cat., osazený</t>
  </si>
  <si>
    <t>Mat..18</t>
  </si>
  <si>
    <t>742330023</t>
  </si>
  <si>
    <t>Vyvazovací panel plastové oko 2U</t>
  </si>
  <si>
    <t>Mat..19</t>
  </si>
  <si>
    <t>742330023.1</t>
  </si>
  <si>
    <t>Vyvazovací panel plastové oko 1U</t>
  </si>
  <si>
    <t>Mat..20</t>
  </si>
  <si>
    <t>Inf.cena.7</t>
  </si>
  <si>
    <t>Ukončení kabelu UTP na patch panelu</t>
  </si>
  <si>
    <t>Inf.cena.8</t>
  </si>
  <si>
    <t>Optická vana pro 48* LC Duplex, konektory LC duplex, kompelt vč. pigtailů, kazet, ochran svárů</t>
  </si>
  <si>
    <t>Mat..21</t>
  </si>
  <si>
    <t>742330021</t>
  </si>
  <si>
    <t>Police pevná do rozvaděče REC 1U</t>
  </si>
  <si>
    <t>Mat..22</t>
  </si>
  <si>
    <t>Inf.cena.9</t>
  </si>
  <si>
    <t>Pigtail  9/125 LC 1,5 m</t>
  </si>
  <si>
    <t>Pigtail 9/125 LC 1,5 m</t>
  </si>
  <si>
    <t>Mat..23</t>
  </si>
  <si>
    <t>Inf.cena.10</t>
  </si>
  <si>
    <t>Optický svár</t>
  </si>
  <si>
    <t>vl</t>
  </si>
  <si>
    <t>Mat..24</t>
  </si>
  <si>
    <t>Inf.cena.11</t>
  </si>
  <si>
    <t>Ochrana optického sváru</t>
  </si>
  <si>
    <t>Mat..25</t>
  </si>
  <si>
    <t>Inf.cena.12</t>
  </si>
  <si>
    <t>Cable managers - boční vyvazování</t>
  </si>
  <si>
    <t>Mat..26</t>
  </si>
  <si>
    <t>Inf.cena.13</t>
  </si>
  <si>
    <t>Patch kabely 2,0m</t>
  </si>
  <si>
    <t>Mat..27</t>
  </si>
  <si>
    <t>Inf.cena.14</t>
  </si>
  <si>
    <t>2U pass trough-duct přechod kabelů</t>
  </si>
  <si>
    <t>Mat..28</t>
  </si>
  <si>
    <t>Inf.cena.15</t>
  </si>
  <si>
    <t>Záslepka do ODF</t>
  </si>
  <si>
    <t>Mat..29</t>
  </si>
  <si>
    <t>Inf.cena.16</t>
  </si>
  <si>
    <t>Montáž komponentů REC</t>
  </si>
  <si>
    <t>Inf.cena.17</t>
  </si>
  <si>
    <t>UPS 230V, instalace do REC 5000VA</t>
  </si>
  <si>
    <t>Mat..30</t>
  </si>
  <si>
    <t>Poznámka k položce:_x000D_
Pozn. Prodávající zaručuje, že jím prodané zařízení :  a) je dodáno se zárukou výrobce b) je podporováno výrobcem v rámci programu podpory a servisu  c) je dodáno s platnou licencí pro užívání programového vybavení výrobce  d) se nachází v Evropském hospodářském prostoru v souladu s platnou legislativou ohledně paralelního trhu  e) je reportováno zpět výrobci jako prodáno kupujícímu spolu s prodávaným zařízením Prodávající předá Kupujícímu písemné potvrzení, že veškeré prodávané zařízení splňuje výše uvedené podmínky pod bodem a) až e).</t>
  </si>
  <si>
    <t>Inf.cena.18</t>
  </si>
  <si>
    <t>Vnitřní kamera  - montáž</t>
  </si>
  <si>
    <t>Vnitřní kamera, - montáž</t>
  </si>
  <si>
    <t>Mat..31</t>
  </si>
  <si>
    <t>Vnitřní kamera, dle specifikace uvedené v projektové dokumentaci (plně kompatibilní se stávajícím kamerovým systémem)</t>
  </si>
  <si>
    <t>Inf.cena.19</t>
  </si>
  <si>
    <t>Licence pro aplikaci ke kamerám</t>
  </si>
  <si>
    <t>Inf.cena.20</t>
  </si>
  <si>
    <t>WIFI - montáž</t>
  </si>
  <si>
    <t>Mat..32</t>
  </si>
  <si>
    <t>WIFI dle specifikace uvedené v projektové dokumentaci ( plně kompatibilní se stávajícím systémem WI-FI)</t>
  </si>
  <si>
    <t>03</t>
  </si>
  <si>
    <t>Monitor kamery</t>
  </si>
  <si>
    <t>Monitor kamery, dle specifikace uvedené v projektové domumentaci (plně kompatibilní s estávajícím systémem)</t>
  </si>
  <si>
    <t>-422862317</t>
  </si>
  <si>
    <t>Monitor kamery, dle specifikace uvedené v projektové domumentaci (plně kompatibilní se stávajícím systémem)</t>
  </si>
  <si>
    <t>04</t>
  </si>
  <si>
    <t>Demontáž stávající slaboproudé instalace, vč. nepředvítatelných prací</t>
  </si>
  <si>
    <t>742124801</t>
  </si>
  <si>
    <t>Demontáž kabelů - slaboproud</t>
  </si>
  <si>
    <t>741315813-S</t>
  </si>
  <si>
    <t>Demontáž datových zásuvek</t>
  </si>
  <si>
    <t>Inf.cena.27</t>
  </si>
  <si>
    <t>Nepředvídatelné práce</t>
  </si>
  <si>
    <t>h</t>
  </si>
  <si>
    <t>05</t>
  </si>
  <si>
    <t>ROZVOD  GSM</t>
  </si>
  <si>
    <t>741120301.1</t>
  </si>
  <si>
    <t>Kabel 230V H05 361 1,5</t>
  </si>
  <si>
    <t>Mat..37</t>
  </si>
  <si>
    <t>742121001.1</t>
  </si>
  <si>
    <t>Kabel např. BELDEN H155</t>
  </si>
  <si>
    <t>Mat..38</t>
  </si>
  <si>
    <t>742121001.2</t>
  </si>
  <si>
    <t>Kabel např. BELDEN H1000 venkovní</t>
  </si>
  <si>
    <t>Mat..39</t>
  </si>
  <si>
    <t>741110502</t>
  </si>
  <si>
    <t>Lišta 13x18 mm</t>
  </si>
  <si>
    <t>Mat..40</t>
  </si>
  <si>
    <t>232</t>
  </si>
  <si>
    <t>741210002</t>
  </si>
  <si>
    <t>Rozvaděč GSM 600x400x200 mm</t>
  </si>
  <si>
    <t>234</t>
  </si>
  <si>
    <t>Mat..41</t>
  </si>
  <si>
    <t>236</t>
  </si>
  <si>
    <t>Inf.cena.28</t>
  </si>
  <si>
    <t>Dvoupásmový zesilovač GSM</t>
  </si>
  <si>
    <t>238</t>
  </si>
  <si>
    <t>Mat..42</t>
  </si>
  <si>
    <t>240</t>
  </si>
  <si>
    <t>Inf.cena.29</t>
  </si>
  <si>
    <t>Dvoucestný splitter</t>
  </si>
  <si>
    <t>Mat..43</t>
  </si>
  <si>
    <t>244</t>
  </si>
  <si>
    <t>Inf.cena.30</t>
  </si>
  <si>
    <t xml:space="preserve">Anténa GSM venkovní </t>
  </si>
  <si>
    <t>246</t>
  </si>
  <si>
    <t>Mat..44</t>
  </si>
  <si>
    <t>248</t>
  </si>
  <si>
    <t>Inf.cena.31</t>
  </si>
  <si>
    <t>Anténa sektorová 9 db</t>
  </si>
  <si>
    <t>250</t>
  </si>
  <si>
    <t>Mat..45</t>
  </si>
  <si>
    <t>252</t>
  </si>
  <si>
    <t>Inf.cena.32</t>
  </si>
  <si>
    <t>Držák stožáru na dlaždici</t>
  </si>
  <si>
    <t>254</t>
  </si>
  <si>
    <t>Mat..46</t>
  </si>
  <si>
    <t>256</t>
  </si>
  <si>
    <t>Inf.cena.33</t>
  </si>
  <si>
    <t>Stožár 2,0 m</t>
  </si>
  <si>
    <t>258</t>
  </si>
  <si>
    <t>Mat..47</t>
  </si>
  <si>
    <t>260</t>
  </si>
  <si>
    <t>Inf.cena.34</t>
  </si>
  <si>
    <t>Gumová podložka pod dlaždici</t>
  </si>
  <si>
    <t>262</t>
  </si>
  <si>
    <t>Mat..48</t>
  </si>
  <si>
    <t>264</t>
  </si>
  <si>
    <t>Inf.cena.35</t>
  </si>
  <si>
    <t>Dlaždice</t>
  </si>
  <si>
    <t>266</t>
  </si>
  <si>
    <t>Mat..49</t>
  </si>
  <si>
    <t>268</t>
  </si>
  <si>
    <t>Inf.cena.36</t>
  </si>
  <si>
    <t>Redukce např. F/N</t>
  </si>
  <si>
    <t>270</t>
  </si>
  <si>
    <t>Mat..50</t>
  </si>
  <si>
    <t>Redukce např.  F/N</t>
  </si>
  <si>
    <t>272</t>
  </si>
  <si>
    <t>Inf.cena.37</t>
  </si>
  <si>
    <t>Konektor</t>
  </si>
  <si>
    <t>274</t>
  </si>
  <si>
    <t>Mat..51</t>
  </si>
  <si>
    <t xml:space="preserve">Konektor </t>
  </si>
  <si>
    <t>276</t>
  </si>
  <si>
    <t>Inf.cena.38</t>
  </si>
  <si>
    <t>Konektor "F"</t>
  </si>
  <si>
    <t>278</t>
  </si>
  <si>
    <t>Mat..52</t>
  </si>
  <si>
    <t>280</t>
  </si>
  <si>
    <t>Inf.cena.39</t>
  </si>
  <si>
    <t>Zásuvka 230V/16A, IP 44</t>
  </si>
  <si>
    <t>282</t>
  </si>
  <si>
    <t>Mat..53</t>
  </si>
  <si>
    <t>284</t>
  </si>
  <si>
    <t>286</t>
  </si>
  <si>
    <t>288</t>
  </si>
  <si>
    <t>741130001.1</t>
  </si>
  <si>
    <t>Ukončení vodičů do 2,5 mm2</t>
  </si>
  <si>
    <t>290</t>
  </si>
  <si>
    <t>Inf.cena.25</t>
  </si>
  <si>
    <t>Elektroinstalační pomocný materiál</t>
  </si>
  <si>
    <t>292</t>
  </si>
  <si>
    <t>Inf.cena.26</t>
  </si>
  <si>
    <t>Programování  systému</t>
  </si>
  <si>
    <t>294</t>
  </si>
  <si>
    <t>Programování systému</t>
  </si>
  <si>
    <t>06</t>
  </si>
  <si>
    <t>Televizní rozvod</t>
  </si>
  <si>
    <t>741120301.2</t>
  </si>
  <si>
    <t>Kabel 75 Ohmů, B2ca-s1-d1-a1</t>
  </si>
  <si>
    <t>296</t>
  </si>
  <si>
    <t>Mat..54</t>
  </si>
  <si>
    <t>298</t>
  </si>
  <si>
    <t>741313009-S.2</t>
  </si>
  <si>
    <t>Televizní zásuvka koncová</t>
  </si>
  <si>
    <t>300</t>
  </si>
  <si>
    <t>Mat..55</t>
  </si>
  <si>
    <t>302</t>
  </si>
  <si>
    <t>741313009-S.3</t>
  </si>
  <si>
    <t>Televizní zásuvka průběžná</t>
  </si>
  <si>
    <t>304</t>
  </si>
  <si>
    <t>Mat..56</t>
  </si>
  <si>
    <t>306</t>
  </si>
  <si>
    <t>308</t>
  </si>
  <si>
    <t>310</t>
  </si>
  <si>
    <t>312</t>
  </si>
  <si>
    <t>314</t>
  </si>
  <si>
    <t>Inf.cena.40</t>
  </si>
  <si>
    <t>Televizní přístroj 32" včetně držáku na zeď dle specifikace uvedené v projektové dokumentaci</t>
  </si>
  <si>
    <t>316</t>
  </si>
  <si>
    <t>Poznámka k položce:_x000D_
montáž</t>
  </si>
  <si>
    <t>Mat..57</t>
  </si>
  <si>
    <t>318</t>
  </si>
  <si>
    <t>Poznámka k položce:_x000D_
diodávka</t>
  </si>
  <si>
    <t>320</t>
  </si>
  <si>
    <t>322</t>
  </si>
  <si>
    <t>07</t>
  </si>
  <si>
    <t>Telefonní rozvod</t>
  </si>
  <si>
    <t>741120301.3</t>
  </si>
  <si>
    <t>Kabel SYKFY 10x2x0,5</t>
  </si>
  <si>
    <t>324</t>
  </si>
  <si>
    <t>Mat..58</t>
  </si>
  <si>
    <t>326</t>
  </si>
  <si>
    <t>328</t>
  </si>
  <si>
    <t>330</t>
  </si>
  <si>
    <t>741110502.1</t>
  </si>
  <si>
    <t>Elektroinstalační lišta LHD 40x40 mm</t>
  </si>
  <si>
    <t>332</t>
  </si>
  <si>
    <t>Mat..59</t>
  </si>
  <si>
    <t>334</t>
  </si>
  <si>
    <t>336</t>
  </si>
  <si>
    <t>338</t>
  </si>
  <si>
    <t>Inf.cena.41</t>
  </si>
  <si>
    <t>Telefonní přístroj</t>
  </si>
  <si>
    <t>340</t>
  </si>
  <si>
    <t>Mat..60</t>
  </si>
  <si>
    <t>342</t>
  </si>
  <si>
    <t>344</t>
  </si>
  <si>
    <t>346</t>
  </si>
  <si>
    <t>08</t>
  </si>
  <si>
    <t>Pomocný materiál</t>
  </si>
  <si>
    <t>08-1</t>
  </si>
  <si>
    <t>Pomocný materiál 3% z materiálu</t>
  </si>
  <si>
    <t>1304586083</t>
  </si>
  <si>
    <t>09</t>
  </si>
  <si>
    <t>PPV</t>
  </si>
  <si>
    <t>09-1</t>
  </si>
  <si>
    <t>PPV 6% z montáží</t>
  </si>
  <si>
    <t>1596569693</t>
  </si>
  <si>
    <t>Revize</t>
  </si>
  <si>
    <t>10-01</t>
  </si>
  <si>
    <t>-631698982</t>
  </si>
  <si>
    <t>Dokumentace skutečného provedení</t>
  </si>
  <si>
    <t>11-01</t>
  </si>
  <si>
    <t>1981293139</t>
  </si>
  <si>
    <t>Požárně bezpečností přepážky</t>
  </si>
  <si>
    <t>12-01</t>
  </si>
  <si>
    <t>Požárně bezpečnostní přepážky</t>
  </si>
  <si>
    <t>1627957104</t>
  </si>
  <si>
    <t>2.1 - Elektroinstalace - slaboproud - Elektronická recepce a vyvolávací systém</t>
  </si>
  <si>
    <t>1296241887</t>
  </si>
  <si>
    <t>výměra  z PD</t>
  </si>
  <si>
    <t>50*0,03</t>
  </si>
  <si>
    <t>2033040193</t>
  </si>
  <si>
    <t>výměra z PD</t>
  </si>
  <si>
    <t>-1513664577</t>
  </si>
  <si>
    <t>-1441782243</t>
  </si>
  <si>
    <t>-1153996136</t>
  </si>
  <si>
    <t>-512775242</t>
  </si>
  <si>
    <t>0,12*2 'Přepočtené koeficientem množství</t>
  </si>
  <si>
    <t>454430355</t>
  </si>
  <si>
    <t>-463720258</t>
  </si>
  <si>
    <t>0,12*20 'Přepočtené koeficientem množství</t>
  </si>
  <si>
    <t>2122131140</t>
  </si>
  <si>
    <t>-1812077903</t>
  </si>
  <si>
    <t>1276369325</t>
  </si>
  <si>
    <t>-1678546251</t>
  </si>
  <si>
    <t>-1884278999</t>
  </si>
  <si>
    <t>-2146042964</t>
  </si>
  <si>
    <t>1410713216</t>
  </si>
  <si>
    <t>741120301</t>
  </si>
  <si>
    <t>CXKE-R 2A x 1.5</t>
  </si>
  <si>
    <t>-1709160292</t>
  </si>
  <si>
    <t>Mat..33</t>
  </si>
  <si>
    <t>-1438045958</t>
  </si>
  <si>
    <t>Dveřní signalizační panel "VSTUPTE"</t>
  </si>
  <si>
    <t>467561382</t>
  </si>
  <si>
    <t>Poznámka k položce:_x000D_
dodávka a montáž_x000D_
LED panel o minimálních rozměrech 230x50 mm_x000D_
Zobrazuje pokyn pro vstup klienta_x000D_
Napájení 24V AC/DC_x000D_
Ovládán prostřednictvím řídící jednotky systému</t>
  </si>
  <si>
    <t>Inf.cena.21</t>
  </si>
  <si>
    <t>Elektronická recepce dle specifikace uvedené v projektové dokumentaci (plně kompatibilní se stávající elektronickou recepcí)</t>
  </si>
  <si>
    <t>449137666</t>
  </si>
  <si>
    <t>Pol2</t>
  </si>
  <si>
    <t>Elektronická recepce dle specifikace uvedené v projektové dokumentaci (plně kompatibilní se stávající elektronickou recepcí )</t>
  </si>
  <si>
    <t>610972310</t>
  </si>
  <si>
    <t>Poznámka k položce:_x000D_
dodávka</t>
  </si>
  <si>
    <t>Inf.cena.22</t>
  </si>
  <si>
    <t>Vyvolávací systém 43" obrazovka k elektronické recepci dle specifikace uvedené v projektové dokumentaci (plně kompatibilní se stávajícím vyvolávacím systémem ).</t>
  </si>
  <si>
    <t>971829495</t>
  </si>
  <si>
    <t>Mat..34</t>
  </si>
  <si>
    <t>-312403690</t>
  </si>
  <si>
    <t>Inf.cena.23</t>
  </si>
  <si>
    <t>Elektrický zámek do dveří 24 V AC/DC</t>
  </si>
  <si>
    <t>1021481693</t>
  </si>
  <si>
    <t>Mat..35</t>
  </si>
  <si>
    <t>-611142236</t>
  </si>
  <si>
    <t>Inf.cena.24</t>
  </si>
  <si>
    <t>Tlačítko pro otevření dveří</t>
  </si>
  <si>
    <t>-790308513</t>
  </si>
  <si>
    <t>Mat..36</t>
  </si>
  <si>
    <t>875356169</t>
  </si>
  <si>
    <t>-1206203169</t>
  </si>
  <si>
    <t>961956944</t>
  </si>
  <si>
    <t>-1341237329</t>
  </si>
  <si>
    <t>1643103368</t>
  </si>
  <si>
    <t>-1266395089</t>
  </si>
  <si>
    <t>-261235152</t>
  </si>
  <si>
    <t>-720396423</t>
  </si>
  <si>
    <t>1183116613</t>
  </si>
  <si>
    <t>-1128774410</t>
  </si>
  <si>
    <t>Poznámka k položce:_x000D_
D+M</t>
  </si>
  <si>
    <t>-1726495955</t>
  </si>
  <si>
    <t>742-revize</t>
  </si>
  <si>
    <t>Revize zařízení</t>
  </si>
  <si>
    <t>-1967802313</t>
  </si>
  <si>
    <t>742-PO</t>
  </si>
  <si>
    <t>1172254910</t>
  </si>
  <si>
    <t>3 - GSM</t>
  </si>
  <si>
    <t>-1767695129</t>
  </si>
  <si>
    <t>2*35*0,02</t>
  </si>
  <si>
    <t>-744074599</t>
  </si>
  <si>
    <t>-1869958692</t>
  </si>
  <si>
    <t>977343111</t>
  </si>
  <si>
    <t>Frézování drážek ve stropech z betonu do 30x30 mm</t>
  </si>
  <si>
    <t>405462326</t>
  </si>
  <si>
    <t>Frézování drážek pro vodiče ve stropech nebo klenbách z betonu, rozměru do 30x30 mm</t>
  </si>
  <si>
    <t>https://podminky.urs.cz/item/CS_URS_2025_02/977343111</t>
  </si>
  <si>
    <t>1640350123</t>
  </si>
  <si>
    <t>-1655506230</t>
  </si>
  <si>
    <t>0,18*2 'Přepočtené koeficientem množství</t>
  </si>
  <si>
    <t>1850893286</t>
  </si>
  <si>
    <t>-666441124</t>
  </si>
  <si>
    <t>0,18*20 'Přepočtené koeficientem množství</t>
  </si>
  <si>
    <t>1431679175</t>
  </si>
  <si>
    <t>1916475787</t>
  </si>
  <si>
    <t>-450066304</t>
  </si>
  <si>
    <t>Mat.59</t>
  </si>
  <si>
    <t>-2084045341</t>
  </si>
  <si>
    <t>738241333</t>
  </si>
  <si>
    <t>34141027</t>
  </si>
  <si>
    <t>vodič propojovací flexibilní jádro Cu lanované izolace PVC 450/750V (H07V-K) 1x6mm2</t>
  </si>
  <si>
    <t>-1514030606</t>
  </si>
  <si>
    <t>-1362772794</t>
  </si>
  <si>
    <t>34111036</t>
  </si>
  <si>
    <t>kabel instalační jádro Cu plné izolace PVC plášť PVC 450/750V (CYKY) 3x2,5mm2</t>
  </si>
  <si>
    <t>804426003</t>
  </si>
  <si>
    <t>1321444824</t>
  </si>
  <si>
    <t>742311113R</t>
  </si>
  <si>
    <t>Úpravy rozvaděče chodby</t>
  </si>
  <si>
    <t>-359069844</t>
  </si>
  <si>
    <t>-1312568932</t>
  </si>
  <si>
    <t>7 - Vzduchotechnika</t>
  </si>
  <si>
    <t>D - PSV</t>
  </si>
  <si>
    <t xml:space="preserve">      D1 - Zařízení č. 1 – Větrání vodoléčby, šatny a zázemí oddělení rehabilitace  </t>
  </si>
  <si>
    <t xml:space="preserve">        1 - VĚTRACÍ REKUPERAČNÍ JEDNOTKA  </t>
  </si>
  <si>
    <t xml:space="preserve">        1.2 - KLAPKA UZAVÍRACÍ</t>
  </si>
  <si>
    <t xml:space="preserve">        1.3 - KOMBINOVANÁ ŽALUZIE</t>
  </si>
  <si>
    <t xml:space="preserve">        1.5 - TLUMIČ HLUKU </t>
  </si>
  <si>
    <t xml:space="preserve">        1.6 - KLAPKA REGULAČNÍ</t>
  </si>
  <si>
    <t xml:space="preserve">        1.8 - LAKOVANÝ TALÍŘOVÝ VENTIL ODVODNÍ</t>
  </si>
  <si>
    <t xml:space="preserve">        1.10 - LAKOVANÝ TALÍŘOVÝ VENTIL PŘÍVODNÍ</t>
  </si>
  <si>
    <t xml:space="preserve">        1.11 - OHEBNÁ HLINÍKOVÁ HADICE HLUKOVĚ IZOLOVANÁ tl.25 mm </t>
  </si>
  <si>
    <t xml:space="preserve">        1.20 - TEPELNÉ IZOLACE POTRUBÍ DLE OZNAČENÍ NA VÝKRESU: IZOLACE POTRUBÍ DESKOU Z MINERÁLNÍ PLSTI  1x POLEP </t>
  </si>
  <si>
    <t xml:space="preserve">      D2 - Zařízení č. 2  -  Větrání hygienických zařízení </t>
  </si>
  <si>
    <t xml:space="preserve">        2.1. - DIAGONÁLNÍ VENTILÁTOR DO KRUHOVÉHO POTRUBÍ IP44</t>
  </si>
  <si>
    <t xml:space="preserve">        2.2 - ŽALUZIOVÁ KLAPKA PLASTOVÁ</t>
  </si>
  <si>
    <t xml:space="preserve">        2.3 - ZPĚTNÁ KLAPKA</t>
  </si>
  <si>
    <t xml:space="preserve">        2.5 - LAKOVANÝ TALÍŘOVÝ VENTIL ODVODNÍ</t>
  </si>
  <si>
    <t xml:space="preserve">        2.9 - OHEBNÁ HLINÍKOVÁ HADICE HLUKOVĚ IZOLOVANÁ tl.25 mm</t>
  </si>
  <si>
    <t xml:space="preserve">        2.10 - TEPELNÉ IZOLACE POTRUBÍ DLE OZNAČENÍ NA VÝKRESU: IZOLACE POTRUBÍ DESKOU Z MINERÁLNÍ PLSTI  1x POLEP </t>
  </si>
  <si>
    <t xml:space="preserve">        2.11 - KRUHOVÉ POTRUBÍ SPIRO</t>
  </si>
  <si>
    <t xml:space="preserve">        2.12 - ZASLEPENÍ KRUHOVÉ TROUBY SPIRO</t>
  </si>
  <si>
    <t xml:space="preserve">        2.13 - HODINOVÉ ZÚČTOVACÍ SAZBY</t>
  </si>
  <si>
    <t xml:space="preserve">Zařízení č. 1 – Větrání vodoléčby, šatny a zázemí oddělení rehabilitace  </t>
  </si>
  <si>
    <t xml:space="preserve">VĚTRACÍ REKUPERAČNÍ JEDNOTKA  </t>
  </si>
  <si>
    <t>Větrací jednotka s rotačním entalpickým výměníkem V= 700 m3/h, dp = 220Pa</t>
  </si>
  <si>
    <t>Poznámka k položce:_x000D_
+ základní regulace a WIFI modulu</t>
  </si>
  <si>
    <t>1.1.1</t>
  </si>
  <si>
    <t>vestavný elektrický ohřívač</t>
  </si>
  <si>
    <t>1.1.2</t>
  </si>
  <si>
    <t>Dálkový ovladač bílý</t>
  </si>
  <si>
    <t>1.1.3</t>
  </si>
  <si>
    <t>Spínací modul</t>
  </si>
  <si>
    <t>1.1.4</t>
  </si>
  <si>
    <t>KCE 10m SAVE prodlužovací kabel s konektory 10m</t>
  </si>
  <si>
    <t>1.1.5</t>
  </si>
  <si>
    <t>TG-K3/NTC10-01 teplotní čidlo potrubní, -30+70°C</t>
  </si>
  <si>
    <t>KLAPKA UZAVÍRACÍ</t>
  </si>
  <si>
    <t>1.2.1</t>
  </si>
  <si>
    <t>EFD 250 se servopohonem</t>
  </si>
  <si>
    <t>1.3</t>
  </si>
  <si>
    <t>KOMBINOVANÁ ŽALUZIE</t>
  </si>
  <si>
    <t>1.3.1</t>
  </si>
  <si>
    <t>CVVX 250 bílá</t>
  </si>
  <si>
    <t>1.5</t>
  </si>
  <si>
    <t xml:space="preserve">TLUMIČ HLUKU </t>
  </si>
  <si>
    <t>1.5.1</t>
  </si>
  <si>
    <t>LDC 250-900 50mm</t>
  </si>
  <si>
    <t>1.6</t>
  </si>
  <si>
    <t>KLAPKA REGULAČNÍ</t>
  </si>
  <si>
    <t>1.6.1</t>
  </si>
  <si>
    <t>TUNE-R 200</t>
  </si>
  <si>
    <t>1.8</t>
  </si>
  <si>
    <t>LAKOVANÝ TALÍŘOVÝ VENTIL ODVODNÍ</t>
  </si>
  <si>
    <t>1.8.1</t>
  </si>
  <si>
    <t>KK 160  tal.ventil kov.odvod</t>
  </si>
  <si>
    <t>KK 160 tal.ventil kov.odvod</t>
  </si>
  <si>
    <t>1.8.2</t>
  </si>
  <si>
    <t>KK 125  tal.ventil kov.odvod</t>
  </si>
  <si>
    <t>KK 125 tal.ventil kov.odvod</t>
  </si>
  <si>
    <t>1.10</t>
  </si>
  <si>
    <t>LAKOVANÝ TALÍŘOVÝ VENTIL PŘÍVODNÍ</t>
  </si>
  <si>
    <t>1.10.1</t>
  </si>
  <si>
    <t>KE 125  tal.ventil kov.přívod</t>
  </si>
  <si>
    <t>KE 125 tal.ventil kov.přívod</t>
  </si>
  <si>
    <t>1.10.2</t>
  </si>
  <si>
    <t>KE 200  tal.ventil kov.přívod</t>
  </si>
  <si>
    <t>KE 200 tal.ventil kov.přívod</t>
  </si>
  <si>
    <t>1.11</t>
  </si>
  <si>
    <t xml:space="preserve">OHEBNÁ HLINÍKOVÁ HADICE HLUKOVĚ IZOLOVANÁ tl.25 mm </t>
  </si>
  <si>
    <t>1.11.1</t>
  </si>
  <si>
    <t>ALUFLEX HYGIENIC 127 Al hygienická hadice</t>
  </si>
  <si>
    <t>bm</t>
  </si>
  <si>
    <t>1.11.2</t>
  </si>
  <si>
    <t>ALUFLEX HYGIENIC 160 Al hygienická hadice</t>
  </si>
  <si>
    <t>1.11.3</t>
  </si>
  <si>
    <t>ALUFLEX HYGIENIC 203 Al hygienická hadice</t>
  </si>
  <si>
    <t>1.20</t>
  </si>
  <si>
    <t xml:space="preserve">TEPELNÉ IZOLACE POTRUBÍ DLE OZNAČENÍ NA VÝKRESU: IZOLACE POTRUBÍ DESKOU Z MINERÁLNÍ PLSTI  1x POLEP </t>
  </si>
  <si>
    <t>1.20.1</t>
  </si>
  <si>
    <t>tl 60 mm</t>
  </si>
  <si>
    <t>1.20.2</t>
  </si>
  <si>
    <t>tl 40mm</t>
  </si>
  <si>
    <t xml:space="preserve">Zařízení č. 2  -  Větrání hygienických zařízení </t>
  </si>
  <si>
    <t>2.1.</t>
  </si>
  <si>
    <t>DIAGONÁLNÍ VENTILÁTOR DO KRUHOVÉHO POTRUBÍ IP44</t>
  </si>
  <si>
    <t>2.11</t>
  </si>
  <si>
    <t>TD 350/125 SILENT IP44 ultra tichý ventilátor s doběhem V=200 m3/h dp = 70Pa</t>
  </si>
  <si>
    <t>2.2</t>
  </si>
  <si>
    <t>ŽALUZIOVÁ KLAPKA PLASTOVÁ</t>
  </si>
  <si>
    <t>2.2.1</t>
  </si>
  <si>
    <t>PER 125 W žaluz.klapka-bílá</t>
  </si>
  <si>
    <t>2.3</t>
  </si>
  <si>
    <t>ZPĚTNÁ KLAPKA</t>
  </si>
  <si>
    <t>2.3.1</t>
  </si>
  <si>
    <t>RSK 125 zpětná klapka</t>
  </si>
  <si>
    <t>2.5</t>
  </si>
  <si>
    <t>2.5.1</t>
  </si>
  <si>
    <t>2.9</t>
  </si>
  <si>
    <t>OHEBNÁ HLINÍKOVÁ HADICE HLUKOVĚ IZOLOVANÁ tl.25 mm</t>
  </si>
  <si>
    <t>2.9.1</t>
  </si>
  <si>
    <t>2.10</t>
  </si>
  <si>
    <t>2.10.1</t>
  </si>
  <si>
    <t>KRUHOVÉ POTRUBÍ SPIRO</t>
  </si>
  <si>
    <t>2.11.1</t>
  </si>
  <si>
    <t>do průměru140 30% tvarovek</t>
  </si>
  <si>
    <t>2.11.2</t>
  </si>
  <si>
    <t>do průměru200 30% tvarovek</t>
  </si>
  <si>
    <t>2.11.3</t>
  </si>
  <si>
    <t>do průměru280 30% tvarovek</t>
  </si>
  <si>
    <t>2.12</t>
  </si>
  <si>
    <t>ZASLEPENÍ KRUHOVÉ TROUBY SPIRO</t>
  </si>
  <si>
    <t>2.12.1</t>
  </si>
  <si>
    <t>do průměru200</t>
  </si>
  <si>
    <t>2.12.2</t>
  </si>
  <si>
    <t>Materiál těsnící a spojovací</t>
  </si>
  <si>
    <t>2.12.3</t>
  </si>
  <si>
    <t>Materiál na závěsy a konzoly</t>
  </si>
  <si>
    <t>2.13</t>
  </si>
  <si>
    <t>HODINOVÉ ZÚČTOVACÍ SAZBY</t>
  </si>
  <si>
    <t>2.13.1</t>
  </si>
  <si>
    <t>Komplexní vyzkoušení zařízení, provedení zaregulování, revizí, vypsání protokolů ke kolaudaci</t>
  </si>
  <si>
    <t>2.13.2</t>
  </si>
  <si>
    <t>BOZP</t>
  </si>
  <si>
    <t>2.13.3</t>
  </si>
  <si>
    <t>dokumentace skutečného provedení</t>
  </si>
  <si>
    <t>Poznámka k položce:_x000D_
Dodávka akce se předpokládá včetně kompletní montáže, dopravy, vnitrostaveništní manipulace, veškerého souvisejícího doplňkového, podružného a montážního materiálu tak, aby celé zařízení bylo funkční a splňovalo všechny předpisy, které se na ně vztahují._x000D_
Při zpracování nabídky je nutné vycházet ze všech částí dokumentace (technické zprávy, seznamu pozice, všech výkresů a schémat a specifikace materiálu)._x000D_
Součástí potrubí jsou kolena, oblouky, redukce, uložení, šroubení, prostupové manžety, podpěry, konzoly a veškeré ocelové konstrukce potřebné k uložení potrubí (včetně pevných, kluzných bodů a dalších prvků zajišťující dilataci potrubí)._x000D_
V průběhu provádění prací budou respektovány všechny příslušné platné předpisy a požadavky BOZP. Náklady vyplývající z jejich dodržení jsou součástí jednotkové ceny a nebudou zvlášť hrazeny._x000D_
Všechna strojní zařízení a rozvody budou opatřena předepsanými antihlukovými a antivibračními izolacemi ve smyslu platných předpisů. Tyto izolace jsou součástí jednotkové ceny a nebudou zvlášť hrazeny._x000D_
Veškeré práce budou provedeny úhledně, řádně a kvalitně řemeslným způsobem._x000D_
Standard stavby a použitých materiálů je stanoven v této projektové dokumentaci většinou uvedením názvu výrobku a uvedením výrobce, který příslušný standard stanovuje. Tyto standardy jsou závazné. Zhotovitel díla může instalovat jiný výrobek, pokud jeho standard bude odpovídat standardům uvedeným v této PD, případně bude vyšší. Tyto změny musí být zároveň odsouhlasené investorem, potažmo uživatelem. V případě záměny výrobků, veškeré si nově vzniklé požadavky na navazující profese (ocelová k-ce, elektro aj.) řeší zhotovil sám. _x000D_
Zhotovitel je dále povinen zajistit, že veškeré namontované materiály, používané při výstavbě jsou v souladu s platnými českými normami a vládními vyhláškami.  Zhotovitel je si povinen zajistit, že všechna importovaná zařízení mají platné České certifikáty a že jsou v souladu s relevantními předpisy ČSN a zkušebními požadavky._x000D_
Všechny použité výrobky musí mít osvědčení o schválení k provozu v České republice._x000D_
Po dokončení díla předá zhotovitel protokol o měření a zaregulování zařízení</t>
  </si>
  <si>
    <t>8 - VRN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</si>
  <si>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</si>
  <si>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</si>
  <si>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</si>
  <si>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</si>
  <si>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VRN5 - Finanční náklady</t>
  </si>
  <si>
    <t xml:space="preserve">    VRN6 - Územní vlivy</t>
  </si>
  <si>
    <t xml:space="preserve">    VRN7 - Provozní vlivy</t>
  </si>
  <si>
    <t>Vedlejší rozpočtové náklady</t>
  </si>
  <si>
    <t>VRN1</t>
  </si>
  <si>
    <t>Průzkumné, geodetické a projektové práce</t>
  </si>
  <si>
    <t>012164000</t>
  </si>
  <si>
    <t>Vytyčení a zaměření inženýrských sítí</t>
  </si>
  <si>
    <t>1024</t>
  </si>
  <si>
    <t>-1471637744</t>
  </si>
  <si>
    <t>https://podminky.urs.cz/item/CS_URS_2025_02/012164000</t>
  </si>
  <si>
    <t>013254000</t>
  </si>
  <si>
    <t>Dokumentace skutečného provedení stavby</t>
  </si>
  <si>
    <t>-87673454</t>
  </si>
  <si>
    <t>https://podminky.urs.cz/item/CS_URS_2025_02/013254000</t>
  </si>
  <si>
    <t>013284000</t>
  </si>
  <si>
    <t>Pasportizace objektu po provedení prací</t>
  </si>
  <si>
    <t>-1033162550</t>
  </si>
  <si>
    <t>https://podminky.urs.cz/item/CS_URS_2025_02/013284000</t>
  </si>
  <si>
    <t>VRN3</t>
  </si>
  <si>
    <t>Zařízení staveniště</t>
  </si>
  <si>
    <t>030001000</t>
  </si>
  <si>
    <t>-1278358216</t>
  </si>
  <si>
    <t>https://podminky.urs.cz/item/CS_URS_2025_02/030001000</t>
  </si>
  <si>
    <t>Poznámka k položce:_x000D_
včetně záboru, staveništního výtahu, lešení, stavební buňky, WC - předpoklad - 6 měsíců</t>
  </si>
  <si>
    <t>032903000</t>
  </si>
  <si>
    <t>Náklady na provoz a údržbu vybavení staveniště</t>
  </si>
  <si>
    <t>-178149513</t>
  </si>
  <si>
    <t>https://podminky.urs.cz/item/CS_URS_2025_02/032903000</t>
  </si>
  <si>
    <t>034103000</t>
  </si>
  <si>
    <t>Oplocení staveniště</t>
  </si>
  <si>
    <t>1061083311</t>
  </si>
  <si>
    <t>https://podminky.urs.cz/item/CS_URS_2025_02/034103000</t>
  </si>
  <si>
    <t>Poznámka k položce:_x000D_
cena včetně montáže, demontáže, pronájmu</t>
  </si>
  <si>
    <t>034303000</t>
  </si>
  <si>
    <t>Dopravní značení na staveništi</t>
  </si>
  <si>
    <t>1734911869</t>
  </si>
  <si>
    <t>https://podminky.urs.cz/item/CS_URS_2025_02/034303000</t>
  </si>
  <si>
    <t>034503000</t>
  </si>
  <si>
    <t>Informační tabule označení stavby</t>
  </si>
  <si>
    <t>1870052135</t>
  </si>
  <si>
    <t>https://podminky.urs.cz/item/CS_URS_2025_02/034503000</t>
  </si>
  <si>
    <t>035103000</t>
  </si>
  <si>
    <t>Pronájem ploch</t>
  </si>
  <si>
    <t>1286103751</t>
  </si>
  <si>
    <t>https://podminky.urs.cz/item/CS_URS_2025_02/035103000</t>
  </si>
  <si>
    <t>039002000</t>
  </si>
  <si>
    <t>Zrušení zařízení staveniště</t>
  </si>
  <si>
    <t>-1075611689</t>
  </si>
  <si>
    <t>https://podminky.urs.cz/item/CS_URS_2025_02/039002000</t>
  </si>
  <si>
    <t>VRN4</t>
  </si>
  <si>
    <t>Inženýrská činnost</t>
  </si>
  <si>
    <t>041414000</t>
  </si>
  <si>
    <t>Plán BOZP</t>
  </si>
  <si>
    <t>1637174772</t>
  </si>
  <si>
    <t>https://podminky.urs.cz/item/CS_URS_2025_02/041414000</t>
  </si>
  <si>
    <t>043194000.1</t>
  </si>
  <si>
    <t>Výluhové zkoušky odpadu - beton dle vyhlášky 273/2021 Sb</t>
  </si>
  <si>
    <t>-689750284</t>
  </si>
  <si>
    <t>Poznámka k položce:_x000D_
tabulka 5.1.,5.2.,5.3. přílohy č.5 1x</t>
  </si>
  <si>
    <t>043194000.2</t>
  </si>
  <si>
    <t>Výluhové zkoušky odpadu - cihla dle vyhlášky 273/2021 Sb</t>
  </si>
  <si>
    <t>1268657932</t>
  </si>
  <si>
    <t>043194000.3</t>
  </si>
  <si>
    <t>Výluhové zkoušky odpadu - omítka dle vyhlášky 273/2021 Sb</t>
  </si>
  <si>
    <t>-757844887</t>
  </si>
  <si>
    <t>045002000</t>
  </si>
  <si>
    <t>Kompletační a koordinační činnost</t>
  </si>
  <si>
    <t>1524286484</t>
  </si>
  <si>
    <t>https://podminky.urs.cz/item/CS_URS_2025_02/045002000</t>
  </si>
  <si>
    <t>049303000</t>
  </si>
  <si>
    <t>Náklady vzniklé v souvislosti s předáním stavby</t>
  </si>
  <si>
    <t>1721078202</t>
  </si>
  <si>
    <t>https://podminky.urs.cz/item/CS_URS_2025_02/049303000</t>
  </si>
  <si>
    <t>VRN5</t>
  </si>
  <si>
    <t>Finanční náklady</t>
  </si>
  <si>
    <t>051002000</t>
  </si>
  <si>
    <t>Pojistné</t>
  </si>
  <si>
    <t>-2082837250</t>
  </si>
  <si>
    <t>https://podminky.urs.cz/item/CS_URS_2025_02/051002000</t>
  </si>
  <si>
    <t>VRN6</t>
  </si>
  <si>
    <t>Územní vlivy</t>
  </si>
  <si>
    <t>065002000</t>
  </si>
  <si>
    <t>Mimostaveništní doprava materiálů, výrobků a strojů</t>
  </si>
  <si>
    <t>139775209</t>
  </si>
  <si>
    <t>https://podminky.urs.cz/item/CS_URS_2025_02/065002000</t>
  </si>
  <si>
    <t>VRN7</t>
  </si>
  <si>
    <t>Provozní vlivy</t>
  </si>
  <si>
    <t>071103000</t>
  </si>
  <si>
    <t>Provoz investora</t>
  </si>
  <si>
    <t>1505929090</t>
  </si>
  <si>
    <t>https://podminky.urs.cz/item/CS_URS_2025_02/071103000</t>
  </si>
  <si>
    <t>Poznámka k položce:_x000D_
zajištění průchodu hlavní chodbou pro stravování LDN po celou dobu výstavby_x000D_
časové překážky v pracovní činnosti</t>
  </si>
  <si>
    <t>SEZNAM FIGUR</t>
  </si>
  <si>
    <t>Výměra</t>
  </si>
  <si>
    <t>obklad odsekání</t>
  </si>
  <si>
    <t>(6,3+1,22)*2*1,5-(0,6*4+0,8)*1,5</t>
  </si>
  <si>
    <t>(0,86+0,94+1,4+1,16)*2*1,5</t>
  </si>
  <si>
    <t>1,16*3*2*1,5</t>
  </si>
  <si>
    <t>-0,6*3*1,5</t>
  </si>
  <si>
    <t>S05</t>
  </si>
  <si>
    <t>(2,25+1,16)*2*1,5-0,6*1,5</t>
  </si>
  <si>
    <t>(1,59+1,95)*2*1,51-0,6*1,51</t>
  </si>
  <si>
    <t>(1,945-0,11)*2*1,51-0,6*2*1,51</t>
  </si>
  <si>
    <t>1,18*4*1,51-0,6*2*1,51</t>
  </si>
  <si>
    <t>(1,15+2,95)*2*1,51-(0,7*2+0,8)*1,51</t>
  </si>
  <si>
    <t>(1,32+0,67)*1,49</t>
  </si>
  <si>
    <t>1,2*1,95</t>
  </si>
  <si>
    <t>(1,22+1,11+2,65)*2*1,53-0,6*3*1,53</t>
  </si>
  <si>
    <t>(1,22-0,11+0,86)*2*1,53*2-0,6*1,97*2</t>
  </si>
  <si>
    <t>(2,12+1,52)*2*2,21-0,75*1,94-2,12*2,21</t>
  </si>
  <si>
    <t>(5,38+2,11)*2*2,21-0,75*1,94-5,38*2,21</t>
  </si>
  <si>
    <t>(4,98+2,11*2)*2,21</t>
  </si>
  <si>
    <t>(10,45-0,5)*2,3</t>
  </si>
  <si>
    <t>(1,59+0,88)*2*1,5-0,6*1,5</t>
  </si>
  <si>
    <t>(3,9+0,4+3,53)*2*2,2-2,24*2,2-0,8*1,97</t>
  </si>
  <si>
    <t>(1,18+0,7)*1,53</t>
  </si>
  <si>
    <t>(1,33+2*1,61)*1,53</t>
  </si>
  <si>
    <t>(2,1+0,77)*1,53</t>
  </si>
  <si>
    <t>(2,1+0,6)*1,53</t>
  </si>
  <si>
    <t>1,20*1,53</t>
  </si>
  <si>
    <t>Použití figury:</t>
  </si>
  <si>
    <t>60,1</t>
  </si>
  <si>
    <t>11,23</t>
  </si>
  <si>
    <t>2,61</t>
  </si>
  <si>
    <t>8,52</t>
  </si>
  <si>
    <t>9,95</t>
  </si>
  <si>
    <t>S08</t>
  </si>
  <si>
    <t>83,1</t>
  </si>
  <si>
    <t>S10</t>
  </si>
  <si>
    <t>8,87</t>
  </si>
  <si>
    <t>6,11</t>
  </si>
  <si>
    <t>S12</t>
  </si>
  <si>
    <t>8,94</t>
  </si>
  <si>
    <t>14,53</t>
  </si>
  <si>
    <t>3,22</t>
  </si>
  <si>
    <t>11,35</t>
  </si>
  <si>
    <t>10,51</t>
  </si>
  <si>
    <t>1,4</t>
  </si>
  <si>
    <t>8,59</t>
  </si>
  <si>
    <t>25,44</t>
  </si>
  <si>
    <t>14,45</t>
  </si>
  <si>
    <t>29,06</t>
  </si>
  <si>
    <t>27,03</t>
  </si>
  <si>
    <t>27,81</t>
  </si>
  <si>
    <t>47,77</t>
  </si>
  <si>
    <t>28,24</t>
  </si>
  <si>
    <t>SO01</t>
  </si>
  <si>
    <t>SO04</t>
  </si>
  <si>
    <t>SO05</t>
  </si>
  <si>
    <t>SO06</t>
  </si>
  <si>
    <t>SO08</t>
  </si>
  <si>
    <t>81,10</t>
  </si>
  <si>
    <t>SO11</t>
  </si>
  <si>
    <t>SO13</t>
  </si>
  <si>
    <t>SO14</t>
  </si>
  <si>
    <t>SO15</t>
  </si>
  <si>
    <t>SO16</t>
  </si>
  <si>
    <t>SO17</t>
  </si>
  <si>
    <t>SO18</t>
  </si>
  <si>
    <t>SO19</t>
  </si>
  <si>
    <t>SO04,05</t>
  </si>
  <si>
    <t>(5,68+1,16*3)*(3,04+0,1)-0,6*1,97*4</t>
  </si>
  <si>
    <t>(2,25+1,59+0,44+1,18)*(2,69+0,1)-0,6*1,97-0,7*1,97</t>
  </si>
  <si>
    <t>(1,22*2+0,86*2)*(2,95+0,1)-0,6*1,97*2</t>
  </si>
  <si>
    <t>0,3*0,78</t>
  </si>
  <si>
    <t>3,87*(2,95+0,1)-0,9*1,97</t>
  </si>
  <si>
    <t>-2,33*0,36</t>
  </si>
  <si>
    <t>1,52*(2,90+0,1)-0,75*1,94</t>
  </si>
  <si>
    <t>S15,16</t>
  </si>
  <si>
    <t>(5,38+4,98+2,11*2+0,07)*(2,90+0,1)-0,8*1,97*2</t>
  </si>
  <si>
    <t>S17,18,19</t>
  </si>
  <si>
    <t>(2,47+1,59)*(2,75+0,1)</t>
  </si>
  <si>
    <t>2,47*(2,98+0,1)-1,25*1,97</t>
  </si>
  <si>
    <t>3,65*2*(2,95+0,1)</t>
  </si>
  <si>
    <t>(1,61+1,79)*(2,95+0,1)</t>
  </si>
  <si>
    <t>1,91*(2,95+0,1)</t>
  </si>
  <si>
    <t>příčky do 150 mm</t>
  </si>
  <si>
    <t>2,65*(2,93+0,1)</t>
  </si>
  <si>
    <t>(2,12+0,14+0,5)*(2,98+0,1)</t>
  </si>
  <si>
    <t>2,24*2,54</t>
  </si>
  <si>
    <t>pricka_bouraní_otvor</t>
  </si>
  <si>
    <t>příčka bourání otvorů</t>
  </si>
  <si>
    <t>1,5*2,98-0,98*1,99</t>
  </si>
  <si>
    <t>1*2,3</t>
  </si>
  <si>
    <t>SO1</t>
  </si>
  <si>
    <t>(12,57+1,25)*2-0,7-0,8*3-0,9*3-1,75-1,1-1,6</t>
  </si>
  <si>
    <t>0,5*2+0,5*3+0,5*2+0,6*2</t>
  </si>
  <si>
    <t>(3,5+0,5+4,35)*2-1,87-1,67</t>
  </si>
  <si>
    <t>(30,26+2,81+1,76)*2</t>
  </si>
  <si>
    <t>0,52*2*3</t>
  </si>
  <si>
    <t>-0,6-0,8*3-0,9*5-1,1-1,6</t>
  </si>
  <si>
    <t>(2,11+0,46+1,79+0,56+1,79+1,33*2)*2-0,8-1,1-1,25*2+0,35*2</t>
  </si>
  <si>
    <t>2,12</t>
  </si>
  <si>
    <t>5,38-0,8</t>
  </si>
  <si>
    <t>4,98-0,98</t>
  </si>
  <si>
    <t>1,25*2+1,59-0,8</t>
  </si>
  <si>
    <t>10,54+2,47+2,24-1,25-0,8-0,6</t>
  </si>
  <si>
    <t>(3,77+2,64)*2-0,8</t>
  </si>
  <si>
    <t>(2,62+5,2)*2-0,8</t>
  </si>
  <si>
    <t>(3,2+2,65)*2-0,8+4*0,15</t>
  </si>
  <si>
    <t>(3,87+2,31)*2-0,9</t>
  </si>
  <si>
    <t>(3,53+3,94)*2-0,8</t>
  </si>
  <si>
    <t>(5,53+5,19)*2+2*0,4+2*0,6-0,8-0,9-0,98</t>
  </si>
  <si>
    <t>3,65*4</t>
  </si>
  <si>
    <t>(5,22+5,19)*2+2*0,6-0,9-0,98</t>
  </si>
  <si>
    <t>(5,29+5,19)*2+2*0,6-0,9-0,8</t>
  </si>
  <si>
    <t>(1,61+1,79)*2</t>
  </si>
  <si>
    <t>(9,11+5,19)*2+2*0,6-0,9-0,8</t>
  </si>
  <si>
    <t>1,91*2</t>
  </si>
  <si>
    <t>(4,54+6,43)*2+2*0,6-0,9</t>
  </si>
  <si>
    <t>((4,05+2,64)*(2,93+0,1)-0,8*1,97-0,58*1,63)*0,18</t>
  </si>
  <si>
    <t>((5,2+0,16+2,62)*(2,80+0,1)-0,8*1,97)*0,16</t>
  </si>
  <si>
    <t>S10,11</t>
  </si>
  <si>
    <t>(5,77*(2,93+0,1)-0,6*1,97-0,8*1,97)*0,18</t>
  </si>
  <si>
    <t>145*0,3*0,6</t>
  </si>
  <si>
    <t>50*0,3*0,6</t>
  </si>
  <si>
    <t>55*0,3*0,6</t>
  </si>
  <si>
    <t>85*0,3*0,6</t>
  </si>
  <si>
    <t>375*0,6*0,6</t>
  </si>
  <si>
    <t>9,66</t>
  </si>
  <si>
    <t>4,16</t>
  </si>
  <si>
    <t>8,15</t>
  </si>
  <si>
    <t>1,78/2</t>
  </si>
  <si>
    <t>2,07</t>
  </si>
  <si>
    <t>1,89</t>
  </si>
  <si>
    <t>1,98</t>
  </si>
  <si>
    <t>5,76</t>
  </si>
  <si>
    <t>3,65</t>
  </si>
  <si>
    <t>23,79</t>
  </si>
  <si>
    <t>-60*0,3*0,3</t>
  </si>
  <si>
    <t>59,97</t>
  </si>
  <si>
    <t>54,09</t>
  </si>
  <si>
    <t>9,56</t>
  </si>
  <si>
    <t>9,75</t>
  </si>
  <si>
    <t>15,08</t>
  </si>
  <si>
    <t>3,62</t>
  </si>
  <si>
    <t>(0,9+1,2)*2*2*2,02-0,7*1,97*2</t>
  </si>
  <si>
    <t>(0,31*2+0,92)*2,02</t>
  </si>
  <si>
    <t>(0,9*2-0,2)*0,15</t>
  </si>
  <si>
    <t>(1,25*2+1)*1,27</t>
  </si>
  <si>
    <t>1*0,2</t>
  </si>
  <si>
    <t>(2,5+0,4+0,7+0,43+0,6)*2,02</t>
  </si>
  <si>
    <t>(0,6+0,45*2+0,69+0,15+0,74+0,675)*2,02</t>
  </si>
  <si>
    <t>(1,2+0,9)*2*2*2,02-0,7*1,97*2</t>
  </si>
  <si>
    <t>0,9*0,15*2</t>
  </si>
  <si>
    <t>(0,8+1,3*2)*2,02</t>
  </si>
  <si>
    <t>(0,8+1,05)*2*2,02-0,7*1,97+0,8*0,15</t>
  </si>
  <si>
    <t>(0,98+1,05)*2*2,02-0,7*1,97+0,8*0,15</t>
  </si>
  <si>
    <t>(1,7+2,3)*2*2,02-0,9*1,97+1,7*0,15</t>
  </si>
  <si>
    <t>-1,17*(2,02-1,39)</t>
  </si>
  <si>
    <t>(0,6+1,55)*0,6</t>
  </si>
  <si>
    <t>(0,95+0,3)*1,5</t>
  </si>
  <si>
    <t>(0,68+0,975)*2,02</t>
  </si>
  <si>
    <t>1,5*2,02</t>
  </si>
  <si>
    <t>(0,75+2,07)*2,02</t>
  </si>
  <si>
    <t>0,875*2,02</t>
  </si>
  <si>
    <t>(1,73+1,03)*2,2-0,6*1,97</t>
  </si>
  <si>
    <t>((7,16-0,8)*2+2,8)*2,02</t>
  </si>
  <si>
    <t>-0,8*1,97*4-0,9*1,97-1,16*(2,02-1,39)*3</t>
  </si>
  <si>
    <t>(0,65+0,905)*2,02</t>
  </si>
  <si>
    <t>1,05*2,02</t>
  </si>
  <si>
    <t>(0,85+0,975)*2,02</t>
  </si>
  <si>
    <t>0,31*2+0,46*2</t>
  </si>
  <si>
    <t>(0,9+1,35)*2*2-0,7*2</t>
  </si>
  <si>
    <t>0,9*2</t>
  </si>
  <si>
    <t>1,25+1</t>
  </si>
  <si>
    <t>2,5+1,135+0,2</t>
  </si>
  <si>
    <t>0,6+0,45*2+0,69</t>
  </si>
  <si>
    <t>0,15+0,74+0,675</t>
  </si>
  <si>
    <t>(1,2+0,9)*2*2-0,7*2</t>
  </si>
  <si>
    <t>(1,05+0,95)*2-0,7</t>
  </si>
  <si>
    <t>(1,05+0,8)*2-0,7</t>
  </si>
  <si>
    <t>1,3*2+0,82</t>
  </si>
  <si>
    <t>(1,73+1,03)*2-0,6</t>
  </si>
  <si>
    <t>(2,15+1,7)*2-0,9</t>
  </si>
  <si>
    <t>(7,16-0,8)*2+2,8-0,9-4*0,8</t>
  </si>
  <si>
    <t>(4,85+12,57+0,48)*2</t>
  </si>
  <si>
    <t>-1,8*2</t>
  </si>
  <si>
    <t>-1,1-0,8*4-0,9*3</t>
  </si>
  <si>
    <t>3*0,5+0,39</t>
  </si>
  <si>
    <t>(5,68+0,74+1,18+0,1)*2-0,46*2-0,8-0,7*2</t>
  </si>
  <si>
    <t>3,68*2-1,25-0,8+1,2+0,2</t>
  </si>
  <si>
    <t>1,3+0,125+1,135-0,8</t>
  </si>
  <si>
    <t>S07,S09,S12</t>
  </si>
  <si>
    <t>(30,26+1,8)*2-1,8-0,9*5-0,8*2-0,7-2*1,19</t>
  </si>
  <si>
    <t>2,77*2*2</t>
  </si>
  <si>
    <t>S08,S10,S11</t>
  </si>
  <si>
    <t>0,905+0,65+1,05*2</t>
  </si>
  <si>
    <t>(3,2+1)*2-0,8-0,82-2*0,7</t>
  </si>
  <si>
    <t>1,05+0,48*2+3,12-0,9+2,34-0,8+0,51+0,56+2,4+0,72-0,8+1,79+0,72+0,51+0,72</t>
  </si>
  <si>
    <t>(1,73+1,2)*2-0,8</t>
  </si>
  <si>
    <t>(1,73+1,1)*2-0,8</t>
  </si>
  <si>
    <t>(1,73+1,15)*2-0,8</t>
  </si>
  <si>
    <t>(2,84+2,23)*2-0,8</t>
  </si>
  <si>
    <t>2,8-0,9+(2,28+0,15)*2</t>
  </si>
  <si>
    <t>skladba P2,P3</t>
  </si>
  <si>
    <t>(5,68+0,74+1,8+0,31)*2</t>
  </si>
  <si>
    <t>(0,9+1,2)*2*2-0,7*2-0,8</t>
  </si>
  <si>
    <t>(1,2+3,68)*2</t>
  </si>
  <si>
    <t>2,5+0,48*2+1,35+1,3+0,125+0,1+0,1*4+1,2*4+0,9*2+0,675+0,74+0,15+0,9*2+0,1+0,125+1,135+0,6+0,25</t>
  </si>
  <si>
    <t>(3,2+2,3)*2+1,05*3+1,3</t>
  </si>
  <si>
    <t>(1,73+1,03)*2</t>
  </si>
  <si>
    <t>(1,7+2,15)*2</t>
  </si>
  <si>
    <t>(7,16+2,28+0,15+1,15+1,65)*2</t>
  </si>
  <si>
    <t>(3,77+2,62)*2</t>
  </si>
  <si>
    <t>(3,51+2,62)*2</t>
  </si>
  <si>
    <t>(5,1+2,62)*2</t>
  </si>
  <si>
    <t>(3,2+2,62)*2</t>
  </si>
  <si>
    <t>(3,87+2,18)*2</t>
  </si>
  <si>
    <t>(6,42+1,73)*2</t>
  </si>
  <si>
    <t>S25-S35</t>
  </si>
  <si>
    <t>(1,55+2,28)*2</t>
  </si>
  <si>
    <t>(3,23+0,3+3,9+0,4)*2</t>
  </si>
  <si>
    <t>(5,72+1,6+9,07+1,5)*2</t>
  </si>
  <si>
    <t>3,69*2+2</t>
  </si>
  <si>
    <t>(3,38+3,54)*2</t>
  </si>
  <si>
    <t>3,69*2+1,6</t>
  </si>
  <si>
    <t>(3,54+1,97)*2</t>
  </si>
  <si>
    <t>(3,54+3,3)*2</t>
  </si>
  <si>
    <t>(3,54+3,35)*2</t>
  </si>
  <si>
    <t>(9,11+5,19+0,6+2,7)*2</t>
  </si>
  <si>
    <t>(6,43+0,6+4,54)*2</t>
  </si>
  <si>
    <t>5,75</t>
  </si>
  <si>
    <t>1,78</t>
  </si>
  <si>
    <t>59,97+9,66+4,16+8,15+54,09+9,87+9,56+9,19+13,4+9,75+8,77+5,75</t>
  </si>
  <si>
    <t>8,43+15,08+10,3+1,78+2,07+1,89+1,98+5,76+8,59+3,65</t>
  </si>
  <si>
    <t>23,79+3,53+14,44+25,35+7,64+11,96+5,91+6,97+11,67+11,85+47,65+28,24</t>
  </si>
  <si>
    <t>(5,68+2*1,2)*(3,04+0,1)</t>
  </si>
  <si>
    <t>-0,7*1,97*2-0,8*1,97</t>
  </si>
  <si>
    <t>(0,9*2+0,1+0,125)*(3,04+0,1)</t>
  </si>
  <si>
    <t>-0,7*1,97*2</t>
  </si>
  <si>
    <t>(1,3*2+3,2)*(2,95+0,1)</t>
  </si>
  <si>
    <t>0,15*3,05+0,3*0,78</t>
  </si>
  <si>
    <t>S19,20,21</t>
  </si>
  <si>
    <t>1,73*3*(2,9+0,1)</t>
  </si>
  <si>
    <t>1,2*(3,04+0,1)</t>
  </si>
  <si>
    <t>(2,3+2,77)*(2,93+0,1)</t>
  </si>
  <si>
    <t>-0,8*1,97</t>
  </si>
  <si>
    <t>3,87*(2,95+0,1)</t>
  </si>
  <si>
    <t>S16-S24</t>
  </si>
  <si>
    <t>(2,54+3,12)*(2,98+0,1)-0,9*1,97</t>
  </si>
  <si>
    <t>(2,28+0,15+7,61+1,73*2+0,15)*(2,95+0,1)-0,6*1,97-0,8*1,97*4</t>
  </si>
  <si>
    <t>(2,8+1,7)*(2,9+0,1)-0,9*1,97</t>
  </si>
  <si>
    <t>(2,28+0,15+1,55)*(2,95+0,1)</t>
  </si>
  <si>
    <t>2,24*2,54-0,8*1,97-0,8*2</t>
  </si>
  <si>
    <t>2,07*(2,92+0,1)</t>
  </si>
  <si>
    <t>(3,77+2,77)*(2,93+0,1)</t>
  </si>
  <si>
    <t>-0,9*1,97</t>
  </si>
  <si>
    <t>S10,S11</t>
  </si>
  <si>
    <t>(9,08+2,62*3)*(2,8+0,1)</t>
  </si>
  <si>
    <t>-0,9*1,97*2</t>
  </si>
  <si>
    <t>(2,77+3,2)*(2,93+0,1)</t>
  </si>
  <si>
    <t>S29</t>
  </si>
  <si>
    <t>(3,69+3,38)*(2,95+0,1)</t>
  </si>
  <si>
    <t>S31,33,33</t>
  </si>
  <si>
    <t>(3,54*3+9,07)*(2,95+0,1)</t>
  </si>
  <si>
    <t>-0,8*1,97-0,9*1,97*2</t>
  </si>
  <si>
    <t>2,77+3,92</t>
  </si>
  <si>
    <t>S10-S15</t>
  </si>
  <si>
    <t>2,62*4+9,08+3,5+3,87</t>
  </si>
  <si>
    <t>S29-S33</t>
  </si>
  <si>
    <t>3,69+3,38+3,54*3+9,07</t>
  </si>
  <si>
    <t>9,87</t>
  </si>
  <si>
    <t>9,19</t>
  </si>
  <si>
    <t>13,4</t>
  </si>
  <si>
    <t>8,77</t>
  </si>
  <si>
    <t>10,3</t>
  </si>
  <si>
    <t>3,53</t>
  </si>
  <si>
    <t>14,44</t>
  </si>
  <si>
    <t>25,35</t>
  </si>
  <si>
    <t>S28</t>
  </si>
  <si>
    <t>7,64</t>
  </si>
  <si>
    <t>11,96</t>
  </si>
  <si>
    <t>S30</t>
  </si>
  <si>
    <t>5,91</t>
  </si>
  <si>
    <t>S31</t>
  </si>
  <si>
    <t>6,97</t>
  </si>
  <si>
    <t>S32</t>
  </si>
  <si>
    <t>11,67</t>
  </si>
  <si>
    <t>11,85</t>
  </si>
  <si>
    <t>47,65</t>
  </si>
  <si>
    <t>(2,42+3,51)*2</t>
  </si>
  <si>
    <t>(2,42+5,12)*2</t>
  </si>
  <si>
    <t>(2,62+3,2)*2</t>
  </si>
  <si>
    <t>(3,45+0,4+0,45+3,23+0,3)*2</t>
  </si>
  <si>
    <t>2*3,69+2</t>
  </si>
  <si>
    <t>(3,54+3,38)*2</t>
  </si>
  <si>
    <t>2*3,69+1,6</t>
  </si>
  <si>
    <t>(9,11+5,19+0,6+2,07)*2</t>
  </si>
  <si>
    <t>(4,54-0,2+6,43+0,6)*2</t>
  </si>
  <si>
    <t>9,66+4,16+8,15</t>
  </si>
  <si>
    <t>S17-S25</t>
  </si>
  <si>
    <t>10,3+1,78+2,07+1,89+1,98+5,76+8,59+3,65+23,79+3,53</t>
  </si>
  <si>
    <t>13,40</t>
  </si>
  <si>
    <t>podlahové konstrukce - bourací práce</t>
  </si>
  <si>
    <t>modrá</t>
  </si>
  <si>
    <t>S19-S22</t>
  </si>
  <si>
    <t>2,07+1,89+1,98+5,76</t>
  </si>
  <si>
    <t>červená</t>
  </si>
  <si>
    <t>1,09</t>
  </si>
  <si>
    <t>3,23</t>
  </si>
  <si>
    <t>2,93</t>
  </si>
  <si>
    <t>8,58+4,16+5,04</t>
  </si>
  <si>
    <t>1,12</t>
  </si>
  <si>
    <t>3,05</t>
  </si>
  <si>
    <t>0,84</t>
  </si>
  <si>
    <t>7,19</t>
  </si>
  <si>
    <t>2,8+5,32</t>
  </si>
  <si>
    <t>8,08</t>
  </si>
  <si>
    <t>10,36</t>
  </si>
  <si>
    <t>7,94</t>
  </si>
  <si>
    <t>4,92+3,88+8,47</t>
  </si>
  <si>
    <t>S28-S35</t>
  </si>
  <si>
    <t>7,64+11,96+5,91+6,97+11,67+11,85+47,65+28,24</t>
  </si>
  <si>
    <t>7,81</t>
  </si>
  <si>
    <t>3/ 1</t>
  </si>
  <si>
    <t>do 600 cm</t>
  </si>
  <si>
    <t>1,63+6,55+4,85+2,1+1,2</t>
  </si>
  <si>
    <t>1,63</t>
  </si>
  <si>
    <t>2,58+0,48*2+1,05+0,72*2+0,51+1,69</t>
  </si>
  <si>
    <t>0,56+0,55+1,56</t>
  </si>
  <si>
    <t>1,73+0,38*2-0,98</t>
  </si>
  <si>
    <t>1,35+0,55++0,6+3,45+0,45+3,23+0,3-0,9</t>
  </si>
  <si>
    <t>5,19-0,9</t>
  </si>
  <si>
    <t>do 750 cm</t>
  </si>
  <si>
    <t>5,53+5,68+1,49</t>
  </si>
  <si>
    <t>1,83+0,5</t>
  </si>
  <si>
    <t>(2,7-1,63)</t>
  </si>
  <si>
    <t>43,81-2*0,9</t>
  </si>
  <si>
    <t>25,77</t>
  </si>
  <si>
    <t>10,53</t>
  </si>
  <si>
    <t>0,74+0,61+3,71</t>
  </si>
  <si>
    <t>25,69-2*0,9</t>
  </si>
  <si>
    <t>26,28</t>
  </si>
  <si>
    <t>1,23+4,22+3,49-0,9</t>
  </si>
  <si>
    <t>4/ 1</t>
  </si>
  <si>
    <t>delka_fas</t>
  </si>
  <si>
    <t>délka úprav u fasády objektu</t>
  </si>
  <si>
    <t>22,09</t>
  </si>
  <si>
    <t>2,05*2</t>
  </si>
  <si>
    <t>2,14</t>
  </si>
  <si>
    <t>34,22</t>
  </si>
  <si>
    <t>5,9+1,48+2,13</t>
  </si>
  <si>
    <t>2,06+1,25</t>
  </si>
  <si>
    <t>strana u výtahu</t>
  </si>
  <si>
    <t>3,45*1,92-0,5*0,9</t>
  </si>
  <si>
    <t>18,1*1,35</t>
  </si>
  <si>
    <t>(3,025+1,53)*1,4-0,3*0,3</t>
  </si>
  <si>
    <t>1,53*2,39</t>
  </si>
  <si>
    <t>strana průčelí</t>
  </si>
  <si>
    <t>3,65*2,13</t>
  </si>
  <si>
    <t>1,34*1,365</t>
  </si>
  <si>
    <t>5,94*1,365</t>
  </si>
  <si>
    <t>27,085*1,34</t>
  </si>
  <si>
    <t>1,34*1,44</t>
  </si>
  <si>
    <t>5,67*1,96</t>
  </si>
  <si>
    <t>1,1*0,3</t>
  </si>
  <si>
    <t>3,65*1,57-0,9*0,6</t>
  </si>
  <si>
    <t>18,44*1,1</t>
  </si>
  <si>
    <t>3,45*1,1</t>
  </si>
  <si>
    <t>1,48*1,68-0,3*0,3</t>
  </si>
  <si>
    <t>2,41*1,3</t>
  </si>
  <si>
    <t>5,9*1,1</t>
  </si>
  <si>
    <t>1,3*1,4-0,3*0,3</t>
  </si>
  <si>
    <t>26,99*1,1</t>
  </si>
  <si>
    <t>1,48*1,54-0,3*0,3</t>
  </si>
  <si>
    <t>4,23*1,66+4,23*0,1</t>
  </si>
  <si>
    <t>22,09-1,5</t>
  </si>
  <si>
    <t>3,45+2,41</t>
  </si>
  <si>
    <t>5,9+26,99</t>
  </si>
  <si>
    <t>0,6</t>
  </si>
  <si>
    <t>8,06+1,45+2,13+26,15-1,45+1,44+4,23+2,06</t>
  </si>
  <si>
    <t>21,99+0,9+0,7+2*0,4+0,6+3,45+1,6+1,5+2,39</t>
  </si>
  <si>
    <t>5/ 2</t>
  </si>
  <si>
    <t>jímka_obsyp</t>
  </si>
  <si>
    <t>výkop a obsyp jímky splaškových vod-zázemí</t>
  </si>
  <si>
    <t>(1,5+1,5)*2*2,3*1/2</t>
  </si>
  <si>
    <t>jimka_obsyp_2</t>
  </si>
  <si>
    <t>výkop a obsyp jímky pro splaškové vody</t>
  </si>
  <si>
    <t>(7+4)*2*1,2*1/2*2</t>
  </si>
  <si>
    <t>jímka_vykop</t>
  </si>
  <si>
    <t>výkop pro jímku spolaškových vod - zázemí</t>
  </si>
  <si>
    <t>jimka_výkop_2</t>
  </si>
  <si>
    <t>jímky pro splaškové vody siláž - 2 ks</t>
  </si>
  <si>
    <t>2*30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</si>
  <si>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</si>
  <si>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</si>
  <si>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</si>
  <si>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</si>
  <si>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</si>
  <si>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</si>
  <si>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</si>
  <si>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</si>
  <si>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</si>
  <si>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</si>
  <si>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</si>
  <si>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</si>
  <si>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</si>
  <si>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</si>
  <si>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</si>
  <si>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</si>
  <si>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</si>
  <si>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</si>
  <si>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</si>
  <si>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Ostatní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</si>
  <si>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</si>
  <si>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</si>
  <si>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</si>
  <si>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</si>
  <si>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</si>
  <si>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</si>
  <si>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</si>
  <si>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</si>
  <si>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</si>
  <si>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</si>
  <si>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</si>
  <si>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</si>
  <si>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</si>
  <si>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</si>
  <si>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</si>
  <si>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</si>
  <si>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</si>
  <si>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</si>
  <si>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</si>
  <si>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</si>
  <si>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</si>
  <si>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</si>
  <si>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</si>
  <si>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</si>
  <si>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</si>
  <si>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</si>
  <si>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</si>
  <si>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</si>
  <si>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</si>
  <si>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</si>
  <si>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</si>
  <si>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</si>
  <si>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</si>
  <si>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</si>
  <si>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</si>
  <si>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</si>
  <si>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</si>
  <si>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</si>
  <si>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</si>
  <si>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</si>
  <si>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</si>
  <si>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</si>
  <si>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</si>
  <si>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</si>
  <si>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</si>
  <si>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</si>
  <si>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</si>
  <si>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</si>
  <si>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</si>
  <si>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</si>
  <si>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</si>
  <si>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</si>
  <si>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</si>
  <si>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</si>
  <si>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</si>
  <si>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</si>
  <si>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</si>
  <si>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</si>
  <si>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</si>
  <si>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</si>
  <si>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</si>
  <si>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</si>
  <si>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</si>
  <si>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</si>
  <si>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</si>
  <si>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</si>
  <si>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</si>
  <si>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</si>
  <si>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</si>
  <si>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</si>
  <si>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</si>
  <si>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</si>
  <si>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</si>
  <si>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</si>
  <si>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</si>
  <si>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</si>
  <si>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</si>
  <si>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</si>
  <si>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</si>
  <si>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</si>
  <si>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</si>
  <si>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</si>
  <si>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</si>
  <si>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</si>
  <si>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</si>
  <si>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</si>
  <si>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</si>
  <si>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</si>
  <si>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</si>
  <si>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</si>
  <si>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</si>
  <si>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</si>
  <si>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</si>
  <si>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</si>
  <si>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</si>
  <si>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</si>
  <si>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</si>
  <si>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</si>
  <si>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</si>
  <si>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</si>
  <si>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</si>
  <si>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</si>
  <si>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</si>
  <si>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</si>
  <si>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</si>
  <si>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</si>
  <si>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</si>
  <si>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</si>
  <si>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</si>
  <si>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</si>
  <si>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</si>
  <si>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</si>
  <si>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</si>
  <si>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</si>
  <si>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</si>
  <si>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</si>
  <si>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</si>
  <si>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</si>
  <si>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</si>
  <si>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</si>
  <si>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</si>
  <si>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</si>
  <si>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</si>
  <si>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</si>
  <si>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</si>
  <si>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</si>
  <si>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</si>
  <si>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</si>
  <si>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</si>
  <si>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</si>
  <si>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</si>
  <si>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</si>
  <si>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</si>
  <si>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</si>
  <si>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</si>
  <si>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</si>
  <si>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</si>
  <si>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</si>
  <si>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</si>
  <si>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</si>
  <si>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</si>
  <si>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</si>
  <si>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</si>
  <si>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</si>
  <si>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</si>
  <si>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</si>
  <si>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</si>
  <si>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</si>
  <si>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</si>
  <si>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</si>
  <si>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</si>
  <si>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</si>
  <si>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</si>
  <si>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</si>
  <si>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</si>
  <si>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</si>
  <si>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</si>
  <si>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</si>
  <si>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</si>
  <si>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</si>
  <si>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</si>
  <si>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</si>
  <si>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Ostatní náklady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</si>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</sst>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8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0000A8"/>
      <name val="Arial CE"/>
    </font>
    <font>
      <sz val="8"/>
      <color rgb="FFFF0000"/>
      <name val="Arial CE"/>
    </font>
    <font>
      <i/>
      <sz val="8"/>
      <color rgb="FF003366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charset val="238"/>
    </font>
    <font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6" fillId="0" borderId="0" applyNumberFormat="0" applyFill="0" applyBorder="0" applyAlignment="0" applyProtection="0"/>
  </cellStyleXfs>
  <cellXfs count="44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4" xfId="0" applyFont="1" applyBorder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9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30" fillId="0" borderId="15" xfId="0" applyNumberFormat="1" applyFont="1" applyBorder="1" applyAlignment="1" applyProtection="1">
      <alignment vertical="center"/>
    </xf>
    <xf numFmtId="4" fontId="30" fillId="0" borderId="0" xfId="0" applyNumberFormat="1" applyFont="1" applyBorder="1" applyAlignment="1" applyProtection="1">
      <alignment vertical="center"/>
    </xf>
    <xf numFmtId="166" fontId="30" fillId="0" borderId="0" xfId="0" applyNumberFormat="1" applyFont="1" applyBorder="1" applyAlignment="1" applyProtection="1">
      <alignment vertical="center"/>
    </xf>
    <xf numFmtId="4" fontId="30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30" fillId="0" borderId="20" xfId="0" applyNumberFormat="1" applyFont="1" applyBorder="1" applyAlignment="1" applyProtection="1">
      <alignment vertical="center"/>
    </xf>
    <xf numFmtId="4" fontId="30" fillId="0" borderId="21" xfId="0" applyNumberFormat="1" applyFont="1" applyBorder="1" applyAlignment="1" applyProtection="1">
      <alignment vertical="center"/>
    </xf>
    <xf numFmtId="166" fontId="30" fillId="0" borderId="21" xfId="0" applyNumberFormat="1" applyFont="1" applyBorder="1" applyAlignment="1" applyProtection="1">
      <alignment vertical="center"/>
    </xf>
    <xf numFmtId="4" fontId="30" fillId="0" borderId="22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5" fillId="0" borderId="13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0" fontId="8" fillId="0" borderId="16" xfId="0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4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0" fontId="24" fillId="0" borderId="16" xfId="0" applyFont="1" applyBorder="1" applyAlignment="1" applyProtection="1">
      <alignment horizontal="left"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0" applyFont="1" applyAlignment="1" applyProtection="1">
      <alignment horizontal="left"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39" fillId="0" borderId="0" xfId="0" applyFont="1" applyAlignment="1" applyProtection="1">
      <alignment horizontal="left" vertical="center"/>
    </xf>
    <xf numFmtId="0" fontId="40" fillId="0" borderId="0" xfId="1" applyFont="1" applyAlignment="1" applyProtection="1">
      <alignment vertical="center" wrapText="1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4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4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4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41" fillId="0" borderId="0" xfId="0" applyFont="1" applyAlignment="1" applyProtection="1">
      <alignment vertical="center" wrapText="1"/>
    </xf>
    <xf numFmtId="0" fontId="12" fillId="0" borderId="20" xfId="0" applyFont="1" applyBorder="1" applyAlignment="1" applyProtection="1">
      <alignment vertical="center"/>
    </xf>
    <xf numFmtId="0" fontId="12" fillId="0" borderId="21" xfId="0" applyFont="1" applyBorder="1" applyAlignment="1" applyProtection="1">
      <alignment vertical="center"/>
    </xf>
    <xf numFmtId="0" fontId="12" fillId="0" borderId="22" xfId="0" applyFont="1" applyBorder="1" applyAlignment="1" applyProtection="1">
      <alignment vertical="center"/>
    </xf>
    <xf numFmtId="0" fontId="32" fillId="0" borderId="0" xfId="0" applyFont="1" applyAlignment="1">
      <alignment horizontal="left" vertical="center" wrapText="1"/>
    </xf>
    <xf numFmtId="0" fontId="42" fillId="0" borderId="23" xfId="0" applyFont="1" applyBorder="1" applyAlignment="1" applyProtection="1">
      <alignment horizontal="center" vertical="center"/>
    </xf>
    <xf numFmtId="49" fontId="42" fillId="0" borderId="23" xfId="0" applyNumberFormat="1" applyFont="1" applyBorder="1" applyAlignment="1" applyProtection="1">
      <alignment horizontal="left" vertical="center" wrapText="1"/>
    </xf>
    <xf numFmtId="0" fontId="42" fillId="0" borderId="23" xfId="0" applyFont="1" applyBorder="1" applyAlignment="1" applyProtection="1">
      <alignment horizontal="left" vertical="center" wrapText="1"/>
    </xf>
    <xf numFmtId="0" fontId="42" fillId="0" borderId="23" xfId="0" applyFont="1" applyBorder="1" applyAlignment="1" applyProtection="1">
      <alignment horizontal="center" vertical="center" wrapText="1"/>
    </xf>
    <xf numFmtId="4" fontId="42" fillId="0" borderId="23" xfId="0" applyNumberFormat="1" applyFont="1" applyBorder="1" applyAlignment="1" applyProtection="1">
      <alignment vertical="center"/>
    </xf>
    <xf numFmtId="4" fontId="42" fillId="2" borderId="23" xfId="0" applyNumberFormat="1" applyFont="1" applyFill="1" applyBorder="1" applyAlignment="1" applyProtection="1">
      <alignment vertical="center"/>
      <protection locked="0"/>
    </xf>
    <xf numFmtId="0" fontId="43" fillId="0" borderId="4" xfId="0" applyFont="1" applyBorder="1" applyAlignment="1">
      <alignment vertical="center"/>
    </xf>
    <xf numFmtId="0" fontId="42" fillId="2" borderId="15" xfId="0" applyFont="1" applyFill="1" applyBorder="1" applyAlignment="1" applyProtection="1">
      <alignment horizontal="left" vertical="center"/>
      <protection locked="0"/>
    </xf>
    <xf numFmtId="0" fontId="42" fillId="0" borderId="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13" fillId="0" borderId="4" xfId="0" applyFont="1" applyBorder="1" applyAlignment="1" applyProtection="1"/>
    <xf numFmtId="0" fontId="13" fillId="0" borderId="0" xfId="0" applyFont="1" applyAlignment="1" applyProtection="1"/>
    <xf numFmtId="0" fontId="13" fillId="0" borderId="0" xfId="0" applyFont="1" applyAlignment="1" applyProtection="1">
      <alignment horizontal="left"/>
    </xf>
    <xf numFmtId="0" fontId="13" fillId="0" borderId="0" xfId="0" applyFont="1" applyAlignment="1" applyProtection="1">
      <protection locked="0"/>
    </xf>
    <xf numFmtId="4" fontId="13" fillId="0" borderId="0" xfId="0" applyNumberFormat="1" applyFont="1" applyAlignment="1" applyProtection="1"/>
    <xf numFmtId="0" fontId="13" fillId="0" borderId="4" xfId="0" applyFont="1" applyBorder="1" applyAlignment="1"/>
    <xf numFmtId="0" fontId="13" fillId="0" borderId="15" xfId="0" applyFont="1" applyBorder="1" applyAlignment="1" applyProtection="1"/>
    <xf numFmtId="0" fontId="13" fillId="0" borderId="0" xfId="0" applyFont="1" applyBorder="1" applyAlignment="1" applyProtection="1"/>
    <xf numFmtId="166" fontId="13" fillId="0" borderId="0" xfId="0" applyNumberFormat="1" applyFont="1" applyBorder="1" applyAlignment="1" applyProtection="1"/>
    <xf numFmtId="0" fontId="13" fillId="0" borderId="16" xfId="0" applyFont="1" applyBorder="1" applyAlignment="1" applyProtection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4" fontId="13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0" fillId="0" borderId="4" xfId="0" applyFont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4" fillId="0" borderId="17" xfId="0" applyFont="1" applyBorder="1" applyAlignment="1">
      <alignment horizontal="left" vertical="center" wrapText="1"/>
    </xf>
    <xf numFmtId="0" fontId="44" fillId="0" borderId="23" xfId="0" applyFont="1" applyBorder="1" applyAlignment="1">
      <alignment horizontal="left" vertical="center" wrapText="1"/>
    </xf>
    <xf numFmtId="0" fontId="44" fillId="0" borderId="23" xfId="0" applyFont="1" applyBorder="1" applyAlignment="1">
      <alignment horizontal="left" vertical="center"/>
    </xf>
    <xf numFmtId="167" fontId="44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5" fillId="0" borderId="24" xfId="0" applyFont="1" applyBorder="1" applyAlignment="1">
      <alignment vertical="center" wrapText="1"/>
    </xf>
    <xf numFmtId="0" fontId="45" fillId="0" borderId="25" xfId="0" applyFont="1" applyBorder="1" applyAlignment="1">
      <alignment vertical="center" wrapText="1"/>
    </xf>
    <xf numFmtId="0" fontId="45" fillId="0" borderId="26" xfId="0" applyFont="1" applyBorder="1" applyAlignment="1">
      <alignment vertical="center" wrapText="1"/>
    </xf>
    <xf numFmtId="0" fontId="45" fillId="0" borderId="27" xfId="0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45" fillId="0" borderId="27" xfId="0" applyFont="1" applyBorder="1" applyAlignment="1">
      <alignment vertical="center" wrapText="1"/>
    </xf>
    <xf numFmtId="0" fontId="45" fillId="0" borderId="28" xfId="0" applyFont="1" applyBorder="1" applyAlignment="1">
      <alignment vertical="center" wrapText="1"/>
    </xf>
    <xf numFmtId="0" fontId="47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 wrapText="1"/>
    </xf>
    <xf numFmtId="0" fontId="49" fillId="0" borderId="27" xfId="0" applyFont="1" applyBorder="1" applyAlignment="1">
      <alignment vertical="center" wrapText="1"/>
    </xf>
    <xf numFmtId="0" fontId="48" fillId="0" borderId="1" xfId="0" applyFont="1" applyBorder="1" applyAlignment="1">
      <alignment vertical="center" wrapText="1"/>
    </xf>
    <xf numFmtId="0" fontId="48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vertical="center"/>
    </xf>
    <xf numFmtId="49" fontId="48" fillId="0" borderId="1" xfId="0" applyNumberFormat="1" applyFont="1" applyBorder="1" applyAlignment="1">
      <alignment vertical="center" wrapText="1"/>
    </xf>
    <xf numFmtId="0" fontId="45" fillId="0" borderId="30" xfId="0" applyFont="1" applyBorder="1" applyAlignment="1">
      <alignment vertical="center" wrapText="1"/>
    </xf>
    <xf numFmtId="0" fontId="50" fillId="0" borderId="29" xfId="0" applyFont="1" applyBorder="1" applyAlignment="1">
      <alignment vertical="center" wrapText="1"/>
    </xf>
    <xf numFmtId="0" fontId="45" fillId="0" borderId="31" xfId="0" applyFont="1" applyBorder="1" applyAlignment="1">
      <alignment vertical="center" wrapText="1"/>
    </xf>
    <xf numFmtId="0" fontId="45" fillId="0" borderId="1" xfId="0" applyFont="1" applyBorder="1" applyAlignment="1">
      <alignment vertical="top"/>
    </xf>
    <xf numFmtId="0" fontId="45" fillId="0" borderId="0" xfId="0" applyFont="1" applyAlignment="1">
      <alignment vertical="top"/>
    </xf>
    <xf numFmtId="0" fontId="45" fillId="0" borderId="24" xfId="0" applyFont="1" applyBorder="1" applyAlignment="1">
      <alignment horizontal="left" vertical="center"/>
    </xf>
    <xf numFmtId="0" fontId="45" fillId="0" borderId="25" xfId="0" applyFont="1" applyBorder="1" applyAlignment="1">
      <alignment horizontal="left" vertical="center"/>
    </xf>
    <xf numFmtId="0" fontId="45" fillId="0" borderId="26" xfId="0" applyFont="1" applyBorder="1" applyAlignment="1">
      <alignment horizontal="left" vertical="center"/>
    </xf>
    <xf numFmtId="0" fontId="45" fillId="0" borderId="27" xfId="0" applyFont="1" applyBorder="1" applyAlignment="1">
      <alignment horizontal="left" vertical="center"/>
    </xf>
    <xf numFmtId="0" fontId="45" fillId="0" borderId="28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7" fillId="0" borderId="29" xfId="0" applyFont="1" applyBorder="1" applyAlignment="1">
      <alignment horizontal="center" vertical="center"/>
    </xf>
    <xf numFmtId="0" fontId="51" fillId="0" borderId="29" xfId="0" applyFont="1" applyBorder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center" vertical="center"/>
    </xf>
    <xf numFmtId="0" fontId="48" fillId="0" borderId="0" xfId="0" applyFont="1" applyAlignment="1">
      <alignment horizontal="left" vertical="center"/>
    </xf>
    <xf numFmtId="0" fontId="49" fillId="0" borderId="27" xfId="0" applyFont="1" applyBorder="1" applyAlignment="1">
      <alignment horizontal="left" vertical="center"/>
    </xf>
    <xf numFmtId="0" fontId="48" fillId="0" borderId="1" xfId="0" applyFont="1" applyFill="1" applyBorder="1" applyAlignment="1">
      <alignment horizontal="left" vertical="center"/>
    </xf>
    <xf numFmtId="0" fontId="48" fillId="0" borderId="1" xfId="0" applyFont="1" applyFill="1" applyBorder="1" applyAlignment="1">
      <alignment horizontal="center" vertical="center"/>
    </xf>
    <xf numFmtId="0" fontId="45" fillId="0" borderId="30" xfId="0" applyFont="1" applyBorder="1" applyAlignment="1">
      <alignment horizontal="left" vertical="center"/>
    </xf>
    <xf numFmtId="0" fontId="50" fillId="0" borderId="29" xfId="0" applyFont="1" applyBorder="1" applyAlignment="1">
      <alignment horizontal="left" vertical="center"/>
    </xf>
    <xf numFmtId="0" fontId="45" fillId="0" borderId="3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9" fillId="0" borderId="29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center" vertical="center" wrapText="1"/>
    </xf>
    <xf numFmtId="0" fontId="45" fillId="0" borderId="24" xfId="0" applyFont="1" applyBorder="1" applyAlignment="1">
      <alignment horizontal="left" vertical="center" wrapText="1"/>
    </xf>
    <xf numFmtId="0" fontId="45" fillId="0" borderId="25" xfId="0" applyFont="1" applyBorder="1" applyAlignment="1">
      <alignment horizontal="left" vertical="center" wrapText="1"/>
    </xf>
    <xf numFmtId="0" fontId="45" fillId="0" borderId="26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left" vertical="center" wrapText="1"/>
    </xf>
    <xf numFmtId="0" fontId="51" fillId="0" borderId="27" xfId="0" applyFont="1" applyBorder="1" applyAlignment="1">
      <alignment horizontal="left" vertical="center" wrapText="1"/>
    </xf>
    <xf numFmtId="0" fontId="51" fillId="0" borderId="28" xfId="0" applyFont="1" applyBorder="1" applyAlignment="1">
      <alignment horizontal="left" vertical="center" wrapText="1"/>
    </xf>
    <xf numFmtId="0" fontId="49" fillId="0" borderId="27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/>
    </xf>
    <xf numFmtId="0" fontId="49" fillId="0" borderId="28" xfId="0" applyFont="1" applyBorder="1" applyAlignment="1">
      <alignment horizontal="left" vertical="center" wrapText="1"/>
    </xf>
    <xf numFmtId="0" fontId="49" fillId="0" borderId="28" xfId="0" applyFont="1" applyBorder="1" applyAlignment="1">
      <alignment horizontal="left" vertical="center"/>
    </xf>
    <xf numFmtId="0" fontId="49" fillId="0" borderId="30" xfId="0" applyFont="1" applyBorder="1" applyAlignment="1">
      <alignment horizontal="left" vertical="center" wrapText="1"/>
    </xf>
    <xf numFmtId="0" fontId="49" fillId="0" borderId="29" xfId="0" applyFont="1" applyBorder="1" applyAlignment="1">
      <alignment horizontal="left" vertical="center" wrapText="1"/>
    </xf>
    <xf numFmtId="0" fontId="49" fillId="0" borderId="3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top"/>
    </xf>
    <xf numFmtId="0" fontId="48" fillId="0" borderId="1" xfId="0" applyFont="1" applyBorder="1" applyAlignment="1">
      <alignment horizontal="center" vertical="top"/>
    </xf>
    <xf numFmtId="0" fontId="49" fillId="0" borderId="30" xfId="0" applyFont="1" applyBorder="1" applyAlignment="1">
      <alignment horizontal="left" vertical="center"/>
    </xf>
    <xf numFmtId="0" fontId="49" fillId="0" borderId="31" xfId="0" applyFont="1" applyBorder="1" applyAlignment="1">
      <alignment horizontal="left" vertical="center"/>
    </xf>
    <xf numFmtId="0" fontId="49" fillId="0" borderId="1" xfId="0" applyFont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47" fillId="0" borderId="1" xfId="0" applyFont="1" applyBorder="1" applyAlignment="1">
      <alignment vertical="center"/>
    </xf>
    <xf numFmtId="0" fontId="51" fillId="0" borderId="29" xfId="0" applyFont="1" applyBorder="1" applyAlignment="1">
      <alignment vertical="center"/>
    </xf>
    <xf numFmtId="0" fontId="47" fillId="0" borderId="29" xfId="0" applyFont="1" applyBorder="1" applyAlignment="1">
      <alignment vertical="center"/>
    </xf>
    <xf numFmtId="0" fontId="48" fillId="0" borderId="1" xfId="0" applyFont="1" applyBorder="1" applyAlignment="1">
      <alignment vertical="top"/>
    </xf>
    <xf numFmtId="49" fontId="48" fillId="0" borderId="1" xfId="0" applyNumberFormat="1" applyFont="1" applyBorder="1" applyAlignment="1">
      <alignment horizontal="left" vertical="center"/>
    </xf>
    <xf numFmtId="0" fontId="54" fillId="0" borderId="27" xfId="0" applyFont="1" applyBorder="1" applyAlignment="1" applyProtection="1">
      <alignment horizontal="left" vertical="center"/>
    </xf>
    <xf numFmtId="0" fontId="55" fillId="0" borderId="1" xfId="0" applyFont="1" applyBorder="1" applyAlignment="1" applyProtection="1">
      <alignment vertical="top"/>
    </xf>
    <xf numFmtId="0" fontId="55" fillId="0" borderId="1" xfId="0" applyFont="1" applyBorder="1" applyAlignment="1" applyProtection="1">
      <alignment horizontal="left" vertical="center"/>
    </xf>
    <xf numFmtId="0" fontId="55" fillId="0" borderId="1" xfId="0" applyFont="1" applyBorder="1" applyAlignment="1" applyProtection="1">
      <alignment horizontal="center" vertical="center"/>
    </xf>
    <xf numFmtId="49" fontId="55" fillId="0" borderId="1" xfId="0" applyNumberFormat="1" applyFont="1" applyBorder="1" applyAlignment="1" applyProtection="1">
      <alignment horizontal="left" vertical="center"/>
    </xf>
    <xf numFmtId="0" fontId="54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7" fillId="0" borderId="29" xfId="0" applyFont="1" applyBorder="1" applyAlignment="1">
      <alignment horizontal="left"/>
    </xf>
    <xf numFmtId="0" fontId="51" fillId="0" borderId="29" xfId="0" applyFont="1" applyBorder="1" applyAlignment="1"/>
    <xf numFmtId="0" fontId="45" fillId="0" borderId="27" xfId="0" applyFont="1" applyBorder="1" applyAlignment="1">
      <alignment vertical="top"/>
    </xf>
    <xf numFmtId="0" fontId="45" fillId="0" borderId="28" xfId="0" applyFont="1" applyBorder="1" applyAlignment="1">
      <alignment vertical="top"/>
    </xf>
    <xf numFmtId="0" fontId="45" fillId="0" borderId="30" xfId="0" applyFont="1" applyBorder="1" applyAlignment="1">
      <alignment vertical="top"/>
    </xf>
    <xf numFmtId="0" fontId="45" fillId="0" borderId="29" xfId="0" applyFont="1" applyBorder="1" applyAlignment="1">
      <alignment vertical="top"/>
    </xf>
    <xf numFmtId="0" fontId="45" fillId="0" borderId="31" xfId="0" applyFont="1" applyBorder="1" applyAlignment="1">
      <alignment vertical="top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28" fillId="0" borderId="0" xfId="0" applyFont="1" applyAlignment="1" applyProtection="1">
      <alignment horizontal="left" vertical="center" wrapText="1"/>
    </xf>
    <xf numFmtId="0" fontId="31" fillId="0" borderId="0" xfId="0" applyFont="1" applyAlignment="1" applyProtection="1">
      <alignment horizontal="left" vertical="center" wrapText="1"/>
    </xf>
    <xf numFmtId="0" fontId="23" fillId="4" borderId="8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9" fillId="0" borderId="6" xfId="0" applyNumberFormat="1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4" fontId="20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left" vertical="center"/>
    </xf>
    <xf numFmtId="0" fontId="0" fillId="0" borderId="0" xfId="0"/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23" fillId="4" borderId="8" xfId="0" applyFont="1" applyFill="1" applyBorder="1" applyAlignment="1" applyProtection="1">
      <alignment horizontal="right" vertical="center"/>
    </xf>
    <xf numFmtId="4" fontId="29" fillId="0" borderId="0" xfId="0" applyNumberFormat="1" applyFont="1" applyAlignment="1" applyProtection="1">
      <alignment horizontal="right" vertical="center"/>
    </xf>
    <xf numFmtId="0" fontId="29" fillId="0" borderId="0" xfId="0" applyFont="1" applyAlignment="1" applyProtection="1">
      <alignment vertical="center"/>
    </xf>
    <xf numFmtId="4" fontId="29" fillId="0" borderId="0" xfId="0" applyNumberFormat="1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4" fontId="25" fillId="0" borderId="0" xfId="0" applyNumberFormat="1" applyFont="1" applyAlignment="1" applyProtection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0" fontId="3" fillId="0" borderId="0" xfId="0" applyFont="1" applyAlignment="1">
      <alignment horizontal="left" vertical="top" wrapText="1"/>
    </xf>
    <xf numFmtId="0" fontId="48" fillId="0" borderId="1" xfId="0" applyFont="1" applyBorder="1" applyAlignment="1">
      <alignment horizontal="left" vertical="center" wrapText="1"/>
    </xf>
    <xf numFmtId="0" fontId="47" fillId="0" borderId="29" xfId="0" applyFont="1" applyBorder="1" applyAlignment="1">
      <alignment horizontal="left" wrapText="1"/>
    </xf>
    <xf numFmtId="0" fontId="46" fillId="0" borderId="1" xfId="0" applyFont="1" applyBorder="1" applyAlignment="1">
      <alignment horizontal="center" vertical="center" wrapText="1"/>
    </xf>
    <xf numFmtId="49" fontId="48" fillId="0" borderId="1" xfId="0" applyNumberFormat="1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/>
    </xf>
    <xf numFmtId="0" fontId="47" fillId="0" borderId="29" xfId="0" applyFont="1" applyBorder="1" applyAlignment="1">
      <alignment horizontal="left"/>
    </xf>
    <xf numFmtId="0" fontId="48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top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hyperlink" Target="https://podminky.urs.cz/item/CS_URS_2025_02/998741201" TargetMode="External"/><Relationship Id="rId1" Type="http://schemas.openxmlformats.org/officeDocument/2006/relationships/hyperlink" Target="https://podminky.urs.cz/item/CS_URS_2025_02/741122011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2/997013509" TargetMode="External"/><Relationship Id="rId3" Type="http://schemas.openxmlformats.org/officeDocument/2006/relationships/hyperlink" Target="https://podminky.urs.cz/item/CS_URS_2025_02/977332121" TargetMode="External"/><Relationship Id="rId7" Type="http://schemas.openxmlformats.org/officeDocument/2006/relationships/hyperlink" Target="https://podminky.urs.cz/item/CS_URS_2025_02/997013501" TargetMode="External"/><Relationship Id="rId2" Type="http://schemas.openxmlformats.org/officeDocument/2006/relationships/hyperlink" Target="https://podminky.urs.cz/item/CS_URS_2025_02/977151111" TargetMode="External"/><Relationship Id="rId1" Type="http://schemas.openxmlformats.org/officeDocument/2006/relationships/hyperlink" Target="https://podminky.urs.cz/item/CS_URS_2025_02/612325111" TargetMode="External"/><Relationship Id="rId6" Type="http://schemas.openxmlformats.org/officeDocument/2006/relationships/hyperlink" Target="https://podminky.urs.cz/item/CS_URS_2025_02/997013219" TargetMode="External"/><Relationship Id="rId11" Type="http://schemas.openxmlformats.org/officeDocument/2006/relationships/drawing" Target="../drawings/drawing12.xml"/><Relationship Id="rId5" Type="http://schemas.openxmlformats.org/officeDocument/2006/relationships/hyperlink" Target="https://podminky.urs.cz/item/CS_URS_2025_02/997013211" TargetMode="External"/><Relationship Id="rId10" Type="http://schemas.openxmlformats.org/officeDocument/2006/relationships/hyperlink" Target="https://podminky.urs.cz/item/CS_URS_2025_02/998018001" TargetMode="External"/><Relationship Id="rId4" Type="http://schemas.openxmlformats.org/officeDocument/2006/relationships/hyperlink" Target="https://podminky.urs.cz/item/CS_URS_2025_02/977343121" TargetMode="External"/><Relationship Id="rId9" Type="http://schemas.openxmlformats.org/officeDocument/2006/relationships/hyperlink" Target="https://podminky.urs.cz/item/CS_URS_2025_02/997013631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2/997013631" TargetMode="External"/><Relationship Id="rId3" Type="http://schemas.openxmlformats.org/officeDocument/2006/relationships/hyperlink" Target="https://podminky.urs.cz/item/CS_URS_2025_02/977151111" TargetMode="External"/><Relationship Id="rId7" Type="http://schemas.openxmlformats.org/officeDocument/2006/relationships/hyperlink" Target="https://podminky.urs.cz/item/CS_URS_2025_02/997013509" TargetMode="External"/><Relationship Id="rId2" Type="http://schemas.openxmlformats.org/officeDocument/2006/relationships/hyperlink" Target="https://podminky.urs.cz/item/CS_URS_2025_02/612325111" TargetMode="External"/><Relationship Id="rId1" Type="http://schemas.openxmlformats.org/officeDocument/2006/relationships/hyperlink" Target="https://podminky.urs.cz/item/CS_URS_2025_02/612135101" TargetMode="External"/><Relationship Id="rId6" Type="http://schemas.openxmlformats.org/officeDocument/2006/relationships/hyperlink" Target="https://podminky.urs.cz/item/CS_URS_2025_02/997013501" TargetMode="External"/><Relationship Id="rId5" Type="http://schemas.openxmlformats.org/officeDocument/2006/relationships/hyperlink" Target="https://podminky.urs.cz/item/CS_URS_2025_02/997013219" TargetMode="External"/><Relationship Id="rId10" Type="http://schemas.openxmlformats.org/officeDocument/2006/relationships/drawing" Target="../drawings/drawing13.xml"/><Relationship Id="rId4" Type="http://schemas.openxmlformats.org/officeDocument/2006/relationships/hyperlink" Target="https://podminky.urs.cz/item/CS_URS_2025_02/977332121" TargetMode="External"/><Relationship Id="rId9" Type="http://schemas.openxmlformats.org/officeDocument/2006/relationships/hyperlink" Target="https://podminky.urs.cz/item/CS_URS_2025_02/998018001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2/997013509" TargetMode="External"/><Relationship Id="rId13" Type="http://schemas.openxmlformats.org/officeDocument/2006/relationships/hyperlink" Target="https://podminky.urs.cz/item/CS_URS_2025_02/741130021" TargetMode="External"/><Relationship Id="rId3" Type="http://schemas.openxmlformats.org/officeDocument/2006/relationships/hyperlink" Target="https://podminky.urs.cz/item/CS_URS_2025_02/977332121" TargetMode="External"/><Relationship Id="rId7" Type="http://schemas.openxmlformats.org/officeDocument/2006/relationships/hyperlink" Target="https://podminky.urs.cz/item/CS_URS_2025_02/997013501" TargetMode="External"/><Relationship Id="rId12" Type="http://schemas.openxmlformats.org/officeDocument/2006/relationships/hyperlink" Target="https://podminky.urs.cz/item/CS_URS_2025_02/741122211" TargetMode="External"/><Relationship Id="rId2" Type="http://schemas.openxmlformats.org/officeDocument/2006/relationships/hyperlink" Target="https://podminky.urs.cz/item/CS_URS_2025_02/612325111" TargetMode="External"/><Relationship Id="rId1" Type="http://schemas.openxmlformats.org/officeDocument/2006/relationships/hyperlink" Target="https://podminky.urs.cz/item/CS_URS_2025_02/612135101" TargetMode="External"/><Relationship Id="rId6" Type="http://schemas.openxmlformats.org/officeDocument/2006/relationships/hyperlink" Target="https://podminky.urs.cz/item/CS_URS_2025_02/997013219" TargetMode="External"/><Relationship Id="rId11" Type="http://schemas.openxmlformats.org/officeDocument/2006/relationships/hyperlink" Target="https://podminky.urs.cz/item/CS_URS_2025_02/741120001" TargetMode="External"/><Relationship Id="rId5" Type="http://schemas.openxmlformats.org/officeDocument/2006/relationships/hyperlink" Target="https://podminky.urs.cz/item/CS_URS_2025_02/997013211" TargetMode="External"/><Relationship Id="rId15" Type="http://schemas.openxmlformats.org/officeDocument/2006/relationships/drawing" Target="../drawings/drawing14.xml"/><Relationship Id="rId10" Type="http://schemas.openxmlformats.org/officeDocument/2006/relationships/hyperlink" Target="https://podminky.urs.cz/item/CS_URS_2025_02/998018001" TargetMode="External"/><Relationship Id="rId4" Type="http://schemas.openxmlformats.org/officeDocument/2006/relationships/hyperlink" Target="https://podminky.urs.cz/item/CS_URS_2025_02/977343111" TargetMode="External"/><Relationship Id="rId9" Type="http://schemas.openxmlformats.org/officeDocument/2006/relationships/hyperlink" Target="https://podminky.urs.cz/item/CS_URS_2025_02/997013631" TargetMode="External"/><Relationship Id="rId14" Type="http://schemas.openxmlformats.org/officeDocument/2006/relationships/hyperlink" Target="https://podminky.urs.cz/item/CS_URS_2025_02/998741311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2/034503000" TargetMode="External"/><Relationship Id="rId13" Type="http://schemas.openxmlformats.org/officeDocument/2006/relationships/hyperlink" Target="https://podminky.urs.cz/item/CS_URS_2025_02/049303000" TargetMode="External"/><Relationship Id="rId3" Type="http://schemas.openxmlformats.org/officeDocument/2006/relationships/hyperlink" Target="https://podminky.urs.cz/item/CS_URS_2025_02/013284000" TargetMode="External"/><Relationship Id="rId7" Type="http://schemas.openxmlformats.org/officeDocument/2006/relationships/hyperlink" Target="https://podminky.urs.cz/item/CS_URS_2025_02/034303000" TargetMode="External"/><Relationship Id="rId12" Type="http://schemas.openxmlformats.org/officeDocument/2006/relationships/hyperlink" Target="https://podminky.urs.cz/item/CS_URS_2025_02/045002000" TargetMode="External"/><Relationship Id="rId17" Type="http://schemas.openxmlformats.org/officeDocument/2006/relationships/drawing" Target="../drawings/drawing16.xml"/><Relationship Id="rId2" Type="http://schemas.openxmlformats.org/officeDocument/2006/relationships/hyperlink" Target="https://podminky.urs.cz/item/CS_URS_2025_02/013254000" TargetMode="External"/><Relationship Id="rId16" Type="http://schemas.openxmlformats.org/officeDocument/2006/relationships/hyperlink" Target="https://podminky.urs.cz/item/CS_URS_2025_02/071103000" TargetMode="External"/><Relationship Id="rId1" Type="http://schemas.openxmlformats.org/officeDocument/2006/relationships/hyperlink" Target="https://podminky.urs.cz/item/CS_URS_2025_02/012164000" TargetMode="External"/><Relationship Id="rId6" Type="http://schemas.openxmlformats.org/officeDocument/2006/relationships/hyperlink" Target="https://podminky.urs.cz/item/CS_URS_2025_02/034103000" TargetMode="External"/><Relationship Id="rId11" Type="http://schemas.openxmlformats.org/officeDocument/2006/relationships/hyperlink" Target="https://podminky.urs.cz/item/CS_URS_2025_02/041414000" TargetMode="External"/><Relationship Id="rId5" Type="http://schemas.openxmlformats.org/officeDocument/2006/relationships/hyperlink" Target="https://podminky.urs.cz/item/CS_URS_2025_02/032903000" TargetMode="External"/><Relationship Id="rId15" Type="http://schemas.openxmlformats.org/officeDocument/2006/relationships/hyperlink" Target="https://podminky.urs.cz/item/CS_URS_2025_02/065002000" TargetMode="External"/><Relationship Id="rId10" Type="http://schemas.openxmlformats.org/officeDocument/2006/relationships/hyperlink" Target="https://podminky.urs.cz/item/CS_URS_2025_02/039002000" TargetMode="External"/><Relationship Id="rId4" Type="http://schemas.openxmlformats.org/officeDocument/2006/relationships/hyperlink" Target="https://podminky.urs.cz/item/CS_URS_2025_02/030001000" TargetMode="External"/><Relationship Id="rId9" Type="http://schemas.openxmlformats.org/officeDocument/2006/relationships/hyperlink" Target="https://podminky.urs.cz/item/CS_URS_2025_02/035103000" TargetMode="External"/><Relationship Id="rId14" Type="http://schemas.openxmlformats.org/officeDocument/2006/relationships/hyperlink" Target="https://podminky.urs.cz/item/CS_URS_2025_02/051002000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5_02/965081611" TargetMode="External"/><Relationship Id="rId18" Type="http://schemas.openxmlformats.org/officeDocument/2006/relationships/hyperlink" Target="https://podminky.urs.cz/item/CS_URS_2025_02/968072456" TargetMode="External"/><Relationship Id="rId26" Type="http://schemas.openxmlformats.org/officeDocument/2006/relationships/hyperlink" Target="https://podminky.urs.cz/item/CS_URS_2025_02/977151128" TargetMode="External"/><Relationship Id="rId39" Type="http://schemas.openxmlformats.org/officeDocument/2006/relationships/hyperlink" Target="https://podminky.urs.cz/item/CS_URS_2025_02/997013813" TargetMode="External"/><Relationship Id="rId21" Type="http://schemas.openxmlformats.org/officeDocument/2006/relationships/hyperlink" Target="https://podminky.urs.cz/item/CS_URS_2025_02/974031221" TargetMode="External"/><Relationship Id="rId34" Type="http://schemas.openxmlformats.org/officeDocument/2006/relationships/hyperlink" Target="https://podminky.urs.cz/item/CS_URS_2025_02/997013501" TargetMode="External"/><Relationship Id="rId42" Type="http://schemas.openxmlformats.org/officeDocument/2006/relationships/hyperlink" Target="https://podminky.urs.cz/item/CS_URS_2025_02/998018001" TargetMode="External"/><Relationship Id="rId47" Type="http://schemas.openxmlformats.org/officeDocument/2006/relationships/hyperlink" Target="https://podminky.urs.cz/item/CS_URS_2025_02/725330820" TargetMode="External"/><Relationship Id="rId50" Type="http://schemas.openxmlformats.org/officeDocument/2006/relationships/hyperlink" Target="https://podminky.urs.cz/item/CS_URS_2025_02/735151821" TargetMode="External"/><Relationship Id="rId55" Type="http://schemas.openxmlformats.org/officeDocument/2006/relationships/hyperlink" Target="https://podminky.urs.cz/item/CS_URS_2025_02/751511805" TargetMode="External"/><Relationship Id="rId63" Type="http://schemas.openxmlformats.org/officeDocument/2006/relationships/hyperlink" Target="https://podminky.urs.cz/item/CS_URS_2025_02/766411822" TargetMode="External"/><Relationship Id="rId68" Type="http://schemas.openxmlformats.org/officeDocument/2006/relationships/hyperlink" Target="https://podminky.urs.cz/item/CS_URS_2025_02/766691915" TargetMode="External"/><Relationship Id="rId7" Type="http://schemas.openxmlformats.org/officeDocument/2006/relationships/hyperlink" Target="https://podminky.urs.cz/item/CS_URS_2025_02/962032231" TargetMode="External"/><Relationship Id="rId71" Type="http://schemas.openxmlformats.org/officeDocument/2006/relationships/hyperlink" Target="https://podminky.urs.cz/item/CS_URS_2025_02/776201812" TargetMode="External"/><Relationship Id="rId2" Type="http://schemas.openxmlformats.org/officeDocument/2006/relationships/hyperlink" Target="https://podminky.urs.cz/item/CS_URS_2025_02/949101111" TargetMode="External"/><Relationship Id="rId16" Type="http://schemas.openxmlformats.org/officeDocument/2006/relationships/hyperlink" Target="https://podminky.urs.cz/item/CS_URS_2025_02/968062244" TargetMode="External"/><Relationship Id="rId29" Type="http://schemas.openxmlformats.org/officeDocument/2006/relationships/hyperlink" Target="https://podminky.urs.cz/item/CS_URS_2025_02/978059541" TargetMode="External"/><Relationship Id="rId11" Type="http://schemas.openxmlformats.org/officeDocument/2006/relationships/hyperlink" Target="https://podminky.urs.cz/item/CS_URS_2025_02/965049112" TargetMode="External"/><Relationship Id="rId24" Type="http://schemas.openxmlformats.org/officeDocument/2006/relationships/hyperlink" Target="https://podminky.urs.cz/item/CS_URS_2025_02/977151124" TargetMode="External"/><Relationship Id="rId32" Type="http://schemas.openxmlformats.org/officeDocument/2006/relationships/hyperlink" Target="https://podminky.urs.cz/item/CS_URS_2025_02/997013211" TargetMode="External"/><Relationship Id="rId37" Type="http://schemas.openxmlformats.org/officeDocument/2006/relationships/hyperlink" Target="https://podminky.urs.cz/item/CS_URS_2025_02/997013645" TargetMode="External"/><Relationship Id="rId40" Type="http://schemas.openxmlformats.org/officeDocument/2006/relationships/hyperlink" Target="https://podminky.urs.cz/item/CS_URS_2025_02/997013814" TargetMode="External"/><Relationship Id="rId45" Type="http://schemas.openxmlformats.org/officeDocument/2006/relationships/hyperlink" Target="https://podminky.urs.cz/item/CS_URS_2025_02/725110814" TargetMode="External"/><Relationship Id="rId53" Type="http://schemas.openxmlformats.org/officeDocument/2006/relationships/hyperlink" Target="https://podminky.urs.cz/item/CS_URS_2025_02/218190402" TargetMode="External"/><Relationship Id="rId58" Type="http://schemas.openxmlformats.org/officeDocument/2006/relationships/hyperlink" Target="https://podminky.urs.cz/item/CS_URS_2025_02/763131831" TargetMode="External"/><Relationship Id="rId66" Type="http://schemas.openxmlformats.org/officeDocument/2006/relationships/hyperlink" Target="https://podminky.urs.cz/item/CS_URS_2025_02/766691812" TargetMode="External"/><Relationship Id="rId74" Type="http://schemas.openxmlformats.org/officeDocument/2006/relationships/hyperlink" Target="https://podminky.urs.cz/item/CS_URS_2025_02/783806805" TargetMode="External"/><Relationship Id="rId5" Type="http://schemas.openxmlformats.org/officeDocument/2006/relationships/hyperlink" Target="https://podminky.urs.cz/item/CS_URS_2025_02/962031133" TargetMode="External"/><Relationship Id="rId15" Type="http://schemas.openxmlformats.org/officeDocument/2006/relationships/hyperlink" Target="https://podminky.urs.cz/item/CS_URS_2025_02/967031132" TargetMode="External"/><Relationship Id="rId23" Type="http://schemas.openxmlformats.org/officeDocument/2006/relationships/hyperlink" Target="https://podminky.urs.cz/item/CS_URS_2025_02/976085211" TargetMode="External"/><Relationship Id="rId28" Type="http://schemas.openxmlformats.org/officeDocument/2006/relationships/hyperlink" Target="https://podminky.urs.cz/item/CS_URS_2025_02/978013141" TargetMode="External"/><Relationship Id="rId36" Type="http://schemas.openxmlformats.org/officeDocument/2006/relationships/hyperlink" Target="https://podminky.urs.cz/item/CS_URS_2025_02/997013631" TargetMode="External"/><Relationship Id="rId49" Type="http://schemas.openxmlformats.org/officeDocument/2006/relationships/hyperlink" Target="https://podminky.urs.cz/item/CS_URS_2025_02/734191981" TargetMode="External"/><Relationship Id="rId57" Type="http://schemas.openxmlformats.org/officeDocument/2006/relationships/hyperlink" Target="https://podminky.urs.cz/item/CS_URS_2025_02/763121811" TargetMode="External"/><Relationship Id="rId61" Type="http://schemas.openxmlformats.org/officeDocument/2006/relationships/hyperlink" Target="https://podminky.urs.cz/item/CS_URS_2025_02/766411811" TargetMode="External"/><Relationship Id="rId10" Type="http://schemas.openxmlformats.org/officeDocument/2006/relationships/hyperlink" Target="https://podminky.urs.cz/item/CS_URS_2025_02/965042241" TargetMode="External"/><Relationship Id="rId19" Type="http://schemas.openxmlformats.org/officeDocument/2006/relationships/hyperlink" Target="https://podminky.urs.cz/item/CS_URS_2025_02/968082015" TargetMode="External"/><Relationship Id="rId31" Type="http://schemas.openxmlformats.org/officeDocument/2006/relationships/hyperlink" Target="https://podminky.urs.cz/item/CS_URS_2025_02/997006012" TargetMode="External"/><Relationship Id="rId44" Type="http://schemas.openxmlformats.org/officeDocument/2006/relationships/hyperlink" Target="https://podminky.urs.cz/item/CS_URS_2025_02/713300842" TargetMode="External"/><Relationship Id="rId52" Type="http://schemas.openxmlformats.org/officeDocument/2006/relationships/hyperlink" Target="https://podminky.urs.cz/item/CS_URS_2025_02/998735211" TargetMode="External"/><Relationship Id="rId60" Type="http://schemas.openxmlformats.org/officeDocument/2006/relationships/hyperlink" Target="https://podminky.urs.cz/item/CS_URS_2025_02/764002851" TargetMode="External"/><Relationship Id="rId65" Type="http://schemas.openxmlformats.org/officeDocument/2006/relationships/hyperlink" Target="https://podminky.urs.cz/item/CS_URS_2025_02/766421822" TargetMode="External"/><Relationship Id="rId73" Type="http://schemas.openxmlformats.org/officeDocument/2006/relationships/hyperlink" Target="https://podminky.urs.cz/item/CS_URS_2025_02/781491831" TargetMode="External"/><Relationship Id="rId4" Type="http://schemas.openxmlformats.org/officeDocument/2006/relationships/hyperlink" Target="https://podminky.urs.cz/item/CS_URS_2025_02/962031132" TargetMode="External"/><Relationship Id="rId9" Type="http://schemas.openxmlformats.org/officeDocument/2006/relationships/hyperlink" Target="https://podminky.urs.cz/item/CS_URS_2025_02/965042231" TargetMode="External"/><Relationship Id="rId14" Type="http://schemas.openxmlformats.org/officeDocument/2006/relationships/hyperlink" Target="https://podminky.urs.cz/item/CS_URS_2025_02/965082923" TargetMode="External"/><Relationship Id="rId22" Type="http://schemas.openxmlformats.org/officeDocument/2006/relationships/hyperlink" Target="https://podminky.urs.cz/item/CS_URS_2025_02/974031666" TargetMode="External"/><Relationship Id="rId27" Type="http://schemas.openxmlformats.org/officeDocument/2006/relationships/hyperlink" Target="https://podminky.urs.cz/item/CS_URS_2025_02/978011121" TargetMode="External"/><Relationship Id="rId30" Type="http://schemas.openxmlformats.org/officeDocument/2006/relationships/hyperlink" Target="https://podminky.urs.cz/item/CS_URS_2025_02/978071511" TargetMode="External"/><Relationship Id="rId35" Type="http://schemas.openxmlformats.org/officeDocument/2006/relationships/hyperlink" Target="https://podminky.urs.cz/item/CS_URS_2025_02/997013509" TargetMode="External"/><Relationship Id="rId43" Type="http://schemas.openxmlformats.org/officeDocument/2006/relationships/hyperlink" Target="https://podminky.urs.cz/item/CS_URS_2025_02/711141811" TargetMode="External"/><Relationship Id="rId48" Type="http://schemas.openxmlformats.org/officeDocument/2006/relationships/hyperlink" Target="https://podminky.urs.cz/item/CS_URS_2025_02/725860811" TargetMode="External"/><Relationship Id="rId56" Type="http://schemas.openxmlformats.org/officeDocument/2006/relationships/hyperlink" Target="https://podminky.urs.cz/item/CS_URS_2025_02/751511806" TargetMode="External"/><Relationship Id="rId64" Type="http://schemas.openxmlformats.org/officeDocument/2006/relationships/hyperlink" Target="https://podminky.urs.cz/item/CS_URS_2025_02/766421821" TargetMode="External"/><Relationship Id="rId69" Type="http://schemas.openxmlformats.org/officeDocument/2006/relationships/hyperlink" Target="https://podminky.urs.cz/item/CS_URS_2025_02/766825821" TargetMode="External"/><Relationship Id="rId8" Type="http://schemas.openxmlformats.org/officeDocument/2006/relationships/hyperlink" Target="https://podminky.urs.cz/item/CS_URS_2025_02/965042141" TargetMode="External"/><Relationship Id="rId51" Type="http://schemas.openxmlformats.org/officeDocument/2006/relationships/hyperlink" Target="https://podminky.urs.cz/item/CS_URS_2025_02/735494811" TargetMode="External"/><Relationship Id="rId72" Type="http://schemas.openxmlformats.org/officeDocument/2006/relationships/hyperlink" Target="https://podminky.urs.cz/item/CS_URS_2025_02/776410811" TargetMode="External"/><Relationship Id="rId3" Type="http://schemas.openxmlformats.org/officeDocument/2006/relationships/hyperlink" Target="https://podminky.urs.cz/item/CS_URS_2025_02/961055111" TargetMode="External"/><Relationship Id="rId12" Type="http://schemas.openxmlformats.org/officeDocument/2006/relationships/hyperlink" Target="https://podminky.urs.cz/item/CS_URS_2025_02/965081223" TargetMode="External"/><Relationship Id="rId17" Type="http://schemas.openxmlformats.org/officeDocument/2006/relationships/hyperlink" Target="https://podminky.urs.cz/item/CS_URS_2025_02/968072455" TargetMode="External"/><Relationship Id="rId25" Type="http://schemas.openxmlformats.org/officeDocument/2006/relationships/hyperlink" Target="https://podminky.urs.cz/item/CS_URS_2025_02/977151125" TargetMode="External"/><Relationship Id="rId33" Type="http://schemas.openxmlformats.org/officeDocument/2006/relationships/hyperlink" Target="https://podminky.urs.cz/item/CS_URS_2025_02/997013219" TargetMode="External"/><Relationship Id="rId38" Type="http://schemas.openxmlformats.org/officeDocument/2006/relationships/hyperlink" Target="https://podminky.urs.cz/item/CS_URS_2025_02/997013804" TargetMode="External"/><Relationship Id="rId46" Type="http://schemas.openxmlformats.org/officeDocument/2006/relationships/hyperlink" Target="https://podminky.urs.cz/item/CS_URS_2025_02/725210821" TargetMode="External"/><Relationship Id="rId59" Type="http://schemas.openxmlformats.org/officeDocument/2006/relationships/hyperlink" Target="https://podminky.urs.cz/item/CS_URS_2025_02/763171811" TargetMode="External"/><Relationship Id="rId67" Type="http://schemas.openxmlformats.org/officeDocument/2006/relationships/hyperlink" Target="https://podminky.urs.cz/item/CS_URS_2025_02/766691914" TargetMode="External"/><Relationship Id="rId20" Type="http://schemas.openxmlformats.org/officeDocument/2006/relationships/hyperlink" Target="https://podminky.urs.cz/item/CS_URS_2025_02/976082131" TargetMode="External"/><Relationship Id="rId41" Type="http://schemas.openxmlformats.org/officeDocument/2006/relationships/hyperlink" Target="https://podminky.urs.cz/item/CS_URS_2025_02/997013811" TargetMode="External"/><Relationship Id="rId54" Type="http://schemas.openxmlformats.org/officeDocument/2006/relationships/hyperlink" Target="https://podminky.urs.cz/item/CS_URS_2025_02/742330801" TargetMode="External"/><Relationship Id="rId62" Type="http://schemas.openxmlformats.org/officeDocument/2006/relationships/hyperlink" Target="https://podminky.urs.cz/item/CS_URS_2025_02/766411821" TargetMode="External"/><Relationship Id="rId70" Type="http://schemas.openxmlformats.org/officeDocument/2006/relationships/hyperlink" Target="https://podminky.urs.cz/item/CS_URS_2025_02/767661811" TargetMode="External"/><Relationship Id="rId75" Type="http://schemas.openxmlformats.org/officeDocument/2006/relationships/drawing" Target="../drawings/drawing2.xml"/><Relationship Id="rId1" Type="http://schemas.openxmlformats.org/officeDocument/2006/relationships/hyperlink" Target="https://podminky.urs.cz/item/CS_URS_2025_02/612131151" TargetMode="External"/><Relationship Id="rId6" Type="http://schemas.openxmlformats.org/officeDocument/2006/relationships/hyperlink" Target="https://podminky.urs.cz/item/CS_URS_2025_02/962032230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612142001" TargetMode="External"/><Relationship Id="rId117" Type="http://schemas.openxmlformats.org/officeDocument/2006/relationships/hyperlink" Target="https://podminky.urs.cz/item/CS_URS_2025_02/771591241" TargetMode="External"/><Relationship Id="rId21" Type="http://schemas.openxmlformats.org/officeDocument/2006/relationships/hyperlink" Target="https://podminky.urs.cz/item/CS_URS_2025_02/342272245" TargetMode="External"/><Relationship Id="rId42" Type="http://schemas.openxmlformats.org/officeDocument/2006/relationships/hyperlink" Target="https://podminky.urs.cz/item/CS_URS_2025_02/631319013" TargetMode="External"/><Relationship Id="rId47" Type="http://schemas.openxmlformats.org/officeDocument/2006/relationships/hyperlink" Target="https://podminky.urs.cz/item/CS_URS_2025_02/634112123" TargetMode="External"/><Relationship Id="rId63" Type="http://schemas.openxmlformats.org/officeDocument/2006/relationships/hyperlink" Target="https://podminky.urs.cz/item/CS_URS_2025_02/953993321" TargetMode="External"/><Relationship Id="rId68" Type="http://schemas.openxmlformats.org/officeDocument/2006/relationships/hyperlink" Target="https://podminky.urs.cz/item/CS_URS_2025_02/998711121" TargetMode="External"/><Relationship Id="rId84" Type="http://schemas.openxmlformats.org/officeDocument/2006/relationships/hyperlink" Target="https://podminky.urs.cz/item/CS_URS_2025_02/763111712" TargetMode="External"/><Relationship Id="rId89" Type="http://schemas.openxmlformats.org/officeDocument/2006/relationships/hyperlink" Target="https://podminky.urs.cz/item/CS_URS_2025_02/763131532" TargetMode="External"/><Relationship Id="rId112" Type="http://schemas.openxmlformats.org/officeDocument/2006/relationships/hyperlink" Target="https://podminky.urs.cz/item/CS_URS_2025_02/771584411" TargetMode="External"/><Relationship Id="rId133" Type="http://schemas.openxmlformats.org/officeDocument/2006/relationships/hyperlink" Target="https://podminky.urs.cz/item/CS_URS_2025_02/781131251" TargetMode="External"/><Relationship Id="rId138" Type="http://schemas.openxmlformats.org/officeDocument/2006/relationships/hyperlink" Target="https://podminky.urs.cz/item/CS_URS_2025_02/781495141" TargetMode="External"/><Relationship Id="rId154" Type="http://schemas.openxmlformats.org/officeDocument/2006/relationships/hyperlink" Target="https://podminky.urs.cz/item/CS_URS_2025_02/783897611" TargetMode="External"/><Relationship Id="rId159" Type="http://schemas.openxmlformats.org/officeDocument/2006/relationships/hyperlink" Target="https://podminky.urs.cz/item/CS_URS_2025_02/784181101" TargetMode="External"/><Relationship Id="rId16" Type="http://schemas.openxmlformats.org/officeDocument/2006/relationships/hyperlink" Target="https://podminky.urs.cz/item/CS_URS_2025_02/346244381" TargetMode="External"/><Relationship Id="rId107" Type="http://schemas.openxmlformats.org/officeDocument/2006/relationships/hyperlink" Target="https://podminky.urs.cz/item/CS_URS_2025_02/771151013" TargetMode="External"/><Relationship Id="rId11" Type="http://schemas.openxmlformats.org/officeDocument/2006/relationships/hyperlink" Target="https://podminky.urs.cz/item/CS_URS_2025_02/317234410" TargetMode="External"/><Relationship Id="rId32" Type="http://schemas.openxmlformats.org/officeDocument/2006/relationships/hyperlink" Target="https://podminky.urs.cz/item/CS_URS_2025_02/611315411" TargetMode="External"/><Relationship Id="rId37" Type="http://schemas.openxmlformats.org/officeDocument/2006/relationships/hyperlink" Target="https://podminky.urs.cz/item/CS_URS_2025_02/622135001" TargetMode="External"/><Relationship Id="rId53" Type="http://schemas.openxmlformats.org/officeDocument/2006/relationships/hyperlink" Target="https://podminky.urs.cz/item/CS_URS_2025_02/644941112" TargetMode="External"/><Relationship Id="rId58" Type="http://schemas.openxmlformats.org/officeDocument/2006/relationships/hyperlink" Target="https://podminky.urs.cz/item/CS_URS_2025_02/953332113" TargetMode="External"/><Relationship Id="rId74" Type="http://schemas.openxmlformats.org/officeDocument/2006/relationships/hyperlink" Target="https://podminky.urs.cz/item/CS_URS_2025_02/734211115" TargetMode="External"/><Relationship Id="rId79" Type="http://schemas.openxmlformats.org/officeDocument/2006/relationships/hyperlink" Target="https://podminky.urs.cz/item/CS_URS_2025_02/735159220" TargetMode="External"/><Relationship Id="rId102" Type="http://schemas.openxmlformats.org/officeDocument/2006/relationships/hyperlink" Target="https://podminky.urs.cz/item/CS_URS_2025_02/766438111" TargetMode="External"/><Relationship Id="rId123" Type="http://schemas.openxmlformats.org/officeDocument/2006/relationships/hyperlink" Target="https://podminky.urs.cz/item/CS_URS_2025_02/776111112" TargetMode="External"/><Relationship Id="rId128" Type="http://schemas.openxmlformats.org/officeDocument/2006/relationships/hyperlink" Target="https://podminky.urs.cz/item/CS_URS_2025_02/776421111" TargetMode="External"/><Relationship Id="rId144" Type="http://schemas.openxmlformats.org/officeDocument/2006/relationships/hyperlink" Target="https://podminky.urs.cz/item/CS_URS_2025_02/783314101" TargetMode="External"/><Relationship Id="rId149" Type="http://schemas.openxmlformats.org/officeDocument/2006/relationships/hyperlink" Target="https://podminky.urs.cz/item/CS_URS_2025_02/783801201" TargetMode="External"/><Relationship Id="rId5" Type="http://schemas.openxmlformats.org/officeDocument/2006/relationships/hyperlink" Target="https://podminky.urs.cz/item/CS_URS_2025_02/317142420" TargetMode="External"/><Relationship Id="rId90" Type="http://schemas.openxmlformats.org/officeDocument/2006/relationships/hyperlink" Target="https://podminky.urs.cz/item/CS_URS_2025_02/763131572" TargetMode="External"/><Relationship Id="rId95" Type="http://schemas.openxmlformats.org/officeDocument/2006/relationships/hyperlink" Target="https://podminky.urs.cz/item/CS_URS_2025_02/763171412" TargetMode="External"/><Relationship Id="rId160" Type="http://schemas.openxmlformats.org/officeDocument/2006/relationships/hyperlink" Target="https://podminky.urs.cz/item/CS_URS_2025_02/784211101" TargetMode="External"/><Relationship Id="rId22" Type="http://schemas.openxmlformats.org/officeDocument/2006/relationships/hyperlink" Target="https://podminky.urs.cz/item/CS_URS_2025_02/346481111" TargetMode="External"/><Relationship Id="rId27" Type="http://schemas.openxmlformats.org/officeDocument/2006/relationships/hyperlink" Target="https://podminky.urs.cz/item/CS_URS_2025_02/612321121" TargetMode="External"/><Relationship Id="rId43" Type="http://schemas.openxmlformats.org/officeDocument/2006/relationships/hyperlink" Target="https://podminky.urs.cz/item/CS_URS_2025_02/631362021" TargetMode="External"/><Relationship Id="rId48" Type="http://schemas.openxmlformats.org/officeDocument/2006/relationships/hyperlink" Target="https://podminky.urs.cz/item/CS_URS_2025_02/634663111" TargetMode="External"/><Relationship Id="rId64" Type="http://schemas.openxmlformats.org/officeDocument/2006/relationships/hyperlink" Target="https://podminky.urs.cz/item/CS_URS_2025_02/998018001" TargetMode="External"/><Relationship Id="rId69" Type="http://schemas.openxmlformats.org/officeDocument/2006/relationships/hyperlink" Target="https://podminky.urs.cz/item/CS_URS_2025_02/998711129" TargetMode="External"/><Relationship Id="rId113" Type="http://schemas.openxmlformats.org/officeDocument/2006/relationships/hyperlink" Target="https://podminky.urs.cz/item/CS_URS_2025_02/771591112" TargetMode="External"/><Relationship Id="rId118" Type="http://schemas.openxmlformats.org/officeDocument/2006/relationships/hyperlink" Target="https://podminky.urs.cz/item/CS_URS_2025_02/771591242" TargetMode="External"/><Relationship Id="rId134" Type="http://schemas.openxmlformats.org/officeDocument/2006/relationships/hyperlink" Target="https://podminky.urs.cz/item/CS_URS_2025_02/781472221" TargetMode="External"/><Relationship Id="rId139" Type="http://schemas.openxmlformats.org/officeDocument/2006/relationships/hyperlink" Target="https://podminky.urs.cz/item/CS_URS_2025_02/781495142" TargetMode="External"/><Relationship Id="rId80" Type="http://schemas.openxmlformats.org/officeDocument/2006/relationships/hyperlink" Target="https://podminky.urs.cz/item/CS_URS_2025_02/735191905" TargetMode="External"/><Relationship Id="rId85" Type="http://schemas.openxmlformats.org/officeDocument/2006/relationships/hyperlink" Target="https://podminky.urs.cz/item/CS_URS_2025_02/763111717" TargetMode="External"/><Relationship Id="rId150" Type="http://schemas.openxmlformats.org/officeDocument/2006/relationships/hyperlink" Target="https://podminky.urs.cz/item/CS_URS_2025_02/783801401" TargetMode="External"/><Relationship Id="rId155" Type="http://schemas.openxmlformats.org/officeDocument/2006/relationships/hyperlink" Target="https://podminky.urs.cz/item/CS_URS_2025_02/784111011" TargetMode="External"/><Relationship Id="rId12" Type="http://schemas.openxmlformats.org/officeDocument/2006/relationships/hyperlink" Target="https://podminky.urs.cz/item/CS_URS_2025_02/317944321" TargetMode="External"/><Relationship Id="rId17" Type="http://schemas.openxmlformats.org/officeDocument/2006/relationships/hyperlink" Target="https://podminky.urs.cz/item/CS_URS_2025_02/340271025" TargetMode="External"/><Relationship Id="rId33" Type="http://schemas.openxmlformats.org/officeDocument/2006/relationships/hyperlink" Target="https://podminky.urs.cz/item/CS_URS_2025_02/612315417" TargetMode="External"/><Relationship Id="rId38" Type="http://schemas.openxmlformats.org/officeDocument/2006/relationships/hyperlink" Target="https://podminky.urs.cz/item/CS_URS_2025_02/622151001" TargetMode="External"/><Relationship Id="rId59" Type="http://schemas.openxmlformats.org/officeDocument/2006/relationships/hyperlink" Target="https://podminky.urs.cz/item/CS_URS_2025_02/953941209" TargetMode="External"/><Relationship Id="rId103" Type="http://schemas.openxmlformats.org/officeDocument/2006/relationships/hyperlink" Target="https://podminky.urs.cz/item/CS_URS_2025_02/998766311" TargetMode="External"/><Relationship Id="rId108" Type="http://schemas.openxmlformats.org/officeDocument/2006/relationships/hyperlink" Target="https://podminky.urs.cz/item/CS_URS_2025_02/771161011" TargetMode="External"/><Relationship Id="rId124" Type="http://schemas.openxmlformats.org/officeDocument/2006/relationships/hyperlink" Target="https://podminky.urs.cz/item/CS_URS_2025_02/776111311" TargetMode="External"/><Relationship Id="rId129" Type="http://schemas.openxmlformats.org/officeDocument/2006/relationships/hyperlink" Target="https://podminky.urs.cz/item/CS_URS_2025_02/998776311" TargetMode="External"/><Relationship Id="rId54" Type="http://schemas.openxmlformats.org/officeDocument/2006/relationships/hyperlink" Target="https://podminky.urs.cz/item/CS_URS_2025_02/644941121" TargetMode="External"/><Relationship Id="rId70" Type="http://schemas.openxmlformats.org/officeDocument/2006/relationships/hyperlink" Target="https://podminky.urs.cz/item/CS_URS_2025_02/733191907" TargetMode="External"/><Relationship Id="rId75" Type="http://schemas.openxmlformats.org/officeDocument/2006/relationships/hyperlink" Target="https://podminky.urs.cz/item/CS_URS_2025_02/734221121" TargetMode="External"/><Relationship Id="rId91" Type="http://schemas.openxmlformats.org/officeDocument/2006/relationships/hyperlink" Target="https://podminky.urs.cz/item/CS_URS_2025_02/763131622" TargetMode="External"/><Relationship Id="rId96" Type="http://schemas.openxmlformats.org/officeDocument/2006/relationships/hyperlink" Target="https://podminky.urs.cz/item/CS_URS_2025_02/763172321" TargetMode="External"/><Relationship Id="rId140" Type="http://schemas.openxmlformats.org/officeDocument/2006/relationships/hyperlink" Target="https://podminky.urs.cz/item/CS_URS_2025_02/781495143" TargetMode="External"/><Relationship Id="rId145" Type="http://schemas.openxmlformats.org/officeDocument/2006/relationships/hyperlink" Target="https://podminky.urs.cz/item/CS_URS_2025_02/783317101" TargetMode="External"/><Relationship Id="rId161" Type="http://schemas.openxmlformats.org/officeDocument/2006/relationships/hyperlink" Target="https://podminky.urs.cz/item/CS_URS_2025_02/787911125" TargetMode="External"/><Relationship Id="rId1" Type="http://schemas.openxmlformats.org/officeDocument/2006/relationships/hyperlink" Target="https://podminky.urs.cz/item/CS_URS_2025_02/273321511" TargetMode="External"/><Relationship Id="rId6" Type="http://schemas.openxmlformats.org/officeDocument/2006/relationships/hyperlink" Target="https://podminky.urs.cz/item/CS_URS_2025_02/317142422" TargetMode="External"/><Relationship Id="rId15" Type="http://schemas.openxmlformats.org/officeDocument/2006/relationships/hyperlink" Target="https://podminky.urs.cz/item/CS_URS_2025_02/340239212" TargetMode="External"/><Relationship Id="rId23" Type="http://schemas.openxmlformats.org/officeDocument/2006/relationships/hyperlink" Target="https://podminky.urs.cz/item/CS_URS_2025_02/413232211" TargetMode="External"/><Relationship Id="rId28" Type="http://schemas.openxmlformats.org/officeDocument/2006/relationships/hyperlink" Target="https://podminky.urs.cz/item/CS_URS_2025_02/612321131" TargetMode="External"/><Relationship Id="rId36" Type="http://schemas.openxmlformats.org/officeDocument/2006/relationships/hyperlink" Target="https://podminky.urs.cz/item/CS_URS_2025_02/622131121" TargetMode="External"/><Relationship Id="rId49" Type="http://schemas.openxmlformats.org/officeDocument/2006/relationships/hyperlink" Target="https://podminky.urs.cz/item/CS_URS_2025_02/634911122" TargetMode="External"/><Relationship Id="rId57" Type="http://schemas.openxmlformats.org/officeDocument/2006/relationships/hyperlink" Target="https://podminky.urs.cz/item/CS_URS_2025_02/952902021" TargetMode="External"/><Relationship Id="rId106" Type="http://schemas.openxmlformats.org/officeDocument/2006/relationships/hyperlink" Target="https://podminky.urs.cz/item/CS_URS_2025_02/771121022" TargetMode="External"/><Relationship Id="rId114" Type="http://schemas.openxmlformats.org/officeDocument/2006/relationships/hyperlink" Target="https://podminky.urs.cz/item/CS_URS_2025_02/771591115" TargetMode="External"/><Relationship Id="rId119" Type="http://schemas.openxmlformats.org/officeDocument/2006/relationships/hyperlink" Target="https://podminky.urs.cz/item/CS_URS_2025_02/771591251" TargetMode="External"/><Relationship Id="rId127" Type="http://schemas.openxmlformats.org/officeDocument/2006/relationships/hyperlink" Target="https://podminky.urs.cz/item/CS_URS_2025_02/776231111" TargetMode="External"/><Relationship Id="rId10" Type="http://schemas.openxmlformats.org/officeDocument/2006/relationships/hyperlink" Target="https://podminky.urs.cz/item/CS_URS_2025_02/317168052" TargetMode="External"/><Relationship Id="rId31" Type="http://schemas.openxmlformats.org/officeDocument/2006/relationships/hyperlink" Target="https://podminky.urs.cz/item/CS_URS_2025_02/612315302" TargetMode="External"/><Relationship Id="rId44" Type="http://schemas.openxmlformats.org/officeDocument/2006/relationships/hyperlink" Target="https://podminky.urs.cz/item/CS_URS_2025_02/632451214" TargetMode="External"/><Relationship Id="rId52" Type="http://schemas.openxmlformats.org/officeDocument/2006/relationships/hyperlink" Target="https://podminky.urs.cz/item/CS_URS_2025_02/642945111" TargetMode="External"/><Relationship Id="rId60" Type="http://schemas.openxmlformats.org/officeDocument/2006/relationships/hyperlink" Target="https://podminky.urs.cz/item/CS_URS_2025_02/953942425" TargetMode="External"/><Relationship Id="rId65" Type="http://schemas.openxmlformats.org/officeDocument/2006/relationships/hyperlink" Target="https://podminky.urs.cz/item/CS_URS_2025_02/998018011" TargetMode="External"/><Relationship Id="rId73" Type="http://schemas.openxmlformats.org/officeDocument/2006/relationships/hyperlink" Target="https://podminky.urs.cz/item/CS_URS_2025_02/998733311" TargetMode="External"/><Relationship Id="rId78" Type="http://schemas.openxmlformats.org/officeDocument/2006/relationships/hyperlink" Target="https://podminky.urs.cz/item/CS_URS_2025_02/998734201" TargetMode="External"/><Relationship Id="rId81" Type="http://schemas.openxmlformats.org/officeDocument/2006/relationships/hyperlink" Target="https://podminky.urs.cz/item/CS_URS_2025_02/735191910" TargetMode="External"/><Relationship Id="rId86" Type="http://schemas.openxmlformats.org/officeDocument/2006/relationships/hyperlink" Target="https://podminky.urs.cz/item/CS_URS_2025_02/763111718" TargetMode="External"/><Relationship Id="rId94" Type="http://schemas.openxmlformats.org/officeDocument/2006/relationships/hyperlink" Target="https://podminky.urs.cz/item/CS_URS_2025_02/763131721" TargetMode="External"/><Relationship Id="rId99" Type="http://schemas.openxmlformats.org/officeDocument/2006/relationships/hyperlink" Target="https://podminky.urs.cz/item/CS_URS_2025_02/763181421" TargetMode="External"/><Relationship Id="rId101" Type="http://schemas.openxmlformats.org/officeDocument/2006/relationships/hyperlink" Target="https://podminky.urs.cz/item/CS_URS_2025_02/998763339" TargetMode="External"/><Relationship Id="rId122" Type="http://schemas.openxmlformats.org/officeDocument/2006/relationships/hyperlink" Target="https://podminky.urs.cz/item/CS_URS_2025_02/998771121" TargetMode="External"/><Relationship Id="rId130" Type="http://schemas.openxmlformats.org/officeDocument/2006/relationships/hyperlink" Target="https://podminky.urs.cz/item/CS_URS_2025_02/781121011" TargetMode="External"/><Relationship Id="rId135" Type="http://schemas.openxmlformats.org/officeDocument/2006/relationships/hyperlink" Target="https://podminky.urs.cz/item/CS_URS_2025_02/781491011" TargetMode="External"/><Relationship Id="rId143" Type="http://schemas.openxmlformats.org/officeDocument/2006/relationships/hyperlink" Target="https://podminky.urs.cz/item/CS_URS_2025_02/783301313" TargetMode="External"/><Relationship Id="rId148" Type="http://schemas.openxmlformats.org/officeDocument/2006/relationships/hyperlink" Target="https://podminky.urs.cz/item/CS_URS_2025_02/783617615" TargetMode="External"/><Relationship Id="rId151" Type="http://schemas.openxmlformats.org/officeDocument/2006/relationships/hyperlink" Target="https://podminky.urs.cz/item/CS_URS_2025_02/783823134" TargetMode="External"/><Relationship Id="rId156" Type="http://schemas.openxmlformats.org/officeDocument/2006/relationships/hyperlink" Target="https://podminky.urs.cz/item/CS_URS_2025_02/784121001" TargetMode="External"/><Relationship Id="rId4" Type="http://schemas.openxmlformats.org/officeDocument/2006/relationships/hyperlink" Target="https://podminky.urs.cz/item/CS_URS_2025_02/310239211" TargetMode="External"/><Relationship Id="rId9" Type="http://schemas.openxmlformats.org/officeDocument/2006/relationships/hyperlink" Target="https://podminky.urs.cz/item/CS_URS_2025_02/317168025" TargetMode="External"/><Relationship Id="rId13" Type="http://schemas.openxmlformats.org/officeDocument/2006/relationships/hyperlink" Target="https://podminky.urs.cz/item/CS_URS_2025_02/317944323" TargetMode="External"/><Relationship Id="rId18" Type="http://schemas.openxmlformats.org/officeDocument/2006/relationships/hyperlink" Target="https://podminky.urs.cz/item/CS_URS_2025_02/346272216" TargetMode="External"/><Relationship Id="rId39" Type="http://schemas.openxmlformats.org/officeDocument/2006/relationships/hyperlink" Target="https://podminky.urs.cz/item/CS_URS_2025_02/622231121" TargetMode="External"/><Relationship Id="rId109" Type="http://schemas.openxmlformats.org/officeDocument/2006/relationships/hyperlink" Target="https://podminky.urs.cz/item/CS_URS_2025_02/771161021" TargetMode="External"/><Relationship Id="rId34" Type="http://schemas.openxmlformats.org/officeDocument/2006/relationships/hyperlink" Target="https://podminky.urs.cz/item/CS_URS_2025_02/619991001" TargetMode="External"/><Relationship Id="rId50" Type="http://schemas.openxmlformats.org/officeDocument/2006/relationships/hyperlink" Target="https://podminky.urs.cz/item/CS_URS_2025_02/635111241" TargetMode="External"/><Relationship Id="rId55" Type="http://schemas.openxmlformats.org/officeDocument/2006/relationships/hyperlink" Target="https://podminky.urs.cz/item/CS_URS_2025_02/949101111" TargetMode="External"/><Relationship Id="rId76" Type="http://schemas.openxmlformats.org/officeDocument/2006/relationships/hyperlink" Target="https://podminky.urs.cz/item/CS_URS_2025_02/734221422" TargetMode="External"/><Relationship Id="rId97" Type="http://schemas.openxmlformats.org/officeDocument/2006/relationships/hyperlink" Target="https://podminky.urs.cz/item/CS_URS_2025_02/763173111" TargetMode="External"/><Relationship Id="rId104" Type="http://schemas.openxmlformats.org/officeDocument/2006/relationships/hyperlink" Target="https://podminky.urs.cz/item/CS_URS_2025_02/998766319" TargetMode="External"/><Relationship Id="rId120" Type="http://schemas.openxmlformats.org/officeDocument/2006/relationships/hyperlink" Target="https://podminky.urs.cz/item/CS_URS_2025_02/771591264" TargetMode="External"/><Relationship Id="rId125" Type="http://schemas.openxmlformats.org/officeDocument/2006/relationships/hyperlink" Target="https://podminky.urs.cz/item/CS_URS_2025_02/776121321" TargetMode="External"/><Relationship Id="rId141" Type="http://schemas.openxmlformats.org/officeDocument/2006/relationships/hyperlink" Target="https://podminky.urs.cz/item/CS_URS_2025_02/781495211" TargetMode="External"/><Relationship Id="rId146" Type="http://schemas.openxmlformats.org/officeDocument/2006/relationships/hyperlink" Target="https://podminky.urs.cz/item/CS_URS_2025_02/783352101" TargetMode="External"/><Relationship Id="rId7" Type="http://schemas.openxmlformats.org/officeDocument/2006/relationships/hyperlink" Target="https://podminky.urs.cz/item/CS_URS_2025_02/317142442" TargetMode="External"/><Relationship Id="rId71" Type="http://schemas.openxmlformats.org/officeDocument/2006/relationships/hyperlink" Target="https://podminky.urs.cz/item/CS_URS_2025_02/733190217" TargetMode="External"/><Relationship Id="rId92" Type="http://schemas.openxmlformats.org/officeDocument/2006/relationships/hyperlink" Target="https://podminky.urs.cz/item/CS_URS_2025_02/763131712" TargetMode="External"/><Relationship Id="rId162" Type="http://schemas.openxmlformats.org/officeDocument/2006/relationships/hyperlink" Target="https://podminky.urs.cz/item/CS_URS_2025_02/998787311" TargetMode="External"/><Relationship Id="rId2" Type="http://schemas.openxmlformats.org/officeDocument/2006/relationships/hyperlink" Target="https://podminky.urs.cz/item/CS_URS_2025_02/273362021" TargetMode="External"/><Relationship Id="rId29" Type="http://schemas.openxmlformats.org/officeDocument/2006/relationships/hyperlink" Target="https://podminky.urs.cz/item/CS_URS_2025_02/612325111" TargetMode="External"/><Relationship Id="rId24" Type="http://schemas.openxmlformats.org/officeDocument/2006/relationships/hyperlink" Target="https://podminky.urs.cz/item/CS_URS_2025_02/413232221" TargetMode="External"/><Relationship Id="rId40" Type="http://schemas.openxmlformats.org/officeDocument/2006/relationships/hyperlink" Target="https://podminky.urs.cz/item/CS_URS_2025_02/622511102" TargetMode="External"/><Relationship Id="rId45" Type="http://schemas.openxmlformats.org/officeDocument/2006/relationships/hyperlink" Target="https://podminky.urs.cz/item/CS_URS_2025_02/632451291" TargetMode="External"/><Relationship Id="rId66" Type="http://schemas.openxmlformats.org/officeDocument/2006/relationships/hyperlink" Target="https://podminky.urs.cz/item/CS_URS_2025_02/711111001" TargetMode="External"/><Relationship Id="rId87" Type="http://schemas.openxmlformats.org/officeDocument/2006/relationships/hyperlink" Target="https://podminky.urs.cz/item/CS_URS_2025_02/763111720" TargetMode="External"/><Relationship Id="rId110" Type="http://schemas.openxmlformats.org/officeDocument/2006/relationships/hyperlink" Target="https://podminky.urs.cz/item/CS_URS_2025_02/771474112" TargetMode="External"/><Relationship Id="rId115" Type="http://schemas.openxmlformats.org/officeDocument/2006/relationships/hyperlink" Target="https://podminky.urs.cz/item/CS_URS_2025_02/771591123" TargetMode="External"/><Relationship Id="rId131" Type="http://schemas.openxmlformats.org/officeDocument/2006/relationships/hyperlink" Target="https://podminky.urs.cz/item/CS_URS_2025_02/781131112" TargetMode="External"/><Relationship Id="rId136" Type="http://schemas.openxmlformats.org/officeDocument/2006/relationships/hyperlink" Target="https://podminky.urs.cz/item/CS_URS_2025_02/781492211" TargetMode="External"/><Relationship Id="rId157" Type="http://schemas.openxmlformats.org/officeDocument/2006/relationships/hyperlink" Target="https://podminky.urs.cz/item/CS_URS_2025_02/784171101" TargetMode="External"/><Relationship Id="rId61" Type="http://schemas.openxmlformats.org/officeDocument/2006/relationships/hyperlink" Target="https://podminky.urs.cz/item/CS_URS_2025_02/953943211" TargetMode="External"/><Relationship Id="rId82" Type="http://schemas.openxmlformats.org/officeDocument/2006/relationships/hyperlink" Target="https://podminky.urs.cz/item/CS_URS_2025_02/998735311" TargetMode="External"/><Relationship Id="rId152" Type="http://schemas.openxmlformats.org/officeDocument/2006/relationships/hyperlink" Target="https://podminky.urs.cz/item/CS_URS_2025_02/783827424" TargetMode="External"/><Relationship Id="rId19" Type="http://schemas.openxmlformats.org/officeDocument/2006/relationships/hyperlink" Target="https://podminky.urs.cz/item/CS_URS_2025_02/342272225" TargetMode="External"/><Relationship Id="rId14" Type="http://schemas.openxmlformats.org/officeDocument/2006/relationships/hyperlink" Target="https://podminky.urs.cz/item/CS_URS_2025_02/340238211" TargetMode="External"/><Relationship Id="rId30" Type="http://schemas.openxmlformats.org/officeDocument/2006/relationships/hyperlink" Target="https://podminky.urs.cz/item/CS_URS_2025_02/619995001" TargetMode="External"/><Relationship Id="rId35" Type="http://schemas.openxmlformats.org/officeDocument/2006/relationships/hyperlink" Target="https://podminky.urs.cz/item/CS_URS_2025_02/619991005" TargetMode="External"/><Relationship Id="rId56" Type="http://schemas.openxmlformats.org/officeDocument/2006/relationships/hyperlink" Target="https://podminky.urs.cz/item/CS_URS_2025_02/952901111" TargetMode="External"/><Relationship Id="rId77" Type="http://schemas.openxmlformats.org/officeDocument/2006/relationships/hyperlink" Target="https://podminky.urs.cz/item/CS_URS_2025_02/734221682" TargetMode="External"/><Relationship Id="rId100" Type="http://schemas.openxmlformats.org/officeDocument/2006/relationships/hyperlink" Target="https://podminky.urs.cz/item/CS_URS_2025_02/998763331" TargetMode="External"/><Relationship Id="rId105" Type="http://schemas.openxmlformats.org/officeDocument/2006/relationships/hyperlink" Target="https://podminky.urs.cz/item/CS_URS_2025_02/771121011" TargetMode="External"/><Relationship Id="rId126" Type="http://schemas.openxmlformats.org/officeDocument/2006/relationships/hyperlink" Target="https://podminky.urs.cz/item/CS_URS_2025_02/776141113" TargetMode="External"/><Relationship Id="rId147" Type="http://schemas.openxmlformats.org/officeDocument/2006/relationships/hyperlink" Target="https://podminky.urs.cz/item/CS_URS_2025_02/783601713" TargetMode="External"/><Relationship Id="rId8" Type="http://schemas.openxmlformats.org/officeDocument/2006/relationships/hyperlink" Target="https://podminky.urs.cz/item/CS_URS_2025_02/317142442" TargetMode="External"/><Relationship Id="rId51" Type="http://schemas.openxmlformats.org/officeDocument/2006/relationships/hyperlink" Target="https://podminky.urs.cz/item/CS_URS_2025_02/642942111" TargetMode="External"/><Relationship Id="rId72" Type="http://schemas.openxmlformats.org/officeDocument/2006/relationships/hyperlink" Target="https://podminky.urs.cz/item/CS_URS_2025_02/733191927" TargetMode="External"/><Relationship Id="rId93" Type="http://schemas.openxmlformats.org/officeDocument/2006/relationships/hyperlink" Target="https://podminky.urs.cz/item/CS_URS_2025_02/763131714" TargetMode="External"/><Relationship Id="rId98" Type="http://schemas.openxmlformats.org/officeDocument/2006/relationships/hyperlink" Target="https://podminky.urs.cz/item/CS_URS_2025_02/763181311" TargetMode="External"/><Relationship Id="rId121" Type="http://schemas.openxmlformats.org/officeDocument/2006/relationships/hyperlink" Target="https://podminky.urs.cz/item/CS_URS_2025_02/771592011" TargetMode="External"/><Relationship Id="rId142" Type="http://schemas.openxmlformats.org/officeDocument/2006/relationships/hyperlink" Target="https://podminky.urs.cz/item/CS_URS_2025_02/998781201" TargetMode="External"/><Relationship Id="rId163" Type="http://schemas.openxmlformats.org/officeDocument/2006/relationships/drawing" Target="../drawings/drawing3.xml"/><Relationship Id="rId3" Type="http://schemas.openxmlformats.org/officeDocument/2006/relationships/hyperlink" Target="https://podminky.urs.cz/item/CS_URS_2025_02/310238211" TargetMode="External"/><Relationship Id="rId25" Type="http://schemas.openxmlformats.org/officeDocument/2006/relationships/hyperlink" Target="https://podminky.urs.cz/item/CS_URS_2025_02/612131121" TargetMode="External"/><Relationship Id="rId46" Type="http://schemas.openxmlformats.org/officeDocument/2006/relationships/hyperlink" Target="https://podminky.urs.cz/item/CS_URS_2025_02/632481213" TargetMode="External"/><Relationship Id="rId67" Type="http://schemas.openxmlformats.org/officeDocument/2006/relationships/hyperlink" Target="https://podminky.urs.cz/item/CS_URS_2025_02/711141559" TargetMode="External"/><Relationship Id="rId116" Type="http://schemas.openxmlformats.org/officeDocument/2006/relationships/hyperlink" Target="https://podminky.urs.cz/item/CS_URS_2025_02/771591184" TargetMode="External"/><Relationship Id="rId137" Type="http://schemas.openxmlformats.org/officeDocument/2006/relationships/hyperlink" Target="https://podminky.urs.cz/item/CS_URS_2025_02/781495115" TargetMode="External"/><Relationship Id="rId158" Type="http://schemas.openxmlformats.org/officeDocument/2006/relationships/hyperlink" Target="https://podminky.urs.cz/item/CS_URS_2025_02/784171111" TargetMode="External"/><Relationship Id="rId20" Type="http://schemas.openxmlformats.org/officeDocument/2006/relationships/hyperlink" Target="https://podminky.urs.cz/item/CS_URS_2025_02/342272235" TargetMode="External"/><Relationship Id="rId41" Type="http://schemas.openxmlformats.org/officeDocument/2006/relationships/hyperlink" Target="https://podminky.urs.cz/item/CS_URS_2025_02/631311115" TargetMode="External"/><Relationship Id="rId62" Type="http://schemas.openxmlformats.org/officeDocument/2006/relationships/hyperlink" Target="https://podminky.urs.cz/item/CS_URS_2025_02/953993311" TargetMode="External"/><Relationship Id="rId83" Type="http://schemas.openxmlformats.org/officeDocument/2006/relationships/hyperlink" Target="https://podminky.urs.cz/item/CS_URS_2025_02/763111481" TargetMode="External"/><Relationship Id="rId88" Type="http://schemas.openxmlformats.org/officeDocument/2006/relationships/hyperlink" Target="https://podminky.urs.cz/item/CS_URS_2025_02/763111724" TargetMode="External"/><Relationship Id="rId111" Type="http://schemas.openxmlformats.org/officeDocument/2006/relationships/hyperlink" Target="https://podminky.urs.cz/item/CS_URS_2025_02/771574416" TargetMode="External"/><Relationship Id="rId132" Type="http://schemas.openxmlformats.org/officeDocument/2006/relationships/hyperlink" Target="https://podminky.urs.cz/item/CS_URS_2025_02/781131232" TargetMode="External"/><Relationship Id="rId153" Type="http://schemas.openxmlformats.org/officeDocument/2006/relationships/hyperlink" Target="https://podminky.urs.cz/item/CS_URS_2025_02/783822211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2/997013219" TargetMode="External"/><Relationship Id="rId13" Type="http://schemas.openxmlformats.org/officeDocument/2006/relationships/hyperlink" Target="https://podminky.urs.cz/item/CS_URS_2025_02/998018011" TargetMode="External"/><Relationship Id="rId3" Type="http://schemas.openxmlformats.org/officeDocument/2006/relationships/hyperlink" Target="https://podminky.urs.cz/item/CS_URS_2025_02/612131151" TargetMode="External"/><Relationship Id="rId7" Type="http://schemas.openxmlformats.org/officeDocument/2006/relationships/hyperlink" Target="https://podminky.urs.cz/item/CS_URS_2025_02/997013211" TargetMode="External"/><Relationship Id="rId12" Type="http://schemas.openxmlformats.org/officeDocument/2006/relationships/hyperlink" Target="https://podminky.urs.cz/item/CS_URS_2025_02/998018001" TargetMode="External"/><Relationship Id="rId17" Type="http://schemas.openxmlformats.org/officeDocument/2006/relationships/drawing" Target="../drawings/drawing4.xml"/><Relationship Id="rId2" Type="http://schemas.openxmlformats.org/officeDocument/2006/relationships/hyperlink" Target="https://podminky.urs.cz/item/CS_URS_2025_02/319202135" TargetMode="External"/><Relationship Id="rId16" Type="http://schemas.openxmlformats.org/officeDocument/2006/relationships/hyperlink" Target="https://podminky.urs.cz/item/CS_URS_2025_02/HZS2232" TargetMode="External"/><Relationship Id="rId1" Type="http://schemas.openxmlformats.org/officeDocument/2006/relationships/hyperlink" Target="https://podminky.urs.cz/item/CS_URS_2025_02/319202134" TargetMode="External"/><Relationship Id="rId6" Type="http://schemas.openxmlformats.org/officeDocument/2006/relationships/hyperlink" Target="https://podminky.urs.cz/item/CS_URS_2025_02/978013191" TargetMode="External"/><Relationship Id="rId11" Type="http://schemas.openxmlformats.org/officeDocument/2006/relationships/hyperlink" Target="https://podminky.urs.cz/item/CS_URS_2025_02/997013631" TargetMode="External"/><Relationship Id="rId5" Type="http://schemas.openxmlformats.org/officeDocument/2006/relationships/hyperlink" Target="https://podminky.urs.cz/item/CS_URS_2025_02/612328131" TargetMode="External"/><Relationship Id="rId15" Type="http://schemas.openxmlformats.org/officeDocument/2006/relationships/hyperlink" Target="https://podminky.urs.cz/item/CS_URS_2025_02/HZS2212" TargetMode="External"/><Relationship Id="rId10" Type="http://schemas.openxmlformats.org/officeDocument/2006/relationships/hyperlink" Target="https://podminky.urs.cz/item/CS_URS_2025_02/997013509" TargetMode="External"/><Relationship Id="rId4" Type="http://schemas.openxmlformats.org/officeDocument/2006/relationships/hyperlink" Target="https://podminky.urs.cz/item/CS_URS_2025_02/612316121" TargetMode="External"/><Relationship Id="rId9" Type="http://schemas.openxmlformats.org/officeDocument/2006/relationships/hyperlink" Target="https://podminky.urs.cz/item/CS_URS_2025_02/997013501" TargetMode="External"/><Relationship Id="rId14" Type="http://schemas.openxmlformats.org/officeDocument/2006/relationships/hyperlink" Target="https://podminky.urs.cz/item/CS_URS_2025_02/HZS1302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5_02/181912112" TargetMode="External"/><Relationship Id="rId18" Type="http://schemas.openxmlformats.org/officeDocument/2006/relationships/hyperlink" Target="https://podminky.urs.cz/item/CS_URS_2025_02/631319173" TargetMode="External"/><Relationship Id="rId26" Type="http://schemas.openxmlformats.org/officeDocument/2006/relationships/hyperlink" Target="https://podminky.urs.cz/item/CS_URS_2025_02/919111112" TargetMode="External"/><Relationship Id="rId39" Type="http://schemas.openxmlformats.org/officeDocument/2006/relationships/hyperlink" Target="https://podminky.urs.cz/item/CS_URS_2025_02/997221615" TargetMode="External"/><Relationship Id="rId21" Type="http://schemas.openxmlformats.org/officeDocument/2006/relationships/hyperlink" Target="https://podminky.urs.cz/item/CS_URS_2025_02/634663111" TargetMode="External"/><Relationship Id="rId34" Type="http://schemas.openxmlformats.org/officeDocument/2006/relationships/hyperlink" Target="https://podminky.urs.cz/item/CS_URS_2025_02/997006002" TargetMode="External"/><Relationship Id="rId42" Type="http://schemas.openxmlformats.org/officeDocument/2006/relationships/hyperlink" Target="https://podminky.urs.cz/item/CS_URS_2025_02/998018001" TargetMode="External"/><Relationship Id="rId47" Type="http://schemas.openxmlformats.org/officeDocument/2006/relationships/hyperlink" Target="https://podminky.urs.cz/item/CS_URS_2025_02/711142821" TargetMode="External"/><Relationship Id="rId50" Type="http://schemas.openxmlformats.org/officeDocument/2006/relationships/hyperlink" Target="https://podminky.urs.cz/item/CS_URS_2025_02/998711121" TargetMode="External"/><Relationship Id="rId55" Type="http://schemas.openxmlformats.org/officeDocument/2006/relationships/hyperlink" Target="https://podminky.urs.cz/item/CS_URS_2025_02/721290111" TargetMode="External"/><Relationship Id="rId63" Type="http://schemas.openxmlformats.org/officeDocument/2006/relationships/hyperlink" Target="https://podminky.urs.cz/item/CS_URS_2025_02/764004861" TargetMode="External"/><Relationship Id="rId68" Type="http://schemas.openxmlformats.org/officeDocument/2006/relationships/hyperlink" Target="https://podminky.urs.cz/item/CS_URS_2025_02/998767311" TargetMode="External"/><Relationship Id="rId7" Type="http://schemas.openxmlformats.org/officeDocument/2006/relationships/hyperlink" Target="https://podminky.urs.cz/item/CS_URS_2025_02/151101211" TargetMode="External"/><Relationship Id="rId2" Type="http://schemas.openxmlformats.org/officeDocument/2006/relationships/hyperlink" Target="https://podminky.urs.cz/item/CS_URS_2025_02/113107136" TargetMode="External"/><Relationship Id="rId16" Type="http://schemas.openxmlformats.org/officeDocument/2006/relationships/hyperlink" Target="https://podminky.urs.cz/item/CS_URS_2025_02/631311125" TargetMode="External"/><Relationship Id="rId29" Type="http://schemas.openxmlformats.org/officeDocument/2006/relationships/hyperlink" Target="https://podminky.urs.cz/item/CS_URS_2025_02/721219621" TargetMode="External"/><Relationship Id="rId1" Type="http://schemas.openxmlformats.org/officeDocument/2006/relationships/hyperlink" Target="https://podminky.urs.cz/item/CS_URS_2025_02/113107122" TargetMode="External"/><Relationship Id="rId6" Type="http://schemas.openxmlformats.org/officeDocument/2006/relationships/hyperlink" Target="https://podminky.urs.cz/item/CS_URS_2025_02/151101201" TargetMode="External"/><Relationship Id="rId11" Type="http://schemas.openxmlformats.org/officeDocument/2006/relationships/hyperlink" Target="https://podminky.urs.cz/item/CS_URS_2025_02/174151102" TargetMode="External"/><Relationship Id="rId24" Type="http://schemas.openxmlformats.org/officeDocument/2006/relationships/hyperlink" Target="https://podminky.urs.cz/item/CS_URS_2025_02/877260330" TargetMode="External"/><Relationship Id="rId32" Type="http://schemas.openxmlformats.org/officeDocument/2006/relationships/hyperlink" Target="https://podminky.urs.cz/item/CS_URS_2025_02/978036141" TargetMode="External"/><Relationship Id="rId37" Type="http://schemas.openxmlformats.org/officeDocument/2006/relationships/hyperlink" Target="https://podminky.urs.cz/item/CS_URS_2025_02/997013509" TargetMode="External"/><Relationship Id="rId40" Type="http://schemas.openxmlformats.org/officeDocument/2006/relationships/hyperlink" Target="https://podminky.urs.cz/item/CS_URS_2025_02/997221645" TargetMode="External"/><Relationship Id="rId45" Type="http://schemas.openxmlformats.org/officeDocument/2006/relationships/hyperlink" Target="https://podminky.urs.cz/item/CS_URS_2025_02/711132101" TargetMode="External"/><Relationship Id="rId53" Type="http://schemas.openxmlformats.org/officeDocument/2006/relationships/hyperlink" Target="https://podminky.urs.cz/item/CS_URS_2025_02/721242804" TargetMode="External"/><Relationship Id="rId58" Type="http://schemas.openxmlformats.org/officeDocument/2006/relationships/hyperlink" Target="https://podminky.urs.cz/item/CS_URS_2025_02/741410021" TargetMode="External"/><Relationship Id="rId66" Type="http://schemas.openxmlformats.org/officeDocument/2006/relationships/hyperlink" Target="https://podminky.urs.cz/item/CS_URS_2025_02/998764319" TargetMode="External"/><Relationship Id="rId5" Type="http://schemas.openxmlformats.org/officeDocument/2006/relationships/hyperlink" Target="https://podminky.urs.cz/item/CS_URS_2025_02/132212332" TargetMode="External"/><Relationship Id="rId15" Type="http://schemas.openxmlformats.org/officeDocument/2006/relationships/hyperlink" Target="https://podminky.urs.cz/item/CS_URS_2025_02/622325102" TargetMode="External"/><Relationship Id="rId23" Type="http://schemas.openxmlformats.org/officeDocument/2006/relationships/hyperlink" Target="https://podminky.urs.cz/item/CS_URS_2025_02/871263121" TargetMode="External"/><Relationship Id="rId28" Type="http://schemas.openxmlformats.org/officeDocument/2006/relationships/hyperlink" Target="https://podminky.urs.cz/item/CS_URS_2025_02/919735123" TargetMode="External"/><Relationship Id="rId36" Type="http://schemas.openxmlformats.org/officeDocument/2006/relationships/hyperlink" Target="https://podminky.urs.cz/item/CS_URS_2025_02/997013501" TargetMode="External"/><Relationship Id="rId49" Type="http://schemas.openxmlformats.org/officeDocument/2006/relationships/hyperlink" Target="https://podminky.urs.cz/item/CS_URS_2025_02/711161383" TargetMode="External"/><Relationship Id="rId57" Type="http://schemas.openxmlformats.org/officeDocument/2006/relationships/hyperlink" Target="https://podminky.urs.cz/item/CS_URS_2025_02/998721319" TargetMode="External"/><Relationship Id="rId61" Type="http://schemas.openxmlformats.org/officeDocument/2006/relationships/hyperlink" Target="https://podminky.urs.cz/item/CS_URS_2025_02/998741311" TargetMode="External"/><Relationship Id="rId10" Type="http://schemas.openxmlformats.org/officeDocument/2006/relationships/hyperlink" Target="https://podminky.urs.cz/item/CS_URS_2025_02/167111101" TargetMode="External"/><Relationship Id="rId19" Type="http://schemas.openxmlformats.org/officeDocument/2006/relationships/hyperlink" Target="https://podminky.urs.cz/item/CS_URS_2025_02/631362021" TargetMode="External"/><Relationship Id="rId31" Type="http://schemas.openxmlformats.org/officeDocument/2006/relationships/hyperlink" Target="https://podminky.urs.cz/item/CS_URS_2025_02/962031132" TargetMode="External"/><Relationship Id="rId44" Type="http://schemas.openxmlformats.org/officeDocument/2006/relationships/hyperlink" Target="https://podminky.urs.cz/item/CS_URS_2025_02/711112001" TargetMode="External"/><Relationship Id="rId52" Type="http://schemas.openxmlformats.org/officeDocument/2006/relationships/hyperlink" Target="https://podminky.urs.cz/item/CS_URS_2025_02/721171915" TargetMode="External"/><Relationship Id="rId60" Type="http://schemas.openxmlformats.org/officeDocument/2006/relationships/hyperlink" Target="https://podminky.urs.cz/item/CS_URS_2025_02/741820011" TargetMode="External"/><Relationship Id="rId65" Type="http://schemas.openxmlformats.org/officeDocument/2006/relationships/hyperlink" Target="https://podminky.urs.cz/item/CS_URS_2025_02/998764311" TargetMode="External"/><Relationship Id="rId4" Type="http://schemas.openxmlformats.org/officeDocument/2006/relationships/hyperlink" Target="https://podminky.urs.cz/item/CS_URS_2025_02/132212222" TargetMode="External"/><Relationship Id="rId9" Type="http://schemas.openxmlformats.org/officeDocument/2006/relationships/hyperlink" Target="https://podminky.urs.cz/item/CS_URS_2025_02/162351103" TargetMode="External"/><Relationship Id="rId14" Type="http://schemas.openxmlformats.org/officeDocument/2006/relationships/hyperlink" Target="https://podminky.urs.cz/item/CS_URS_2025_02/564851011" TargetMode="External"/><Relationship Id="rId22" Type="http://schemas.openxmlformats.org/officeDocument/2006/relationships/hyperlink" Target="https://podminky.urs.cz/item/CS_URS_2025_02/637311122" TargetMode="External"/><Relationship Id="rId27" Type="http://schemas.openxmlformats.org/officeDocument/2006/relationships/hyperlink" Target="https://podminky.urs.cz/item/CS_URS_2025_02/919121122" TargetMode="External"/><Relationship Id="rId30" Type="http://schemas.openxmlformats.org/officeDocument/2006/relationships/hyperlink" Target="https://podminky.urs.cz/item/CS_URS_2025_02/935112111" TargetMode="External"/><Relationship Id="rId35" Type="http://schemas.openxmlformats.org/officeDocument/2006/relationships/hyperlink" Target="https://podminky.urs.cz/item/CS_URS_2025_02/997013111" TargetMode="External"/><Relationship Id="rId43" Type="http://schemas.openxmlformats.org/officeDocument/2006/relationships/hyperlink" Target="https://podminky.urs.cz/item/CS_URS_2025_02/998018011" TargetMode="External"/><Relationship Id="rId48" Type="http://schemas.openxmlformats.org/officeDocument/2006/relationships/hyperlink" Target="https://podminky.urs.cz/item/CS_URS_2025_02/711161274" TargetMode="External"/><Relationship Id="rId56" Type="http://schemas.openxmlformats.org/officeDocument/2006/relationships/hyperlink" Target="https://podminky.urs.cz/item/CS_URS_2025_02/998721311" TargetMode="External"/><Relationship Id="rId64" Type="http://schemas.openxmlformats.org/officeDocument/2006/relationships/hyperlink" Target="https://podminky.urs.cz/item/CS_URS_2025_02/764548324" TargetMode="External"/><Relationship Id="rId69" Type="http://schemas.openxmlformats.org/officeDocument/2006/relationships/hyperlink" Target="https://podminky.urs.cz/item/CS_URS_2025_02/998767319" TargetMode="External"/><Relationship Id="rId8" Type="http://schemas.openxmlformats.org/officeDocument/2006/relationships/hyperlink" Target="https://podminky.urs.cz/item/CS_URS_2025_02/162211311" TargetMode="External"/><Relationship Id="rId51" Type="http://schemas.openxmlformats.org/officeDocument/2006/relationships/hyperlink" Target="https://podminky.urs.cz/item/CS_URS_2025_02/998711129" TargetMode="External"/><Relationship Id="rId3" Type="http://schemas.openxmlformats.org/officeDocument/2006/relationships/hyperlink" Target="https://podminky.urs.cz/item/CS_URS_2025_02/119001405" TargetMode="External"/><Relationship Id="rId12" Type="http://schemas.openxmlformats.org/officeDocument/2006/relationships/hyperlink" Target="https://podminky.urs.cz/item/CS_URS_2025_02/174111109" TargetMode="External"/><Relationship Id="rId17" Type="http://schemas.openxmlformats.org/officeDocument/2006/relationships/hyperlink" Target="https://podminky.urs.cz/item/CS_URS_2025_02/631319012" TargetMode="External"/><Relationship Id="rId25" Type="http://schemas.openxmlformats.org/officeDocument/2006/relationships/hyperlink" Target="https://podminky.urs.cz/item/CS_URS_2025_02/916231213" TargetMode="External"/><Relationship Id="rId33" Type="http://schemas.openxmlformats.org/officeDocument/2006/relationships/hyperlink" Target="https://podminky.urs.cz/item/CS_URS_2025_02/976085211" TargetMode="External"/><Relationship Id="rId38" Type="http://schemas.openxmlformats.org/officeDocument/2006/relationships/hyperlink" Target="https://podminky.urs.cz/item/CS_URS_2025_02/997013631" TargetMode="External"/><Relationship Id="rId46" Type="http://schemas.openxmlformats.org/officeDocument/2006/relationships/hyperlink" Target="https://podminky.urs.cz/item/CS_URS_2025_02/711142559" TargetMode="External"/><Relationship Id="rId59" Type="http://schemas.openxmlformats.org/officeDocument/2006/relationships/hyperlink" Target="https://podminky.urs.cz/item/CS_URS_2025_02/741420022" TargetMode="External"/><Relationship Id="rId67" Type="http://schemas.openxmlformats.org/officeDocument/2006/relationships/hyperlink" Target="https://podminky.urs.cz/item/CS_URS_2025_02/767531211" TargetMode="External"/><Relationship Id="rId20" Type="http://schemas.openxmlformats.org/officeDocument/2006/relationships/hyperlink" Target="https://podminky.urs.cz/item/CS_URS_2025_02/634112113" TargetMode="External"/><Relationship Id="rId41" Type="http://schemas.openxmlformats.org/officeDocument/2006/relationships/hyperlink" Target="https://podminky.urs.cz/item/CS_URS_2025_02/997221655" TargetMode="External"/><Relationship Id="rId54" Type="http://schemas.openxmlformats.org/officeDocument/2006/relationships/hyperlink" Target="https://podminky.urs.cz/item/CS_URS_2025_02/721249115" TargetMode="External"/><Relationship Id="rId62" Type="http://schemas.openxmlformats.org/officeDocument/2006/relationships/hyperlink" Target="https://podminky.urs.cz/item/CS_URS_2025_02/764001901" TargetMode="External"/><Relationship Id="rId70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5_02/998711311" TargetMode="External"/><Relationship Id="rId18" Type="http://schemas.openxmlformats.org/officeDocument/2006/relationships/hyperlink" Target="https://podminky.urs.cz/item/CS_URS_2025_02/722171912" TargetMode="External"/><Relationship Id="rId26" Type="http://schemas.openxmlformats.org/officeDocument/2006/relationships/hyperlink" Target="https://podminky.urs.cz/item/CS_URS_2025_02/722181231" TargetMode="External"/><Relationship Id="rId39" Type="http://schemas.openxmlformats.org/officeDocument/2006/relationships/hyperlink" Target="https://podminky.urs.cz/item/CS_URS_2025_02/722231141" TargetMode="External"/><Relationship Id="rId21" Type="http://schemas.openxmlformats.org/officeDocument/2006/relationships/hyperlink" Target="https://podminky.urs.cz/item/CS_URS_2025_02/722175002" TargetMode="External"/><Relationship Id="rId34" Type="http://schemas.openxmlformats.org/officeDocument/2006/relationships/hyperlink" Target="https://podminky.urs.cz/item/CS_URS_2025_02/722220213" TargetMode="External"/><Relationship Id="rId42" Type="http://schemas.openxmlformats.org/officeDocument/2006/relationships/hyperlink" Target="https://podminky.urs.cz/item/CS_URS_2025_02/722239101" TargetMode="External"/><Relationship Id="rId47" Type="http://schemas.openxmlformats.org/officeDocument/2006/relationships/hyperlink" Target="https://podminky.urs.cz/item/CS_URS_2025_02/722259112" TargetMode="External"/><Relationship Id="rId50" Type="http://schemas.openxmlformats.org/officeDocument/2006/relationships/hyperlink" Target="https://podminky.urs.cz/item/CS_URS_2025_02/998722311" TargetMode="External"/><Relationship Id="rId55" Type="http://schemas.openxmlformats.org/officeDocument/2006/relationships/drawing" Target="../drawings/drawing6.xml"/><Relationship Id="rId7" Type="http://schemas.openxmlformats.org/officeDocument/2006/relationships/hyperlink" Target="https://podminky.urs.cz/item/CS_URS_2025_02/997013501" TargetMode="External"/><Relationship Id="rId12" Type="http://schemas.openxmlformats.org/officeDocument/2006/relationships/hyperlink" Target="https://podminky.urs.cz/item/CS_URS_2025_02/711747288" TargetMode="External"/><Relationship Id="rId17" Type="http://schemas.openxmlformats.org/officeDocument/2006/relationships/hyperlink" Target="https://podminky.urs.cz/item/CS_URS_2025_02/722170804" TargetMode="External"/><Relationship Id="rId25" Type="http://schemas.openxmlformats.org/officeDocument/2006/relationships/hyperlink" Target="https://podminky.urs.cz/item/CS_URS_2025_02/722181127" TargetMode="External"/><Relationship Id="rId33" Type="http://schemas.openxmlformats.org/officeDocument/2006/relationships/hyperlink" Target="https://podminky.urs.cz/item/CS_URS_2025_02/722220212" TargetMode="External"/><Relationship Id="rId38" Type="http://schemas.openxmlformats.org/officeDocument/2006/relationships/hyperlink" Target="https://podminky.urs.cz/item/CS_URS_2025_02/722220851" TargetMode="External"/><Relationship Id="rId46" Type="http://schemas.openxmlformats.org/officeDocument/2006/relationships/hyperlink" Target="https://podminky.urs.cz/item/CS_URS_2025_02/722250133" TargetMode="External"/><Relationship Id="rId2" Type="http://schemas.openxmlformats.org/officeDocument/2006/relationships/hyperlink" Target="https://podminky.urs.cz/item/CS_URS_2025_02/612325111" TargetMode="External"/><Relationship Id="rId16" Type="http://schemas.openxmlformats.org/officeDocument/2006/relationships/hyperlink" Target="https://podminky.urs.cz/item/CS_URS_2025_02/722130237" TargetMode="External"/><Relationship Id="rId20" Type="http://schemas.openxmlformats.org/officeDocument/2006/relationships/hyperlink" Target="https://podminky.urs.cz/item/CS_URS_2025_02/722171914" TargetMode="External"/><Relationship Id="rId29" Type="http://schemas.openxmlformats.org/officeDocument/2006/relationships/hyperlink" Target="https://podminky.urs.cz/item/CS_URS_2025_02/722181252" TargetMode="External"/><Relationship Id="rId41" Type="http://schemas.openxmlformats.org/officeDocument/2006/relationships/hyperlink" Target="https://podminky.urs.cz/item/CS_URS_2025_02/722232123" TargetMode="External"/><Relationship Id="rId54" Type="http://schemas.openxmlformats.org/officeDocument/2006/relationships/hyperlink" Target="https://podminky.urs.cz/item/CS_URS_2025_02/998727319" TargetMode="External"/><Relationship Id="rId1" Type="http://schemas.openxmlformats.org/officeDocument/2006/relationships/hyperlink" Target="https://podminky.urs.cz/item/CS_URS_2025_02/612135101" TargetMode="External"/><Relationship Id="rId6" Type="http://schemas.openxmlformats.org/officeDocument/2006/relationships/hyperlink" Target="https://podminky.urs.cz/item/CS_URS_2025_02/997013219" TargetMode="External"/><Relationship Id="rId11" Type="http://schemas.openxmlformats.org/officeDocument/2006/relationships/hyperlink" Target="https://podminky.urs.cz/item/CS_URS_2025_02/998018001" TargetMode="External"/><Relationship Id="rId24" Type="http://schemas.openxmlformats.org/officeDocument/2006/relationships/hyperlink" Target="https://podminky.urs.cz/item/CS_URS_2025_02/722181126" TargetMode="External"/><Relationship Id="rId32" Type="http://schemas.openxmlformats.org/officeDocument/2006/relationships/hyperlink" Target="https://podminky.urs.cz/item/CS_URS_2025_02/722220211" TargetMode="External"/><Relationship Id="rId37" Type="http://schemas.openxmlformats.org/officeDocument/2006/relationships/hyperlink" Target="https://podminky.urs.cz/item/CS_URS_2025_02/722220223" TargetMode="External"/><Relationship Id="rId40" Type="http://schemas.openxmlformats.org/officeDocument/2006/relationships/hyperlink" Target="https://podminky.urs.cz/item/CS_URS_2025_02/722232122" TargetMode="External"/><Relationship Id="rId45" Type="http://schemas.openxmlformats.org/officeDocument/2006/relationships/hyperlink" Target="https://podminky.urs.cz/item/CS_URS_2025_02/722239106" TargetMode="External"/><Relationship Id="rId53" Type="http://schemas.openxmlformats.org/officeDocument/2006/relationships/hyperlink" Target="https://podminky.urs.cz/item/CS_URS_2025_02/998727311" TargetMode="External"/><Relationship Id="rId5" Type="http://schemas.openxmlformats.org/officeDocument/2006/relationships/hyperlink" Target="https://podminky.urs.cz/item/CS_URS_2025_02/997013211" TargetMode="External"/><Relationship Id="rId15" Type="http://schemas.openxmlformats.org/officeDocument/2006/relationships/hyperlink" Target="https://podminky.urs.cz/item/CS_URS_2025_02/722130234" TargetMode="External"/><Relationship Id="rId23" Type="http://schemas.openxmlformats.org/officeDocument/2006/relationships/hyperlink" Target="https://podminky.urs.cz/item/CS_URS_2025_02/722175004" TargetMode="External"/><Relationship Id="rId28" Type="http://schemas.openxmlformats.org/officeDocument/2006/relationships/hyperlink" Target="https://podminky.urs.cz/item/CS_URS_2025_02/722181251" TargetMode="External"/><Relationship Id="rId36" Type="http://schemas.openxmlformats.org/officeDocument/2006/relationships/hyperlink" Target="https://podminky.urs.cz/item/CS_URS_2025_02/722220222" TargetMode="External"/><Relationship Id="rId49" Type="http://schemas.openxmlformats.org/officeDocument/2006/relationships/hyperlink" Target="https://podminky.urs.cz/item/CS_URS_2025_02/722290246" TargetMode="External"/><Relationship Id="rId10" Type="http://schemas.openxmlformats.org/officeDocument/2006/relationships/hyperlink" Target="https://podminky.urs.cz/item/CS_URS_2025_02/997013813" TargetMode="External"/><Relationship Id="rId19" Type="http://schemas.openxmlformats.org/officeDocument/2006/relationships/hyperlink" Target="https://podminky.urs.cz/item/CS_URS_2025_02/722171913" TargetMode="External"/><Relationship Id="rId31" Type="http://schemas.openxmlformats.org/officeDocument/2006/relationships/hyperlink" Target="https://podminky.urs.cz/item/CS_URS_2025_02/722220161" TargetMode="External"/><Relationship Id="rId44" Type="http://schemas.openxmlformats.org/officeDocument/2006/relationships/hyperlink" Target="https://podminky.urs.cz/item/CS_URS_2025_02/722239103" TargetMode="External"/><Relationship Id="rId52" Type="http://schemas.openxmlformats.org/officeDocument/2006/relationships/hyperlink" Target="https://podminky.urs.cz/item/CS_URS_2025_02/727212104" TargetMode="External"/><Relationship Id="rId4" Type="http://schemas.openxmlformats.org/officeDocument/2006/relationships/hyperlink" Target="https://podminky.urs.cz/item/CS_URS_2025_02/974031153" TargetMode="External"/><Relationship Id="rId9" Type="http://schemas.openxmlformats.org/officeDocument/2006/relationships/hyperlink" Target="https://podminky.urs.cz/item/CS_URS_2025_02/997013631" TargetMode="External"/><Relationship Id="rId14" Type="http://schemas.openxmlformats.org/officeDocument/2006/relationships/hyperlink" Target="https://podminky.urs.cz/item/CS_URS_2025_02/998711319" TargetMode="External"/><Relationship Id="rId22" Type="http://schemas.openxmlformats.org/officeDocument/2006/relationships/hyperlink" Target="https://podminky.urs.cz/item/CS_URS_2025_02/722175003" TargetMode="External"/><Relationship Id="rId27" Type="http://schemas.openxmlformats.org/officeDocument/2006/relationships/hyperlink" Target="https://podminky.urs.cz/item/CS_URS_2025_02/722181232" TargetMode="External"/><Relationship Id="rId30" Type="http://schemas.openxmlformats.org/officeDocument/2006/relationships/hyperlink" Target="https://podminky.urs.cz/item/CS_URS_2025_02/722190401" TargetMode="External"/><Relationship Id="rId35" Type="http://schemas.openxmlformats.org/officeDocument/2006/relationships/hyperlink" Target="https://podminky.urs.cz/item/CS_URS_2025_02/722220221" TargetMode="External"/><Relationship Id="rId43" Type="http://schemas.openxmlformats.org/officeDocument/2006/relationships/hyperlink" Target="https://podminky.urs.cz/item/CS_URS_2025_02/722239102" TargetMode="External"/><Relationship Id="rId48" Type="http://schemas.openxmlformats.org/officeDocument/2006/relationships/hyperlink" Target="https://podminky.urs.cz/item/CS_URS_2025_02/722290234" TargetMode="External"/><Relationship Id="rId8" Type="http://schemas.openxmlformats.org/officeDocument/2006/relationships/hyperlink" Target="https://podminky.urs.cz/item/CS_URS_2025_02/997013509" TargetMode="External"/><Relationship Id="rId51" Type="http://schemas.openxmlformats.org/officeDocument/2006/relationships/hyperlink" Target="https://podminky.urs.cz/item/CS_URS_2025_02/998722319" TargetMode="External"/><Relationship Id="rId3" Type="http://schemas.openxmlformats.org/officeDocument/2006/relationships/hyperlink" Target="https://podminky.urs.cz/item/CS_URS_2025_02/974031132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5_02/974031142" TargetMode="External"/><Relationship Id="rId18" Type="http://schemas.openxmlformats.org/officeDocument/2006/relationships/hyperlink" Target="https://podminky.urs.cz/item/CS_URS_2025_02/997013501" TargetMode="External"/><Relationship Id="rId26" Type="http://schemas.openxmlformats.org/officeDocument/2006/relationships/hyperlink" Target="https://podminky.urs.cz/item/CS_URS_2025_02/721171803" TargetMode="External"/><Relationship Id="rId39" Type="http://schemas.openxmlformats.org/officeDocument/2006/relationships/hyperlink" Target="https://podminky.urs.cz/item/CS_URS_2025_02/721290111" TargetMode="External"/><Relationship Id="rId21" Type="http://schemas.openxmlformats.org/officeDocument/2006/relationships/hyperlink" Target="https://podminky.urs.cz/item/CS_URS_2025_02/997013813" TargetMode="External"/><Relationship Id="rId34" Type="http://schemas.openxmlformats.org/officeDocument/2006/relationships/hyperlink" Target="https://podminky.urs.cz/item/CS_URS_2025_02/721194104" TargetMode="External"/><Relationship Id="rId42" Type="http://schemas.openxmlformats.org/officeDocument/2006/relationships/hyperlink" Target="https://podminky.urs.cz/item/CS_URS_2025_02/722181116" TargetMode="External"/><Relationship Id="rId47" Type="http://schemas.openxmlformats.org/officeDocument/2006/relationships/hyperlink" Target="https://podminky.urs.cz/item/CS_URS_2025_02/998725311" TargetMode="External"/><Relationship Id="rId50" Type="http://schemas.openxmlformats.org/officeDocument/2006/relationships/hyperlink" Target="https://podminky.urs.cz/item/CS_URS_2025_02/727223103" TargetMode="External"/><Relationship Id="rId55" Type="http://schemas.openxmlformats.org/officeDocument/2006/relationships/drawing" Target="../drawings/drawing7.xml"/><Relationship Id="rId7" Type="http://schemas.openxmlformats.org/officeDocument/2006/relationships/hyperlink" Target="https://podminky.urs.cz/item/CS_URS_2025_02/171201231" TargetMode="External"/><Relationship Id="rId12" Type="http://schemas.openxmlformats.org/officeDocument/2006/relationships/hyperlink" Target="https://podminky.urs.cz/item/CS_URS_2025_02/612325111" TargetMode="External"/><Relationship Id="rId17" Type="http://schemas.openxmlformats.org/officeDocument/2006/relationships/hyperlink" Target="https://podminky.urs.cz/item/CS_URS_2025_02/997013219" TargetMode="External"/><Relationship Id="rId25" Type="http://schemas.openxmlformats.org/officeDocument/2006/relationships/hyperlink" Target="https://podminky.urs.cz/item/CS_URS_2025_02/998711319" TargetMode="External"/><Relationship Id="rId33" Type="http://schemas.openxmlformats.org/officeDocument/2006/relationships/hyperlink" Target="https://podminky.urs.cz/item/CS_URS_2025_02/721174044" TargetMode="External"/><Relationship Id="rId38" Type="http://schemas.openxmlformats.org/officeDocument/2006/relationships/hyperlink" Target="https://podminky.urs.cz/item/CS_URS_2025_02/721211421" TargetMode="External"/><Relationship Id="rId46" Type="http://schemas.openxmlformats.org/officeDocument/2006/relationships/hyperlink" Target="https://podminky.urs.cz/item/CS_URS_2025_02/725869101" TargetMode="External"/><Relationship Id="rId2" Type="http://schemas.openxmlformats.org/officeDocument/2006/relationships/hyperlink" Target="https://podminky.urs.cz/item/CS_URS_2025_02/161111512" TargetMode="External"/><Relationship Id="rId16" Type="http://schemas.openxmlformats.org/officeDocument/2006/relationships/hyperlink" Target="https://podminky.urs.cz/item/CS_URS_2025_02/997013211" TargetMode="External"/><Relationship Id="rId20" Type="http://schemas.openxmlformats.org/officeDocument/2006/relationships/hyperlink" Target="https://podminky.urs.cz/item/CS_URS_2025_02/997013631" TargetMode="External"/><Relationship Id="rId29" Type="http://schemas.openxmlformats.org/officeDocument/2006/relationships/hyperlink" Target="https://podminky.urs.cz/item/CS_URS_2025_02/721173401" TargetMode="External"/><Relationship Id="rId41" Type="http://schemas.openxmlformats.org/officeDocument/2006/relationships/hyperlink" Target="https://podminky.urs.cz/item/CS_URS_2025_02/721910922" TargetMode="External"/><Relationship Id="rId54" Type="http://schemas.openxmlformats.org/officeDocument/2006/relationships/hyperlink" Target="https://podminky.urs.cz/item/CS_URS_2025_02/998727319" TargetMode="External"/><Relationship Id="rId1" Type="http://schemas.openxmlformats.org/officeDocument/2006/relationships/hyperlink" Target="https://podminky.urs.cz/item/CS_URS_2025_02/132312132" TargetMode="External"/><Relationship Id="rId6" Type="http://schemas.openxmlformats.org/officeDocument/2006/relationships/hyperlink" Target="https://podminky.urs.cz/item/CS_URS_2025_02/162751119" TargetMode="External"/><Relationship Id="rId11" Type="http://schemas.openxmlformats.org/officeDocument/2006/relationships/hyperlink" Target="https://podminky.urs.cz/item/CS_URS_2025_02/612135101" TargetMode="External"/><Relationship Id="rId24" Type="http://schemas.openxmlformats.org/officeDocument/2006/relationships/hyperlink" Target="https://podminky.urs.cz/item/CS_URS_2025_02/998711311" TargetMode="External"/><Relationship Id="rId32" Type="http://schemas.openxmlformats.org/officeDocument/2006/relationships/hyperlink" Target="https://podminky.urs.cz/item/CS_URS_2025_02/721174043" TargetMode="External"/><Relationship Id="rId37" Type="http://schemas.openxmlformats.org/officeDocument/2006/relationships/hyperlink" Target="https://podminky.urs.cz/item/CS_URS_2025_02/721194109" TargetMode="External"/><Relationship Id="rId40" Type="http://schemas.openxmlformats.org/officeDocument/2006/relationships/hyperlink" Target="https://podminky.urs.cz/item/CS_URS_2025_02/721290112" TargetMode="External"/><Relationship Id="rId45" Type="http://schemas.openxmlformats.org/officeDocument/2006/relationships/hyperlink" Target="https://podminky.urs.cz/item/CS_URS_2025_02/998721319" TargetMode="External"/><Relationship Id="rId53" Type="http://schemas.openxmlformats.org/officeDocument/2006/relationships/hyperlink" Target="https://podminky.urs.cz/item/CS_URS_2025_02/998727311" TargetMode="External"/><Relationship Id="rId5" Type="http://schemas.openxmlformats.org/officeDocument/2006/relationships/hyperlink" Target="https://podminky.urs.cz/item/CS_URS_2025_02/162751117" TargetMode="External"/><Relationship Id="rId15" Type="http://schemas.openxmlformats.org/officeDocument/2006/relationships/hyperlink" Target="https://podminky.urs.cz/item/CS_URS_2025_02/974031164" TargetMode="External"/><Relationship Id="rId23" Type="http://schemas.openxmlformats.org/officeDocument/2006/relationships/hyperlink" Target="https://podminky.urs.cz/item/CS_URS_2025_02/711747288" TargetMode="External"/><Relationship Id="rId28" Type="http://schemas.openxmlformats.org/officeDocument/2006/relationships/hyperlink" Target="https://podminky.urs.cz/item/CS_URS_2025_02/721171915" TargetMode="External"/><Relationship Id="rId36" Type="http://schemas.openxmlformats.org/officeDocument/2006/relationships/hyperlink" Target="https://podminky.urs.cz/item/CS_URS_2025_02/721194107" TargetMode="External"/><Relationship Id="rId49" Type="http://schemas.openxmlformats.org/officeDocument/2006/relationships/hyperlink" Target="https://podminky.urs.cz/item/CS_URS_2025_02/727223101" TargetMode="External"/><Relationship Id="rId10" Type="http://schemas.openxmlformats.org/officeDocument/2006/relationships/hyperlink" Target="https://podminky.urs.cz/item/CS_URS_2025_02/451573111" TargetMode="External"/><Relationship Id="rId19" Type="http://schemas.openxmlformats.org/officeDocument/2006/relationships/hyperlink" Target="https://podminky.urs.cz/item/CS_URS_2025_02/997013509" TargetMode="External"/><Relationship Id="rId31" Type="http://schemas.openxmlformats.org/officeDocument/2006/relationships/hyperlink" Target="https://podminky.urs.cz/item/CS_URS_2025_02/721174042" TargetMode="External"/><Relationship Id="rId44" Type="http://schemas.openxmlformats.org/officeDocument/2006/relationships/hyperlink" Target="https://podminky.urs.cz/item/CS_URS_2025_02/998721311" TargetMode="External"/><Relationship Id="rId52" Type="http://schemas.openxmlformats.org/officeDocument/2006/relationships/hyperlink" Target="https://podminky.urs.cz/item/CS_URS_2025_02/727223108" TargetMode="External"/><Relationship Id="rId4" Type="http://schemas.openxmlformats.org/officeDocument/2006/relationships/hyperlink" Target="https://podminky.urs.cz/item/CS_URS_2025_02/162211319" TargetMode="External"/><Relationship Id="rId9" Type="http://schemas.openxmlformats.org/officeDocument/2006/relationships/hyperlink" Target="https://podminky.urs.cz/item/CS_URS_2025_02/175111101" TargetMode="External"/><Relationship Id="rId14" Type="http://schemas.openxmlformats.org/officeDocument/2006/relationships/hyperlink" Target="https://podminky.urs.cz/item/CS_URS_2025_02/974031153" TargetMode="External"/><Relationship Id="rId22" Type="http://schemas.openxmlformats.org/officeDocument/2006/relationships/hyperlink" Target="https://podminky.urs.cz/item/CS_URS_2025_02/998018001" TargetMode="External"/><Relationship Id="rId27" Type="http://schemas.openxmlformats.org/officeDocument/2006/relationships/hyperlink" Target="https://podminky.urs.cz/item/CS_URS_2025_02/721171808" TargetMode="External"/><Relationship Id="rId30" Type="http://schemas.openxmlformats.org/officeDocument/2006/relationships/hyperlink" Target="https://podminky.urs.cz/item/CS_URS_2025_02/721173403" TargetMode="External"/><Relationship Id="rId35" Type="http://schemas.openxmlformats.org/officeDocument/2006/relationships/hyperlink" Target="https://podminky.urs.cz/item/CS_URS_2025_02/721194105" TargetMode="External"/><Relationship Id="rId43" Type="http://schemas.openxmlformats.org/officeDocument/2006/relationships/hyperlink" Target="https://podminky.urs.cz/item/CS_URS_2025_02/722181117" TargetMode="External"/><Relationship Id="rId48" Type="http://schemas.openxmlformats.org/officeDocument/2006/relationships/hyperlink" Target="https://podminky.urs.cz/item/CS_URS_2025_02/998725319" TargetMode="External"/><Relationship Id="rId8" Type="http://schemas.openxmlformats.org/officeDocument/2006/relationships/hyperlink" Target="https://podminky.urs.cz/item/CS_URS_2025_02/174151101" TargetMode="External"/><Relationship Id="rId51" Type="http://schemas.openxmlformats.org/officeDocument/2006/relationships/hyperlink" Target="https://podminky.urs.cz/item/CS_URS_2025_02/727223105" TargetMode="External"/><Relationship Id="rId3" Type="http://schemas.openxmlformats.org/officeDocument/2006/relationships/hyperlink" Target="https://podminky.urs.cz/item/CS_URS_2025_02/162211311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2/725291669" TargetMode="External"/><Relationship Id="rId13" Type="http://schemas.openxmlformats.org/officeDocument/2006/relationships/hyperlink" Target="https://podminky.urs.cz/item/CS_URS_2025_02/725821312" TargetMode="External"/><Relationship Id="rId18" Type="http://schemas.openxmlformats.org/officeDocument/2006/relationships/hyperlink" Target="https://podminky.urs.cz/item/CS_URS_2025_02/998725311" TargetMode="External"/><Relationship Id="rId3" Type="http://schemas.openxmlformats.org/officeDocument/2006/relationships/hyperlink" Target="https://podminky.urs.cz/item/CS_URS_2025_02/725129102" TargetMode="External"/><Relationship Id="rId21" Type="http://schemas.openxmlformats.org/officeDocument/2006/relationships/hyperlink" Target="https://podminky.urs.cz/item/CS_URS_2025_02/726111041" TargetMode="External"/><Relationship Id="rId7" Type="http://schemas.openxmlformats.org/officeDocument/2006/relationships/hyperlink" Target="https://podminky.urs.cz/item/CS_URS_2025_02/725291679" TargetMode="External"/><Relationship Id="rId12" Type="http://schemas.openxmlformats.org/officeDocument/2006/relationships/hyperlink" Target="https://podminky.urs.cz/item/CS_URS_2025_02/725821311" TargetMode="External"/><Relationship Id="rId17" Type="http://schemas.openxmlformats.org/officeDocument/2006/relationships/hyperlink" Target="https://podminky.urs.cz/item/CS_URS_2025_02/725859102" TargetMode="External"/><Relationship Id="rId25" Type="http://schemas.openxmlformats.org/officeDocument/2006/relationships/drawing" Target="../drawings/drawing8.xml"/><Relationship Id="rId2" Type="http://schemas.openxmlformats.org/officeDocument/2006/relationships/hyperlink" Target="https://podminky.urs.cz/item/CS_URS_2025_02/725112023" TargetMode="External"/><Relationship Id="rId16" Type="http://schemas.openxmlformats.org/officeDocument/2006/relationships/hyperlink" Target="https://podminky.urs.cz/item/CS_URS_2025_02/725841354" TargetMode="External"/><Relationship Id="rId20" Type="http://schemas.openxmlformats.org/officeDocument/2006/relationships/hyperlink" Target="https://podminky.urs.cz/item/CS_URS_2025_02/726111031" TargetMode="External"/><Relationship Id="rId1" Type="http://schemas.openxmlformats.org/officeDocument/2006/relationships/hyperlink" Target="https://podminky.urs.cz/item/CS_URS_2025_02/725112022" TargetMode="External"/><Relationship Id="rId6" Type="http://schemas.openxmlformats.org/officeDocument/2006/relationships/hyperlink" Target="https://podminky.urs.cz/item/CS_URS_2025_02/725291668" TargetMode="External"/><Relationship Id="rId11" Type="http://schemas.openxmlformats.org/officeDocument/2006/relationships/hyperlink" Target="https://podminky.urs.cz/item/CS_URS_2025_02/725331112" TargetMode="External"/><Relationship Id="rId24" Type="http://schemas.openxmlformats.org/officeDocument/2006/relationships/hyperlink" Target="https://podminky.urs.cz/item/CS_URS_2025_02/998726319" TargetMode="External"/><Relationship Id="rId5" Type="http://schemas.openxmlformats.org/officeDocument/2006/relationships/hyperlink" Target="https://podminky.urs.cz/item/CS_URS_2025_02/725211681" TargetMode="External"/><Relationship Id="rId15" Type="http://schemas.openxmlformats.org/officeDocument/2006/relationships/hyperlink" Target="https://podminky.urs.cz/item/CS_URS_2025_02/725829132" TargetMode="External"/><Relationship Id="rId23" Type="http://schemas.openxmlformats.org/officeDocument/2006/relationships/hyperlink" Target="https://podminky.urs.cz/item/CS_URS_2025_02/998726311" TargetMode="External"/><Relationship Id="rId10" Type="http://schemas.openxmlformats.org/officeDocument/2006/relationships/hyperlink" Target="https://podminky.urs.cz/item/CS_URS_2025_02/725311121" TargetMode="External"/><Relationship Id="rId19" Type="http://schemas.openxmlformats.org/officeDocument/2006/relationships/hyperlink" Target="https://podminky.urs.cz/item/CS_URS_2025_02/998725319" TargetMode="External"/><Relationship Id="rId4" Type="http://schemas.openxmlformats.org/officeDocument/2006/relationships/hyperlink" Target="https://podminky.urs.cz/item/CS_URS_2025_02/725211602" TargetMode="External"/><Relationship Id="rId9" Type="http://schemas.openxmlformats.org/officeDocument/2006/relationships/hyperlink" Target="https://podminky.urs.cz/item/CS_URS_2025_02/725291670" TargetMode="External"/><Relationship Id="rId14" Type="http://schemas.openxmlformats.org/officeDocument/2006/relationships/hyperlink" Target="https://podminky.urs.cz/item/CS_URS_2025_02/725822651" TargetMode="External"/><Relationship Id="rId22" Type="http://schemas.openxmlformats.org/officeDocument/2006/relationships/hyperlink" Target="https://podminky.urs.cz/item/CS_URS_2025_02/726191001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5_02/741112101" TargetMode="External"/><Relationship Id="rId18" Type="http://schemas.openxmlformats.org/officeDocument/2006/relationships/hyperlink" Target="https://podminky.urs.cz/item/CS_URS_2025_02/741122011" TargetMode="External"/><Relationship Id="rId26" Type="http://schemas.openxmlformats.org/officeDocument/2006/relationships/hyperlink" Target="https://podminky.urs.cz/item/CS_URS_2025_02/741130021" TargetMode="External"/><Relationship Id="rId39" Type="http://schemas.openxmlformats.org/officeDocument/2006/relationships/hyperlink" Target="https://podminky.urs.cz/item/CS_URS_2025_02/741313083" TargetMode="External"/><Relationship Id="rId21" Type="http://schemas.openxmlformats.org/officeDocument/2006/relationships/hyperlink" Target="https://podminky.urs.cz/item/CS_URS_2025_02/741122032" TargetMode="External"/><Relationship Id="rId34" Type="http://schemas.openxmlformats.org/officeDocument/2006/relationships/hyperlink" Target="https://podminky.urs.cz/item/CS_URS_2025_02/741311004" TargetMode="External"/><Relationship Id="rId42" Type="http://schemas.openxmlformats.org/officeDocument/2006/relationships/hyperlink" Target="https://podminky.urs.cz/item/CS_URS_2025_02/741372074" TargetMode="External"/><Relationship Id="rId47" Type="http://schemas.openxmlformats.org/officeDocument/2006/relationships/hyperlink" Target="https://podminky.urs.cz/item/CS_URS_2025_02/741910413" TargetMode="External"/><Relationship Id="rId50" Type="http://schemas.openxmlformats.org/officeDocument/2006/relationships/hyperlink" Target="https://podminky.urs.cz/item/CS_URS_2025_02/998741121" TargetMode="External"/><Relationship Id="rId55" Type="http://schemas.openxmlformats.org/officeDocument/2006/relationships/hyperlink" Target="https://podminky.urs.cz/item/CS_URS_2025_02/742350004" TargetMode="External"/><Relationship Id="rId7" Type="http://schemas.openxmlformats.org/officeDocument/2006/relationships/hyperlink" Target="https://podminky.urs.cz/item/CS_URS_2025_02/997013211" TargetMode="External"/><Relationship Id="rId12" Type="http://schemas.openxmlformats.org/officeDocument/2006/relationships/hyperlink" Target="https://podminky.urs.cz/item/CS_URS_2025_02/998018001" TargetMode="External"/><Relationship Id="rId17" Type="http://schemas.openxmlformats.org/officeDocument/2006/relationships/hyperlink" Target="https://podminky.urs.cz/item/CS_URS_2025_02/741120003" TargetMode="External"/><Relationship Id="rId25" Type="http://schemas.openxmlformats.org/officeDocument/2006/relationships/hyperlink" Target="https://podminky.urs.cz/item/CS_URS_2025_02/741122645" TargetMode="External"/><Relationship Id="rId33" Type="http://schemas.openxmlformats.org/officeDocument/2006/relationships/hyperlink" Target="https://podminky.urs.cz/item/CS_URS_2025_02/741310252" TargetMode="External"/><Relationship Id="rId38" Type="http://schemas.openxmlformats.org/officeDocument/2006/relationships/hyperlink" Target="https://podminky.urs.cz/item/CS_URS_2025_02/741313082" TargetMode="External"/><Relationship Id="rId46" Type="http://schemas.openxmlformats.org/officeDocument/2006/relationships/hyperlink" Target="https://podminky.urs.cz/item/CS_URS_2025_02/741910412" TargetMode="External"/><Relationship Id="rId2" Type="http://schemas.openxmlformats.org/officeDocument/2006/relationships/hyperlink" Target="https://podminky.urs.cz/item/CS_URS_2025_02/612325111" TargetMode="External"/><Relationship Id="rId16" Type="http://schemas.openxmlformats.org/officeDocument/2006/relationships/hyperlink" Target="https://podminky.urs.cz/item/CS_URS_2025_02/741120001" TargetMode="External"/><Relationship Id="rId20" Type="http://schemas.openxmlformats.org/officeDocument/2006/relationships/hyperlink" Target="https://podminky.urs.cz/item/CS_URS_2025_02/741122031" TargetMode="External"/><Relationship Id="rId29" Type="http://schemas.openxmlformats.org/officeDocument/2006/relationships/hyperlink" Target="https://podminky.urs.cz/item/CS_URS_2025_02/741130026" TargetMode="External"/><Relationship Id="rId41" Type="http://schemas.openxmlformats.org/officeDocument/2006/relationships/hyperlink" Target="https://podminky.urs.cz/item/CS_URS_2025_02/741372061" TargetMode="External"/><Relationship Id="rId54" Type="http://schemas.openxmlformats.org/officeDocument/2006/relationships/hyperlink" Target="https://podminky.urs.cz/item/CS_URS_2025_02/742350003" TargetMode="External"/><Relationship Id="rId1" Type="http://schemas.openxmlformats.org/officeDocument/2006/relationships/hyperlink" Target="https://podminky.urs.cz/item/CS_URS_2025_02/612135101" TargetMode="External"/><Relationship Id="rId6" Type="http://schemas.openxmlformats.org/officeDocument/2006/relationships/hyperlink" Target="https://podminky.urs.cz/item/CS_URS_2025_02/977332121" TargetMode="External"/><Relationship Id="rId11" Type="http://schemas.openxmlformats.org/officeDocument/2006/relationships/hyperlink" Target="https://podminky.urs.cz/item/CS_URS_2025_02/997013631" TargetMode="External"/><Relationship Id="rId24" Type="http://schemas.openxmlformats.org/officeDocument/2006/relationships/hyperlink" Target="https://podminky.urs.cz/item/CS_URS_2025_02/741122643" TargetMode="External"/><Relationship Id="rId32" Type="http://schemas.openxmlformats.org/officeDocument/2006/relationships/hyperlink" Target="https://podminky.urs.cz/item/CS_URS_2025_02/741310233" TargetMode="External"/><Relationship Id="rId37" Type="http://schemas.openxmlformats.org/officeDocument/2006/relationships/hyperlink" Target="https://podminky.urs.cz/item/CS_URS_2025_02/741313042" TargetMode="External"/><Relationship Id="rId40" Type="http://schemas.openxmlformats.org/officeDocument/2006/relationships/hyperlink" Target="https://podminky.urs.cz/item/CS_URS_2025_02/741372031" TargetMode="External"/><Relationship Id="rId45" Type="http://schemas.openxmlformats.org/officeDocument/2006/relationships/hyperlink" Target="https://podminky.urs.cz/item/CS_URS_2025_02/741810011" TargetMode="External"/><Relationship Id="rId53" Type="http://schemas.openxmlformats.org/officeDocument/2006/relationships/hyperlink" Target="https://podminky.urs.cz/item/CS_URS_2025_02/742350002" TargetMode="External"/><Relationship Id="rId5" Type="http://schemas.openxmlformats.org/officeDocument/2006/relationships/hyperlink" Target="https://podminky.urs.cz/item/CS_URS_2025_02/977151113" TargetMode="External"/><Relationship Id="rId15" Type="http://schemas.openxmlformats.org/officeDocument/2006/relationships/hyperlink" Target="https://podminky.urs.cz/item/CS_URS_2025_02/741120001" TargetMode="External"/><Relationship Id="rId23" Type="http://schemas.openxmlformats.org/officeDocument/2006/relationships/hyperlink" Target="https://podminky.urs.cz/item/CS_URS_2025_02/741122211" TargetMode="External"/><Relationship Id="rId28" Type="http://schemas.openxmlformats.org/officeDocument/2006/relationships/hyperlink" Target="https://podminky.urs.cz/item/CS_URS_2025_02/741130024" TargetMode="External"/><Relationship Id="rId36" Type="http://schemas.openxmlformats.org/officeDocument/2006/relationships/hyperlink" Target="https://podminky.urs.cz/item/CS_URS_2025_02/741313011" TargetMode="External"/><Relationship Id="rId49" Type="http://schemas.openxmlformats.org/officeDocument/2006/relationships/hyperlink" Target="https://podminky.urs.cz/item/CS_URS_2025_02/742110202" TargetMode="External"/><Relationship Id="rId57" Type="http://schemas.openxmlformats.org/officeDocument/2006/relationships/drawing" Target="../drawings/drawing9.xml"/><Relationship Id="rId10" Type="http://schemas.openxmlformats.org/officeDocument/2006/relationships/hyperlink" Target="https://podminky.urs.cz/item/CS_URS_2025_02/997013509" TargetMode="External"/><Relationship Id="rId19" Type="http://schemas.openxmlformats.org/officeDocument/2006/relationships/hyperlink" Target="https://podminky.urs.cz/item/CS_URS_2025_02/741122015" TargetMode="External"/><Relationship Id="rId31" Type="http://schemas.openxmlformats.org/officeDocument/2006/relationships/hyperlink" Target="https://podminky.urs.cz/item/CS_URS_2025_02/741310231" TargetMode="External"/><Relationship Id="rId44" Type="http://schemas.openxmlformats.org/officeDocument/2006/relationships/hyperlink" Target="https://podminky.urs.cz/item/CS_URS_2025_02/741810003" TargetMode="External"/><Relationship Id="rId52" Type="http://schemas.openxmlformats.org/officeDocument/2006/relationships/hyperlink" Target="https://podminky.urs.cz/item/CS_URS_2025_02/742350001" TargetMode="External"/><Relationship Id="rId4" Type="http://schemas.openxmlformats.org/officeDocument/2006/relationships/hyperlink" Target="https://podminky.urs.cz/item/CS_URS_2025_02/977151111" TargetMode="External"/><Relationship Id="rId9" Type="http://schemas.openxmlformats.org/officeDocument/2006/relationships/hyperlink" Target="https://podminky.urs.cz/item/CS_URS_2025_02/997013501" TargetMode="External"/><Relationship Id="rId14" Type="http://schemas.openxmlformats.org/officeDocument/2006/relationships/hyperlink" Target="https://podminky.urs.cz/item/CS_URS_2025_02/741112106" TargetMode="External"/><Relationship Id="rId22" Type="http://schemas.openxmlformats.org/officeDocument/2006/relationships/hyperlink" Target="https://podminky.urs.cz/item/CS_URS_2025_02/741122211" TargetMode="External"/><Relationship Id="rId27" Type="http://schemas.openxmlformats.org/officeDocument/2006/relationships/hyperlink" Target="https://podminky.urs.cz/item/CS_URS_2025_02/741130022" TargetMode="External"/><Relationship Id="rId30" Type="http://schemas.openxmlformats.org/officeDocument/2006/relationships/hyperlink" Target="https://podminky.urs.cz/item/CS_URS_2025_02/741310201" TargetMode="External"/><Relationship Id="rId35" Type="http://schemas.openxmlformats.org/officeDocument/2006/relationships/hyperlink" Target="https://podminky.urs.cz/item/CS_URS_2025_02/741313002" TargetMode="External"/><Relationship Id="rId43" Type="http://schemas.openxmlformats.org/officeDocument/2006/relationships/hyperlink" Target="https://podminky.urs.cz/item/CS_URS_2025_02/741378006" TargetMode="External"/><Relationship Id="rId48" Type="http://schemas.openxmlformats.org/officeDocument/2006/relationships/hyperlink" Target="https://podminky.urs.cz/item/CS_URS_2025_02/741910414" TargetMode="External"/><Relationship Id="rId56" Type="http://schemas.openxmlformats.org/officeDocument/2006/relationships/hyperlink" Target="https://podminky.urs.cz/item/CS_URS_2025_02/210170001" TargetMode="External"/><Relationship Id="rId8" Type="http://schemas.openxmlformats.org/officeDocument/2006/relationships/hyperlink" Target="https://podminky.urs.cz/item/CS_URS_2025_02/997013219" TargetMode="External"/><Relationship Id="rId51" Type="http://schemas.openxmlformats.org/officeDocument/2006/relationships/hyperlink" Target="https://podminky.urs.cz/item/CS_URS_2025_02/742330044" TargetMode="External"/><Relationship Id="rId3" Type="http://schemas.openxmlformats.org/officeDocument/2006/relationships/hyperlink" Target="https://podminky.urs.cz/item/CS_URS_2025_02/97403115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75"/>
  <sheetViews>
    <sheetView showGridLines="0" tabSelected="1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 ht="11.25">
      <c r="A1" s="20" t="s">
        <v>0</v>
      </c>
      <c r="AZ1" s="20" t="s">
        <v>1</v>
      </c>
      <c r="BA1" s="20" t="s">
        <v>2</v>
      </c>
      <c r="BB1" s="20" t="s">
        <v>3</v>
      </c>
      <c r="BT1" s="20" t="s">
        <v>4</v>
      </c>
      <c r="BU1" s="20" t="s">
        <v>4</v>
      </c>
      <c r="BV1" s="20" t="s">
        <v>5</v>
      </c>
    </row>
    <row r="2" spans="1:74" s="1" customFormat="1" ht="36.950000000000003" customHeight="1">
      <c r="AR2" s="406"/>
      <c r="AS2" s="406"/>
      <c r="AT2" s="406"/>
      <c r="AU2" s="406"/>
      <c r="AV2" s="406"/>
      <c r="AW2" s="406"/>
      <c r="AX2" s="406"/>
      <c r="AY2" s="406"/>
      <c r="AZ2" s="406"/>
      <c r="BA2" s="406"/>
      <c r="BB2" s="406"/>
      <c r="BC2" s="406"/>
      <c r="BD2" s="406"/>
      <c r="BE2" s="406"/>
      <c r="BS2" s="21" t="s">
        <v>6</v>
      </c>
      <c r="BT2" s="21" t="s">
        <v>7</v>
      </c>
    </row>
    <row r="3" spans="1:74" s="1" customFormat="1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4"/>
      <c r="BS3" s="21" t="s">
        <v>6</v>
      </c>
      <c r="BT3" s="21" t="s">
        <v>8</v>
      </c>
    </row>
    <row r="4" spans="1:74" s="1" customFormat="1" ht="24.95" customHeight="1">
      <c r="B4" s="25"/>
      <c r="C4" s="26"/>
      <c r="D4" s="27" t="s">
        <v>9</v>
      </c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4"/>
      <c r="AS4" s="28" t="s">
        <v>10</v>
      </c>
      <c r="BE4" s="29" t="s">
        <v>11</v>
      </c>
      <c r="BS4" s="21" t="s">
        <v>6</v>
      </c>
    </row>
    <row r="5" spans="1:74" s="1" customFormat="1" ht="12" customHeight="1">
      <c r="B5" s="25"/>
      <c r="C5" s="26"/>
      <c r="D5" s="30" t="s">
        <v>12</v>
      </c>
      <c r="E5" s="26"/>
      <c r="F5" s="26"/>
      <c r="G5" s="26"/>
      <c r="H5" s="26"/>
      <c r="I5" s="26"/>
      <c r="J5" s="26"/>
      <c r="K5" s="390" t="s">
        <v>13</v>
      </c>
      <c r="L5" s="391"/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1"/>
      <c r="AC5" s="391"/>
      <c r="AD5" s="391"/>
      <c r="AE5" s="391"/>
      <c r="AF5" s="391"/>
      <c r="AG5" s="391"/>
      <c r="AH5" s="391"/>
      <c r="AI5" s="391"/>
      <c r="AJ5" s="391"/>
      <c r="AK5" s="391"/>
      <c r="AL5" s="391"/>
      <c r="AM5" s="391"/>
      <c r="AN5" s="391"/>
      <c r="AO5" s="391"/>
      <c r="AP5" s="26"/>
      <c r="AQ5" s="26"/>
      <c r="AR5" s="24"/>
      <c r="BE5" s="387" t="s">
        <v>14</v>
      </c>
      <c r="BS5" s="21" t="s">
        <v>6</v>
      </c>
    </row>
    <row r="6" spans="1:74" s="1" customFormat="1" ht="36.950000000000003" customHeight="1">
      <c r="B6" s="25"/>
      <c r="C6" s="26"/>
      <c r="D6" s="32" t="s">
        <v>15</v>
      </c>
      <c r="E6" s="26"/>
      <c r="F6" s="26"/>
      <c r="G6" s="26"/>
      <c r="H6" s="26"/>
      <c r="I6" s="26"/>
      <c r="J6" s="26"/>
      <c r="K6" s="392" t="s">
        <v>16</v>
      </c>
      <c r="L6" s="391"/>
      <c r="M6" s="391"/>
      <c r="N6" s="391"/>
      <c r="O6" s="391"/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1"/>
      <c r="AF6" s="391"/>
      <c r="AG6" s="391"/>
      <c r="AH6" s="391"/>
      <c r="AI6" s="391"/>
      <c r="AJ6" s="391"/>
      <c r="AK6" s="391"/>
      <c r="AL6" s="391"/>
      <c r="AM6" s="391"/>
      <c r="AN6" s="391"/>
      <c r="AO6" s="391"/>
      <c r="AP6" s="26"/>
      <c r="AQ6" s="26"/>
      <c r="AR6" s="24"/>
      <c r="BE6" s="388"/>
      <c r="BS6" s="21" t="s">
        <v>6</v>
      </c>
    </row>
    <row r="7" spans="1:74" s="1" customFormat="1" ht="12" customHeight="1">
      <c r="B7" s="25"/>
      <c r="C7" s="26"/>
      <c r="D7" s="33" t="s">
        <v>17</v>
      </c>
      <c r="E7" s="26"/>
      <c r="F7" s="26"/>
      <c r="G7" s="26"/>
      <c r="H7" s="26"/>
      <c r="I7" s="26"/>
      <c r="J7" s="26"/>
      <c r="K7" s="31" t="s">
        <v>18</v>
      </c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33" t="s">
        <v>19</v>
      </c>
      <c r="AL7" s="26"/>
      <c r="AM7" s="26"/>
      <c r="AN7" s="31" t="s">
        <v>18</v>
      </c>
      <c r="AO7" s="26"/>
      <c r="AP7" s="26"/>
      <c r="AQ7" s="26"/>
      <c r="AR7" s="24"/>
      <c r="BE7" s="388"/>
      <c r="BS7" s="21" t="s">
        <v>6</v>
      </c>
    </row>
    <row r="8" spans="1:74" s="1" customFormat="1" ht="12" customHeight="1">
      <c r="B8" s="25"/>
      <c r="C8" s="26"/>
      <c r="D8" s="33" t="s">
        <v>20</v>
      </c>
      <c r="E8" s="26"/>
      <c r="F8" s="26"/>
      <c r="G8" s="26"/>
      <c r="H8" s="26"/>
      <c r="I8" s="26"/>
      <c r="J8" s="26"/>
      <c r="K8" s="31" t="s">
        <v>21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33" t="s">
        <v>22</v>
      </c>
      <c r="AL8" s="26"/>
      <c r="AM8" s="26"/>
      <c r="AN8" s="34" t="s">
        <v>23</v>
      </c>
      <c r="AO8" s="26"/>
      <c r="AP8" s="26"/>
      <c r="AQ8" s="26"/>
      <c r="AR8" s="24"/>
      <c r="BE8" s="388"/>
      <c r="BS8" s="21" t="s">
        <v>6</v>
      </c>
    </row>
    <row r="9" spans="1:74" s="1" customFormat="1" ht="14.45" customHeight="1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4"/>
      <c r="BE9" s="388"/>
      <c r="BS9" s="21" t="s">
        <v>6</v>
      </c>
    </row>
    <row r="10" spans="1:74" s="1" customFormat="1" ht="12" customHeight="1">
      <c r="B10" s="25"/>
      <c r="C10" s="26"/>
      <c r="D10" s="33" t="s">
        <v>24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33" t="s">
        <v>25</v>
      </c>
      <c r="AL10" s="26"/>
      <c r="AM10" s="26"/>
      <c r="AN10" s="31" t="s">
        <v>26</v>
      </c>
      <c r="AO10" s="26"/>
      <c r="AP10" s="26"/>
      <c r="AQ10" s="26"/>
      <c r="AR10" s="24"/>
      <c r="BE10" s="388"/>
      <c r="BS10" s="21" t="s">
        <v>6</v>
      </c>
    </row>
    <row r="11" spans="1:74" s="1" customFormat="1" ht="18.399999999999999" customHeight="1">
      <c r="B11" s="25"/>
      <c r="C11" s="26"/>
      <c r="D11" s="26"/>
      <c r="E11" s="31" t="s">
        <v>27</v>
      </c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33" t="s">
        <v>28</v>
      </c>
      <c r="AL11" s="26"/>
      <c r="AM11" s="26"/>
      <c r="AN11" s="31" t="s">
        <v>29</v>
      </c>
      <c r="AO11" s="26"/>
      <c r="AP11" s="26"/>
      <c r="AQ11" s="26"/>
      <c r="AR11" s="24"/>
      <c r="BE11" s="388"/>
      <c r="BS11" s="21" t="s">
        <v>6</v>
      </c>
    </row>
    <row r="12" spans="1:74" s="1" customFormat="1" ht="6.95" customHeight="1"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4"/>
      <c r="BE12" s="388"/>
      <c r="BS12" s="21" t="s">
        <v>6</v>
      </c>
    </row>
    <row r="13" spans="1:74" s="1" customFormat="1" ht="12" customHeight="1">
      <c r="B13" s="25"/>
      <c r="C13" s="26"/>
      <c r="D13" s="33" t="s">
        <v>30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33" t="s">
        <v>25</v>
      </c>
      <c r="AL13" s="26"/>
      <c r="AM13" s="26"/>
      <c r="AN13" s="35" t="s">
        <v>31</v>
      </c>
      <c r="AO13" s="26"/>
      <c r="AP13" s="26"/>
      <c r="AQ13" s="26"/>
      <c r="AR13" s="24"/>
      <c r="BE13" s="388"/>
      <c r="BS13" s="21" t="s">
        <v>6</v>
      </c>
    </row>
    <row r="14" spans="1:74" ht="12.75">
      <c r="B14" s="25"/>
      <c r="C14" s="26"/>
      <c r="D14" s="26"/>
      <c r="E14" s="393" t="s">
        <v>31</v>
      </c>
      <c r="F14" s="394"/>
      <c r="G14" s="394"/>
      <c r="H14" s="394"/>
      <c r="I14" s="394"/>
      <c r="J14" s="394"/>
      <c r="K14" s="394"/>
      <c r="L14" s="394"/>
      <c r="M14" s="394"/>
      <c r="N14" s="394"/>
      <c r="O14" s="394"/>
      <c r="P14" s="394"/>
      <c r="Q14" s="394"/>
      <c r="R14" s="394"/>
      <c r="S14" s="394"/>
      <c r="T14" s="394"/>
      <c r="U14" s="394"/>
      <c r="V14" s="394"/>
      <c r="W14" s="394"/>
      <c r="X14" s="394"/>
      <c r="Y14" s="394"/>
      <c r="Z14" s="394"/>
      <c r="AA14" s="394"/>
      <c r="AB14" s="394"/>
      <c r="AC14" s="394"/>
      <c r="AD14" s="394"/>
      <c r="AE14" s="394"/>
      <c r="AF14" s="394"/>
      <c r="AG14" s="394"/>
      <c r="AH14" s="394"/>
      <c r="AI14" s="394"/>
      <c r="AJ14" s="394"/>
      <c r="AK14" s="33" t="s">
        <v>28</v>
      </c>
      <c r="AL14" s="26"/>
      <c r="AM14" s="26"/>
      <c r="AN14" s="35" t="s">
        <v>31</v>
      </c>
      <c r="AO14" s="26"/>
      <c r="AP14" s="26"/>
      <c r="AQ14" s="26"/>
      <c r="AR14" s="24"/>
      <c r="BE14" s="388"/>
      <c r="BS14" s="21" t="s">
        <v>6</v>
      </c>
    </row>
    <row r="15" spans="1:74" s="1" customFormat="1" ht="6.95" customHeight="1">
      <c r="B15" s="25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4"/>
      <c r="BE15" s="388"/>
      <c r="BS15" s="21" t="s">
        <v>4</v>
      </c>
    </row>
    <row r="16" spans="1:74" s="1" customFormat="1" ht="12" customHeight="1">
      <c r="B16" s="25"/>
      <c r="C16" s="26"/>
      <c r="D16" s="33" t="s">
        <v>32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33" t="s">
        <v>25</v>
      </c>
      <c r="AL16" s="26"/>
      <c r="AM16" s="26"/>
      <c r="AN16" s="31" t="s">
        <v>18</v>
      </c>
      <c r="AO16" s="26"/>
      <c r="AP16" s="26"/>
      <c r="AQ16" s="26"/>
      <c r="AR16" s="24"/>
      <c r="BE16" s="388"/>
      <c r="BS16" s="21" t="s">
        <v>4</v>
      </c>
    </row>
    <row r="17" spans="1:71" s="1" customFormat="1" ht="18.399999999999999" customHeight="1">
      <c r="B17" s="25"/>
      <c r="C17" s="26"/>
      <c r="D17" s="26"/>
      <c r="E17" s="31" t="s">
        <v>21</v>
      </c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33" t="s">
        <v>28</v>
      </c>
      <c r="AL17" s="26"/>
      <c r="AM17" s="26"/>
      <c r="AN17" s="31" t="s">
        <v>18</v>
      </c>
      <c r="AO17" s="26"/>
      <c r="AP17" s="26"/>
      <c r="AQ17" s="26"/>
      <c r="AR17" s="24"/>
      <c r="BE17" s="388"/>
      <c r="BS17" s="21" t="s">
        <v>33</v>
      </c>
    </row>
    <row r="18" spans="1:71" s="1" customFormat="1" ht="6.95" customHeight="1">
      <c r="B18" s="25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4"/>
      <c r="BE18" s="388"/>
      <c r="BS18" s="21" t="s">
        <v>6</v>
      </c>
    </row>
    <row r="19" spans="1:71" s="1" customFormat="1" ht="12" customHeight="1">
      <c r="B19" s="25"/>
      <c r="C19" s="26"/>
      <c r="D19" s="33" t="s">
        <v>34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33" t="s">
        <v>25</v>
      </c>
      <c r="AL19" s="26"/>
      <c r="AM19" s="26"/>
      <c r="AN19" s="31" t="s">
        <v>18</v>
      </c>
      <c r="AO19" s="26"/>
      <c r="AP19" s="26"/>
      <c r="AQ19" s="26"/>
      <c r="AR19" s="24"/>
      <c r="BE19" s="388"/>
      <c r="BS19" s="21" t="s">
        <v>6</v>
      </c>
    </row>
    <row r="20" spans="1:71" s="1" customFormat="1" ht="18.399999999999999" customHeight="1">
      <c r="B20" s="25"/>
      <c r="C20" s="26"/>
      <c r="D20" s="26"/>
      <c r="E20" s="31" t="s">
        <v>21</v>
      </c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33" t="s">
        <v>28</v>
      </c>
      <c r="AL20" s="26"/>
      <c r="AM20" s="26"/>
      <c r="AN20" s="31" t="s">
        <v>18</v>
      </c>
      <c r="AO20" s="26"/>
      <c r="AP20" s="26"/>
      <c r="AQ20" s="26"/>
      <c r="AR20" s="24"/>
      <c r="BE20" s="388"/>
      <c r="BS20" s="21" t="s">
        <v>33</v>
      </c>
    </row>
    <row r="21" spans="1:71" s="1" customFormat="1" ht="6.95" customHeight="1">
      <c r="B21" s="25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4"/>
      <c r="BE21" s="388"/>
    </row>
    <row r="22" spans="1:71" s="1" customFormat="1" ht="12" customHeight="1">
      <c r="B22" s="25"/>
      <c r="C22" s="26"/>
      <c r="D22" s="33" t="s">
        <v>35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4"/>
      <c r="BE22" s="388"/>
    </row>
    <row r="23" spans="1:71" s="1" customFormat="1" ht="47.25" customHeight="1">
      <c r="B23" s="25"/>
      <c r="C23" s="26"/>
      <c r="D23" s="26"/>
      <c r="E23" s="395" t="s">
        <v>36</v>
      </c>
      <c r="F23" s="395"/>
      <c r="G23" s="395"/>
      <c r="H23" s="395"/>
      <c r="I23" s="395"/>
      <c r="J23" s="395"/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5"/>
      <c r="V23" s="395"/>
      <c r="W23" s="395"/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26"/>
      <c r="AP23" s="26"/>
      <c r="AQ23" s="26"/>
      <c r="AR23" s="24"/>
      <c r="BE23" s="388"/>
    </row>
    <row r="24" spans="1:71" s="1" customFormat="1" ht="6.95" customHeight="1">
      <c r="B24" s="25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4"/>
      <c r="BE24" s="388"/>
    </row>
    <row r="25" spans="1:71" s="1" customFormat="1" ht="6.95" customHeight="1">
      <c r="B25" s="25"/>
      <c r="C25" s="26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26"/>
      <c r="AQ25" s="26"/>
      <c r="AR25" s="24"/>
      <c r="BE25" s="388"/>
    </row>
    <row r="26" spans="1:71" s="2" customFormat="1" ht="25.9" customHeight="1">
      <c r="A26" s="38"/>
      <c r="B26" s="39"/>
      <c r="C26" s="40"/>
      <c r="D26" s="41" t="s">
        <v>37</v>
      </c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396">
        <f>ROUND(AG54,2)</f>
        <v>0</v>
      </c>
      <c r="AL26" s="397"/>
      <c r="AM26" s="397"/>
      <c r="AN26" s="397"/>
      <c r="AO26" s="397"/>
      <c r="AP26" s="40"/>
      <c r="AQ26" s="40"/>
      <c r="AR26" s="43"/>
      <c r="BE26" s="388"/>
    </row>
    <row r="27" spans="1:71" s="2" customFormat="1" ht="6.95" customHeight="1">
      <c r="A27" s="38"/>
      <c r="B27" s="39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3"/>
      <c r="BE27" s="388"/>
    </row>
    <row r="28" spans="1:71" s="2" customFormat="1" ht="12.75">
      <c r="A28" s="38"/>
      <c r="B28" s="39"/>
      <c r="C28" s="40"/>
      <c r="D28" s="40"/>
      <c r="E28" s="40"/>
      <c r="F28" s="40"/>
      <c r="G28" s="40"/>
      <c r="H28" s="40"/>
      <c r="I28" s="40"/>
      <c r="J28" s="40"/>
      <c r="K28" s="40"/>
      <c r="L28" s="398" t="s">
        <v>38</v>
      </c>
      <c r="M28" s="398"/>
      <c r="N28" s="398"/>
      <c r="O28" s="398"/>
      <c r="P28" s="398"/>
      <c r="Q28" s="40"/>
      <c r="R28" s="40"/>
      <c r="S28" s="40"/>
      <c r="T28" s="40"/>
      <c r="U28" s="40"/>
      <c r="V28" s="40"/>
      <c r="W28" s="398" t="s">
        <v>39</v>
      </c>
      <c r="X28" s="398"/>
      <c r="Y28" s="398"/>
      <c r="Z28" s="398"/>
      <c r="AA28" s="398"/>
      <c r="AB28" s="398"/>
      <c r="AC28" s="398"/>
      <c r="AD28" s="398"/>
      <c r="AE28" s="398"/>
      <c r="AF28" s="40"/>
      <c r="AG28" s="40"/>
      <c r="AH28" s="40"/>
      <c r="AI28" s="40"/>
      <c r="AJ28" s="40"/>
      <c r="AK28" s="398" t="s">
        <v>40</v>
      </c>
      <c r="AL28" s="398"/>
      <c r="AM28" s="398"/>
      <c r="AN28" s="398"/>
      <c r="AO28" s="398"/>
      <c r="AP28" s="40"/>
      <c r="AQ28" s="40"/>
      <c r="AR28" s="43"/>
      <c r="BE28" s="388"/>
    </row>
    <row r="29" spans="1:71" s="3" customFormat="1" ht="14.45" customHeight="1">
      <c r="B29" s="44"/>
      <c r="C29" s="45"/>
      <c r="D29" s="33" t="s">
        <v>41</v>
      </c>
      <c r="E29" s="45"/>
      <c r="F29" s="33" t="s">
        <v>42</v>
      </c>
      <c r="G29" s="45"/>
      <c r="H29" s="45"/>
      <c r="I29" s="45"/>
      <c r="J29" s="45"/>
      <c r="K29" s="45"/>
      <c r="L29" s="401">
        <v>0.21</v>
      </c>
      <c r="M29" s="400"/>
      <c r="N29" s="400"/>
      <c r="O29" s="400"/>
      <c r="P29" s="400"/>
      <c r="Q29" s="45"/>
      <c r="R29" s="45"/>
      <c r="S29" s="45"/>
      <c r="T29" s="45"/>
      <c r="U29" s="45"/>
      <c r="V29" s="45"/>
      <c r="W29" s="399">
        <f>ROUND(AZ54, 2)</f>
        <v>0</v>
      </c>
      <c r="X29" s="400"/>
      <c r="Y29" s="400"/>
      <c r="Z29" s="400"/>
      <c r="AA29" s="400"/>
      <c r="AB29" s="400"/>
      <c r="AC29" s="400"/>
      <c r="AD29" s="400"/>
      <c r="AE29" s="400"/>
      <c r="AF29" s="45"/>
      <c r="AG29" s="45"/>
      <c r="AH29" s="45"/>
      <c r="AI29" s="45"/>
      <c r="AJ29" s="45"/>
      <c r="AK29" s="399">
        <f>ROUND(AV54, 2)</f>
        <v>0</v>
      </c>
      <c r="AL29" s="400"/>
      <c r="AM29" s="400"/>
      <c r="AN29" s="400"/>
      <c r="AO29" s="400"/>
      <c r="AP29" s="45"/>
      <c r="AQ29" s="45"/>
      <c r="AR29" s="46"/>
      <c r="BE29" s="389"/>
    </row>
    <row r="30" spans="1:71" s="3" customFormat="1" ht="14.45" customHeight="1">
      <c r="B30" s="44"/>
      <c r="C30" s="45"/>
      <c r="D30" s="45"/>
      <c r="E30" s="45"/>
      <c r="F30" s="33" t="s">
        <v>43</v>
      </c>
      <c r="G30" s="45"/>
      <c r="H30" s="45"/>
      <c r="I30" s="45"/>
      <c r="J30" s="45"/>
      <c r="K30" s="45"/>
      <c r="L30" s="401">
        <v>0.12</v>
      </c>
      <c r="M30" s="400"/>
      <c r="N30" s="400"/>
      <c r="O30" s="400"/>
      <c r="P30" s="400"/>
      <c r="Q30" s="45"/>
      <c r="R30" s="45"/>
      <c r="S30" s="45"/>
      <c r="T30" s="45"/>
      <c r="U30" s="45"/>
      <c r="V30" s="45"/>
      <c r="W30" s="399">
        <f>ROUND(BA54, 2)</f>
        <v>0</v>
      </c>
      <c r="X30" s="400"/>
      <c r="Y30" s="400"/>
      <c r="Z30" s="400"/>
      <c r="AA30" s="400"/>
      <c r="AB30" s="400"/>
      <c r="AC30" s="400"/>
      <c r="AD30" s="400"/>
      <c r="AE30" s="400"/>
      <c r="AF30" s="45"/>
      <c r="AG30" s="45"/>
      <c r="AH30" s="45"/>
      <c r="AI30" s="45"/>
      <c r="AJ30" s="45"/>
      <c r="AK30" s="399">
        <f>ROUND(AW54, 2)</f>
        <v>0</v>
      </c>
      <c r="AL30" s="400"/>
      <c r="AM30" s="400"/>
      <c r="AN30" s="400"/>
      <c r="AO30" s="400"/>
      <c r="AP30" s="45"/>
      <c r="AQ30" s="45"/>
      <c r="AR30" s="46"/>
      <c r="BE30" s="389"/>
    </row>
    <row r="31" spans="1:71" s="3" customFormat="1" ht="14.45" hidden="1" customHeight="1">
      <c r="B31" s="44"/>
      <c r="C31" s="45"/>
      <c r="D31" s="45"/>
      <c r="E31" s="45"/>
      <c r="F31" s="33" t="s">
        <v>44</v>
      </c>
      <c r="G31" s="45"/>
      <c r="H31" s="45"/>
      <c r="I31" s="45"/>
      <c r="J31" s="45"/>
      <c r="K31" s="45"/>
      <c r="L31" s="401">
        <v>0.21</v>
      </c>
      <c r="M31" s="400"/>
      <c r="N31" s="400"/>
      <c r="O31" s="400"/>
      <c r="P31" s="400"/>
      <c r="Q31" s="45"/>
      <c r="R31" s="45"/>
      <c r="S31" s="45"/>
      <c r="T31" s="45"/>
      <c r="U31" s="45"/>
      <c r="V31" s="45"/>
      <c r="W31" s="399">
        <f>ROUND(BB54, 2)</f>
        <v>0</v>
      </c>
      <c r="X31" s="400"/>
      <c r="Y31" s="400"/>
      <c r="Z31" s="400"/>
      <c r="AA31" s="400"/>
      <c r="AB31" s="400"/>
      <c r="AC31" s="400"/>
      <c r="AD31" s="400"/>
      <c r="AE31" s="400"/>
      <c r="AF31" s="45"/>
      <c r="AG31" s="45"/>
      <c r="AH31" s="45"/>
      <c r="AI31" s="45"/>
      <c r="AJ31" s="45"/>
      <c r="AK31" s="399">
        <v>0</v>
      </c>
      <c r="AL31" s="400"/>
      <c r="AM31" s="400"/>
      <c r="AN31" s="400"/>
      <c r="AO31" s="400"/>
      <c r="AP31" s="45"/>
      <c r="AQ31" s="45"/>
      <c r="AR31" s="46"/>
      <c r="BE31" s="389"/>
    </row>
    <row r="32" spans="1:71" s="3" customFormat="1" ht="14.45" hidden="1" customHeight="1">
      <c r="B32" s="44"/>
      <c r="C32" s="45"/>
      <c r="D32" s="45"/>
      <c r="E32" s="45"/>
      <c r="F32" s="33" t="s">
        <v>45</v>
      </c>
      <c r="G32" s="45"/>
      <c r="H32" s="45"/>
      <c r="I32" s="45"/>
      <c r="J32" s="45"/>
      <c r="K32" s="45"/>
      <c r="L32" s="401">
        <v>0.12</v>
      </c>
      <c r="M32" s="400"/>
      <c r="N32" s="400"/>
      <c r="O32" s="400"/>
      <c r="P32" s="400"/>
      <c r="Q32" s="45"/>
      <c r="R32" s="45"/>
      <c r="S32" s="45"/>
      <c r="T32" s="45"/>
      <c r="U32" s="45"/>
      <c r="V32" s="45"/>
      <c r="W32" s="399">
        <f>ROUND(BC54, 2)</f>
        <v>0</v>
      </c>
      <c r="X32" s="400"/>
      <c r="Y32" s="400"/>
      <c r="Z32" s="400"/>
      <c r="AA32" s="400"/>
      <c r="AB32" s="400"/>
      <c r="AC32" s="400"/>
      <c r="AD32" s="400"/>
      <c r="AE32" s="400"/>
      <c r="AF32" s="45"/>
      <c r="AG32" s="45"/>
      <c r="AH32" s="45"/>
      <c r="AI32" s="45"/>
      <c r="AJ32" s="45"/>
      <c r="AK32" s="399">
        <v>0</v>
      </c>
      <c r="AL32" s="400"/>
      <c r="AM32" s="400"/>
      <c r="AN32" s="400"/>
      <c r="AO32" s="400"/>
      <c r="AP32" s="45"/>
      <c r="AQ32" s="45"/>
      <c r="AR32" s="46"/>
      <c r="BE32" s="389"/>
    </row>
    <row r="33" spans="1:57" s="3" customFormat="1" ht="14.45" hidden="1" customHeight="1">
      <c r="B33" s="44"/>
      <c r="C33" s="45"/>
      <c r="D33" s="45"/>
      <c r="E33" s="45"/>
      <c r="F33" s="33" t="s">
        <v>46</v>
      </c>
      <c r="G33" s="45"/>
      <c r="H33" s="45"/>
      <c r="I33" s="45"/>
      <c r="J33" s="45"/>
      <c r="K33" s="45"/>
      <c r="L33" s="401">
        <v>0</v>
      </c>
      <c r="M33" s="400"/>
      <c r="N33" s="400"/>
      <c r="O33" s="400"/>
      <c r="P33" s="400"/>
      <c r="Q33" s="45"/>
      <c r="R33" s="45"/>
      <c r="S33" s="45"/>
      <c r="T33" s="45"/>
      <c r="U33" s="45"/>
      <c r="V33" s="45"/>
      <c r="W33" s="399">
        <f>ROUND(BD54, 2)</f>
        <v>0</v>
      </c>
      <c r="X33" s="400"/>
      <c r="Y33" s="400"/>
      <c r="Z33" s="400"/>
      <c r="AA33" s="400"/>
      <c r="AB33" s="400"/>
      <c r="AC33" s="400"/>
      <c r="AD33" s="400"/>
      <c r="AE33" s="400"/>
      <c r="AF33" s="45"/>
      <c r="AG33" s="45"/>
      <c r="AH33" s="45"/>
      <c r="AI33" s="45"/>
      <c r="AJ33" s="45"/>
      <c r="AK33" s="399">
        <v>0</v>
      </c>
      <c r="AL33" s="400"/>
      <c r="AM33" s="400"/>
      <c r="AN33" s="400"/>
      <c r="AO33" s="400"/>
      <c r="AP33" s="45"/>
      <c r="AQ33" s="45"/>
      <c r="AR33" s="46"/>
    </row>
    <row r="34" spans="1:57" s="2" customFormat="1" ht="6.95" customHeight="1">
      <c r="A34" s="38"/>
      <c r="B34" s="39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3"/>
      <c r="BE34" s="38"/>
    </row>
    <row r="35" spans="1:57" s="2" customFormat="1" ht="25.9" customHeight="1">
      <c r="A35" s="38"/>
      <c r="B35" s="39"/>
      <c r="C35" s="47"/>
      <c r="D35" s="48" t="s">
        <v>47</v>
      </c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50" t="s">
        <v>48</v>
      </c>
      <c r="U35" s="49"/>
      <c r="V35" s="49"/>
      <c r="W35" s="49"/>
      <c r="X35" s="405" t="s">
        <v>49</v>
      </c>
      <c r="Y35" s="403"/>
      <c r="Z35" s="403"/>
      <c r="AA35" s="403"/>
      <c r="AB35" s="403"/>
      <c r="AC35" s="49"/>
      <c r="AD35" s="49"/>
      <c r="AE35" s="49"/>
      <c r="AF35" s="49"/>
      <c r="AG35" s="49"/>
      <c r="AH35" s="49"/>
      <c r="AI35" s="49"/>
      <c r="AJ35" s="49"/>
      <c r="AK35" s="402">
        <f>SUM(AK26:AK33)</f>
        <v>0</v>
      </c>
      <c r="AL35" s="403"/>
      <c r="AM35" s="403"/>
      <c r="AN35" s="403"/>
      <c r="AO35" s="404"/>
      <c r="AP35" s="47"/>
      <c r="AQ35" s="47"/>
      <c r="AR35" s="43"/>
      <c r="BE35" s="38"/>
    </row>
    <row r="36" spans="1:57" s="2" customFormat="1" ht="6.95" customHeight="1">
      <c r="A36" s="38"/>
      <c r="B36" s="39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3"/>
      <c r="BE36" s="38"/>
    </row>
    <row r="37" spans="1:57" s="2" customFormat="1" ht="6.95" customHeight="1">
      <c r="A37" s="38"/>
      <c r="B37" s="51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43"/>
      <c r="BE37" s="38"/>
    </row>
    <row r="41" spans="1:57" s="2" customFormat="1" ht="6.95" customHeight="1">
      <c r="A41" s="38"/>
      <c r="B41" s="53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43"/>
      <c r="BE41" s="38"/>
    </row>
    <row r="42" spans="1:57" s="2" customFormat="1" ht="24.95" customHeight="1">
      <c r="A42" s="38"/>
      <c r="B42" s="39"/>
      <c r="C42" s="27" t="s">
        <v>50</v>
      </c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3"/>
      <c r="BE42" s="38"/>
    </row>
    <row r="43" spans="1:57" s="2" customFormat="1" ht="6.95" customHeight="1">
      <c r="A43" s="38"/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3"/>
      <c r="BE43" s="38"/>
    </row>
    <row r="44" spans="1:57" s="4" customFormat="1" ht="12" customHeight="1">
      <c r="B44" s="55"/>
      <c r="C44" s="33" t="s">
        <v>12</v>
      </c>
      <c r="D44" s="56"/>
      <c r="E44" s="56"/>
      <c r="F44" s="56"/>
      <c r="G44" s="56"/>
      <c r="H44" s="56"/>
      <c r="I44" s="56"/>
      <c r="J44" s="56"/>
      <c r="K44" s="56"/>
      <c r="L44" s="56" t="str">
        <f>K5</f>
        <v>2025/04/21</v>
      </c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7"/>
    </row>
    <row r="45" spans="1:57" s="5" customFormat="1" ht="36.950000000000003" customHeight="1">
      <c r="B45" s="58"/>
      <c r="C45" s="59" t="s">
        <v>15</v>
      </c>
      <c r="D45" s="60"/>
      <c r="E45" s="60"/>
      <c r="F45" s="60"/>
      <c r="G45" s="60"/>
      <c r="H45" s="60"/>
      <c r="I45" s="60"/>
      <c r="J45" s="60"/>
      <c r="K45" s="60"/>
      <c r="L45" s="384" t="str">
        <f>K6</f>
        <v>Rekonstrukce rehabilitace v 1.PP budovy B v HNSP v Bílině</v>
      </c>
      <c r="M45" s="385"/>
      <c r="N45" s="385"/>
      <c r="O45" s="385"/>
      <c r="P45" s="385"/>
      <c r="Q45" s="385"/>
      <c r="R45" s="385"/>
      <c r="S45" s="385"/>
      <c r="T45" s="385"/>
      <c r="U45" s="385"/>
      <c r="V45" s="385"/>
      <c r="W45" s="385"/>
      <c r="X45" s="385"/>
      <c r="Y45" s="385"/>
      <c r="Z45" s="385"/>
      <c r="AA45" s="385"/>
      <c r="AB45" s="385"/>
      <c r="AC45" s="385"/>
      <c r="AD45" s="385"/>
      <c r="AE45" s="385"/>
      <c r="AF45" s="385"/>
      <c r="AG45" s="385"/>
      <c r="AH45" s="385"/>
      <c r="AI45" s="385"/>
      <c r="AJ45" s="385"/>
      <c r="AK45" s="385"/>
      <c r="AL45" s="385"/>
      <c r="AM45" s="385"/>
      <c r="AN45" s="385"/>
      <c r="AO45" s="385"/>
      <c r="AP45" s="60"/>
      <c r="AQ45" s="60"/>
      <c r="AR45" s="61"/>
    </row>
    <row r="46" spans="1:57" s="2" customFormat="1" ht="6.95" customHeight="1">
      <c r="A46" s="38"/>
      <c r="B46" s="39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3"/>
      <c r="BE46" s="38"/>
    </row>
    <row r="47" spans="1:57" s="2" customFormat="1" ht="12" customHeight="1">
      <c r="A47" s="38"/>
      <c r="B47" s="39"/>
      <c r="C47" s="33" t="s">
        <v>20</v>
      </c>
      <c r="D47" s="40"/>
      <c r="E47" s="40"/>
      <c r="F47" s="40"/>
      <c r="G47" s="40"/>
      <c r="H47" s="40"/>
      <c r="I47" s="40"/>
      <c r="J47" s="40"/>
      <c r="K47" s="40"/>
      <c r="L47" s="62" t="str">
        <f>IF(K8="","",K8)</f>
        <v xml:space="preserve"> </v>
      </c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33" t="s">
        <v>22</v>
      </c>
      <c r="AJ47" s="40"/>
      <c r="AK47" s="40"/>
      <c r="AL47" s="40"/>
      <c r="AM47" s="413" t="str">
        <f>IF(AN8= "","",AN8)</f>
        <v>14. 12. 2025</v>
      </c>
      <c r="AN47" s="413"/>
      <c r="AO47" s="40"/>
      <c r="AP47" s="40"/>
      <c r="AQ47" s="40"/>
      <c r="AR47" s="43"/>
      <c r="BE47" s="38"/>
    </row>
    <row r="48" spans="1:57" s="2" customFormat="1" ht="6.95" customHeight="1">
      <c r="A48" s="38"/>
      <c r="B48" s="39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3"/>
      <c r="BE48" s="38"/>
    </row>
    <row r="49" spans="1:91" s="2" customFormat="1" ht="15.2" customHeight="1">
      <c r="A49" s="38"/>
      <c r="B49" s="39"/>
      <c r="C49" s="33" t="s">
        <v>24</v>
      </c>
      <c r="D49" s="40"/>
      <c r="E49" s="40"/>
      <c r="F49" s="40"/>
      <c r="G49" s="40"/>
      <c r="H49" s="40"/>
      <c r="I49" s="40"/>
      <c r="J49" s="40"/>
      <c r="K49" s="40"/>
      <c r="L49" s="56" t="str">
        <f>IF(E11= "","",E11)</f>
        <v>Město Bílina, Břežánská 50/4, 418 01 Bílina</v>
      </c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33" t="s">
        <v>32</v>
      </c>
      <c r="AJ49" s="40"/>
      <c r="AK49" s="40"/>
      <c r="AL49" s="40"/>
      <c r="AM49" s="414" t="str">
        <f>IF(E17="","",E17)</f>
        <v xml:space="preserve"> </v>
      </c>
      <c r="AN49" s="415"/>
      <c r="AO49" s="415"/>
      <c r="AP49" s="415"/>
      <c r="AQ49" s="40"/>
      <c r="AR49" s="43"/>
      <c r="AS49" s="416" t="s">
        <v>51</v>
      </c>
      <c r="AT49" s="417"/>
      <c r="AU49" s="64"/>
      <c r="AV49" s="64"/>
      <c r="AW49" s="64"/>
      <c r="AX49" s="64"/>
      <c r="AY49" s="64"/>
      <c r="AZ49" s="64"/>
      <c r="BA49" s="64"/>
      <c r="BB49" s="64"/>
      <c r="BC49" s="64"/>
      <c r="BD49" s="65"/>
      <c r="BE49" s="38"/>
    </row>
    <row r="50" spans="1:91" s="2" customFormat="1" ht="15.2" customHeight="1">
      <c r="A50" s="38"/>
      <c r="B50" s="39"/>
      <c r="C50" s="33" t="s">
        <v>30</v>
      </c>
      <c r="D50" s="40"/>
      <c r="E50" s="40"/>
      <c r="F50" s="40"/>
      <c r="G50" s="40"/>
      <c r="H50" s="40"/>
      <c r="I50" s="40"/>
      <c r="J50" s="40"/>
      <c r="K50" s="40"/>
      <c r="L50" s="56" t="str">
        <f>IF(E14= "Vyplň údaj","",E14)</f>
        <v/>
      </c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33" t="s">
        <v>34</v>
      </c>
      <c r="AJ50" s="40"/>
      <c r="AK50" s="40"/>
      <c r="AL50" s="40"/>
      <c r="AM50" s="414" t="str">
        <f>IF(E20="","",E20)</f>
        <v xml:space="preserve"> </v>
      </c>
      <c r="AN50" s="415"/>
      <c r="AO50" s="415"/>
      <c r="AP50" s="415"/>
      <c r="AQ50" s="40"/>
      <c r="AR50" s="43"/>
      <c r="AS50" s="418"/>
      <c r="AT50" s="419"/>
      <c r="AU50" s="66"/>
      <c r="AV50" s="66"/>
      <c r="AW50" s="66"/>
      <c r="AX50" s="66"/>
      <c r="AY50" s="66"/>
      <c r="AZ50" s="66"/>
      <c r="BA50" s="66"/>
      <c r="BB50" s="66"/>
      <c r="BC50" s="66"/>
      <c r="BD50" s="67"/>
      <c r="BE50" s="38"/>
    </row>
    <row r="51" spans="1:91" s="2" customFormat="1" ht="10.9" customHeight="1">
      <c r="A51" s="38"/>
      <c r="B51" s="39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3"/>
      <c r="AS51" s="420"/>
      <c r="AT51" s="421"/>
      <c r="AU51" s="68"/>
      <c r="AV51" s="68"/>
      <c r="AW51" s="68"/>
      <c r="AX51" s="68"/>
      <c r="AY51" s="68"/>
      <c r="AZ51" s="68"/>
      <c r="BA51" s="68"/>
      <c r="BB51" s="68"/>
      <c r="BC51" s="68"/>
      <c r="BD51" s="69"/>
      <c r="BE51" s="38"/>
    </row>
    <row r="52" spans="1:91" s="2" customFormat="1" ht="29.25" customHeight="1">
      <c r="A52" s="38"/>
      <c r="B52" s="39"/>
      <c r="C52" s="379" t="s">
        <v>52</v>
      </c>
      <c r="D52" s="380"/>
      <c r="E52" s="380"/>
      <c r="F52" s="380"/>
      <c r="G52" s="380"/>
      <c r="H52" s="70"/>
      <c r="I52" s="383" t="s">
        <v>53</v>
      </c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409" t="s">
        <v>54</v>
      </c>
      <c r="AH52" s="380"/>
      <c r="AI52" s="380"/>
      <c r="AJ52" s="380"/>
      <c r="AK52" s="380"/>
      <c r="AL52" s="380"/>
      <c r="AM52" s="380"/>
      <c r="AN52" s="383" t="s">
        <v>55</v>
      </c>
      <c r="AO52" s="380"/>
      <c r="AP52" s="380"/>
      <c r="AQ52" s="71" t="s">
        <v>56</v>
      </c>
      <c r="AR52" s="43"/>
      <c r="AS52" s="72" t="s">
        <v>57</v>
      </c>
      <c r="AT52" s="73" t="s">
        <v>58</v>
      </c>
      <c r="AU52" s="73" t="s">
        <v>59</v>
      </c>
      <c r="AV52" s="73" t="s">
        <v>60</v>
      </c>
      <c r="AW52" s="73" t="s">
        <v>61</v>
      </c>
      <c r="AX52" s="73" t="s">
        <v>62</v>
      </c>
      <c r="AY52" s="73" t="s">
        <v>63</v>
      </c>
      <c r="AZ52" s="73" t="s">
        <v>64</v>
      </c>
      <c r="BA52" s="73" t="s">
        <v>65</v>
      </c>
      <c r="BB52" s="73" t="s">
        <v>66</v>
      </c>
      <c r="BC52" s="73" t="s">
        <v>67</v>
      </c>
      <c r="BD52" s="74" t="s">
        <v>68</v>
      </c>
      <c r="BE52" s="38"/>
    </row>
    <row r="53" spans="1:91" s="2" customFormat="1" ht="10.9" customHeight="1">
      <c r="A53" s="38"/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3"/>
      <c r="AS53" s="75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7"/>
      <c r="BE53" s="38"/>
    </row>
    <row r="54" spans="1:91" s="6" customFormat="1" ht="32.450000000000003" customHeight="1">
      <c r="B54" s="78"/>
      <c r="C54" s="79" t="s">
        <v>69</v>
      </c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386">
        <f>ROUND(AG55+AG56+AG57+AG59+AG61+AG65+AG72+AG73,2)</f>
        <v>0</v>
      </c>
      <c r="AH54" s="386"/>
      <c r="AI54" s="386"/>
      <c r="AJ54" s="386"/>
      <c r="AK54" s="386"/>
      <c r="AL54" s="386"/>
      <c r="AM54" s="386"/>
      <c r="AN54" s="422">
        <f t="shared" ref="AN54:AN73" si="0">SUM(AG54,AT54)</f>
        <v>0</v>
      </c>
      <c r="AO54" s="422"/>
      <c r="AP54" s="422"/>
      <c r="AQ54" s="82" t="s">
        <v>18</v>
      </c>
      <c r="AR54" s="83"/>
      <c r="AS54" s="84">
        <f>ROUND(AS55+AS56+AS57+AS59+AS61+AS65+AS72+AS73,2)</f>
        <v>0</v>
      </c>
      <c r="AT54" s="85">
        <f t="shared" ref="AT54:AT73" si="1">ROUND(SUM(AV54:AW54),2)</f>
        <v>0</v>
      </c>
      <c r="AU54" s="86">
        <f>ROUND(AU55+AU56+AU57+AU59+AU61+AU65+AU72+AU73,5)</f>
        <v>0</v>
      </c>
      <c r="AV54" s="85">
        <f>ROUND(AZ54*L29,2)</f>
        <v>0</v>
      </c>
      <c r="AW54" s="85">
        <f>ROUND(BA54*L30,2)</f>
        <v>0</v>
      </c>
      <c r="AX54" s="85">
        <f>ROUND(BB54*L29,2)</f>
        <v>0</v>
      </c>
      <c r="AY54" s="85">
        <f>ROUND(BC54*L30,2)</f>
        <v>0</v>
      </c>
      <c r="AZ54" s="85">
        <f>ROUND(AZ55+AZ56+AZ57+AZ59+AZ61+AZ65+AZ72+AZ73,2)</f>
        <v>0</v>
      </c>
      <c r="BA54" s="85">
        <f>ROUND(BA55+BA56+BA57+BA59+BA61+BA65+BA72+BA73,2)</f>
        <v>0</v>
      </c>
      <c r="BB54" s="85">
        <f>ROUND(BB55+BB56+BB57+BB59+BB61+BB65+BB72+BB73,2)</f>
        <v>0</v>
      </c>
      <c r="BC54" s="85">
        <f>ROUND(BC55+BC56+BC57+BC59+BC61+BC65+BC72+BC73,2)</f>
        <v>0</v>
      </c>
      <c r="BD54" s="87">
        <f>ROUND(BD55+BD56+BD57+BD59+BD61+BD65+BD72+BD73,2)</f>
        <v>0</v>
      </c>
      <c r="BS54" s="88" t="s">
        <v>70</v>
      </c>
      <c r="BT54" s="88" t="s">
        <v>71</v>
      </c>
      <c r="BU54" s="89" t="s">
        <v>72</v>
      </c>
      <c r="BV54" s="88" t="s">
        <v>73</v>
      </c>
      <c r="BW54" s="88" t="s">
        <v>5</v>
      </c>
      <c r="BX54" s="88" t="s">
        <v>74</v>
      </c>
      <c r="CL54" s="88" t="s">
        <v>18</v>
      </c>
    </row>
    <row r="55" spans="1:91" s="7" customFormat="1" ht="16.5" customHeight="1">
      <c r="A55" s="90" t="s">
        <v>75</v>
      </c>
      <c r="B55" s="91"/>
      <c r="C55" s="92"/>
      <c r="D55" s="381" t="s">
        <v>76</v>
      </c>
      <c r="E55" s="381"/>
      <c r="F55" s="381"/>
      <c r="G55" s="381"/>
      <c r="H55" s="381"/>
      <c r="I55" s="93"/>
      <c r="J55" s="381" t="s">
        <v>77</v>
      </c>
      <c r="K55" s="381"/>
      <c r="L55" s="381"/>
      <c r="M55" s="381"/>
      <c r="N55" s="381"/>
      <c r="O55" s="381"/>
      <c r="P55" s="381"/>
      <c r="Q55" s="381"/>
      <c r="R55" s="381"/>
      <c r="S55" s="381"/>
      <c r="T55" s="381"/>
      <c r="U55" s="381"/>
      <c r="V55" s="381"/>
      <c r="W55" s="381"/>
      <c r="X55" s="381"/>
      <c r="Y55" s="381"/>
      <c r="Z55" s="381"/>
      <c r="AA55" s="381"/>
      <c r="AB55" s="381"/>
      <c r="AC55" s="381"/>
      <c r="AD55" s="381"/>
      <c r="AE55" s="381"/>
      <c r="AF55" s="381"/>
      <c r="AG55" s="412">
        <f>'1 - SO 01 - Bourací práce'!J30</f>
        <v>0</v>
      </c>
      <c r="AH55" s="411"/>
      <c r="AI55" s="411"/>
      <c r="AJ55" s="411"/>
      <c r="AK55" s="411"/>
      <c r="AL55" s="411"/>
      <c r="AM55" s="411"/>
      <c r="AN55" s="412">
        <f t="shared" si="0"/>
        <v>0</v>
      </c>
      <c r="AO55" s="411"/>
      <c r="AP55" s="411"/>
      <c r="AQ55" s="94" t="s">
        <v>78</v>
      </c>
      <c r="AR55" s="95"/>
      <c r="AS55" s="96">
        <v>0</v>
      </c>
      <c r="AT55" s="97">
        <f t="shared" si="1"/>
        <v>0</v>
      </c>
      <c r="AU55" s="98">
        <f>'1 - SO 01 - Bourací práce'!P104</f>
        <v>0</v>
      </c>
      <c r="AV55" s="97">
        <f>'1 - SO 01 - Bourací práce'!J33</f>
        <v>0</v>
      </c>
      <c r="AW55" s="97">
        <f>'1 - SO 01 - Bourací práce'!J34</f>
        <v>0</v>
      </c>
      <c r="AX55" s="97">
        <f>'1 - SO 01 - Bourací práce'!J35</f>
        <v>0</v>
      </c>
      <c r="AY55" s="97">
        <f>'1 - SO 01 - Bourací práce'!J36</f>
        <v>0</v>
      </c>
      <c r="AZ55" s="97">
        <f>'1 - SO 01 - Bourací práce'!F33</f>
        <v>0</v>
      </c>
      <c r="BA55" s="97">
        <f>'1 - SO 01 - Bourací práce'!F34</f>
        <v>0</v>
      </c>
      <c r="BB55" s="97">
        <f>'1 - SO 01 - Bourací práce'!F35</f>
        <v>0</v>
      </c>
      <c r="BC55" s="97">
        <f>'1 - SO 01 - Bourací práce'!F36</f>
        <v>0</v>
      </c>
      <c r="BD55" s="99">
        <f>'1 - SO 01 - Bourací práce'!F37</f>
        <v>0</v>
      </c>
      <c r="BT55" s="100" t="s">
        <v>76</v>
      </c>
      <c r="BV55" s="100" t="s">
        <v>73</v>
      </c>
      <c r="BW55" s="100" t="s">
        <v>79</v>
      </c>
      <c r="BX55" s="100" t="s">
        <v>5</v>
      </c>
      <c r="CL55" s="100" t="s">
        <v>18</v>
      </c>
      <c r="CM55" s="100" t="s">
        <v>80</v>
      </c>
    </row>
    <row r="56" spans="1:91" s="7" customFormat="1" ht="16.5" customHeight="1">
      <c r="A56" s="90" t="s">
        <v>75</v>
      </c>
      <c r="B56" s="91"/>
      <c r="C56" s="92"/>
      <c r="D56" s="381" t="s">
        <v>80</v>
      </c>
      <c r="E56" s="381"/>
      <c r="F56" s="381"/>
      <c r="G56" s="381"/>
      <c r="H56" s="381"/>
      <c r="I56" s="93"/>
      <c r="J56" s="381" t="s">
        <v>81</v>
      </c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412">
        <f>'2 - SO 01 - Stavební úpravy'!J30</f>
        <v>0</v>
      </c>
      <c r="AH56" s="411"/>
      <c r="AI56" s="411"/>
      <c r="AJ56" s="411"/>
      <c r="AK56" s="411"/>
      <c r="AL56" s="411"/>
      <c r="AM56" s="411"/>
      <c r="AN56" s="412">
        <f t="shared" si="0"/>
        <v>0</v>
      </c>
      <c r="AO56" s="411"/>
      <c r="AP56" s="411"/>
      <c r="AQ56" s="94" t="s">
        <v>78</v>
      </c>
      <c r="AR56" s="95"/>
      <c r="AS56" s="96">
        <v>0</v>
      </c>
      <c r="AT56" s="97">
        <f t="shared" si="1"/>
        <v>0</v>
      </c>
      <c r="AU56" s="98">
        <f>'2 - SO 01 - Stavební úpravy'!P110</f>
        <v>0</v>
      </c>
      <c r="AV56" s="97">
        <f>'2 - SO 01 - Stavební úpravy'!J33</f>
        <v>0</v>
      </c>
      <c r="AW56" s="97">
        <f>'2 - SO 01 - Stavební úpravy'!J34</f>
        <v>0</v>
      </c>
      <c r="AX56" s="97">
        <f>'2 - SO 01 - Stavební úpravy'!J35</f>
        <v>0</v>
      </c>
      <c r="AY56" s="97">
        <f>'2 - SO 01 - Stavební úpravy'!J36</f>
        <v>0</v>
      </c>
      <c r="AZ56" s="97">
        <f>'2 - SO 01 - Stavební úpravy'!F33</f>
        <v>0</v>
      </c>
      <c r="BA56" s="97">
        <f>'2 - SO 01 - Stavební úpravy'!F34</f>
        <v>0</v>
      </c>
      <c r="BB56" s="97">
        <f>'2 - SO 01 - Stavební úpravy'!F35</f>
        <v>0</v>
      </c>
      <c r="BC56" s="97">
        <f>'2 - SO 01 - Stavební úpravy'!F36</f>
        <v>0</v>
      </c>
      <c r="BD56" s="99">
        <f>'2 - SO 01 - Stavební úpravy'!F37</f>
        <v>0</v>
      </c>
      <c r="BT56" s="100" t="s">
        <v>76</v>
      </c>
      <c r="BV56" s="100" t="s">
        <v>73</v>
      </c>
      <c r="BW56" s="100" t="s">
        <v>82</v>
      </c>
      <c r="BX56" s="100" t="s">
        <v>5</v>
      </c>
      <c r="CL56" s="100" t="s">
        <v>18</v>
      </c>
      <c r="CM56" s="100" t="s">
        <v>80</v>
      </c>
    </row>
    <row r="57" spans="1:91" s="7" customFormat="1" ht="16.5" customHeight="1">
      <c r="B57" s="91"/>
      <c r="C57" s="92"/>
      <c r="D57" s="381" t="s">
        <v>83</v>
      </c>
      <c r="E57" s="381"/>
      <c r="F57" s="381"/>
      <c r="G57" s="381"/>
      <c r="H57" s="381"/>
      <c r="I57" s="93"/>
      <c r="J57" s="381" t="s">
        <v>84</v>
      </c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410">
        <f>ROUND(AG58,2)</f>
        <v>0</v>
      </c>
      <c r="AH57" s="411"/>
      <c r="AI57" s="411"/>
      <c r="AJ57" s="411"/>
      <c r="AK57" s="411"/>
      <c r="AL57" s="411"/>
      <c r="AM57" s="411"/>
      <c r="AN57" s="412">
        <f t="shared" si="0"/>
        <v>0</v>
      </c>
      <c r="AO57" s="411"/>
      <c r="AP57" s="411"/>
      <c r="AQ57" s="94" t="s">
        <v>78</v>
      </c>
      <c r="AR57" s="95"/>
      <c r="AS57" s="96">
        <f>ROUND(AS58,2)</f>
        <v>0</v>
      </c>
      <c r="AT57" s="97">
        <f t="shared" si="1"/>
        <v>0</v>
      </c>
      <c r="AU57" s="98">
        <f>ROUND(AU58,5)</f>
        <v>0</v>
      </c>
      <c r="AV57" s="97">
        <f>ROUND(AZ57*L29,2)</f>
        <v>0</v>
      </c>
      <c r="AW57" s="97">
        <f>ROUND(BA57*L30,2)</f>
        <v>0</v>
      </c>
      <c r="AX57" s="97">
        <f>ROUND(BB57*L29,2)</f>
        <v>0</v>
      </c>
      <c r="AY57" s="97">
        <f>ROUND(BC57*L30,2)</f>
        <v>0</v>
      </c>
      <c r="AZ57" s="97">
        <f>ROUND(AZ58,2)</f>
        <v>0</v>
      </c>
      <c r="BA57" s="97">
        <f>ROUND(BA58,2)</f>
        <v>0</v>
      </c>
      <c r="BB57" s="97">
        <f>ROUND(BB58,2)</f>
        <v>0</v>
      </c>
      <c r="BC57" s="97">
        <f>ROUND(BC58,2)</f>
        <v>0</v>
      </c>
      <c r="BD57" s="99">
        <f>ROUND(BD58,2)</f>
        <v>0</v>
      </c>
      <c r="BS57" s="100" t="s">
        <v>70</v>
      </c>
      <c r="BT57" s="100" t="s">
        <v>76</v>
      </c>
      <c r="BU57" s="100" t="s">
        <v>72</v>
      </c>
      <c r="BV57" s="100" t="s">
        <v>73</v>
      </c>
      <c r="BW57" s="100" t="s">
        <v>85</v>
      </c>
      <c r="BX57" s="100" t="s">
        <v>5</v>
      </c>
      <c r="CL57" s="100" t="s">
        <v>18</v>
      </c>
      <c r="CM57" s="100" t="s">
        <v>80</v>
      </c>
    </row>
    <row r="58" spans="1:91" s="4" customFormat="1" ht="16.5" customHeight="1">
      <c r="A58" s="90" t="s">
        <v>75</v>
      </c>
      <c r="B58" s="55"/>
      <c r="C58" s="101"/>
      <c r="D58" s="101"/>
      <c r="E58" s="382" t="s">
        <v>76</v>
      </c>
      <c r="F58" s="382"/>
      <c r="G58" s="382"/>
      <c r="H58" s="382"/>
      <c r="I58" s="382"/>
      <c r="J58" s="101"/>
      <c r="K58" s="382" t="s">
        <v>86</v>
      </c>
      <c r="L58" s="382"/>
      <c r="M58" s="382"/>
      <c r="N58" s="382"/>
      <c r="O58" s="382"/>
      <c r="P58" s="382"/>
      <c r="Q58" s="382"/>
      <c r="R58" s="382"/>
      <c r="S58" s="382"/>
      <c r="T58" s="382"/>
      <c r="U58" s="382"/>
      <c r="V58" s="382"/>
      <c r="W58" s="382"/>
      <c r="X58" s="382"/>
      <c r="Y58" s="382"/>
      <c r="Z58" s="382"/>
      <c r="AA58" s="382"/>
      <c r="AB58" s="382"/>
      <c r="AC58" s="382"/>
      <c r="AD58" s="382"/>
      <c r="AE58" s="382"/>
      <c r="AF58" s="382"/>
      <c r="AG58" s="407">
        <f>'1 - Sanační omítky a inje...'!J32</f>
        <v>0</v>
      </c>
      <c r="AH58" s="408"/>
      <c r="AI58" s="408"/>
      <c r="AJ58" s="408"/>
      <c r="AK58" s="408"/>
      <c r="AL58" s="408"/>
      <c r="AM58" s="408"/>
      <c r="AN58" s="407">
        <f t="shared" si="0"/>
        <v>0</v>
      </c>
      <c r="AO58" s="408"/>
      <c r="AP58" s="408"/>
      <c r="AQ58" s="102" t="s">
        <v>87</v>
      </c>
      <c r="AR58" s="57"/>
      <c r="AS58" s="103">
        <v>0</v>
      </c>
      <c r="AT58" s="104">
        <f t="shared" si="1"/>
        <v>0</v>
      </c>
      <c r="AU58" s="105">
        <f>'1 - Sanační omítky a inje...'!P95</f>
        <v>0</v>
      </c>
      <c r="AV58" s="104">
        <f>'1 - Sanační omítky a inje...'!J35</f>
        <v>0</v>
      </c>
      <c r="AW58" s="104">
        <f>'1 - Sanační omítky a inje...'!J36</f>
        <v>0</v>
      </c>
      <c r="AX58" s="104">
        <f>'1 - Sanační omítky a inje...'!J37</f>
        <v>0</v>
      </c>
      <c r="AY58" s="104">
        <f>'1 - Sanační omítky a inje...'!J38</f>
        <v>0</v>
      </c>
      <c r="AZ58" s="104">
        <f>'1 - Sanační omítky a inje...'!F35</f>
        <v>0</v>
      </c>
      <c r="BA58" s="104">
        <f>'1 - Sanační omítky a inje...'!F36</f>
        <v>0</v>
      </c>
      <c r="BB58" s="104">
        <f>'1 - Sanační omítky a inje...'!F37</f>
        <v>0</v>
      </c>
      <c r="BC58" s="104">
        <f>'1 - Sanační omítky a inje...'!F38</f>
        <v>0</v>
      </c>
      <c r="BD58" s="106">
        <f>'1 - Sanační omítky a inje...'!F39</f>
        <v>0</v>
      </c>
      <c r="BT58" s="107" t="s">
        <v>80</v>
      </c>
      <c r="BV58" s="107" t="s">
        <v>73</v>
      </c>
      <c r="BW58" s="107" t="s">
        <v>88</v>
      </c>
      <c r="BX58" s="107" t="s">
        <v>85</v>
      </c>
      <c r="CL58" s="107" t="s">
        <v>18</v>
      </c>
    </row>
    <row r="59" spans="1:91" s="7" customFormat="1" ht="16.5" customHeight="1">
      <c r="B59" s="91"/>
      <c r="C59" s="92"/>
      <c r="D59" s="381" t="s">
        <v>89</v>
      </c>
      <c r="E59" s="381"/>
      <c r="F59" s="381"/>
      <c r="G59" s="381"/>
      <c r="H59" s="381"/>
      <c r="I59" s="93"/>
      <c r="J59" s="381" t="s">
        <v>90</v>
      </c>
      <c r="K59" s="381"/>
      <c r="L59" s="381"/>
      <c r="M59" s="381"/>
      <c r="N59" s="381"/>
      <c r="O59" s="381"/>
      <c r="P59" s="381"/>
      <c r="Q59" s="381"/>
      <c r="R59" s="381"/>
      <c r="S59" s="381"/>
      <c r="T59" s="381"/>
      <c r="U59" s="381"/>
      <c r="V59" s="381"/>
      <c r="W59" s="381"/>
      <c r="X59" s="381"/>
      <c r="Y59" s="381"/>
      <c r="Z59" s="381"/>
      <c r="AA59" s="381"/>
      <c r="AB59" s="381"/>
      <c r="AC59" s="381"/>
      <c r="AD59" s="381"/>
      <c r="AE59" s="381"/>
      <c r="AF59" s="381"/>
      <c r="AG59" s="410">
        <f>ROUND(AG60,2)</f>
        <v>0</v>
      </c>
      <c r="AH59" s="411"/>
      <c r="AI59" s="411"/>
      <c r="AJ59" s="411"/>
      <c r="AK59" s="411"/>
      <c r="AL59" s="411"/>
      <c r="AM59" s="411"/>
      <c r="AN59" s="412">
        <f t="shared" si="0"/>
        <v>0</v>
      </c>
      <c r="AO59" s="411"/>
      <c r="AP59" s="411"/>
      <c r="AQ59" s="94" t="s">
        <v>78</v>
      </c>
      <c r="AR59" s="95"/>
      <c r="AS59" s="96">
        <f>ROUND(AS60,2)</f>
        <v>0</v>
      </c>
      <c r="AT59" s="97">
        <f t="shared" si="1"/>
        <v>0</v>
      </c>
      <c r="AU59" s="98">
        <f>ROUND(AU60,5)</f>
        <v>0</v>
      </c>
      <c r="AV59" s="97">
        <f>ROUND(AZ59*L29,2)</f>
        <v>0</v>
      </c>
      <c r="AW59" s="97">
        <f>ROUND(BA59*L30,2)</f>
        <v>0</v>
      </c>
      <c r="AX59" s="97">
        <f>ROUND(BB59*L29,2)</f>
        <v>0</v>
      </c>
      <c r="AY59" s="97">
        <f>ROUND(BC59*L30,2)</f>
        <v>0</v>
      </c>
      <c r="AZ59" s="97">
        <f>ROUND(AZ60,2)</f>
        <v>0</v>
      </c>
      <c r="BA59" s="97">
        <f>ROUND(BA60,2)</f>
        <v>0</v>
      </c>
      <c r="BB59" s="97">
        <f>ROUND(BB60,2)</f>
        <v>0</v>
      </c>
      <c r="BC59" s="97">
        <f>ROUND(BC60,2)</f>
        <v>0</v>
      </c>
      <c r="BD59" s="99">
        <f>ROUND(BD60,2)</f>
        <v>0</v>
      </c>
      <c r="BS59" s="100" t="s">
        <v>70</v>
      </c>
      <c r="BT59" s="100" t="s">
        <v>76</v>
      </c>
      <c r="BU59" s="100" t="s">
        <v>72</v>
      </c>
      <c r="BV59" s="100" t="s">
        <v>73</v>
      </c>
      <c r="BW59" s="100" t="s">
        <v>91</v>
      </c>
      <c r="BX59" s="100" t="s">
        <v>5</v>
      </c>
      <c r="CL59" s="100" t="s">
        <v>18</v>
      </c>
      <c r="CM59" s="100" t="s">
        <v>80</v>
      </c>
    </row>
    <row r="60" spans="1:91" s="4" customFormat="1" ht="16.5" customHeight="1">
      <c r="A60" s="90" t="s">
        <v>75</v>
      </c>
      <c r="B60" s="55"/>
      <c r="C60" s="101"/>
      <c r="D60" s="101"/>
      <c r="E60" s="382" t="s">
        <v>76</v>
      </c>
      <c r="F60" s="382"/>
      <c r="G60" s="382"/>
      <c r="H60" s="382"/>
      <c r="I60" s="382"/>
      <c r="J60" s="101"/>
      <c r="K60" s="382" t="s">
        <v>92</v>
      </c>
      <c r="L60" s="382"/>
      <c r="M60" s="382"/>
      <c r="N60" s="382"/>
      <c r="O60" s="382"/>
      <c r="P60" s="382"/>
      <c r="Q60" s="382"/>
      <c r="R60" s="382"/>
      <c r="S60" s="382"/>
      <c r="T60" s="382"/>
      <c r="U60" s="382"/>
      <c r="V60" s="382"/>
      <c r="W60" s="382"/>
      <c r="X60" s="382"/>
      <c r="Y60" s="382"/>
      <c r="Z60" s="382"/>
      <c r="AA60" s="382"/>
      <c r="AB60" s="382"/>
      <c r="AC60" s="382"/>
      <c r="AD60" s="382"/>
      <c r="AE60" s="382"/>
      <c r="AF60" s="382"/>
      <c r="AG60" s="407">
        <f>'1 - Okapový chodník a svi...'!J32</f>
        <v>0</v>
      </c>
      <c r="AH60" s="408"/>
      <c r="AI60" s="408"/>
      <c r="AJ60" s="408"/>
      <c r="AK60" s="408"/>
      <c r="AL60" s="408"/>
      <c r="AM60" s="408"/>
      <c r="AN60" s="407">
        <f t="shared" si="0"/>
        <v>0</v>
      </c>
      <c r="AO60" s="408"/>
      <c r="AP60" s="408"/>
      <c r="AQ60" s="102" t="s">
        <v>87</v>
      </c>
      <c r="AR60" s="57"/>
      <c r="AS60" s="103">
        <v>0</v>
      </c>
      <c r="AT60" s="104">
        <f t="shared" si="1"/>
        <v>0</v>
      </c>
      <c r="AU60" s="105">
        <f>'1 - Okapový chodník a svi...'!P115</f>
        <v>0</v>
      </c>
      <c r="AV60" s="104">
        <f>'1 - Okapový chodník a svi...'!J35</f>
        <v>0</v>
      </c>
      <c r="AW60" s="104">
        <f>'1 - Okapový chodník a svi...'!J36</f>
        <v>0</v>
      </c>
      <c r="AX60" s="104">
        <f>'1 - Okapový chodník a svi...'!J37</f>
        <v>0</v>
      </c>
      <c r="AY60" s="104">
        <f>'1 - Okapový chodník a svi...'!J38</f>
        <v>0</v>
      </c>
      <c r="AZ60" s="104">
        <f>'1 - Okapový chodník a svi...'!F35</f>
        <v>0</v>
      </c>
      <c r="BA60" s="104">
        <f>'1 - Okapový chodník a svi...'!F36</f>
        <v>0</v>
      </c>
      <c r="BB60" s="104">
        <f>'1 - Okapový chodník a svi...'!F37</f>
        <v>0</v>
      </c>
      <c r="BC60" s="104">
        <f>'1 - Okapový chodník a svi...'!F38</f>
        <v>0</v>
      </c>
      <c r="BD60" s="106">
        <f>'1 - Okapový chodník a svi...'!F39</f>
        <v>0</v>
      </c>
      <c r="BT60" s="107" t="s">
        <v>80</v>
      </c>
      <c r="BV60" s="107" t="s">
        <v>73</v>
      </c>
      <c r="BW60" s="107" t="s">
        <v>93</v>
      </c>
      <c r="BX60" s="107" t="s">
        <v>91</v>
      </c>
      <c r="CL60" s="107" t="s">
        <v>18</v>
      </c>
    </row>
    <row r="61" spans="1:91" s="7" customFormat="1" ht="16.5" customHeight="1">
      <c r="B61" s="91"/>
      <c r="C61" s="92"/>
      <c r="D61" s="381" t="s">
        <v>94</v>
      </c>
      <c r="E61" s="381"/>
      <c r="F61" s="381"/>
      <c r="G61" s="381"/>
      <c r="H61" s="381"/>
      <c r="I61" s="93"/>
      <c r="J61" s="381" t="s">
        <v>95</v>
      </c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410">
        <f>ROUND(SUM(AG62:AG64),2)</f>
        <v>0</v>
      </c>
      <c r="AH61" s="411"/>
      <c r="AI61" s="411"/>
      <c r="AJ61" s="411"/>
      <c r="AK61" s="411"/>
      <c r="AL61" s="411"/>
      <c r="AM61" s="411"/>
      <c r="AN61" s="412">
        <f t="shared" si="0"/>
        <v>0</v>
      </c>
      <c r="AO61" s="411"/>
      <c r="AP61" s="411"/>
      <c r="AQ61" s="94" t="s">
        <v>78</v>
      </c>
      <c r="AR61" s="95"/>
      <c r="AS61" s="96">
        <f>ROUND(SUM(AS62:AS64),2)</f>
        <v>0</v>
      </c>
      <c r="AT61" s="97">
        <f t="shared" si="1"/>
        <v>0</v>
      </c>
      <c r="AU61" s="98">
        <f>ROUND(SUM(AU62:AU64),5)</f>
        <v>0</v>
      </c>
      <c r="AV61" s="97">
        <f>ROUND(AZ61*L29,2)</f>
        <v>0</v>
      </c>
      <c r="AW61" s="97">
        <f>ROUND(BA61*L30,2)</f>
        <v>0</v>
      </c>
      <c r="AX61" s="97">
        <f>ROUND(BB61*L29,2)</f>
        <v>0</v>
      </c>
      <c r="AY61" s="97">
        <f>ROUND(BC61*L30,2)</f>
        <v>0</v>
      </c>
      <c r="AZ61" s="97">
        <f>ROUND(SUM(AZ62:AZ64),2)</f>
        <v>0</v>
      </c>
      <c r="BA61" s="97">
        <f>ROUND(SUM(BA62:BA64),2)</f>
        <v>0</v>
      </c>
      <c r="BB61" s="97">
        <f>ROUND(SUM(BB62:BB64),2)</f>
        <v>0</v>
      </c>
      <c r="BC61" s="97">
        <f>ROUND(SUM(BC62:BC64),2)</f>
        <v>0</v>
      </c>
      <c r="BD61" s="99">
        <f>ROUND(SUM(BD62:BD64),2)</f>
        <v>0</v>
      </c>
      <c r="BS61" s="100" t="s">
        <v>70</v>
      </c>
      <c r="BT61" s="100" t="s">
        <v>76</v>
      </c>
      <c r="BU61" s="100" t="s">
        <v>72</v>
      </c>
      <c r="BV61" s="100" t="s">
        <v>73</v>
      </c>
      <c r="BW61" s="100" t="s">
        <v>96</v>
      </c>
      <c r="BX61" s="100" t="s">
        <v>5</v>
      </c>
      <c r="CL61" s="100" t="s">
        <v>18</v>
      </c>
      <c r="CM61" s="100" t="s">
        <v>80</v>
      </c>
    </row>
    <row r="62" spans="1:91" s="4" customFormat="1" ht="16.5" customHeight="1">
      <c r="A62" s="90" t="s">
        <v>75</v>
      </c>
      <c r="B62" s="55"/>
      <c r="C62" s="101"/>
      <c r="D62" s="101"/>
      <c r="E62" s="382" t="s">
        <v>76</v>
      </c>
      <c r="F62" s="382"/>
      <c r="G62" s="382"/>
      <c r="H62" s="382"/>
      <c r="I62" s="382"/>
      <c r="J62" s="101"/>
      <c r="K62" s="382" t="s">
        <v>97</v>
      </c>
      <c r="L62" s="382"/>
      <c r="M62" s="382"/>
      <c r="N62" s="382"/>
      <c r="O62" s="382"/>
      <c r="P62" s="382"/>
      <c r="Q62" s="382"/>
      <c r="R62" s="382"/>
      <c r="S62" s="382"/>
      <c r="T62" s="382"/>
      <c r="U62" s="382"/>
      <c r="V62" s="382"/>
      <c r="W62" s="382"/>
      <c r="X62" s="382"/>
      <c r="Y62" s="382"/>
      <c r="Z62" s="382"/>
      <c r="AA62" s="382"/>
      <c r="AB62" s="382"/>
      <c r="AC62" s="382"/>
      <c r="AD62" s="382"/>
      <c r="AE62" s="382"/>
      <c r="AF62" s="382"/>
      <c r="AG62" s="407">
        <f>'1 - Vodovod'!J32</f>
        <v>0</v>
      </c>
      <c r="AH62" s="408"/>
      <c r="AI62" s="408"/>
      <c r="AJ62" s="408"/>
      <c r="AK62" s="408"/>
      <c r="AL62" s="408"/>
      <c r="AM62" s="408"/>
      <c r="AN62" s="407">
        <f t="shared" si="0"/>
        <v>0</v>
      </c>
      <c r="AO62" s="408"/>
      <c r="AP62" s="408"/>
      <c r="AQ62" s="102" t="s">
        <v>87</v>
      </c>
      <c r="AR62" s="57"/>
      <c r="AS62" s="103">
        <v>0</v>
      </c>
      <c r="AT62" s="104">
        <f t="shared" si="1"/>
        <v>0</v>
      </c>
      <c r="AU62" s="105">
        <f>'1 - Vodovod'!P96</f>
        <v>0</v>
      </c>
      <c r="AV62" s="104">
        <f>'1 - Vodovod'!J35</f>
        <v>0</v>
      </c>
      <c r="AW62" s="104">
        <f>'1 - Vodovod'!J36</f>
        <v>0</v>
      </c>
      <c r="AX62" s="104">
        <f>'1 - Vodovod'!J37</f>
        <v>0</v>
      </c>
      <c r="AY62" s="104">
        <f>'1 - Vodovod'!J38</f>
        <v>0</v>
      </c>
      <c r="AZ62" s="104">
        <f>'1 - Vodovod'!F35</f>
        <v>0</v>
      </c>
      <c r="BA62" s="104">
        <f>'1 - Vodovod'!F36</f>
        <v>0</v>
      </c>
      <c r="BB62" s="104">
        <f>'1 - Vodovod'!F37</f>
        <v>0</v>
      </c>
      <c r="BC62" s="104">
        <f>'1 - Vodovod'!F38</f>
        <v>0</v>
      </c>
      <c r="BD62" s="106">
        <f>'1 - Vodovod'!F39</f>
        <v>0</v>
      </c>
      <c r="BT62" s="107" t="s">
        <v>80</v>
      </c>
      <c r="BV62" s="107" t="s">
        <v>73</v>
      </c>
      <c r="BW62" s="107" t="s">
        <v>98</v>
      </c>
      <c r="BX62" s="107" t="s">
        <v>96</v>
      </c>
      <c r="CL62" s="107" t="s">
        <v>18</v>
      </c>
    </row>
    <row r="63" spans="1:91" s="4" customFormat="1" ht="16.5" customHeight="1">
      <c r="A63" s="90" t="s">
        <v>75</v>
      </c>
      <c r="B63" s="55"/>
      <c r="C63" s="101"/>
      <c r="D63" s="101"/>
      <c r="E63" s="382" t="s">
        <v>80</v>
      </c>
      <c r="F63" s="382"/>
      <c r="G63" s="382"/>
      <c r="H63" s="382"/>
      <c r="I63" s="382"/>
      <c r="J63" s="101"/>
      <c r="K63" s="382" t="s">
        <v>99</v>
      </c>
      <c r="L63" s="382"/>
      <c r="M63" s="382"/>
      <c r="N63" s="382"/>
      <c r="O63" s="382"/>
      <c r="P63" s="382"/>
      <c r="Q63" s="382"/>
      <c r="R63" s="382"/>
      <c r="S63" s="382"/>
      <c r="T63" s="382"/>
      <c r="U63" s="382"/>
      <c r="V63" s="382"/>
      <c r="W63" s="382"/>
      <c r="X63" s="382"/>
      <c r="Y63" s="382"/>
      <c r="Z63" s="382"/>
      <c r="AA63" s="382"/>
      <c r="AB63" s="382"/>
      <c r="AC63" s="382"/>
      <c r="AD63" s="382"/>
      <c r="AE63" s="382"/>
      <c r="AF63" s="382"/>
      <c r="AG63" s="407">
        <f>'2 - Kanalizace'!J32</f>
        <v>0</v>
      </c>
      <c r="AH63" s="408"/>
      <c r="AI63" s="408"/>
      <c r="AJ63" s="408"/>
      <c r="AK63" s="408"/>
      <c r="AL63" s="408"/>
      <c r="AM63" s="408"/>
      <c r="AN63" s="407">
        <f t="shared" si="0"/>
        <v>0</v>
      </c>
      <c r="AO63" s="408"/>
      <c r="AP63" s="408"/>
      <c r="AQ63" s="102" t="s">
        <v>87</v>
      </c>
      <c r="AR63" s="57"/>
      <c r="AS63" s="103">
        <v>0</v>
      </c>
      <c r="AT63" s="104">
        <f t="shared" si="1"/>
        <v>0</v>
      </c>
      <c r="AU63" s="105">
        <f>'2 - Kanalizace'!P104</f>
        <v>0</v>
      </c>
      <c r="AV63" s="104">
        <f>'2 - Kanalizace'!J35</f>
        <v>0</v>
      </c>
      <c r="AW63" s="104">
        <f>'2 - Kanalizace'!J36</f>
        <v>0</v>
      </c>
      <c r="AX63" s="104">
        <f>'2 - Kanalizace'!J37</f>
        <v>0</v>
      </c>
      <c r="AY63" s="104">
        <f>'2 - Kanalizace'!J38</f>
        <v>0</v>
      </c>
      <c r="AZ63" s="104">
        <f>'2 - Kanalizace'!F35</f>
        <v>0</v>
      </c>
      <c r="BA63" s="104">
        <f>'2 - Kanalizace'!F36</f>
        <v>0</v>
      </c>
      <c r="BB63" s="104">
        <f>'2 - Kanalizace'!F37</f>
        <v>0</v>
      </c>
      <c r="BC63" s="104">
        <f>'2 - Kanalizace'!F38</f>
        <v>0</v>
      </c>
      <c r="BD63" s="106">
        <f>'2 - Kanalizace'!F39</f>
        <v>0</v>
      </c>
      <c r="BT63" s="107" t="s">
        <v>80</v>
      </c>
      <c r="BV63" s="107" t="s">
        <v>73</v>
      </c>
      <c r="BW63" s="107" t="s">
        <v>100</v>
      </c>
      <c r="BX63" s="107" t="s">
        <v>96</v>
      </c>
      <c r="CL63" s="107" t="s">
        <v>18</v>
      </c>
    </row>
    <row r="64" spans="1:91" s="4" customFormat="1" ht="16.5" customHeight="1">
      <c r="A64" s="90" t="s">
        <v>75</v>
      </c>
      <c r="B64" s="55"/>
      <c r="C64" s="101"/>
      <c r="D64" s="101"/>
      <c r="E64" s="382" t="s">
        <v>83</v>
      </c>
      <c r="F64" s="382"/>
      <c r="G64" s="382"/>
      <c r="H64" s="382"/>
      <c r="I64" s="382"/>
      <c r="J64" s="101"/>
      <c r="K64" s="382" t="s">
        <v>101</v>
      </c>
      <c r="L64" s="382"/>
      <c r="M64" s="382"/>
      <c r="N64" s="382"/>
      <c r="O64" s="382"/>
      <c r="P64" s="382"/>
      <c r="Q64" s="382"/>
      <c r="R64" s="382"/>
      <c r="S64" s="382"/>
      <c r="T64" s="382"/>
      <c r="U64" s="382"/>
      <c r="V64" s="382"/>
      <c r="W64" s="382"/>
      <c r="X64" s="382"/>
      <c r="Y64" s="382"/>
      <c r="Z64" s="382"/>
      <c r="AA64" s="382"/>
      <c r="AB64" s="382"/>
      <c r="AC64" s="382"/>
      <c r="AD64" s="382"/>
      <c r="AE64" s="382"/>
      <c r="AF64" s="382"/>
      <c r="AG64" s="407">
        <f>'3 - Zařizovací předměty'!J32</f>
        <v>0</v>
      </c>
      <c r="AH64" s="408"/>
      <c r="AI64" s="408"/>
      <c r="AJ64" s="408"/>
      <c r="AK64" s="408"/>
      <c r="AL64" s="408"/>
      <c r="AM64" s="408"/>
      <c r="AN64" s="407">
        <f t="shared" si="0"/>
        <v>0</v>
      </c>
      <c r="AO64" s="408"/>
      <c r="AP64" s="408"/>
      <c r="AQ64" s="102" t="s">
        <v>87</v>
      </c>
      <c r="AR64" s="57"/>
      <c r="AS64" s="103">
        <v>0</v>
      </c>
      <c r="AT64" s="104">
        <f t="shared" si="1"/>
        <v>0</v>
      </c>
      <c r="AU64" s="105">
        <f>'3 - Zařizovací předměty'!P88</f>
        <v>0</v>
      </c>
      <c r="AV64" s="104">
        <f>'3 - Zařizovací předměty'!J35</f>
        <v>0</v>
      </c>
      <c r="AW64" s="104">
        <f>'3 - Zařizovací předměty'!J36</f>
        <v>0</v>
      </c>
      <c r="AX64" s="104">
        <f>'3 - Zařizovací předměty'!J37</f>
        <v>0</v>
      </c>
      <c r="AY64" s="104">
        <f>'3 - Zařizovací předměty'!J38</f>
        <v>0</v>
      </c>
      <c r="AZ64" s="104">
        <f>'3 - Zařizovací předměty'!F35</f>
        <v>0</v>
      </c>
      <c r="BA64" s="104">
        <f>'3 - Zařizovací předměty'!F36</f>
        <v>0</v>
      </c>
      <c r="BB64" s="104">
        <f>'3 - Zařizovací předměty'!F37</f>
        <v>0</v>
      </c>
      <c r="BC64" s="104">
        <f>'3 - Zařizovací předměty'!F38</f>
        <v>0</v>
      </c>
      <c r="BD64" s="106">
        <f>'3 - Zařizovací předměty'!F39</f>
        <v>0</v>
      </c>
      <c r="BT64" s="107" t="s">
        <v>80</v>
      </c>
      <c r="BV64" s="107" t="s">
        <v>73</v>
      </c>
      <c r="BW64" s="107" t="s">
        <v>102</v>
      </c>
      <c r="BX64" s="107" t="s">
        <v>96</v>
      </c>
      <c r="CL64" s="107" t="s">
        <v>18</v>
      </c>
    </row>
    <row r="65" spans="1:91" s="7" customFormat="1" ht="16.5" customHeight="1">
      <c r="B65" s="91"/>
      <c r="C65" s="92"/>
      <c r="D65" s="381" t="s">
        <v>103</v>
      </c>
      <c r="E65" s="381"/>
      <c r="F65" s="381"/>
      <c r="G65" s="381"/>
      <c r="H65" s="381"/>
      <c r="I65" s="93"/>
      <c r="J65" s="381" t="s">
        <v>104</v>
      </c>
      <c r="K65" s="381"/>
      <c r="L65" s="381"/>
      <c r="M65" s="381"/>
      <c r="N65" s="381"/>
      <c r="O65" s="381"/>
      <c r="P65" s="381"/>
      <c r="Q65" s="381"/>
      <c r="R65" s="381"/>
      <c r="S65" s="381"/>
      <c r="T65" s="381"/>
      <c r="U65" s="381"/>
      <c r="V65" s="381"/>
      <c r="W65" s="381"/>
      <c r="X65" s="381"/>
      <c r="Y65" s="381"/>
      <c r="Z65" s="381"/>
      <c r="AA65" s="381"/>
      <c r="AB65" s="381"/>
      <c r="AC65" s="381"/>
      <c r="AD65" s="381"/>
      <c r="AE65" s="381"/>
      <c r="AF65" s="381"/>
      <c r="AG65" s="410">
        <f>ROUND(SUM(AG66:AG71),2)</f>
        <v>0</v>
      </c>
      <c r="AH65" s="411"/>
      <c r="AI65" s="411"/>
      <c r="AJ65" s="411"/>
      <c r="AK65" s="411"/>
      <c r="AL65" s="411"/>
      <c r="AM65" s="411"/>
      <c r="AN65" s="412">
        <f t="shared" si="0"/>
        <v>0</v>
      </c>
      <c r="AO65" s="411"/>
      <c r="AP65" s="411"/>
      <c r="AQ65" s="94" t="s">
        <v>78</v>
      </c>
      <c r="AR65" s="95"/>
      <c r="AS65" s="96">
        <f>ROUND(SUM(AS66:AS71),2)</f>
        <v>0</v>
      </c>
      <c r="AT65" s="97">
        <f t="shared" si="1"/>
        <v>0</v>
      </c>
      <c r="AU65" s="98">
        <f>ROUND(SUM(AU66:AU71),5)</f>
        <v>0</v>
      </c>
      <c r="AV65" s="97">
        <f>ROUND(AZ65*L29,2)</f>
        <v>0</v>
      </c>
      <c r="AW65" s="97">
        <f>ROUND(BA65*L30,2)</f>
        <v>0</v>
      </c>
      <c r="AX65" s="97">
        <f>ROUND(BB65*L29,2)</f>
        <v>0</v>
      </c>
      <c r="AY65" s="97">
        <f>ROUND(BC65*L30,2)</f>
        <v>0</v>
      </c>
      <c r="AZ65" s="97">
        <f>ROUND(SUM(AZ66:AZ71),2)</f>
        <v>0</v>
      </c>
      <c r="BA65" s="97">
        <f>ROUND(SUM(BA66:BA71),2)</f>
        <v>0</v>
      </c>
      <c r="BB65" s="97">
        <f>ROUND(SUM(BB66:BB71),2)</f>
        <v>0</v>
      </c>
      <c r="BC65" s="97">
        <f>ROUND(SUM(BC66:BC71),2)</f>
        <v>0</v>
      </c>
      <c r="BD65" s="99">
        <f>ROUND(SUM(BD66:BD71),2)</f>
        <v>0</v>
      </c>
      <c r="BS65" s="100" t="s">
        <v>70</v>
      </c>
      <c r="BT65" s="100" t="s">
        <v>76</v>
      </c>
      <c r="BU65" s="100" t="s">
        <v>72</v>
      </c>
      <c r="BV65" s="100" t="s">
        <v>73</v>
      </c>
      <c r="BW65" s="100" t="s">
        <v>105</v>
      </c>
      <c r="BX65" s="100" t="s">
        <v>5</v>
      </c>
      <c r="CL65" s="100" t="s">
        <v>18</v>
      </c>
      <c r="CM65" s="100" t="s">
        <v>80</v>
      </c>
    </row>
    <row r="66" spans="1:91" s="4" customFormat="1" ht="16.5" customHeight="1">
      <c r="A66" s="90" t="s">
        <v>75</v>
      </c>
      <c r="B66" s="55"/>
      <c r="C66" s="101"/>
      <c r="D66" s="101"/>
      <c r="E66" s="382" t="s">
        <v>76</v>
      </c>
      <c r="F66" s="382"/>
      <c r="G66" s="382"/>
      <c r="H66" s="382"/>
      <c r="I66" s="382"/>
      <c r="J66" s="101"/>
      <c r="K66" s="382" t="s">
        <v>106</v>
      </c>
      <c r="L66" s="382"/>
      <c r="M66" s="382"/>
      <c r="N66" s="382"/>
      <c r="O66" s="382"/>
      <c r="P66" s="382"/>
      <c r="Q66" s="382"/>
      <c r="R66" s="382"/>
      <c r="S66" s="382"/>
      <c r="T66" s="382"/>
      <c r="U66" s="382"/>
      <c r="V66" s="382"/>
      <c r="W66" s="382"/>
      <c r="X66" s="382"/>
      <c r="Y66" s="382"/>
      <c r="Z66" s="382"/>
      <c r="AA66" s="382"/>
      <c r="AB66" s="382"/>
      <c r="AC66" s="382"/>
      <c r="AD66" s="382"/>
      <c r="AE66" s="382"/>
      <c r="AF66" s="382"/>
      <c r="AG66" s="407">
        <f>'1 - Elektroinstalace - si...'!J32</f>
        <v>0</v>
      </c>
      <c r="AH66" s="408"/>
      <c r="AI66" s="408"/>
      <c r="AJ66" s="408"/>
      <c r="AK66" s="408"/>
      <c r="AL66" s="408"/>
      <c r="AM66" s="408"/>
      <c r="AN66" s="407">
        <f t="shared" si="0"/>
        <v>0</v>
      </c>
      <c r="AO66" s="408"/>
      <c r="AP66" s="408"/>
      <c r="AQ66" s="102" t="s">
        <v>87</v>
      </c>
      <c r="AR66" s="57"/>
      <c r="AS66" s="103">
        <v>0</v>
      </c>
      <c r="AT66" s="104">
        <f t="shared" si="1"/>
        <v>0</v>
      </c>
      <c r="AU66" s="105">
        <f>'1 - Elektroinstalace - si...'!P97</f>
        <v>0</v>
      </c>
      <c r="AV66" s="104">
        <f>'1 - Elektroinstalace - si...'!J35</f>
        <v>0</v>
      </c>
      <c r="AW66" s="104">
        <f>'1 - Elektroinstalace - si...'!J36</f>
        <v>0</v>
      </c>
      <c r="AX66" s="104">
        <f>'1 - Elektroinstalace - si...'!J37</f>
        <v>0</v>
      </c>
      <c r="AY66" s="104">
        <f>'1 - Elektroinstalace - si...'!J38</f>
        <v>0</v>
      </c>
      <c r="AZ66" s="104">
        <f>'1 - Elektroinstalace - si...'!F35</f>
        <v>0</v>
      </c>
      <c r="BA66" s="104">
        <f>'1 - Elektroinstalace - si...'!F36</f>
        <v>0</v>
      </c>
      <c r="BB66" s="104">
        <f>'1 - Elektroinstalace - si...'!F37</f>
        <v>0</v>
      </c>
      <c r="BC66" s="104">
        <f>'1 - Elektroinstalace - si...'!F38</f>
        <v>0</v>
      </c>
      <c r="BD66" s="106">
        <f>'1 - Elektroinstalace - si...'!F39</f>
        <v>0</v>
      </c>
      <c r="BT66" s="107" t="s">
        <v>80</v>
      </c>
      <c r="BV66" s="107" t="s">
        <v>73</v>
      </c>
      <c r="BW66" s="107" t="s">
        <v>107</v>
      </c>
      <c r="BX66" s="107" t="s">
        <v>105</v>
      </c>
      <c r="CL66" s="107" t="s">
        <v>18</v>
      </c>
    </row>
    <row r="67" spans="1:91" s="4" customFormat="1" ht="23.25" customHeight="1">
      <c r="A67" s="90" t="s">
        <v>75</v>
      </c>
      <c r="B67" s="55"/>
      <c r="C67" s="101"/>
      <c r="D67" s="101"/>
      <c r="E67" s="382" t="s">
        <v>108</v>
      </c>
      <c r="F67" s="382"/>
      <c r="G67" s="382"/>
      <c r="H67" s="382"/>
      <c r="I67" s="382"/>
      <c r="J67" s="101"/>
      <c r="K67" s="382" t="s">
        <v>109</v>
      </c>
      <c r="L67" s="382"/>
      <c r="M67" s="382"/>
      <c r="N67" s="382"/>
      <c r="O67" s="382"/>
      <c r="P67" s="382"/>
      <c r="Q67" s="382"/>
      <c r="R67" s="382"/>
      <c r="S67" s="382"/>
      <c r="T67" s="382"/>
      <c r="U67" s="382"/>
      <c r="V67" s="382"/>
      <c r="W67" s="382"/>
      <c r="X67" s="382"/>
      <c r="Y67" s="382"/>
      <c r="Z67" s="382"/>
      <c r="AA67" s="382"/>
      <c r="AB67" s="382"/>
      <c r="AC67" s="382"/>
      <c r="AD67" s="382"/>
      <c r="AE67" s="382"/>
      <c r="AF67" s="382"/>
      <c r="AG67" s="407">
        <f>'1.1 - Elektroinstalace  -...'!J32</f>
        <v>0</v>
      </c>
      <c r="AH67" s="408"/>
      <c r="AI67" s="408"/>
      <c r="AJ67" s="408"/>
      <c r="AK67" s="408"/>
      <c r="AL67" s="408"/>
      <c r="AM67" s="408"/>
      <c r="AN67" s="407">
        <f t="shared" si="0"/>
        <v>0</v>
      </c>
      <c r="AO67" s="408"/>
      <c r="AP67" s="408"/>
      <c r="AQ67" s="102" t="s">
        <v>87</v>
      </c>
      <c r="AR67" s="57"/>
      <c r="AS67" s="103">
        <v>0</v>
      </c>
      <c r="AT67" s="104">
        <f t="shared" si="1"/>
        <v>0</v>
      </c>
      <c r="AU67" s="105">
        <f>'1.1 - Elektroinstalace  -...'!P87</f>
        <v>0</v>
      </c>
      <c r="AV67" s="104">
        <f>'1.1 - Elektroinstalace  -...'!J35</f>
        <v>0</v>
      </c>
      <c r="AW67" s="104">
        <f>'1.1 - Elektroinstalace  -...'!J36</f>
        <v>0</v>
      </c>
      <c r="AX67" s="104">
        <f>'1.1 - Elektroinstalace  -...'!J37</f>
        <v>0</v>
      </c>
      <c r="AY67" s="104">
        <f>'1.1 - Elektroinstalace  -...'!J38</f>
        <v>0</v>
      </c>
      <c r="AZ67" s="104">
        <f>'1.1 - Elektroinstalace  -...'!F35</f>
        <v>0</v>
      </c>
      <c r="BA67" s="104">
        <f>'1.1 - Elektroinstalace  -...'!F36</f>
        <v>0</v>
      </c>
      <c r="BB67" s="104">
        <f>'1.1 - Elektroinstalace  -...'!F37</f>
        <v>0</v>
      </c>
      <c r="BC67" s="104">
        <f>'1.1 - Elektroinstalace  -...'!F38</f>
        <v>0</v>
      </c>
      <c r="BD67" s="106">
        <f>'1.1 - Elektroinstalace  -...'!F39</f>
        <v>0</v>
      </c>
      <c r="BT67" s="107" t="s">
        <v>80</v>
      </c>
      <c r="BV67" s="107" t="s">
        <v>73</v>
      </c>
      <c r="BW67" s="107" t="s">
        <v>110</v>
      </c>
      <c r="BX67" s="107" t="s">
        <v>105</v>
      </c>
      <c r="CL67" s="107" t="s">
        <v>18</v>
      </c>
    </row>
    <row r="68" spans="1:91" s="4" customFormat="1" ht="23.25" customHeight="1">
      <c r="A68" s="90" t="s">
        <v>75</v>
      </c>
      <c r="B68" s="55"/>
      <c r="C68" s="101"/>
      <c r="D68" s="101"/>
      <c r="E68" s="382" t="s">
        <v>111</v>
      </c>
      <c r="F68" s="382"/>
      <c r="G68" s="382"/>
      <c r="H68" s="382"/>
      <c r="I68" s="382"/>
      <c r="J68" s="101"/>
      <c r="K68" s="382" t="s">
        <v>112</v>
      </c>
      <c r="L68" s="382"/>
      <c r="M68" s="382"/>
      <c r="N68" s="382"/>
      <c r="O68" s="382"/>
      <c r="P68" s="382"/>
      <c r="Q68" s="382"/>
      <c r="R68" s="382"/>
      <c r="S68" s="382"/>
      <c r="T68" s="382"/>
      <c r="U68" s="382"/>
      <c r="V68" s="382"/>
      <c r="W68" s="382"/>
      <c r="X68" s="382"/>
      <c r="Y68" s="382"/>
      <c r="Z68" s="382"/>
      <c r="AA68" s="382"/>
      <c r="AB68" s="382"/>
      <c r="AC68" s="382"/>
      <c r="AD68" s="382"/>
      <c r="AE68" s="382"/>
      <c r="AF68" s="382"/>
      <c r="AG68" s="407">
        <f>'1.2 - Elektroinstalace - ...'!J32</f>
        <v>0</v>
      </c>
      <c r="AH68" s="408"/>
      <c r="AI68" s="408"/>
      <c r="AJ68" s="408"/>
      <c r="AK68" s="408"/>
      <c r="AL68" s="408"/>
      <c r="AM68" s="408"/>
      <c r="AN68" s="407">
        <f t="shared" si="0"/>
        <v>0</v>
      </c>
      <c r="AO68" s="408"/>
      <c r="AP68" s="408"/>
      <c r="AQ68" s="102" t="s">
        <v>87</v>
      </c>
      <c r="AR68" s="57"/>
      <c r="AS68" s="103">
        <v>0</v>
      </c>
      <c r="AT68" s="104">
        <f t="shared" si="1"/>
        <v>0</v>
      </c>
      <c r="AU68" s="105">
        <f>'1.2 - Elektroinstalace - ...'!P87</f>
        <v>0</v>
      </c>
      <c r="AV68" s="104">
        <f>'1.2 - Elektroinstalace - ...'!J35</f>
        <v>0</v>
      </c>
      <c r="AW68" s="104">
        <f>'1.2 - Elektroinstalace - ...'!J36</f>
        <v>0</v>
      </c>
      <c r="AX68" s="104">
        <f>'1.2 - Elektroinstalace - ...'!J37</f>
        <v>0</v>
      </c>
      <c r="AY68" s="104">
        <f>'1.2 - Elektroinstalace - ...'!J38</f>
        <v>0</v>
      </c>
      <c r="AZ68" s="104">
        <f>'1.2 - Elektroinstalace - ...'!F35</f>
        <v>0</v>
      </c>
      <c r="BA68" s="104">
        <f>'1.2 - Elektroinstalace - ...'!F36</f>
        <v>0</v>
      </c>
      <c r="BB68" s="104">
        <f>'1.2 - Elektroinstalace - ...'!F37</f>
        <v>0</v>
      </c>
      <c r="BC68" s="104">
        <f>'1.2 - Elektroinstalace - ...'!F38</f>
        <v>0</v>
      </c>
      <c r="BD68" s="106">
        <f>'1.2 - Elektroinstalace - ...'!F39</f>
        <v>0</v>
      </c>
      <c r="BT68" s="107" t="s">
        <v>80</v>
      </c>
      <c r="BV68" s="107" t="s">
        <v>73</v>
      </c>
      <c r="BW68" s="107" t="s">
        <v>113</v>
      </c>
      <c r="BX68" s="107" t="s">
        <v>105</v>
      </c>
      <c r="CL68" s="107" t="s">
        <v>18</v>
      </c>
    </row>
    <row r="69" spans="1:91" s="4" customFormat="1" ht="16.5" customHeight="1">
      <c r="A69" s="90" t="s">
        <v>75</v>
      </c>
      <c r="B69" s="55"/>
      <c r="C69" s="101"/>
      <c r="D69" s="101"/>
      <c r="E69" s="382" t="s">
        <v>80</v>
      </c>
      <c r="F69" s="382"/>
      <c r="G69" s="382"/>
      <c r="H69" s="382"/>
      <c r="I69" s="382"/>
      <c r="J69" s="101"/>
      <c r="K69" s="382" t="s">
        <v>114</v>
      </c>
      <c r="L69" s="382"/>
      <c r="M69" s="382"/>
      <c r="N69" s="382"/>
      <c r="O69" s="382"/>
      <c r="P69" s="382"/>
      <c r="Q69" s="382"/>
      <c r="R69" s="382"/>
      <c r="S69" s="382"/>
      <c r="T69" s="382"/>
      <c r="U69" s="382"/>
      <c r="V69" s="382"/>
      <c r="W69" s="382"/>
      <c r="X69" s="382"/>
      <c r="Y69" s="382"/>
      <c r="Z69" s="382"/>
      <c r="AA69" s="382"/>
      <c r="AB69" s="382"/>
      <c r="AC69" s="382"/>
      <c r="AD69" s="382"/>
      <c r="AE69" s="382"/>
      <c r="AF69" s="382"/>
      <c r="AG69" s="407">
        <f>'2 - Elektroinstalace - sl...'!J32</f>
        <v>0</v>
      </c>
      <c r="AH69" s="408"/>
      <c r="AI69" s="408"/>
      <c r="AJ69" s="408"/>
      <c r="AK69" s="408"/>
      <c r="AL69" s="408"/>
      <c r="AM69" s="408"/>
      <c r="AN69" s="407">
        <f t="shared" si="0"/>
        <v>0</v>
      </c>
      <c r="AO69" s="408"/>
      <c r="AP69" s="408"/>
      <c r="AQ69" s="102" t="s">
        <v>87</v>
      </c>
      <c r="AR69" s="57"/>
      <c r="AS69" s="103">
        <v>0</v>
      </c>
      <c r="AT69" s="104">
        <f t="shared" si="1"/>
        <v>0</v>
      </c>
      <c r="AU69" s="105">
        <f>'2 - Elektroinstalace - sl...'!P107</f>
        <v>0</v>
      </c>
      <c r="AV69" s="104">
        <f>'2 - Elektroinstalace - sl...'!J35</f>
        <v>0</v>
      </c>
      <c r="AW69" s="104">
        <f>'2 - Elektroinstalace - sl...'!J36</f>
        <v>0</v>
      </c>
      <c r="AX69" s="104">
        <f>'2 - Elektroinstalace - sl...'!J37</f>
        <v>0</v>
      </c>
      <c r="AY69" s="104">
        <f>'2 - Elektroinstalace - sl...'!J38</f>
        <v>0</v>
      </c>
      <c r="AZ69" s="104">
        <f>'2 - Elektroinstalace - sl...'!F35</f>
        <v>0</v>
      </c>
      <c r="BA69" s="104">
        <f>'2 - Elektroinstalace - sl...'!F36</f>
        <v>0</v>
      </c>
      <c r="BB69" s="104">
        <f>'2 - Elektroinstalace - sl...'!F37</f>
        <v>0</v>
      </c>
      <c r="BC69" s="104">
        <f>'2 - Elektroinstalace - sl...'!F38</f>
        <v>0</v>
      </c>
      <c r="BD69" s="106">
        <f>'2 - Elektroinstalace - sl...'!F39</f>
        <v>0</v>
      </c>
      <c r="BT69" s="107" t="s">
        <v>80</v>
      </c>
      <c r="BV69" s="107" t="s">
        <v>73</v>
      </c>
      <c r="BW69" s="107" t="s">
        <v>115</v>
      </c>
      <c r="BX69" s="107" t="s">
        <v>105</v>
      </c>
      <c r="CL69" s="107" t="s">
        <v>18</v>
      </c>
    </row>
    <row r="70" spans="1:91" s="4" customFormat="1" ht="23.25" customHeight="1">
      <c r="A70" s="90" t="s">
        <v>75</v>
      </c>
      <c r="B70" s="55"/>
      <c r="C70" s="101"/>
      <c r="D70" s="101"/>
      <c r="E70" s="382" t="s">
        <v>116</v>
      </c>
      <c r="F70" s="382"/>
      <c r="G70" s="382"/>
      <c r="H70" s="382"/>
      <c r="I70" s="382"/>
      <c r="J70" s="101"/>
      <c r="K70" s="382" t="s">
        <v>117</v>
      </c>
      <c r="L70" s="382"/>
      <c r="M70" s="382"/>
      <c r="N70" s="382"/>
      <c r="O70" s="382"/>
      <c r="P70" s="382"/>
      <c r="Q70" s="382"/>
      <c r="R70" s="382"/>
      <c r="S70" s="382"/>
      <c r="T70" s="382"/>
      <c r="U70" s="382"/>
      <c r="V70" s="382"/>
      <c r="W70" s="382"/>
      <c r="X70" s="382"/>
      <c r="Y70" s="382"/>
      <c r="Z70" s="382"/>
      <c r="AA70" s="382"/>
      <c r="AB70" s="382"/>
      <c r="AC70" s="382"/>
      <c r="AD70" s="382"/>
      <c r="AE70" s="382"/>
      <c r="AF70" s="382"/>
      <c r="AG70" s="407">
        <f>'2.1 - Elektroinstalace - ...'!J32</f>
        <v>0</v>
      </c>
      <c r="AH70" s="408"/>
      <c r="AI70" s="408"/>
      <c r="AJ70" s="408"/>
      <c r="AK70" s="408"/>
      <c r="AL70" s="408"/>
      <c r="AM70" s="408"/>
      <c r="AN70" s="407">
        <f t="shared" si="0"/>
        <v>0</v>
      </c>
      <c r="AO70" s="408"/>
      <c r="AP70" s="408"/>
      <c r="AQ70" s="102" t="s">
        <v>87</v>
      </c>
      <c r="AR70" s="57"/>
      <c r="AS70" s="103">
        <v>0</v>
      </c>
      <c r="AT70" s="104">
        <f t="shared" si="1"/>
        <v>0</v>
      </c>
      <c r="AU70" s="105">
        <f>'2.1 - Elektroinstalace - ...'!P93</f>
        <v>0</v>
      </c>
      <c r="AV70" s="104">
        <f>'2.1 - Elektroinstalace - ...'!J35</f>
        <v>0</v>
      </c>
      <c r="AW70" s="104">
        <f>'2.1 - Elektroinstalace - ...'!J36</f>
        <v>0</v>
      </c>
      <c r="AX70" s="104">
        <f>'2.1 - Elektroinstalace - ...'!J37</f>
        <v>0</v>
      </c>
      <c r="AY70" s="104">
        <f>'2.1 - Elektroinstalace - ...'!J38</f>
        <v>0</v>
      </c>
      <c r="AZ70" s="104">
        <f>'2.1 - Elektroinstalace - ...'!F35</f>
        <v>0</v>
      </c>
      <c r="BA70" s="104">
        <f>'2.1 - Elektroinstalace - ...'!F36</f>
        <v>0</v>
      </c>
      <c r="BB70" s="104">
        <f>'2.1 - Elektroinstalace - ...'!F37</f>
        <v>0</v>
      </c>
      <c r="BC70" s="104">
        <f>'2.1 - Elektroinstalace - ...'!F38</f>
        <v>0</v>
      </c>
      <c r="BD70" s="106">
        <f>'2.1 - Elektroinstalace - ...'!F39</f>
        <v>0</v>
      </c>
      <c r="BT70" s="107" t="s">
        <v>80</v>
      </c>
      <c r="BV70" s="107" t="s">
        <v>73</v>
      </c>
      <c r="BW70" s="107" t="s">
        <v>118</v>
      </c>
      <c r="BX70" s="107" t="s">
        <v>105</v>
      </c>
      <c r="CL70" s="107" t="s">
        <v>18</v>
      </c>
    </row>
    <row r="71" spans="1:91" s="4" customFormat="1" ht="16.5" customHeight="1">
      <c r="A71" s="90" t="s">
        <v>75</v>
      </c>
      <c r="B71" s="55"/>
      <c r="C71" s="101"/>
      <c r="D71" s="101"/>
      <c r="E71" s="382" t="s">
        <v>83</v>
      </c>
      <c r="F71" s="382"/>
      <c r="G71" s="382"/>
      <c r="H71" s="382"/>
      <c r="I71" s="382"/>
      <c r="J71" s="101"/>
      <c r="K71" s="382" t="s">
        <v>119</v>
      </c>
      <c r="L71" s="382"/>
      <c r="M71" s="382"/>
      <c r="N71" s="382"/>
      <c r="O71" s="382"/>
      <c r="P71" s="382"/>
      <c r="Q71" s="382"/>
      <c r="R71" s="382"/>
      <c r="S71" s="382"/>
      <c r="T71" s="382"/>
      <c r="U71" s="382"/>
      <c r="V71" s="382"/>
      <c r="W71" s="382"/>
      <c r="X71" s="382"/>
      <c r="Y71" s="382"/>
      <c r="Z71" s="382"/>
      <c r="AA71" s="382"/>
      <c r="AB71" s="382"/>
      <c r="AC71" s="382"/>
      <c r="AD71" s="382"/>
      <c r="AE71" s="382"/>
      <c r="AF71" s="382"/>
      <c r="AG71" s="407">
        <f>'3 - GSM'!J32</f>
        <v>0</v>
      </c>
      <c r="AH71" s="408"/>
      <c r="AI71" s="408"/>
      <c r="AJ71" s="408"/>
      <c r="AK71" s="408"/>
      <c r="AL71" s="408"/>
      <c r="AM71" s="408"/>
      <c r="AN71" s="407">
        <f t="shared" si="0"/>
        <v>0</v>
      </c>
      <c r="AO71" s="408"/>
      <c r="AP71" s="408"/>
      <c r="AQ71" s="102" t="s">
        <v>87</v>
      </c>
      <c r="AR71" s="57"/>
      <c r="AS71" s="103">
        <v>0</v>
      </c>
      <c r="AT71" s="104">
        <f t="shared" si="1"/>
        <v>0</v>
      </c>
      <c r="AU71" s="105">
        <f>'3 - GSM'!P94</f>
        <v>0</v>
      </c>
      <c r="AV71" s="104">
        <f>'3 - GSM'!J35</f>
        <v>0</v>
      </c>
      <c r="AW71" s="104">
        <f>'3 - GSM'!J36</f>
        <v>0</v>
      </c>
      <c r="AX71" s="104">
        <f>'3 - GSM'!J37</f>
        <v>0</v>
      </c>
      <c r="AY71" s="104">
        <f>'3 - GSM'!J38</f>
        <v>0</v>
      </c>
      <c r="AZ71" s="104">
        <f>'3 - GSM'!F35</f>
        <v>0</v>
      </c>
      <c r="BA71" s="104">
        <f>'3 - GSM'!F36</f>
        <v>0</v>
      </c>
      <c r="BB71" s="104">
        <f>'3 - GSM'!F37</f>
        <v>0</v>
      </c>
      <c r="BC71" s="104">
        <f>'3 - GSM'!F38</f>
        <v>0</v>
      </c>
      <c r="BD71" s="106">
        <f>'3 - GSM'!F39</f>
        <v>0</v>
      </c>
      <c r="BT71" s="107" t="s">
        <v>80</v>
      </c>
      <c r="BV71" s="107" t="s">
        <v>73</v>
      </c>
      <c r="BW71" s="107" t="s">
        <v>120</v>
      </c>
      <c r="BX71" s="107" t="s">
        <v>105</v>
      </c>
      <c r="CL71" s="107" t="s">
        <v>18</v>
      </c>
    </row>
    <row r="72" spans="1:91" s="7" customFormat="1" ht="16.5" customHeight="1">
      <c r="A72" s="90" t="s">
        <v>75</v>
      </c>
      <c r="B72" s="91"/>
      <c r="C72" s="92"/>
      <c r="D72" s="381" t="s">
        <v>121</v>
      </c>
      <c r="E72" s="381"/>
      <c r="F72" s="381"/>
      <c r="G72" s="381"/>
      <c r="H72" s="381"/>
      <c r="I72" s="93"/>
      <c r="J72" s="381" t="s">
        <v>122</v>
      </c>
      <c r="K72" s="381"/>
      <c r="L72" s="381"/>
      <c r="M72" s="381"/>
      <c r="N72" s="381"/>
      <c r="O72" s="381"/>
      <c r="P72" s="381"/>
      <c r="Q72" s="381"/>
      <c r="R72" s="381"/>
      <c r="S72" s="381"/>
      <c r="T72" s="381"/>
      <c r="U72" s="381"/>
      <c r="V72" s="381"/>
      <c r="W72" s="381"/>
      <c r="X72" s="381"/>
      <c r="Y72" s="381"/>
      <c r="Z72" s="381"/>
      <c r="AA72" s="381"/>
      <c r="AB72" s="381"/>
      <c r="AC72" s="381"/>
      <c r="AD72" s="381"/>
      <c r="AE72" s="381"/>
      <c r="AF72" s="381"/>
      <c r="AG72" s="412">
        <f>'7 - Vzduchotechnika'!J30</f>
        <v>0</v>
      </c>
      <c r="AH72" s="411"/>
      <c r="AI72" s="411"/>
      <c r="AJ72" s="411"/>
      <c r="AK72" s="411"/>
      <c r="AL72" s="411"/>
      <c r="AM72" s="411"/>
      <c r="AN72" s="412">
        <f t="shared" si="0"/>
        <v>0</v>
      </c>
      <c r="AO72" s="411"/>
      <c r="AP72" s="411"/>
      <c r="AQ72" s="94" t="s">
        <v>78</v>
      </c>
      <c r="AR72" s="95"/>
      <c r="AS72" s="96">
        <v>0</v>
      </c>
      <c r="AT72" s="97">
        <f t="shared" si="1"/>
        <v>0</v>
      </c>
      <c r="AU72" s="98">
        <f>'7 - Vzduchotechnika'!P101</f>
        <v>0</v>
      </c>
      <c r="AV72" s="97">
        <f>'7 - Vzduchotechnika'!J33</f>
        <v>0</v>
      </c>
      <c r="AW72" s="97">
        <f>'7 - Vzduchotechnika'!J34</f>
        <v>0</v>
      </c>
      <c r="AX72" s="97">
        <f>'7 - Vzduchotechnika'!J35</f>
        <v>0</v>
      </c>
      <c r="AY72" s="97">
        <f>'7 - Vzduchotechnika'!J36</f>
        <v>0</v>
      </c>
      <c r="AZ72" s="97">
        <f>'7 - Vzduchotechnika'!F33</f>
        <v>0</v>
      </c>
      <c r="BA72" s="97">
        <f>'7 - Vzduchotechnika'!F34</f>
        <v>0</v>
      </c>
      <c r="BB72" s="97">
        <f>'7 - Vzduchotechnika'!F35</f>
        <v>0</v>
      </c>
      <c r="BC72" s="97">
        <f>'7 - Vzduchotechnika'!F36</f>
        <v>0</v>
      </c>
      <c r="BD72" s="99">
        <f>'7 - Vzduchotechnika'!F37</f>
        <v>0</v>
      </c>
      <c r="BT72" s="100" t="s">
        <v>76</v>
      </c>
      <c r="BV72" s="100" t="s">
        <v>73</v>
      </c>
      <c r="BW72" s="100" t="s">
        <v>123</v>
      </c>
      <c r="BX72" s="100" t="s">
        <v>5</v>
      </c>
      <c r="CL72" s="100" t="s">
        <v>18</v>
      </c>
      <c r="CM72" s="100" t="s">
        <v>80</v>
      </c>
    </row>
    <row r="73" spans="1:91" s="7" customFormat="1" ht="16.5" customHeight="1">
      <c r="A73" s="90" t="s">
        <v>75</v>
      </c>
      <c r="B73" s="91"/>
      <c r="C73" s="92"/>
      <c r="D73" s="381" t="s">
        <v>124</v>
      </c>
      <c r="E73" s="381"/>
      <c r="F73" s="381"/>
      <c r="G73" s="381"/>
      <c r="H73" s="381"/>
      <c r="I73" s="93"/>
      <c r="J73" s="381" t="s">
        <v>125</v>
      </c>
      <c r="K73" s="381"/>
      <c r="L73" s="381"/>
      <c r="M73" s="381"/>
      <c r="N73" s="381"/>
      <c r="O73" s="381"/>
      <c r="P73" s="381"/>
      <c r="Q73" s="381"/>
      <c r="R73" s="381"/>
      <c r="S73" s="381"/>
      <c r="T73" s="381"/>
      <c r="U73" s="381"/>
      <c r="V73" s="381"/>
      <c r="W73" s="381"/>
      <c r="X73" s="381"/>
      <c r="Y73" s="381"/>
      <c r="Z73" s="381"/>
      <c r="AA73" s="381"/>
      <c r="AB73" s="381"/>
      <c r="AC73" s="381"/>
      <c r="AD73" s="381"/>
      <c r="AE73" s="381"/>
      <c r="AF73" s="381"/>
      <c r="AG73" s="412">
        <f>'8 - VRN'!J30</f>
        <v>0</v>
      </c>
      <c r="AH73" s="411"/>
      <c r="AI73" s="411"/>
      <c r="AJ73" s="411"/>
      <c r="AK73" s="411"/>
      <c r="AL73" s="411"/>
      <c r="AM73" s="411"/>
      <c r="AN73" s="412">
        <f t="shared" si="0"/>
        <v>0</v>
      </c>
      <c r="AO73" s="411"/>
      <c r="AP73" s="411"/>
      <c r="AQ73" s="94" t="s">
        <v>78</v>
      </c>
      <c r="AR73" s="95"/>
      <c r="AS73" s="108">
        <v>0</v>
      </c>
      <c r="AT73" s="109">
        <f t="shared" si="1"/>
        <v>0</v>
      </c>
      <c r="AU73" s="110">
        <f>'8 - VRN'!P86</f>
        <v>0</v>
      </c>
      <c r="AV73" s="109">
        <f>'8 - VRN'!J33</f>
        <v>0</v>
      </c>
      <c r="AW73" s="109">
        <f>'8 - VRN'!J34</f>
        <v>0</v>
      </c>
      <c r="AX73" s="109">
        <f>'8 - VRN'!J35</f>
        <v>0</v>
      </c>
      <c r="AY73" s="109">
        <f>'8 - VRN'!J36</f>
        <v>0</v>
      </c>
      <c r="AZ73" s="109">
        <f>'8 - VRN'!F33</f>
        <v>0</v>
      </c>
      <c r="BA73" s="109">
        <f>'8 - VRN'!F34</f>
        <v>0</v>
      </c>
      <c r="BB73" s="109">
        <f>'8 - VRN'!F35</f>
        <v>0</v>
      </c>
      <c r="BC73" s="109">
        <f>'8 - VRN'!F36</f>
        <v>0</v>
      </c>
      <c r="BD73" s="111">
        <f>'8 - VRN'!F37</f>
        <v>0</v>
      </c>
      <c r="BT73" s="100" t="s">
        <v>76</v>
      </c>
      <c r="BV73" s="100" t="s">
        <v>73</v>
      </c>
      <c r="BW73" s="100" t="s">
        <v>126</v>
      </c>
      <c r="BX73" s="100" t="s">
        <v>5</v>
      </c>
      <c r="CL73" s="100" t="s">
        <v>18</v>
      </c>
      <c r="CM73" s="100" t="s">
        <v>80</v>
      </c>
    </row>
    <row r="74" spans="1:91" s="2" customFormat="1" ht="30" customHeight="1">
      <c r="A74" s="38"/>
      <c r="B74" s="39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3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</row>
    <row r="75" spans="1:91" s="2" customFormat="1" ht="6.95" customHeight="1">
      <c r="A75" s="38"/>
      <c r="B75" s="51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43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</row>
  </sheetData>
  <sheetProtection algorithmName="SHA-512" hashValue="MuW0qa28GLwyF0jvHKaY9SImxijL6DRNJfHHzzvgB/XJyoXMyeB4YtXGFsK+Y0BbPqCnF/mn8pgGhhhMo2GhlA==" saltValue="zkvohrtl5I+OkUFwY9XTLkH75vrCgeW9DqsM1vOK+/Sgf0VTK8QtU5QkiVy7aDGwB+kRNkKSkm2z0T4jwJsF5g==" spinCount="100000" sheet="1" objects="1" scenarios="1" formatColumns="0" formatRows="0"/>
  <mergeCells count="114">
    <mergeCell ref="AN69:AP69"/>
    <mergeCell ref="AG69:AM69"/>
    <mergeCell ref="AN70:AP70"/>
    <mergeCell ref="AG70:AM70"/>
    <mergeCell ref="AN71:AP71"/>
    <mergeCell ref="AG71:AM71"/>
    <mergeCell ref="AN72:AP72"/>
    <mergeCell ref="AG72:AM72"/>
    <mergeCell ref="AN73:AP73"/>
    <mergeCell ref="AG73:AM73"/>
    <mergeCell ref="AS49:AT51"/>
    <mergeCell ref="AN65:AP65"/>
    <mergeCell ref="AG65:AM65"/>
    <mergeCell ref="AN66:AP66"/>
    <mergeCell ref="AG66:AM66"/>
    <mergeCell ref="AN67:AP67"/>
    <mergeCell ref="AG67:AM67"/>
    <mergeCell ref="AN68:AP68"/>
    <mergeCell ref="AG68:AM68"/>
    <mergeCell ref="AN54:AP54"/>
    <mergeCell ref="AK33:AO33"/>
    <mergeCell ref="L33:P33"/>
    <mergeCell ref="W33:AE33"/>
    <mergeCell ref="AK35:AO35"/>
    <mergeCell ref="X35:AB35"/>
    <mergeCell ref="AR2:BE2"/>
    <mergeCell ref="AG64:AM64"/>
    <mergeCell ref="AG63:AM63"/>
    <mergeCell ref="AG62:AM62"/>
    <mergeCell ref="AG52:AM52"/>
    <mergeCell ref="AG61:AM61"/>
    <mergeCell ref="AG60:AM60"/>
    <mergeCell ref="AG57:AM57"/>
    <mergeCell ref="AG56:AM56"/>
    <mergeCell ref="AG55:AM55"/>
    <mergeCell ref="AG59:AM59"/>
    <mergeCell ref="AG58:AM58"/>
    <mergeCell ref="AM47:AN47"/>
    <mergeCell ref="AM49:AP49"/>
    <mergeCell ref="AM50:AP50"/>
    <mergeCell ref="AN56:AP56"/>
    <mergeCell ref="AN64:AP64"/>
    <mergeCell ref="AN63:AP63"/>
    <mergeCell ref="AN58:AP58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E69:I69"/>
    <mergeCell ref="K69:AF69"/>
    <mergeCell ref="E70:I70"/>
    <mergeCell ref="K70:AF70"/>
    <mergeCell ref="E71:I71"/>
    <mergeCell ref="K71:AF71"/>
    <mergeCell ref="D72:H72"/>
    <mergeCell ref="J72:AF72"/>
    <mergeCell ref="D73:H73"/>
    <mergeCell ref="J73:AF73"/>
    <mergeCell ref="L45:AO45"/>
    <mergeCell ref="D65:H65"/>
    <mergeCell ref="J65:AF65"/>
    <mergeCell ref="E66:I66"/>
    <mergeCell ref="K66:AF66"/>
    <mergeCell ref="E67:I67"/>
    <mergeCell ref="K67:AF67"/>
    <mergeCell ref="E68:I68"/>
    <mergeCell ref="K68:AF68"/>
    <mergeCell ref="AG54:AM54"/>
    <mergeCell ref="AN62:AP62"/>
    <mergeCell ref="AN52:AP52"/>
    <mergeCell ref="AN57:AP57"/>
    <mergeCell ref="AN55:AP55"/>
    <mergeCell ref="AN60:AP60"/>
    <mergeCell ref="AN59:AP59"/>
    <mergeCell ref="AN61:AP61"/>
    <mergeCell ref="C52:G52"/>
    <mergeCell ref="D61:H61"/>
    <mergeCell ref="D56:H56"/>
    <mergeCell ref="D57:H57"/>
    <mergeCell ref="D59:H59"/>
    <mergeCell ref="D55:H55"/>
    <mergeCell ref="E58:I58"/>
    <mergeCell ref="E63:I63"/>
    <mergeCell ref="E64:I64"/>
    <mergeCell ref="E62:I62"/>
    <mergeCell ref="E60:I60"/>
    <mergeCell ref="I52:AF52"/>
    <mergeCell ref="J56:AF56"/>
    <mergeCell ref="J57:AF57"/>
    <mergeCell ref="J59:AF59"/>
    <mergeCell ref="J61:AF61"/>
    <mergeCell ref="J55:AF55"/>
    <mergeCell ref="K62:AF62"/>
    <mergeCell ref="K58:AF58"/>
    <mergeCell ref="K63:AF63"/>
    <mergeCell ref="K60:AF60"/>
    <mergeCell ref="K64:AF64"/>
  </mergeCells>
  <hyperlinks>
    <hyperlink ref="A55" location="'1 - SO 01 - Bourací práce'!C2" display="/" xr:uid="{00000000-0004-0000-0000-000000000000}"/>
    <hyperlink ref="A56" location="'2 - SO 01 - Stavební úpravy'!C2" display="/" xr:uid="{00000000-0004-0000-0000-000001000000}"/>
    <hyperlink ref="A58" location="'1 - Sanační omítky a inje...'!C2" display="/" xr:uid="{00000000-0004-0000-0000-000002000000}"/>
    <hyperlink ref="A60" location="'1 - Okapový chodník a svi...'!C2" display="/" xr:uid="{00000000-0004-0000-0000-000003000000}"/>
    <hyperlink ref="A62" location="'1 - Vodovod'!C2" display="/" xr:uid="{00000000-0004-0000-0000-000004000000}"/>
    <hyperlink ref="A63" location="'2 - Kanalizace'!C2" display="/" xr:uid="{00000000-0004-0000-0000-000005000000}"/>
    <hyperlink ref="A64" location="'3 - Zařizovací předměty'!C2" display="/" xr:uid="{00000000-0004-0000-0000-000006000000}"/>
    <hyperlink ref="A66" location="'1 - Elektroinstalace - si...'!C2" display="/" xr:uid="{00000000-0004-0000-0000-000007000000}"/>
    <hyperlink ref="A67" location="'1.1 - Elektroinstalace  -...'!C2" display="/" xr:uid="{00000000-0004-0000-0000-000008000000}"/>
    <hyperlink ref="A68" location="'1.2 - Elektroinstalace - ...'!C2" display="/" xr:uid="{00000000-0004-0000-0000-000009000000}"/>
    <hyperlink ref="A69" location="'2 - Elektroinstalace - sl...'!C2" display="/" xr:uid="{00000000-0004-0000-0000-00000A000000}"/>
    <hyperlink ref="A70" location="'2.1 - Elektroinstalace - ...'!C2" display="/" xr:uid="{00000000-0004-0000-0000-00000B000000}"/>
    <hyperlink ref="A71" location="'3 - GSM'!C2" display="/" xr:uid="{00000000-0004-0000-0000-00000C000000}"/>
    <hyperlink ref="A72" location="'7 - Vzduchotechnika'!C2" display="/" xr:uid="{00000000-0004-0000-0000-00000D000000}"/>
    <hyperlink ref="A73" location="'8 - VRN'!C2" display="/" xr:uid="{00000000-0004-0000-0000-00000E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12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1" width="14.16406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AT2" s="21" t="s">
        <v>110</v>
      </c>
    </row>
    <row r="3" spans="1:46" s="1" customFormat="1" ht="6.95" customHeight="1"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24"/>
      <c r="AT3" s="21" t="s">
        <v>80</v>
      </c>
    </row>
    <row r="4" spans="1:46" s="1" customFormat="1" ht="24.95" customHeight="1">
      <c r="B4" s="24"/>
      <c r="D4" s="115" t="s">
        <v>134</v>
      </c>
      <c r="L4" s="24"/>
      <c r="M4" s="116" t="s">
        <v>10</v>
      </c>
      <c r="AT4" s="21" t="s">
        <v>4</v>
      </c>
    </row>
    <row r="5" spans="1:46" s="1" customFormat="1" ht="6.95" customHeight="1">
      <c r="B5" s="24"/>
      <c r="L5" s="24"/>
    </row>
    <row r="6" spans="1:46" s="1" customFormat="1" ht="12" customHeight="1">
      <c r="B6" s="24"/>
      <c r="D6" s="117" t="s">
        <v>15</v>
      </c>
      <c r="L6" s="24"/>
    </row>
    <row r="7" spans="1:46" s="1" customFormat="1" ht="16.5" customHeight="1">
      <c r="B7" s="24"/>
      <c r="E7" s="423" t="str">
        <f>'Rekapitulace stavby'!K6</f>
        <v>Rekonstrukce rehabilitace v 1.PP budovy B v HNSP v Bílině</v>
      </c>
      <c r="F7" s="424"/>
      <c r="G7" s="424"/>
      <c r="H7" s="424"/>
      <c r="L7" s="24"/>
    </row>
    <row r="8" spans="1:46" s="1" customFormat="1" ht="12" customHeight="1">
      <c r="B8" s="24"/>
      <c r="D8" s="117" t="s">
        <v>147</v>
      </c>
      <c r="L8" s="24"/>
    </row>
    <row r="9" spans="1:46" s="2" customFormat="1" ht="16.5" customHeight="1">
      <c r="A9" s="38"/>
      <c r="B9" s="43"/>
      <c r="C9" s="38"/>
      <c r="D9" s="38"/>
      <c r="E9" s="423" t="s">
        <v>4002</v>
      </c>
      <c r="F9" s="426"/>
      <c r="G9" s="426"/>
      <c r="H9" s="426"/>
      <c r="I9" s="38"/>
      <c r="J9" s="38"/>
      <c r="K9" s="38"/>
      <c r="L9" s="11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46" s="2" customFormat="1" ht="12" customHeight="1">
      <c r="A10" s="38"/>
      <c r="B10" s="43"/>
      <c r="C10" s="38"/>
      <c r="D10" s="117" t="s">
        <v>2649</v>
      </c>
      <c r="E10" s="38"/>
      <c r="F10" s="38"/>
      <c r="G10" s="38"/>
      <c r="H10" s="38"/>
      <c r="I10" s="38"/>
      <c r="J10" s="38"/>
      <c r="K10" s="38"/>
      <c r="L10" s="11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46" s="2" customFormat="1" ht="30" customHeight="1">
      <c r="A11" s="38"/>
      <c r="B11" s="43"/>
      <c r="C11" s="38"/>
      <c r="D11" s="38"/>
      <c r="E11" s="425" t="s">
        <v>4431</v>
      </c>
      <c r="F11" s="426"/>
      <c r="G11" s="426"/>
      <c r="H11" s="426"/>
      <c r="I11" s="38"/>
      <c r="J11" s="38"/>
      <c r="K11" s="38"/>
      <c r="L11" s="11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46" s="2" customFormat="1" ht="11.25">
      <c r="A12" s="38"/>
      <c r="B12" s="43"/>
      <c r="C12" s="38"/>
      <c r="D12" s="38"/>
      <c r="E12" s="38"/>
      <c r="F12" s="38"/>
      <c r="G12" s="38"/>
      <c r="H12" s="38"/>
      <c r="I12" s="38"/>
      <c r="J12" s="38"/>
      <c r="K12" s="38"/>
      <c r="L12" s="11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46" s="2" customFormat="1" ht="12" customHeight="1">
      <c r="A13" s="38"/>
      <c r="B13" s="43"/>
      <c r="C13" s="38"/>
      <c r="D13" s="117" t="s">
        <v>17</v>
      </c>
      <c r="E13" s="38"/>
      <c r="F13" s="107" t="s">
        <v>18</v>
      </c>
      <c r="G13" s="38"/>
      <c r="H13" s="38"/>
      <c r="I13" s="117" t="s">
        <v>19</v>
      </c>
      <c r="J13" s="107" t="s">
        <v>18</v>
      </c>
      <c r="K13" s="38"/>
      <c r="L13" s="11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46" s="2" customFormat="1" ht="12" customHeight="1">
      <c r="A14" s="38"/>
      <c r="B14" s="43"/>
      <c r="C14" s="38"/>
      <c r="D14" s="117" t="s">
        <v>20</v>
      </c>
      <c r="E14" s="38"/>
      <c r="F14" s="107" t="s">
        <v>21</v>
      </c>
      <c r="G14" s="38"/>
      <c r="H14" s="38"/>
      <c r="I14" s="117" t="s">
        <v>22</v>
      </c>
      <c r="J14" s="119" t="str">
        <f>'Rekapitulace stavby'!AN8</f>
        <v>14. 12. 2025</v>
      </c>
      <c r="K14" s="38"/>
      <c r="L14" s="11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46" s="2" customFormat="1" ht="10.9" customHeight="1">
      <c r="A15" s="38"/>
      <c r="B15" s="43"/>
      <c r="C15" s="38"/>
      <c r="D15" s="38"/>
      <c r="E15" s="38"/>
      <c r="F15" s="38"/>
      <c r="G15" s="38"/>
      <c r="H15" s="38"/>
      <c r="I15" s="38"/>
      <c r="J15" s="38"/>
      <c r="K15" s="38"/>
      <c r="L15" s="11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46" s="2" customFormat="1" ht="12" customHeight="1">
      <c r="A16" s="38"/>
      <c r="B16" s="43"/>
      <c r="C16" s="38"/>
      <c r="D16" s="117" t="s">
        <v>24</v>
      </c>
      <c r="E16" s="38"/>
      <c r="F16" s="38"/>
      <c r="G16" s="38"/>
      <c r="H16" s="38"/>
      <c r="I16" s="117" t="s">
        <v>25</v>
      </c>
      <c r="J16" s="107" t="s">
        <v>26</v>
      </c>
      <c r="K16" s="38"/>
      <c r="L16" s="11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s="2" customFormat="1" ht="18" customHeight="1">
      <c r="A17" s="38"/>
      <c r="B17" s="43"/>
      <c r="C17" s="38"/>
      <c r="D17" s="38"/>
      <c r="E17" s="107" t="s">
        <v>27</v>
      </c>
      <c r="F17" s="38"/>
      <c r="G17" s="38"/>
      <c r="H17" s="38"/>
      <c r="I17" s="117" t="s">
        <v>28</v>
      </c>
      <c r="J17" s="107" t="s">
        <v>29</v>
      </c>
      <c r="K17" s="38"/>
      <c r="L17" s="11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s="2" customFormat="1" ht="6.95" customHeight="1">
      <c r="A18" s="38"/>
      <c r="B18" s="43"/>
      <c r="C18" s="38"/>
      <c r="D18" s="38"/>
      <c r="E18" s="38"/>
      <c r="F18" s="38"/>
      <c r="G18" s="38"/>
      <c r="H18" s="38"/>
      <c r="I18" s="38"/>
      <c r="J18" s="38"/>
      <c r="K18" s="38"/>
      <c r="L18" s="11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s="2" customFormat="1" ht="12" customHeight="1">
      <c r="A19" s="38"/>
      <c r="B19" s="43"/>
      <c r="C19" s="38"/>
      <c r="D19" s="117" t="s">
        <v>30</v>
      </c>
      <c r="E19" s="38"/>
      <c r="F19" s="38"/>
      <c r="G19" s="38"/>
      <c r="H19" s="38"/>
      <c r="I19" s="117" t="s">
        <v>25</v>
      </c>
      <c r="J19" s="34" t="str">
        <f>'Rekapitulace stavby'!AN13</f>
        <v>Vyplň údaj</v>
      </c>
      <c r="K19" s="38"/>
      <c r="L19" s="11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s="2" customFormat="1" ht="18" customHeight="1">
      <c r="A20" s="38"/>
      <c r="B20" s="43"/>
      <c r="C20" s="38"/>
      <c r="D20" s="38"/>
      <c r="E20" s="427" t="str">
        <f>'Rekapitulace stavby'!E14</f>
        <v>Vyplň údaj</v>
      </c>
      <c r="F20" s="428"/>
      <c r="G20" s="428"/>
      <c r="H20" s="428"/>
      <c r="I20" s="117" t="s">
        <v>28</v>
      </c>
      <c r="J20" s="34" t="str">
        <f>'Rekapitulace stavby'!AN14</f>
        <v>Vyplň údaj</v>
      </c>
      <c r="K20" s="38"/>
      <c r="L20" s="11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s="2" customFormat="1" ht="6.95" customHeight="1">
      <c r="A21" s="38"/>
      <c r="B21" s="43"/>
      <c r="C21" s="38"/>
      <c r="D21" s="38"/>
      <c r="E21" s="38"/>
      <c r="F21" s="38"/>
      <c r="G21" s="38"/>
      <c r="H21" s="38"/>
      <c r="I21" s="38"/>
      <c r="J21" s="38"/>
      <c r="K21" s="38"/>
      <c r="L21" s="11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s="2" customFormat="1" ht="12" customHeight="1">
      <c r="A22" s="38"/>
      <c r="B22" s="43"/>
      <c r="C22" s="38"/>
      <c r="D22" s="117" t="s">
        <v>32</v>
      </c>
      <c r="E22" s="38"/>
      <c r="F22" s="38"/>
      <c r="G22" s="38"/>
      <c r="H22" s="38"/>
      <c r="I22" s="117" t="s">
        <v>25</v>
      </c>
      <c r="J22" s="107" t="str">
        <f>IF('Rekapitulace stavby'!AN16="","",'Rekapitulace stavby'!AN16)</f>
        <v/>
      </c>
      <c r="K22" s="38"/>
      <c r="L22" s="11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s="2" customFormat="1" ht="18" customHeight="1">
      <c r="A23" s="38"/>
      <c r="B23" s="43"/>
      <c r="C23" s="38"/>
      <c r="D23" s="38"/>
      <c r="E23" s="107" t="str">
        <f>IF('Rekapitulace stavby'!E17="","",'Rekapitulace stavby'!E17)</f>
        <v xml:space="preserve"> </v>
      </c>
      <c r="F23" s="38"/>
      <c r="G23" s="38"/>
      <c r="H23" s="38"/>
      <c r="I23" s="117" t="s">
        <v>28</v>
      </c>
      <c r="J23" s="107" t="str">
        <f>IF('Rekapitulace stavby'!AN17="","",'Rekapitulace stavby'!AN17)</f>
        <v/>
      </c>
      <c r="K23" s="38"/>
      <c r="L23" s="11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s="2" customFormat="1" ht="6.95" customHeight="1">
      <c r="A24" s="38"/>
      <c r="B24" s="43"/>
      <c r="C24" s="38"/>
      <c r="D24" s="38"/>
      <c r="E24" s="38"/>
      <c r="F24" s="38"/>
      <c r="G24" s="38"/>
      <c r="H24" s="38"/>
      <c r="I24" s="38"/>
      <c r="J24" s="38"/>
      <c r="K24" s="38"/>
      <c r="L24" s="11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s="2" customFormat="1" ht="12" customHeight="1">
      <c r="A25" s="38"/>
      <c r="B25" s="43"/>
      <c r="C25" s="38"/>
      <c r="D25" s="117" t="s">
        <v>34</v>
      </c>
      <c r="E25" s="38"/>
      <c r="F25" s="38"/>
      <c r="G25" s="38"/>
      <c r="H25" s="38"/>
      <c r="I25" s="117" t="s">
        <v>25</v>
      </c>
      <c r="J25" s="107" t="str">
        <f>IF('Rekapitulace stavby'!AN19="","",'Rekapitulace stavby'!AN19)</f>
        <v/>
      </c>
      <c r="K25" s="38"/>
      <c r="L25" s="11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s="2" customFormat="1" ht="18" customHeight="1">
      <c r="A26" s="38"/>
      <c r="B26" s="43"/>
      <c r="C26" s="38"/>
      <c r="D26" s="38"/>
      <c r="E26" s="107" t="str">
        <f>IF('Rekapitulace stavby'!E20="","",'Rekapitulace stavby'!E20)</f>
        <v xml:space="preserve"> </v>
      </c>
      <c r="F26" s="38"/>
      <c r="G26" s="38"/>
      <c r="H26" s="38"/>
      <c r="I26" s="117" t="s">
        <v>28</v>
      </c>
      <c r="J26" s="107" t="str">
        <f>IF('Rekapitulace stavby'!AN20="","",'Rekapitulace stavby'!AN20)</f>
        <v/>
      </c>
      <c r="K26" s="38"/>
      <c r="L26" s="11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s="2" customFormat="1" ht="6.95" customHeight="1">
      <c r="A27" s="38"/>
      <c r="B27" s="43"/>
      <c r="C27" s="38"/>
      <c r="D27" s="38"/>
      <c r="E27" s="38"/>
      <c r="F27" s="38"/>
      <c r="G27" s="38"/>
      <c r="H27" s="38"/>
      <c r="I27" s="38"/>
      <c r="J27" s="38"/>
      <c r="K27" s="38"/>
      <c r="L27" s="11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s="2" customFormat="1" ht="12" customHeight="1">
      <c r="A28" s="38"/>
      <c r="B28" s="43"/>
      <c r="C28" s="38"/>
      <c r="D28" s="117" t="s">
        <v>35</v>
      </c>
      <c r="E28" s="38"/>
      <c r="F28" s="38"/>
      <c r="G28" s="38"/>
      <c r="H28" s="38"/>
      <c r="I28" s="38"/>
      <c r="J28" s="38"/>
      <c r="K28" s="38"/>
      <c r="L28" s="11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s="8" customFormat="1" ht="71.25" customHeight="1">
      <c r="A29" s="120"/>
      <c r="B29" s="121"/>
      <c r="C29" s="120"/>
      <c r="D29" s="120"/>
      <c r="E29" s="429" t="s">
        <v>36</v>
      </c>
      <c r="F29" s="429"/>
      <c r="G29" s="429"/>
      <c r="H29" s="429"/>
      <c r="I29" s="120"/>
      <c r="J29" s="120"/>
      <c r="K29" s="120"/>
      <c r="L29" s="122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</row>
    <row r="30" spans="1:31" s="2" customFormat="1" ht="6.95" customHeight="1">
      <c r="A30" s="38"/>
      <c r="B30" s="43"/>
      <c r="C30" s="38"/>
      <c r="D30" s="38"/>
      <c r="E30" s="38"/>
      <c r="F30" s="38"/>
      <c r="G30" s="38"/>
      <c r="H30" s="38"/>
      <c r="I30" s="38"/>
      <c r="J30" s="38"/>
      <c r="K30" s="38"/>
      <c r="L30" s="11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s="2" customFormat="1" ht="6.95" customHeight="1">
      <c r="A31" s="38"/>
      <c r="B31" s="43"/>
      <c r="C31" s="38"/>
      <c r="D31" s="123"/>
      <c r="E31" s="123"/>
      <c r="F31" s="123"/>
      <c r="G31" s="123"/>
      <c r="H31" s="123"/>
      <c r="I31" s="123"/>
      <c r="J31" s="123"/>
      <c r="K31" s="123"/>
      <c r="L31" s="11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s="2" customFormat="1" ht="25.35" customHeight="1">
      <c r="A32" s="38"/>
      <c r="B32" s="43"/>
      <c r="C32" s="38"/>
      <c r="D32" s="124" t="s">
        <v>37</v>
      </c>
      <c r="E32" s="38"/>
      <c r="F32" s="38"/>
      <c r="G32" s="38"/>
      <c r="H32" s="38"/>
      <c r="I32" s="38"/>
      <c r="J32" s="125">
        <f>ROUND(J87, 2)</f>
        <v>0</v>
      </c>
      <c r="K32" s="38"/>
      <c r="L32" s="11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s="2" customFormat="1" ht="6.95" customHeight="1">
      <c r="A33" s="38"/>
      <c r="B33" s="43"/>
      <c r="C33" s="38"/>
      <c r="D33" s="123"/>
      <c r="E33" s="123"/>
      <c r="F33" s="123"/>
      <c r="G33" s="123"/>
      <c r="H33" s="123"/>
      <c r="I33" s="123"/>
      <c r="J33" s="123"/>
      <c r="K33" s="123"/>
      <c r="L33" s="11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s="2" customFormat="1" ht="14.45" customHeight="1">
      <c r="A34" s="38"/>
      <c r="B34" s="43"/>
      <c r="C34" s="38"/>
      <c r="D34" s="38"/>
      <c r="E34" s="38"/>
      <c r="F34" s="126" t="s">
        <v>39</v>
      </c>
      <c r="G34" s="38"/>
      <c r="H34" s="38"/>
      <c r="I34" s="126" t="s">
        <v>38</v>
      </c>
      <c r="J34" s="126" t="s">
        <v>40</v>
      </c>
      <c r="K34" s="38"/>
      <c r="L34" s="11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s="2" customFormat="1" ht="14.45" customHeight="1">
      <c r="A35" s="38"/>
      <c r="B35" s="43"/>
      <c r="C35" s="38"/>
      <c r="D35" s="127" t="s">
        <v>41</v>
      </c>
      <c r="E35" s="117" t="s">
        <v>42</v>
      </c>
      <c r="F35" s="128">
        <f>ROUND((SUM(BE87:BE125)),  2)</f>
        <v>0</v>
      </c>
      <c r="G35" s="38"/>
      <c r="H35" s="38"/>
      <c r="I35" s="129">
        <v>0.21</v>
      </c>
      <c r="J35" s="128">
        <f>ROUND(((SUM(BE87:BE125))*I35),  2)</f>
        <v>0</v>
      </c>
      <c r="K35" s="38"/>
      <c r="L35" s="11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s="2" customFormat="1" ht="14.45" customHeight="1">
      <c r="A36" s="38"/>
      <c r="B36" s="43"/>
      <c r="C36" s="38"/>
      <c r="D36" s="38"/>
      <c r="E36" s="117" t="s">
        <v>43</v>
      </c>
      <c r="F36" s="128">
        <f>ROUND((SUM(BF87:BF125)),  2)</f>
        <v>0</v>
      </c>
      <c r="G36" s="38"/>
      <c r="H36" s="38"/>
      <c r="I36" s="129">
        <v>0.12</v>
      </c>
      <c r="J36" s="128">
        <f>ROUND(((SUM(BF87:BF125))*I36),  2)</f>
        <v>0</v>
      </c>
      <c r="K36" s="38"/>
      <c r="L36" s="11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s="2" customFormat="1" ht="14.45" hidden="1" customHeight="1">
      <c r="A37" s="38"/>
      <c r="B37" s="43"/>
      <c r="C37" s="38"/>
      <c r="D37" s="38"/>
      <c r="E37" s="117" t="s">
        <v>44</v>
      </c>
      <c r="F37" s="128">
        <f>ROUND((SUM(BG87:BG125)),  2)</f>
        <v>0</v>
      </c>
      <c r="G37" s="38"/>
      <c r="H37" s="38"/>
      <c r="I37" s="129">
        <v>0.21</v>
      </c>
      <c r="J37" s="128">
        <f>0</f>
        <v>0</v>
      </c>
      <c r="K37" s="38"/>
      <c r="L37" s="11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s="2" customFormat="1" ht="14.45" hidden="1" customHeight="1">
      <c r="A38" s="38"/>
      <c r="B38" s="43"/>
      <c r="C38" s="38"/>
      <c r="D38" s="38"/>
      <c r="E38" s="117" t="s">
        <v>45</v>
      </c>
      <c r="F38" s="128">
        <f>ROUND((SUM(BH87:BH125)),  2)</f>
        <v>0</v>
      </c>
      <c r="G38" s="38"/>
      <c r="H38" s="38"/>
      <c r="I38" s="129">
        <v>0.12</v>
      </c>
      <c r="J38" s="128">
        <f>0</f>
        <v>0</v>
      </c>
      <c r="K38" s="38"/>
      <c r="L38" s="11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s="2" customFormat="1" ht="14.45" hidden="1" customHeight="1">
      <c r="A39" s="38"/>
      <c r="B39" s="43"/>
      <c r="C39" s="38"/>
      <c r="D39" s="38"/>
      <c r="E39" s="117" t="s">
        <v>46</v>
      </c>
      <c r="F39" s="128">
        <f>ROUND((SUM(BI87:BI125)),  2)</f>
        <v>0</v>
      </c>
      <c r="G39" s="38"/>
      <c r="H39" s="38"/>
      <c r="I39" s="129">
        <v>0</v>
      </c>
      <c r="J39" s="128">
        <f>0</f>
        <v>0</v>
      </c>
      <c r="K39" s="38"/>
      <c r="L39" s="11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s="2" customFormat="1" ht="6.95" customHeight="1">
      <c r="A40" s="38"/>
      <c r="B40" s="43"/>
      <c r="C40" s="38"/>
      <c r="D40" s="38"/>
      <c r="E40" s="38"/>
      <c r="F40" s="38"/>
      <c r="G40" s="38"/>
      <c r="H40" s="38"/>
      <c r="I40" s="38"/>
      <c r="J40" s="38"/>
      <c r="K40" s="38"/>
      <c r="L40" s="11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s="2" customFormat="1" ht="25.35" customHeight="1">
      <c r="A41" s="38"/>
      <c r="B41" s="43"/>
      <c r="C41" s="130"/>
      <c r="D41" s="131" t="s">
        <v>47</v>
      </c>
      <c r="E41" s="132"/>
      <c r="F41" s="132"/>
      <c r="G41" s="133" t="s">
        <v>48</v>
      </c>
      <c r="H41" s="134" t="s">
        <v>49</v>
      </c>
      <c r="I41" s="132"/>
      <c r="J41" s="135">
        <f>SUM(J32:J39)</f>
        <v>0</v>
      </c>
      <c r="K41" s="136"/>
      <c r="L41" s="11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s="2" customFormat="1" ht="14.45" customHeight="1">
      <c r="A42" s="38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6" spans="1:31" s="2" customFormat="1" ht="6.95" customHeight="1">
      <c r="A46" s="38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s="2" customFormat="1" ht="24.95" customHeight="1">
      <c r="A47" s="38"/>
      <c r="B47" s="39"/>
      <c r="C47" s="27" t="s">
        <v>163</v>
      </c>
      <c r="D47" s="40"/>
      <c r="E47" s="40"/>
      <c r="F47" s="40"/>
      <c r="G47" s="40"/>
      <c r="H47" s="40"/>
      <c r="I47" s="40"/>
      <c r="J47" s="40"/>
      <c r="K47" s="40"/>
      <c r="L47" s="11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s="2" customFormat="1" ht="6.95" customHeight="1">
      <c r="A48" s="38"/>
      <c r="B48" s="39"/>
      <c r="C48" s="40"/>
      <c r="D48" s="40"/>
      <c r="E48" s="40"/>
      <c r="F48" s="40"/>
      <c r="G48" s="40"/>
      <c r="H48" s="40"/>
      <c r="I48" s="40"/>
      <c r="J48" s="40"/>
      <c r="K48" s="40"/>
      <c r="L48" s="11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47" s="2" customFormat="1" ht="12" customHeight="1">
      <c r="A49" s="38"/>
      <c r="B49" s="39"/>
      <c r="C49" s="33" t="s">
        <v>15</v>
      </c>
      <c r="D49" s="40"/>
      <c r="E49" s="40"/>
      <c r="F49" s="40"/>
      <c r="G49" s="40"/>
      <c r="H49" s="40"/>
      <c r="I49" s="40"/>
      <c r="J49" s="40"/>
      <c r="K49" s="40"/>
      <c r="L49" s="11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47" s="2" customFormat="1" ht="16.5" customHeight="1">
      <c r="A50" s="38"/>
      <c r="B50" s="39"/>
      <c r="C50" s="40"/>
      <c r="D50" s="40"/>
      <c r="E50" s="430" t="str">
        <f>E7</f>
        <v>Rekonstrukce rehabilitace v 1.PP budovy B v HNSP v Bílině</v>
      </c>
      <c r="F50" s="431"/>
      <c r="G50" s="431"/>
      <c r="H50" s="431"/>
      <c r="I50" s="40"/>
      <c r="J50" s="40"/>
      <c r="K50" s="40"/>
      <c r="L50" s="11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47" s="1" customFormat="1" ht="12" customHeight="1">
      <c r="B51" s="25"/>
      <c r="C51" s="33" t="s">
        <v>147</v>
      </c>
      <c r="D51" s="26"/>
      <c r="E51" s="26"/>
      <c r="F51" s="26"/>
      <c r="G51" s="26"/>
      <c r="H51" s="26"/>
      <c r="I51" s="26"/>
      <c r="J51" s="26"/>
      <c r="K51" s="26"/>
      <c r="L51" s="24"/>
    </row>
    <row r="52" spans="1:47" s="2" customFormat="1" ht="16.5" customHeight="1">
      <c r="A52" s="38"/>
      <c r="B52" s="39"/>
      <c r="C52" s="40"/>
      <c r="D52" s="40"/>
      <c r="E52" s="430" t="s">
        <v>4002</v>
      </c>
      <c r="F52" s="432"/>
      <c r="G52" s="432"/>
      <c r="H52" s="432"/>
      <c r="I52" s="40"/>
      <c r="J52" s="40"/>
      <c r="K52" s="40"/>
      <c r="L52" s="11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47" s="2" customFormat="1" ht="12" customHeight="1">
      <c r="A53" s="38"/>
      <c r="B53" s="39"/>
      <c r="C53" s="33" t="s">
        <v>2649</v>
      </c>
      <c r="D53" s="40"/>
      <c r="E53" s="40"/>
      <c r="F53" s="40"/>
      <c r="G53" s="40"/>
      <c r="H53" s="40"/>
      <c r="I53" s="40"/>
      <c r="J53" s="40"/>
      <c r="K53" s="40"/>
      <c r="L53" s="11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47" s="2" customFormat="1" ht="30" customHeight="1">
      <c r="A54" s="38"/>
      <c r="B54" s="39"/>
      <c r="C54" s="40"/>
      <c r="D54" s="40"/>
      <c r="E54" s="384" t="str">
        <f>E11</f>
        <v>1.1 - Elektroinstalace  - silnoproud - doplnění 1 bezdotykové otevírání dveří</v>
      </c>
      <c r="F54" s="432"/>
      <c r="G54" s="432"/>
      <c r="H54" s="432"/>
      <c r="I54" s="40"/>
      <c r="J54" s="40"/>
      <c r="K54" s="40"/>
      <c r="L54" s="11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47" s="2" customFormat="1" ht="6.95" customHeight="1">
      <c r="A55" s="38"/>
      <c r="B55" s="39"/>
      <c r="C55" s="40"/>
      <c r="D55" s="40"/>
      <c r="E55" s="40"/>
      <c r="F55" s="40"/>
      <c r="G55" s="40"/>
      <c r="H55" s="40"/>
      <c r="I55" s="40"/>
      <c r="J55" s="40"/>
      <c r="K55" s="40"/>
      <c r="L55" s="11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47" s="2" customFormat="1" ht="12" customHeight="1">
      <c r="A56" s="38"/>
      <c r="B56" s="39"/>
      <c r="C56" s="33" t="s">
        <v>20</v>
      </c>
      <c r="D56" s="40"/>
      <c r="E56" s="40"/>
      <c r="F56" s="31" t="str">
        <f>F14</f>
        <v xml:space="preserve"> </v>
      </c>
      <c r="G56" s="40"/>
      <c r="H56" s="40"/>
      <c r="I56" s="33" t="s">
        <v>22</v>
      </c>
      <c r="J56" s="63" t="str">
        <f>IF(J14="","",J14)</f>
        <v>14. 12. 2025</v>
      </c>
      <c r="K56" s="40"/>
      <c r="L56" s="11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47" s="2" customFormat="1" ht="6.95" customHeight="1">
      <c r="A57" s="38"/>
      <c r="B57" s="39"/>
      <c r="C57" s="40"/>
      <c r="D57" s="40"/>
      <c r="E57" s="40"/>
      <c r="F57" s="40"/>
      <c r="G57" s="40"/>
      <c r="H57" s="40"/>
      <c r="I57" s="40"/>
      <c r="J57" s="40"/>
      <c r="K57" s="40"/>
      <c r="L57" s="11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47" s="2" customFormat="1" ht="15.2" customHeight="1">
      <c r="A58" s="38"/>
      <c r="B58" s="39"/>
      <c r="C58" s="33" t="s">
        <v>24</v>
      </c>
      <c r="D58" s="40"/>
      <c r="E58" s="40"/>
      <c r="F58" s="31" t="str">
        <f>E17</f>
        <v>Město Bílina, Břežánská 50/4, 418 01 Bílina</v>
      </c>
      <c r="G58" s="40"/>
      <c r="H58" s="40"/>
      <c r="I58" s="33" t="s">
        <v>32</v>
      </c>
      <c r="J58" s="36" t="str">
        <f>E23</f>
        <v xml:space="preserve"> </v>
      </c>
      <c r="K58" s="40"/>
      <c r="L58" s="11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47" s="2" customFormat="1" ht="15.2" customHeight="1">
      <c r="A59" s="38"/>
      <c r="B59" s="39"/>
      <c r="C59" s="33" t="s">
        <v>30</v>
      </c>
      <c r="D59" s="40"/>
      <c r="E59" s="40"/>
      <c r="F59" s="31" t="str">
        <f>IF(E20="","",E20)</f>
        <v>Vyplň údaj</v>
      </c>
      <c r="G59" s="40"/>
      <c r="H59" s="40"/>
      <c r="I59" s="33" t="s">
        <v>34</v>
      </c>
      <c r="J59" s="36" t="str">
        <f>E26</f>
        <v xml:space="preserve"> </v>
      </c>
      <c r="K59" s="40"/>
      <c r="L59" s="11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47" s="2" customFormat="1" ht="10.35" customHeight="1">
      <c r="A60" s="38"/>
      <c r="B60" s="39"/>
      <c r="C60" s="40"/>
      <c r="D60" s="40"/>
      <c r="E60" s="40"/>
      <c r="F60" s="40"/>
      <c r="G60" s="40"/>
      <c r="H60" s="40"/>
      <c r="I60" s="40"/>
      <c r="J60" s="40"/>
      <c r="K60" s="40"/>
      <c r="L60" s="11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47" s="2" customFormat="1" ht="29.25" customHeight="1">
      <c r="A61" s="38"/>
      <c r="B61" s="39"/>
      <c r="C61" s="141" t="s">
        <v>164</v>
      </c>
      <c r="D61" s="142"/>
      <c r="E61" s="142"/>
      <c r="F61" s="142"/>
      <c r="G61" s="142"/>
      <c r="H61" s="142"/>
      <c r="I61" s="142"/>
      <c r="J61" s="143" t="s">
        <v>165</v>
      </c>
      <c r="K61" s="142"/>
      <c r="L61" s="11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47" s="2" customFormat="1" ht="10.35" customHeight="1">
      <c r="A62" s="38"/>
      <c r="B62" s="39"/>
      <c r="C62" s="40"/>
      <c r="D62" s="40"/>
      <c r="E62" s="40"/>
      <c r="F62" s="40"/>
      <c r="G62" s="40"/>
      <c r="H62" s="40"/>
      <c r="I62" s="40"/>
      <c r="J62" s="40"/>
      <c r="K62" s="40"/>
      <c r="L62" s="11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47" s="2" customFormat="1" ht="22.9" customHeight="1">
      <c r="A63" s="38"/>
      <c r="B63" s="39"/>
      <c r="C63" s="144" t="s">
        <v>69</v>
      </c>
      <c r="D63" s="40"/>
      <c r="E63" s="40"/>
      <c r="F63" s="40"/>
      <c r="G63" s="40"/>
      <c r="H63" s="40"/>
      <c r="I63" s="40"/>
      <c r="J63" s="81">
        <f>J87</f>
        <v>0</v>
      </c>
      <c r="K63" s="40"/>
      <c r="L63" s="11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U63" s="21" t="s">
        <v>166</v>
      </c>
    </row>
    <row r="64" spans="1:47" s="9" customFormat="1" ht="24.95" customHeight="1">
      <c r="B64" s="145"/>
      <c r="C64" s="146"/>
      <c r="D64" s="147" t="s">
        <v>1083</v>
      </c>
      <c r="E64" s="148"/>
      <c r="F64" s="148"/>
      <c r="G64" s="148"/>
      <c r="H64" s="148"/>
      <c r="I64" s="148"/>
      <c r="J64" s="149">
        <f>J88</f>
        <v>0</v>
      </c>
      <c r="K64" s="146"/>
      <c r="L64" s="150"/>
    </row>
    <row r="65" spans="1:31" s="10" customFormat="1" ht="19.899999999999999" customHeight="1">
      <c r="B65" s="151"/>
      <c r="C65" s="101"/>
      <c r="D65" s="152" t="s">
        <v>182</v>
      </c>
      <c r="E65" s="153"/>
      <c r="F65" s="153"/>
      <c r="G65" s="153"/>
      <c r="H65" s="153"/>
      <c r="I65" s="153"/>
      <c r="J65" s="154">
        <f>J89</f>
        <v>0</v>
      </c>
      <c r="K65" s="101"/>
      <c r="L65" s="155"/>
    </row>
    <row r="66" spans="1:31" s="2" customFormat="1" ht="21.75" customHeight="1">
      <c r="A66" s="38"/>
      <c r="B66" s="39"/>
      <c r="C66" s="40"/>
      <c r="D66" s="40"/>
      <c r="E66" s="40"/>
      <c r="F66" s="40"/>
      <c r="G66" s="40"/>
      <c r="H66" s="40"/>
      <c r="I66" s="40"/>
      <c r="J66" s="40"/>
      <c r="K66" s="40"/>
      <c r="L66" s="11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</row>
    <row r="67" spans="1:31" s="2" customFormat="1" ht="6.95" customHeight="1">
      <c r="A67" s="38"/>
      <c r="B67" s="51"/>
      <c r="C67" s="52"/>
      <c r="D67" s="52"/>
      <c r="E67" s="52"/>
      <c r="F67" s="52"/>
      <c r="G67" s="52"/>
      <c r="H67" s="52"/>
      <c r="I67" s="52"/>
      <c r="J67" s="52"/>
      <c r="K67" s="52"/>
      <c r="L67" s="11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</row>
    <row r="71" spans="1:31" s="2" customFormat="1" ht="6.95" customHeight="1">
      <c r="A71" s="38"/>
      <c r="B71" s="53"/>
      <c r="C71" s="54"/>
      <c r="D71" s="54"/>
      <c r="E71" s="54"/>
      <c r="F71" s="54"/>
      <c r="G71" s="54"/>
      <c r="H71" s="54"/>
      <c r="I71" s="54"/>
      <c r="J71" s="54"/>
      <c r="K71" s="54"/>
      <c r="L71" s="11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</row>
    <row r="72" spans="1:31" s="2" customFormat="1" ht="24.95" customHeight="1">
      <c r="A72" s="38"/>
      <c r="B72" s="39"/>
      <c r="C72" s="27" t="s">
        <v>192</v>
      </c>
      <c r="D72" s="40"/>
      <c r="E72" s="40"/>
      <c r="F72" s="40"/>
      <c r="G72" s="40"/>
      <c r="H72" s="40"/>
      <c r="I72" s="40"/>
      <c r="J72" s="40"/>
      <c r="K72" s="40"/>
      <c r="L72" s="11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</row>
    <row r="73" spans="1:31" s="2" customFormat="1" ht="6.95" customHeight="1">
      <c r="A73" s="38"/>
      <c r="B73" s="39"/>
      <c r="C73" s="40"/>
      <c r="D73" s="40"/>
      <c r="E73" s="40"/>
      <c r="F73" s="40"/>
      <c r="G73" s="40"/>
      <c r="H73" s="40"/>
      <c r="I73" s="40"/>
      <c r="J73" s="40"/>
      <c r="K73" s="40"/>
      <c r="L73" s="11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4" spans="1:31" s="2" customFormat="1" ht="12" customHeight="1">
      <c r="A74" s="38"/>
      <c r="B74" s="39"/>
      <c r="C74" s="33" t="s">
        <v>15</v>
      </c>
      <c r="D74" s="40"/>
      <c r="E74" s="40"/>
      <c r="F74" s="40"/>
      <c r="G74" s="40"/>
      <c r="H74" s="40"/>
      <c r="I74" s="40"/>
      <c r="J74" s="40"/>
      <c r="K74" s="40"/>
      <c r="L74" s="11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1:31" s="2" customFormat="1" ht="16.5" customHeight="1">
      <c r="A75" s="38"/>
      <c r="B75" s="39"/>
      <c r="C75" s="40"/>
      <c r="D75" s="40"/>
      <c r="E75" s="430" t="str">
        <f>E7</f>
        <v>Rekonstrukce rehabilitace v 1.PP budovy B v HNSP v Bílině</v>
      </c>
      <c r="F75" s="431"/>
      <c r="G75" s="431"/>
      <c r="H75" s="431"/>
      <c r="I75" s="40"/>
      <c r="J75" s="40"/>
      <c r="K75" s="40"/>
      <c r="L75" s="11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1:31" s="1" customFormat="1" ht="12" customHeight="1">
      <c r="B76" s="25"/>
      <c r="C76" s="33" t="s">
        <v>147</v>
      </c>
      <c r="D76" s="26"/>
      <c r="E76" s="26"/>
      <c r="F76" s="26"/>
      <c r="G76" s="26"/>
      <c r="H76" s="26"/>
      <c r="I76" s="26"/>
      <c r="J76" s="26"/>
      <c r="K76" s="26"/>
      <c r="L76" s="24"/>
    </row>
    <row r="77" spans="1:31" s="2" customFormat="1" ht="16.5" customHeight="1">
      <c r="A77" s="38"/>
      <c r="B77" s="39"/>
      <c r="C77" s="40"/>
      <c r="D77" s="40"/>
      <c r="E77" s="430" t="s">
        <v>4002</v>
      </c>
      <c r="F77" s="432"/>
      <c r="G77" s="432"/>
      <c r="H77" s="432"/>
      <c r="I77" s="40"/>
      <c r="J77" s="40"/>
      <c r="K77" s="40"/>
      <c r="L77" s="11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1:31" s="2" customFormat="1" ht="12" customHeight="1">
      <c r="A78" s="38"/>
      <c r="B78" s="39"/>
      <c r="C78" s="33" t="s">
        <v>2649</v>
      </c>
      <c r="D78" s="40"/>
      <c r="E78" s="40"/>
      <c r="F78" s="40"/>
      <c r="G78" s="40"/>
      <c r="H78" s="40"/>
      <c r="I78" s="40"/>
      <c r="J78" s="40"/>
      <c r="K78" s="40"/>
      <c r="L78" s="11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</row>
    <row r="79" spans="1:31" s="2" customFormat="1" ht="30" customHeight="1">
      <c r="A79" s="38"/>
      <c r="B79" s="39"/>
      <c r="C79" s="40"/>
      <c r="D79" s="40"/>
      <c r="E79" s="384" t="str">
        <f>E11</f>
        <v>1.1 - Elektroinstalace  - silnoproud - doplnění 1 bezdotykové otevírání dveří</v>
      </c>
      <c r="F79" s="432"/>
      <c r="G79" s="432"/>
      <c r="H79" s="432"/>
      <c r="I79" s="40"/>
      <c r="J79" s="40"/>
      <c r="K79" s="40"/>
      <c r="L79" s="11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s="2" customFormat="1" ht="6.95" customHeight="1">
      <c r="A80" s="38"/>
      <c r="B80" s="39"/>
      <c r="C80" s="40"/>
      <c r="D80" s="40"/>
      <c r="E80" s="40"/>
      <c r="F80" s="40"/>
      <c r="G80" s="40"/>
      <c r="H80" s="40"/>
      <c r="I80" s="40"/>
      <c r="J80" s="40"/>
      <c r="K80" s="40"/>
      <c r="L80" s="11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65" s="2" customFormat="1" ht="12" customHeight="1">
      <c r="A81" s="38"/>
      <c r="B81" s="39"/>
      <c r="C81" s="33" t="s">
        <v>20</v>
      </c>
      <c r="D81" s="40"/>
      <c r="E81" s="40"/>
      <c r="F81" s="31" t="str">
        <f>F14</f>
        <v xml:space="preserve"> </v>
      </c>
      <c r="G81" s="40"/>
      <c r="H81" s="40"/>
      <c r="I81" s="33" t="s">
        <v>22</v>
      </c>
      <c r="J81" s="63" t="str">
        <f>IF(J14="","",J14)</f>
        <v>14. 12. 2025</v>
      </c>
      <c r="K81" s="40"/>
      <c r="L81" s="11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65" s="2" customFormat="1" ht="6.95" customHeight="1">
      <c r="A82" s="38"/>
      <c r="B82" s="39"/>
      <c r="C82" s="40"/>
      <c r="D82" s="40"/>
      <c r="E82" s="40"/>
      <c r="F82" s="40"/>
      <c r="G82" s="40"/>
      <c r="H82" s="40"/>
      <c r="I82" s="40"/>
      <c r="J82" s="40"/>
      <c r="K82" s="40"/>
      <c r="L82" s="11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65" s="2" customFormat="1" ht="15.2" customHeight="1">
      <c r="A83" s="38"/>
      <c r="B83" s="39"/>
      <c r="C83" s="33" t="s">
        <v>24</v>
      </c>
      <c r="D83" s="40"/>
      <c r="E83" s="40"/>
      <c r="F83" s="31" t="str">
        <f>E17</f>
        <v>Město Bílina, Břežánská 50/4, 418 01 Bílina</v>
      </c>
      <c r="G83" s="40"/>
      <c r="H83" s="40"/>
      <c r="I83" s="33" t="s">
        <v>32</v>
      </c>
      <c r="J83" s="36" t="str">
        <f>E23</f>
        <v xml:space="preserve"> </v>
      </c>
      <c r="K83" s="40"/>
      <c r="L83" s="11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65" s="2" customFormat="1" ht="15.2" customHeight="1">
      <c r="A84" s="38"/>
      <c r="B84" s="39"/>
      <c r="C84" s="33" t="s">
        <v>30</v>
      </c>
      <c r="D84" s="40"/>
      <c r="E84" s="40"/>
      <c r="F84" s="31" t="str">
        <f>IF(E20="","",E20)</f>
        <v>Vyplň údaj</v>
      </c>
      <c r="G84" s="40"/>
      <c r="H84" s="40"/>
      <c r="I84" s="33" t="s">
        <v>34</v>
      </c>
      <c r="J84" s="36" t="str">
        <f>E26</f>
        <v xml:space="preserve"> </v>
      </c>
      <c r="K84" s="40"/>
      <c r="L84" s="11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65" s="2" customFormat="1" ht="10.35" customHeight="1">
      <c r="A85" s="38"/>
      <c r="B85" s="39"/>
      <c r="C85" s="40"/>
      <c r="D85" s="40"/>
      <c r="E85" s="40"/>
      <c r="F85" s="40"/>
      <c r="G85" s="40"/>
      <c r="H85" s="40"/>
      <c r="I85" s="40"/>
      <c r="J85" s="40"/>
      <c r="K85" s="40"/>
      <c r="L85" s="11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65" s="11" customFormat="1" ht="29.25" customHeight="1">
      <c r="A86" s="156"/>
      <c r="B86" s="157"/>
      <c r="C86" s="158" t="s">
        <v>193</v>
      </c>
      <c r="D86" s="159" t="s">
        <v>56</v>
      </c>
      <c r="E86" s="159" t="s">
        <v>52</v>
      </c>
      <c r="F86" s="159" t="s">
        <v>53</v>
      </c>
      <c r="G86" s="159" t="s">
        <v>194</v>
      </c>
      <c r="H86" s="159" t="s">
        <v>195</v>
      </c>
      <c r="I86" s="159" t="s">
        <v>196</v>
      </c>
      <c r="J86" s="159" t="s">
        <v>165</v>
      </c>
      <c r="K86" s="160" t="s">
        <v>197</v>
      </c>
      <c r="L86" s="161"/>
      <c r="M86" s="72" t="s">
        <v>18</v>
      </c>
      <c r="N86" s="73" t="s">
        <v>41</v>
      </c>
      <c r="O86" s="73" t="s">
        <v>198</v>
      </c>
      <c r="P86" s="73" t="s">
        <v>199</v>
      </c>
      <c r="Q86" s="73" t="s">
        <v>200</v>
      </c>
      <c r="R86" s="73" t="s">
        <v>201</v>
      </c>
      <c r="S86" s="73" t="s">
        <v>202</v>
      </c>
      <c r="T86" s="73" t="s">
        <v>203</v>
      </c>
      <c r="U86" s="74" t="s">
        <v>204</v>
      </c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</row>
    <row r="87" spans="1:65" s="2" customFormat="1" ht="22.9" customHeight="1">
      <c r="A87" s="38"/>
      <c r="B87" s="39"/>
      <c r="C87" s="79" t="s">
        <v>205</v>
      </c>
      <c r="D87" s="40"/>
      <c r="E87" s="40"/>
      <c r="F87" s="40"/>
      <c r="G87" s="40"/>
      <c r="H87" s="40"/>
      <c r="I87" s="40"/>
      <c r="J87" s="162">
        <f>BK87</f>
        <v>0</v>
      </c>
      <c r="K87" s="40"/>
      <c r="L87" s="43"/>
      <c r="M87" s="75"/>
      <c r="N87" s="163"/>
      <c r="O87" s="76"/>
      <c r="P87" s="164">
        <f>P88</f>
        <v>0</v>
      </c>
      <c r="Q87" s="76"/>
      <c r="R87" s="164">
        <f>R88</f>
        <v>8.3599999999999994E-3</v>
      </c>
      <c r="S87" s="76"/>
      <c r="T87" s="164">
        <f>T88</f>
        <v>0</v>
      </c>
      <c r="U87" s="77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T87" s="21" t="s">
        <v>70</v>
      </c>
      <c r="AU87" s="21" t="s">
        <v>166</v>
      </c>
      <c r="BK87" s="165">
        <f>BK88</f>
        <v>0</v>
      </c>
    </row>
    <row r="88" spans="1:65" s="12" customFormat="1" ht="25.9" customHeight="1">
      <c r="B88" s="166"/>
      <c r="C88" s="167"/>
      <c r="D88" s="168" t="s">
        <v>70</v>
      </c>
      <c r="E88" s="169" t="s">
        <v>656</v>
      </c>
      <c r="F88" s="169" t="s">
        <v>1668</v>
      </c>
      <c r="G88" s="167"/>
      <c r="H88" s="167"/>
      <c r="I88" s="170"/>
      <c r="J88" s="171">
        <f>BK88</f>
        <v>0</v>
      </c>
      <c r="K88" s="167"/>
      <c r="L88" s="172"/>
      <c r="M88" s="173"/>
      <c r="N88" s="174"/>
      <c r="O88" s="174"/>
      <c r="P88" s="175">
        <f>P89</f>
        <v>0</v>
      </c>
      <c r="Q88" s="174"/>
      <c r="R88" s="175">
        <f>R89</f>
        <v>8.3599999999999994E-3</v>
      </c>
      <c r="S88" s="174"/>
      <c r="T88" s="175">
        <f>T89</f>
        <v>0</v>
      </c>
      <c r="U88" s="176"/>
      <c r="AR88" s="177" t="s">
        <v>80</v>
      </c>
      <c r="AT88" s="178" t="s">
        <v>70</v>
      </c>
      <c r="AU88" s="178" t="s">
        <v>71</v>
      </c>
      <c r="AY88" s="177" t="s">
        <v>208</v>
      </c>
      <c r="BK88" s="179">
        <f>BK89</f>
        <v>0</v>
      </c>
    </row>
    <row r="89" spans="1:65" s="12" customFormat="1" ht="22.9" customHeight="1">
      <c r="B89" s="166"/>
      <c r="C89" s="167"/>
      <c r="D89" s="168" t="s">
        <v>70</v>
      </c>
      <c r="E89" s="180" t="s">
        <v>756</v>
      </c>
      <c r="F89" s="180" t="s">
        <v>106</v>
      </c>
      <c r="G89" s="167"/>
      <c r="H89" s="167"/>
      <c r="I89" s="170"/>
      <c r="J89" s="181">
        <f>BK89</f>
        <v>0</v>
      </c>
      <c r="K89" s="167"/>
      <c r="L89" s="172"/>
      <c r="M89" s="173"/>
      <c r="N89" s="174"/>
      <c r="O89" s="174"/>
      <c r="P89" s="175">
        <f>SUM(P90:P125)</f>
        <v>0</v>
      </c>
      <c r="Q89" s="174"/>
      <c r="R89" s="175">
        <f>SUM(R90:R125)</f>
        <v>8.3599999999999994E-3</v>
      </c>
      <c r="S89" s="174"/>
      <c r="T89" s="175">
        <f>SUM(T90:T125)</f>
        <v>0</v>
      </c>
      <c r="U89" s="176"/>
      <c r="AR89" s="177" t="s">
        <v>80</v>
      </c>
      <c r="AT89" s="178" t="s">
        <v>70</v>
      </c>
      <c r="AU89" s="178" t="s">
        <v>76</v>
      </c>
      <c r="AY89" s="177" t="s">
        <v>208</v>
      </c>
      <c r="BK89" s="179">
        <f>SUM(BK90:BK125)</f>
        <v>0</v>
      </c>
    </row>
    <row r="90" spans="1:65" s="2" customFormat="1" ht="16.5" customHeight="1">
      <c r="A90" s="38"/>
      <c r="B90" s="39"/>
      <c r="C90" s="182" t="s">
        <v>76</v>
      </c>
      <c r="D90" s="182" t="s">
        <v>212</v>
      </c>
      <c r="E90" s="183" t="s">
        <v>76</v>
      </c>
      <c r="F90" s="184" t="s">
        <v>4432</v>
      </c>
      <c r="G90" s="185" t="s">
        <v>1974</v>
      </c>
      <c r="H90" s="186">
        <v>4</v>
      </c>
      <c r="I90" s="187"/>
      <c r="J90" s="186">
        <f>ROUND(I90*H90,2)</f>
        <v>0</v>
      </c>
      <c r="K90" s="184" t="s">
        <v>18</v>
      </c>
      <c r="L90" s="43"/>
      <c r="M90" s="188" t="s">
        <v>18</v>
      </c>
      <c r="N90" s="189" t="s">
        <v>42</v>
      </c>
      <c r="O90" s="68"/>
      <c r="P90" s="190">
        <f>O90*H90</f>
        <v>0</v>
      </c>
      <c r="Q90" s="190">
        <v>0</v>
      </c>
      <c r="R90" s="190">
        <f>Q90*H90</f>
        <v>0</v>
      </c>
      <c r="S90" s="190">
        <v>0</v>
      </c>
      <c r="T90" s="190">
        <f>S90*H90</f>
        <v>0</v>
      </c>
      <c r="U90" s="191" t="s">
        <v>18</v>
      </c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R90" s="192" t="s">
        <v>343</v>
      </c>
      <c r="AT90" s="192" t="s">
        <v>212</v>
      </c>
      <c r="AU90" s="192" t="s">
        <v>80</v>
      </c>
      <c r="AY90" s="21" t="s">
        <v>208</v>
      </c>
      <c r="BE90" s="193">
        <f>IF(N90="základní",J90,0)</f>
        <v>0</v>
      </c>
      <c r="BF90" s="193">
        <f>IF(N90="snížená",J90,0)</f>
        <v>0</v>
      </c>
      <c r="BG90" s="193">
        <f>IF(N90="zákl. přenesená",J90,0)</f>
        <v>0</v>
      </c>
      <c r="BH90" s="193">
        <f>IF(N90="sníž. přenesená",J90,0)</f>
        <v>0</v>
      </c>
      <c r="BI90" s="193">
        <f>IF(N90="nulová",J90,0)</f>
        <v>0</v>
      </c>
      <c r="BJ90" s="21" t="s">
        <v>76</v>
      </c>
      <c r="BK90" s="193">
        <f>ROUND(I90*H90,2)</f>
        <v>0</v>
      </c>
      <c r="BL90" s="21" t="s">
        <v>343</v>
      </c>
      <c r="BM90" s="192" t="s">
        <v>4433</v>
      </c>
    </row>
    <row r="91" spans="1:65" s="2" customFormat="1" ht="11.25">
      <c r="A91" s="38"/>
      <c r="B91" s="39"/>
      <c r="C91" s="40"/>
      <c r="D91" s="194" t="s">
        <v>217</v>
      </c>
      <c r="E91" s="40"/>
      <c r="F91" s="195" t="s">
        <v>4432</v>
      </c>
      <c r="G91" s="40"/>
      <c r="H91" s="40"/>
      <c r="I91" s="196"/>
      <c r="J91" s="40"/>
      <c r="K91" s="40"/>
      <c r="L91" s="43"/>
      <c r="M91" s="197"/>
      <c r="N91" s="198"/>
      <c r="O91" s="68"/>
      <c r="P91" s="68"/>
      <c r="Q91" s="68"/>
      <c r="R91" s="68"/>
      <c r="S91" s="68"/>
      <c r="T91" s="68"/>
      <c r="U91" s="69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T91" s="21" t="s">
        <v>217</v>
      </c>
      <c r="AU91" s="21" t="s">
        <v>80</v>
      </c>
    </row>
    <row r="92" spans="1:65" s="2" customFormat="1" ht="19.5">
      <c r="A92" s="38"/>
      <c r="B92" s="39"/>
      <c r="C92" s="40"/>
      <c r="D92" s="194" t="s">
        <v>703</v>
      </c>
      <c r="E92" s="40"/>
      <c r="F92" s="244" t="s">
        <v>4434</v>
      </c>
      <c r="G92" s="40"/>
      <c r="H92" s="40"/>
      <c r="I92" s="196"/>
      <c r="J92" s="40"/>
      <c r="K92" s="40"/>
      <c r="L92" s="43"/>
      <c r="M92" s="197"/>
      <c r="N92" s="198"/>
      <c r="O92" s="68"/>
      <c r="P92" s="68"/>
      <c r="Q92" s="68"/>
      <c r="R92" s="68"/>
      <c r="S92" s="68"/>
      <c r="T92" s="68"/>
      <c r="U92" s="69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T92" s="21" t="s">
        <v>703</v>
      </c>
      <c r="AU92" s="21" t="s">
        <v>80</v>
      </c>
    </row>
    <row r="93" spans="1:65" s="2" customFormat="1" ht="16.5" customHeight="1">
      <c r="A93" s="38"/>
      <c r="B93" s="39"/>
      <c r="C93" s="182" t="s">
        <v>80</v>
      </c>
      <c r="D93" s="182" t="s">
        <v>212</v>
      </c>
      <c r="E93" s="183" t="s">
        <v>80</v>
      </c>
      <c r="F93" s="184" t="s">
        <v>4435</v>
      </c>
      <c r="G93" s="185" t="s">
        <v>1974</v>
      </c>
      <c r="H93" s="186">
        <v>4</v>
      </c>
      <c r="I93" s="187"/>
      <c r="J93" s="186">
        <f>ROUND(I93*H93,2)</f>
        <v>0</v>
      </c>
      <c r="K93" s="184" t="s">
        <v>18</v>
      </c>
      <c r="L93" s="43"/>
      <c r="M93" s="188" t="s">
        <v>18</v>
      </c>
      <c r="N93" s="189" t="s">
        <v>42</v>
      </c>
      <c r="O93" s="68"/>
      <c r="P93" s="190">
        <f>O93*H93</f>
        <v>0</v>
      </c>
      <c r="Q93" s="190">
        <v>0</v>
      </c>
      <c r="R93" s="190">
        <f>Q93*H93</f>
        <v>0</v>
      </c>
      <c r="S93" s="190">
        <v>0</v>
      </c>
      <c r="T93" s="190">
        <f>S93*H93</f>
        <v>0</v>
      </c>
      <c r="U93" s="191" t="s">
        <v>18</v>
      </c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R93" s="192" t="s">
        <v>343</v>
      </c>
      <c r="AT93" s="192" t="s">
        <v>212</v>
      </c>
      <c r="AU93" s="192" t="s">
        <v>80</v>
      </c>
      <c r="AY93" s="21" t="s">
        <v>208</v>
      </c>
      <c r="BE93" s="193">
        <f>IF(N93="základní",J93,0)</f>
        <v>0</v>
      </c>
      <c r="BF93" s="193">
        <f>IF(N93="snížená",J93,0)</f>
        <v>0</v>
      </c>
      <c r="BG93" s="193">
        <f>IF(N93="zákl. přenesená",J93,0)</f>
        <v>0</v>
      </c>
      <c r="BH93" s="193">
        <f>IF(N93="sníž. přenesená",J93,0)</f>
        <v>0</v>
      </c>
      <c r="BI93" s="193">
        <f>IF(N93="nulová",J93,0)</f>
        <v>0</v>
      </c>
      <c r="BJ93" s="21" t="s">
        <v>76</v>
      </c>
      <c r="BK93" s="193">
        <f>ROUND(I93*H93,2)</f>
        <v>0</v>
      </c>
      <c r="BL93" s="21" t="s">
        <v>343</v>
      </c>
      <c r="BM93" s="192" t="s">
        <v>4436</v>
      </c>
    </row>
    <row r="94" spans="1:65" s="2" customFormat="1" ht="11.25">
      <c r="A94" s="38"/>
      <c r="B94" s="39"/>
      <c r="C94" s="40"/>
      <c r="D94" s="194" t="s">
        <v>217</v>
      </c>
      <c r="E94" s="40"/>
      <c r="F94" s="195" t="s">
        <v>4435</v>
      </c>
      <c r="G94" s="40"/>
      <c r="H94" s="40"/>
      <c r="I94" s="196"/>
      <c r="J94" s="40"/>
      <c r="K94" s="40"/>
      <c r="L94" s="43"/>
      <c r="M94" s="197"/>
      <c r="N94" s="198"/>
      <c r="O94" s="68"/>
      <c r="P94" s="68"/>
      <c r="Q94" s="68"/>
      <c r="R94" s="68"/>
      <c r="S94" s="68"/>
      <c r="T94" s="68"/>
      <c r="U94" s="69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T94" s="21" t="s">
        <v>217</v>
      </c>
      <c r="AU94" s="21" t="s">
        <v>80</v>
      </c>
    </row>
    <row r="95" spans="1:65" s="2" customFormat="1" ht="19.5">
      <c r="A95" s="38"/>
      <c r="B95" s="39"/>
      <c r="C95" s="40"/>
      <c r="D95" s="194" t="s">
        <v>703</v>
      </c>
      <c r="E95" s="40"/>
      <c r="F95" s="244" t="s">
        <v>4434</v>
      </c>
      <c r="G95" s="40"/>
      <c r="H95" s="40"/>
      <c r="I95" s="196"/>
      <c r="J95" s="40"/>
      <c r="K95" s="40"/>
      <c r="L95" s="43"/>
      <c r="M95" s="197"/>
      <c r="N95" s="198"/>
      <c r="O95" s="68"/>
      <c r="P95" s="68"/>
      <c r="Q95" s="68"/>
      <c r="R95" s="68"/>
      <c r="S95" s="68"/>
      <c r="T95" s="68"/>
      <c r="U95" s="69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T95" s="21" t="s">
        <v>703</v>
      </c>
      <c r="AU95" s="21" t="s">
        <v>80</v>
      </c>
    </row>
    <row r="96" spans="1:65" s="2" customFormat="1" ht="16.5" customHeight="1">
      <c r="A96" s="38"/>
      <c r="B96" s="39"/>
      <c r="C96" s="182" t="s">
        <v>83</v>
      </c>
      <c r="D96" s="182" t="s">
        <v>212</v>
      </c>
      <c r="E96" s="183" t="s">
        <v>83</v>
      </c>
      <c r="F96" s="184" t="s">
        <v>4437</v>
      </c>
      <c r="G96" s="185" t="s">
        <v>1974</v>
      </c>
      <c r="H96" s="186">
        <v>8</v>
      </c>
      <c r="I96" s="187"/>
      <c r="J96" s="186">
        <f>ROUND(I96*H96,2)</f>
        <v>0</v>
      </c>
      <c r="K96" s="184" t="s">
        <v>18</v>
      </c>
      <c r="L96" s="43"/>
      <c r="M96" s="188" t="s">
        <v>18</v>
      </c>
      <c r="N96" s="189" t="s">
        <v>42</v>
      </c>
      <c r="O96" s="68"/>
      <c r="P96" s="190">
        <f>O96*H96</f>
        <v>0</v>
      </c>
      <c r="Q96" s="190">
        <v>0</v>
      </c>
      <c r="R96" s="190">
        <f>Q96*H96</f>
        <v>0</v>
      </c>
      <c r="S96" s="190">
        <v>0</v>
      </c>
      <c r="T96" s="190">
        <f>S96*H96</f>
        <v>0</v>
      </c>
      <c r="U96" s="191" t="s">
        <v>18</v>
      </c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R96" s="192" t="s">
        <v>343</v>
      </c>
      <c r="AT96" s="192" t="s">
        <v>212</v>
      </c>
      <c r="AU96" s="192" t="s">
        <v>80</v>
      </c>
      <c r="AY96" s="21" t="s">
        <v>208</v>
      </c>
      <c r="BE96" s="193">
        <f>IF(N96="základní",J96,0)</f>
        <v>0</v>
      </c>
      <c r="BF96" s="193">
        <f>IF(N96="snížená",J96,0)</f>
        <v>0</v>
      </c>
      <c r="BG96" s="193">
        <f>IF(N96="zákl. přenesená",J96,0)</f>
        <v>0</v>
      </c>
      <c r="BH96" s="193">
        <f>IF(N96="sníž. přenesená",J96,0)</f>
        <v>0</v>
      </c>
      <c r="BI96" s="193">
        <f>IF(N96="nulová",J96,0)</f>
        <v>0</v>
      </c>
      <c r="BJ96" s="21" t="s">
        <v>76</v>
      </c>
      <c r="BK96" s="193">
        <f>ROUND(I96*H96,2)</f>
        <v>0</v>
      </c>
      <c r="BL96" s="21" t="s">
        <v>343</v>
      </c>
      <c r="BM96" s="192" t="s">
        <v>4438</v>
      </c>
    </row>
    <row r="97" spans="1:65" s="2" customFormat="1" ht="11.25">
      <c r="A97" s="38"/>
      <c r="B97" s="39"/>
      <c r="C97" s="40"/>
      <c r="D97" s="194" t="s">
        <v>217</v>
      </c>
      <c r="E97" s="40"/>
      <c r="F97" s="195" t="s">
        <v>4437</v>
      </c>
      <c r="G97" s="40"/>
      <c r="H97" s="40"/>
      <c r="I97" s="196"/>
      <c r="J97" s="40"/>
      <c r="K97" s="40"/>
      <c r="L97" s="43"/>
      <c r="M97" s="197"/>
      <c r="N97" s="198"/>
      <c r="O97" s="68"/>
      <c r="P97" s="68"/>
      <c r="Q97" s="68"/>
      <c r="R97" s="68"/>
      <c r="S97" s="68"/>
      <c r="T97" s="68"/>
      <c r="U97" s="69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T97" s="21" t="s">
        <v>217</v>
      </c>
      <c r="AU97" s="21" t="s">
        <v>80</v>
      </c>
    </row>
    <row r="98" spans="1:65" s="2" customFormat="1" ht="19.5">
      <c r="A98" s="38"/>
      <c r="B98" s="39"/>
      <c r="C98" s="40"/>
      <c r="D98" s="194" t="s">
        <v>703</v>
      </c>
      <c r="E98" s="40"/>
      <c r="F98" s="244" t="s">
        <v>4434</v>
      </c>
      <c r="G98" s="40"/>
      <c r="H98" s="40"/>
      <c r="I98" s="196"/>
      <c r="J98" s="40"/>
      <c r="K98" s="40"/>
      <c r="L98" s="43"/>
      <c r="M98" s="197"/>
      <c r="N98" s="198"/>
      <c r="O98" s="68"/>
      <c r="P98" s="68"/>
      <c r="Q98" s="68"/>
      <c r="R98" s="68"/>
      <c r="S98" s="68"/>
      <c r="T98" s="68"/>
      <c r="U98" s="69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T98" s="21" t="s">
        <v>703</v>
      </c>
      <c r="AU98" s="21" t="s">
        <v>80</v>
      </c>
    </row>
    <row r="99" spans="1:65" s="2" customFormat="1" ht="16.5" customHeight="1">
      <c r="A99" s="38"/>
      <c r="B99" s="39"/>
      <c r="C99" s="182" t="s">
        <v>89</v>
      </c>
      <c r="D99" s="182" t="s">
        <v>212</v>
      </c>
      <c r="E99" s="183" t="s">
        <v>89</v>
      </c>
      <c r="F99" s="184" t="s">
        <v>4439</v>
      </c>
      <c r="G99" s="185" t="s">
        <v>1974</v>
      </c>
      <c r="H99" s="186">
        <v>8</v>
      </c>
      <c r="I99" s="187"/>
      <c r="J99" s="186">
        <f>ROUND(I99*H99,2)</f>
        <v>0</v>
      </c>
      <c r="K99" s="184" t="s">
        <v>18</v>
      </c>
      <c r="L99" s="43"/>
      <c r="M99" s="188" t="s">
        <v>18</v>
      </c>
      <c r="N99" s="189" t="s">
        <v>42</v>
      </c>
      <c r="O99" s="68"/>
      <c r="P99" s="190">
        <f>O99*H99</f>
        <v>0</v>
      </c>
      <c r="Q99" s="190">
        <v>0</v>
      </c>
      <c r="R99" s="190">
        <f>Q99*H99</f>
        <v>0</v>
      </c>
      <c r="S99" s="190">
        <v>0</v>
      </c>
      <c r="T99" s="190">
        <f>S99*H99</f>
        <v>0</v>
      </c>
      <c r="U99" s="191" t="s">
        <v>18</v>
      </c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R99" s="192" t="s">
        <v>343</v>
      </c>
      <c r="AT99" s="192" t="s">
        <v>212</v>
      </c>
      <c r="AU99" s="192" t="s">
        <v>80</v>
      </c>
      <c r="AY99" s="21" t="s">
        <v>208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1" t="s">
        <v>76</v>
      </c>
      <c r="BK99" s="193">
        <f>ROUND(I99*H99,2)</f>
        <v>0</v>
      </c>
      <c r="BL99" s="21" t="s">
        <v>343</v>
      </c>
      <c r="BM99" s="192" t="s">
        <v>4440</v>
      </c>
    </row>
    <row r="100" spans="1:65" s="2" customFormat="1" ht="11.25">
      <c r="A100" s="38"/>
      <c r="B100" s="39"/>
      <c r="C100" s="40"/>
      <c r="D100" s="194" t="s">
        <v>217</v>
      </c>
      <c r="E100" s="40"/>
      <c r="F100" s="195" t="s">
        <v>4439</v>
      </c>
      <c r="G100" s="40"/>
      <c r="H100" s="40"/>
      <c r="I100" s="196"/>
      <c r="J100" s="40"/>
      <c r="K100" s="40"/>
      <c r="L100" s="43"/>
      <c r="M100" s="197"/>
      <c r="N100" s="198"/>
      <c r="O100" s="68"/>
      <c r="P100" s="68"/>
      <c r="Q100" s="68"/>
      <c r="R100" s="68"/>
      <c r="S100" s="68"/>
      <c r="T100" s="68"/>
      <c r="U100" s="69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T100" s="21" t="s">
        <v>217</v>
      </c>
      <c r="AU100" s="21" t="s">
        <v>80</v>
      </c>
    </row>
    <row r="101" spans="1:65" s="2" customFormat="1" ht="19.5">
      <c r="A101" s="38"/>
      <c r="B101" s="39"/>
      <c r="C101" s="40"/>
      <c r="D101" s="194" t="s">
        <v>703</v>
      </c>
      <c r="E101" s="40"/>
      <c r="F101" s="244" t="s">
        <v>4434</v>
      </c>
      <c r="G101" s="40"/>
      <c r="H101" s="40"/>
      <c r="I101" s="196"/>
      <c r="J101" s="40"/>
      <c r="K101" s="40"/>
      <c r="L101" s="43"/>
      <c r="M101" s="197"/>
      <c r="N101" s="198"/>
      <c r="O101" s="68"/>
      <c r="P101" s="68"/>
      <c r="Q101" s="68"/>
      <c r="R101" s="68"/>
      <c r="S101" s="68"/>
      <c r="T101" s="68"/>
      <c r="U101" s="69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T101" s="21" t="s">
        <v>703</v>
      </c>
      <c r="AU101" s="21" t="s">
        <v>80</v>
      </c>
    </row>
    <row r="102" spans="1:65" s="2" customFormat="1" ht="16.5" customHeight="1">
      <c r="A102" s="38"/>
      <c r="B102" s="39"/>
      <c r="C102" s="182" t="s">
        <v>94</v>
      </c>
      <c r="D102" s="182" t="s">
        <v>212</v>
      </c>
      <c r="E102" s="183" t="s">
        <v>94</v>
      </c>
      <c r="F102" s="184" t="s">
        <v>4439</v>
      </c>
      <c r="G102" s="185" t="s">
        <v>1974</v>
      </c>
      <c r="H102" s="186">
        <v>4</v>
      </c>
      <c r="I102" s="187"/>
      <c r="J102" s="186">
        <f>ROUND(I102*H102,2)</f>
        <v>0</v>
      </c>
      <c r="K102" s="184" t="s">
        <v>18</v>
      </c>
      <c r="L102" s="43"/>
      <c r="M102" s="188" t="s">
        <v>18</v>
      </c>
      <c r="N102" s="189" t="s">
        <v>42</v>
      </c>
      <c r="O102" s="68"/>
      <c r="P102" s="190">
        <f>O102*H102</f>
        <v>0</v>
      </c>
      <c r="Q102" s="190">
        <v>0</v>
      </c>
      <c r="R102" s="190">
        <f>Q102*H102</f>
        <v>0</v>
      </c>
      <c r="S102" s="190">
        <v>0</v>
      </c>
      <c r="T102" s="190">
        <f>S102*H102</f>
        <v>0</v>
      </c>
      <c r="U102" s="191" t="s">
        <v>18</v>
      </c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R102" s="192" t="s">
        <v>343</v>
      </c>
      <c r="AT102" s="192" t="s">
        <v>212</v>
      </c>
      <c r="AU102" s="192" t="s">
        <v>80</v>
      </c>
      <c r="AY102" s="21" t="s">
        <v>208</v>
      </c>
      <c r="BE102" s="193">
        <f>IF(N102="základní",J102,0)</f>
        <v>0</v>
      </c>
      <c r="BF102" s="193">
        <f>IF(N102="snížená",J102,0)</f>
        <v>0</v>
      </c>
      <c r="BG102" s="193">
        <f>IF(N102="zákl. přenesená",J102,0)</f>
        <v>0</v>
      </c>
      <c r="BH102" s="193">
        <f>IF(N102="sníž. přenesená",J102,0)</f>
        <v>0</v>
      </c>
      <c r="BI102" s="193">
        <f>IF(N102="nulová",J102,0)</f>
        <v>0</v>
      </c>
      <c r="BJ102" s="21" t="s">
        <v>76</v>
      </c>
      <c r="BK102" s="193">
        <f>ROUND(I102*H102,2)</f>
        <v>0</v>
      </c>
      <c r="BL102" s="21" t="s">
        <v>343</v>
      </c>
      <c r="BM102" s="192" t="s">
        <v>4441</v>
      </c>
    </row>
    <row r="103" spans="1:65" s="2" customFormat="1" ht="11.25">
      <c r="A103" s="38"/>
      <c r="B103" s="39"/>
      <c r="C103" s="40"/>
      <c r="D103" s="194" t="s">
        <v>217</v>
      </c>
      <c r="E103" s="40"/>
      <c r="F103" s="195" t="s">
        <v>4442</v>
      </c>
      <c r="G103" s="40"/>
      <c r="H103" s="40"/>
      <c r="I103" s="196"/>
      <c r="J103" s="40"/>
      <c r="K103" s="40"/>
      <c r="L103" s="43"/>
      <c r="M103" s="197"/>
      <c r="N103" s="198"/>
      <c r="O103" s="68"/>
      <c r="P103" s="68"/>
      <c r="Q103" s="68"/>
      <c r="R103" s="68"/>
      <c r="S103" s="68"/>
      <c r="T103" s="68"/>
      <c r="U103" s="69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T103" s="21" t="s">
        <v>217</v>
      </c>
      <c r="AU103" s="21" t="s">
        <v>80</v>
      </c>
    </row>
    <row r="104" spans="1:65" s="2" customFormat="1" ht="19.5">
      <c r="A104" s="38"/>
      <c r="B104" s="39"/>
      <c r="C104" s="40"/>
      <c r="D104" s="194" t="s">
        <v>703</v>
      </c>
      <c r="E104" s="40"/>
      <c r="F104" s="244" t="s">
        <v>4434</v>
      </c>
      <c r="G104" s="40"/>
      <c r="H104" s="40"/>
      <c r="I104" s="196"/>
      <c r="J104" s="40"/>
      <c r="K104" s="40"/>
      <c r="L104" s="43"/>
      <c r="M104" s="197"/>
      <c r="N104" s="198"/>
      <c r="O104" s="68"/>
      <c r="P104" s="68"/>
      <c r="Q104" s="68"/>
      <c r="R104" s="68"/>
      <c r="S104" s="68"/>
      <c r="T104" s="68"/>
      <c r="U104" s="69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T104" s="21" t="s">
        <v>703</v>
      </c>
      <c r="AU104" s="21" t="s">
        <v>80</v>
      </c>
    </row>
    <row r="105" spans="1:65" s="2" customFormat="1" ht="16.5" customHeight="1">
      <c r="A105" s="38"/>
      <c r="B105" s="39"/>
      <c r="C105" s="182" t="s">
        <v>103</v>
      </c>
      <c r="D105" s="182" t="s">
        <v>212</v>
      </c>
      <c r="E105" s="183" t="s">
        <v>103</v>
      </c>
      <c r="F105" s="184" t="s">
        <v>4439</v>
      </c>
      <c r="G105" s="185" t="s">
        <v>1974</v>
      </c>
      <c r="H105" s="186">
        <v>4</v>
      </c>
      <c r="I105" s="187"/>
      <c r="J105" s="186">
        <f>ROUND(I105*H105,2)</f>
        <v>0</v>
      </c>
      <c r="K105" s="184" t="s">
        <v>18</v>
      </c>
      <c r="L105" s="43"/>
      <c r="M105" s="188" t="s">
        <v>18</v>
      </c>
      <c r="N105" s="189" t="s">
        <v>42</v>
      </c>
      <c r="O105" s="68"/>
      <c r="P105" s="190">
        <f>O105*H105</f>
        <v>0</v>
      </c>
      <c r="Q105" s="190">
        <v>0</v>
      </c>
      <c r="R105" s="190">
        <f>Q105*H105</f>
        <v>0</v>
      </c>
      <c r="S105" s="190">
        <v>0</v>
      </c>
      <c r="T105" s="190">
        <f>S105*H105</f>
        <v>0</v>
      </c>
      <c r="U105" s="191" t="s">
        <v>18</v>
      </c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R105" s="192" t="s">
        <v>343</v>
      </c>
      <c r="AT105" s="192" t="s">
        <v>212</v>
      </c>
      <c r="AU105" s="192" t="s">
        <v>80</v>
      </c>
      <c r="AY105" s="21" t="s">
        <v>208</v>
      </c>
      <c r="BE105" s="193">
        <f>IF(N105="základní",J105,0)</f>
        <v>0</v>
      </c>
      <c r="BF105" s="193">
        <f>IF(N105="snížená",J105,0)</f>
        <v>0</v>
      </c>
      <c r="BG105" s="193">
        <f>IF(N105="zákl. přenesená",J105,0)</f>
        <v>0</v>
      </c>
      <c r="BH105" s="193">
        <f>IF(N105="sníž. přenesená",J105,0)</f>
        <v>0</v>
      </c>
      <c r="BI105" s="193">
        <f>IF(N105="nulová",J105,0)</f>
        <v>0</v>
      </c>
      <c r="BJ105" s="21" t="s">
        <v>76</v>
      </c>
      <c r="BK105" s="193">
        <f>ROUND(I105*H105,2)</f>
        <v>0</v>
      </c>
      <c r="BL105" s="21" t="s">
        <v>343</v>
      </c>
      <c r="BM105" s="192" t="s">
        <v>4443</v>
      </c>
    </row>
    <row r="106" spans="1:65" s="2" customFormat="1" ht="11.25">
      <c r="A106" s="38"/>
      <c r="B106" s="39"/>
      <c r="C106" s="40"/>
      <c r="D106" s="194" t="s">
        <v>217</v>
      </c>
      <c r="E106" s="40"/>
      <c r="F106" s="195" t="s">
        <v>4444</v>
      </c>
      <c r="G106" s="40"/>
      <c r="H106" s="40"/>
      <c r="I106" s="196"/>
      <c r="J106" s="40"/>
      <c r="K106" s="40"/>
      <c r="L106" s="43"/>
      <c r="M106" s="197"/>
      <c r="N106" s="198"/>
      <c r="O106" s="68"/>
      <c r="P106" s="68"/>
      <c r="Q106" s="68"/>
      <c r="R106" s="68"/>
      <c r="S106" s="68"/>
      <c r="T106" s="68"/>
      <c r="U106" s="69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T106" s="21" t="s">
        <v>217</v>
      </c>
      <c r="AU106" s="21" t="s">
        <v>80</v>
      </c>
    </row>
    <row r="107" spans="1:65" s="2" customFormat="1" ht="19.5">
      <c r="A107" s="38"/>
      <c r="B107" s="39"/>
      <c r="C107" s="40"/>
      <c r="D107" s="194" t="s">
        <v>703</v>
      </c>
      <c r="E107" s="40"/>
      <c r="F107" s="244" t="s">
        <v>4434</v>
      </c>
      <c r="G107" s="40"/>
      <c r="H107" s="40"/>
      <c r="I107" s="196"/>
      <c r="J107" s="40"/>
      <c r="K107" s="40"/>
      <c r="L107" s="43"/>
      <c r="M107" s="197"/>
      <c r="N107" s="198"/>
      <c r="O107" s="68"/>
      <c r="P107" s="68"/>
      <c r="Q107" s="68"/>
      <c r="R107" s="68"/>
      <c r="S107" s="68"/>
      <c r="T107" s="68"/>
      <c r="U107" s="69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T107" s="21" t="s">
        <v>703</v>
      </c>
      <c r="AU107" s="21" t="s">
        <v>80</v>
      </c>
    </row>
    <row r="108" spans="1:65" s="2" customFormat="1" ht="16.5" customHeight="1">
      <c r="A108" s="38"/>
      <c r="B108" s="39"/>
      <c r="C108" s="182" t="s">
        <v>121</v>
      </c>
      <c r="D108" s="182" t="s">
        <v>212</v>
      </c>
      <c r="E108" s="183" t="s">
        <v>121</v>
      </c>
      <c r="F108" s="184" t="s">
        <v>4445</v>
      </c>
      <c r="G108" s="185" t="s">
        <v>1974</v>
      </c>
      <c r="H108" s="186">
        <v>4</v>
      </c>
      <c r="I108" s="187"/>
      <c r="J108" s="186">
        <f>ROUND(I108*H108,2)</f>
        <v>0</v>
      </c>
      <c r="K108" s="184" t="s">
        <v>18</v>
      </c>
      <c r="L108" s="43"/>
      <c r="M108" s="188" t="s">
        <v>18</v>
      </c>
      <c r="N108" s="189" t="s">
        <v>42</v>
      </c>
      <c r="O108" s="68"/>
      <c r="P108" s="190">
        <f>O108*H108</f>
        <v>0</v>
      </c>
      <c r="Q108" s="190">
        <v>0</v>
      </c>
      <c r="R108" s="190">
        <f>Q108*H108</f>
        <v>0</v>
      </c>
      <c r="S108" s="190">
        <v>0</v>
      </c>
      <c r="T108" s="190">
        <f>S108*H108</f>
        <v>0</v>
      </c>
      <c r="U108" s="191" t="s">
        <v>18</v>
      </c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R108" s="192" t="s">
        <v>343</v>
      </c>
      <c r="AT108" s="192" t="s">
        <v>212</v>
      </c>
      <c r="AU108" s="192" t="s">
        <v>80</v>
      </c>
      <c r="AY108" s="21" t="s">
        <v>208</v>
      </c>
      <c r="BE108" s="193">
        <f>IF(N108="základní",J108,0)</f>
        <v>0</v>
      </c>
      <c r="BF108" s="193">
        <f>IF(N108="snížená",J108,0)</f>
        <v>0</v>
      </c>
      <c r="BG108" s="193">
        <f>IF(N108="zákl. přenesená",J108,0)</f>
        <v>0</v>
      </c>
      <c r="BH108" s="193">
        <f>IF(N108="sníž. přenesená",J108,0)</f>
        <v>0</v>
      </c>
      <c r="BI108" s="193">
        <f>IF(N108="nulová",J108,0)</f>
        <v>0</v>
      </c>
      <c r="BJ108" s="21" t="s">
        <v>76</v>
      </c>
      <c r="BK108" s="193">
        <f>ROUND(I108*H108,2)</f>
        <v>0</v>
      </c>
      <c r="BL108" s="21" t="s">
        <v>343</v>
      </c>
      <c r="BM108" s="192" t="s">
        <v>4446</v>
      </c>
    </row>
    <row r="109" spans="1:65" s="2" customFormat="1" ht="11.25">
      <c r="A109" s="38"/>
      <c r="B109" s="39"/>
      <c r="C109" s="40"/>
      <c r="D109" s="194" t="s">
        <v>217</v>
      </c>
      <c r="E109" s="40"/>
      <c r="F109" s="195" t="s">
        <v>4445</v>
      </c>
      <c r="G109" s="40"/>
      <c r="H109" s="40"/>
      <c r="I109" s="196"/>
      <c r="J109" s="40"/>
      <c r="K109" s="40"/>
      <c r="L109" s="43"/>
      <c r="M109" s="197"/>
      <c r="N109" s="198"/>
      <c r="O109" s="68"/>
      <c r="P109" s="68"/>
      <c r="Q109" s="68"/>
      <c r="R109" s="68"/>
      <c r="S109" s="68"/>
      <c r="T109" s="68"/>
      <c r="U109" s="69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T109" s="21" t="s">
        <v>217</v>
      </c>
      <c r="AU109" s="21" t="s">
        <v>80</v>
      </c>
    </row>
    <row r="110" spans="1:65" s="2" customFormat="1" ht="19.5">
      <c r="A110" s="38"/>
      <c r="B110" s="39"/>
      <c r="C110" s="40"/>
      <c r="D110" s="194" t="s">
        <v>703</v>
      </c>
      <c r="E110" s="40"/>
      <c r="F110" s="244" t="s">
        <v>4434</v>
      </c>
      <c r="G110" s="40"/>
      <c r="H110" s="40"/>
      <c r="I110" s="196"/>
      <c r="J110" s="40"/>
      <c r="K110" s="40"/>
      <c r="L110" s="43"/>
      <c r="M110" s="197"/>
      <c r="N110" s="198"/>
      <c r="O110" s="68"/>
      <c r="P110" s="68"/>
      <c r="Q110" s="68"/>
      <c r="R110" s="68"/>
      <c r="S110" s="68"/>
      <c r="T110" s="68"/>
      <c r="U110" s="69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T110" s="21" t="s">
        <v>703</v>
      </c>
      <c r="AU110" s="21" t="s">
        <v>80</v>
      </c>
    </row>
    <row r="111" spans="1:65" s="2" customFormat="1" ht="33" customHeight="1">
      <c r="A111" s="38"/>
      <c r="B111" s="39"/>
      <c r="C111" s="182" t="s">
        <v>248</v>
      </c>
      <c r="D111" s="182" t="s">
        <v>212</v>
      </c>
      <c r="E111" s="183" t="s">
        <v>4071</v>
      </c>
      <c r="F111" s="184" t="s">
        <v>4072</v>
      </c>
      <c r="G111" s="185" t="s">
        <v>331</v>
      </c>
      <c r="H111" s="186">
        <v>24</v>
      </c>
      <c r="I111" s="187"/>
      <c r="J111" s="186">
        <f>ROUND(I111*H111,2)</f>
        <v>0</v>
      </c>
      <c r="K111" s="184" t="s">
        <v>215</v>
      </c>
      <c r="L111" s="43"/>
      <c r="M111" s="188" t="s">
        <v>18</v>
      </c>
      <c r="N111" s="189" t="s">
        <v>42</v>
      </c>
      <c r="O111" s="68"/>
      <c r="P111" s="190">
        <f>O111*H111</f>
        <v>0</v>
      </c>
      <c r="Q111" s="190">
        <v>0</v>
      </c>
      <c r="R111" s="190">
        <f>Q111*H111</f>
        <v>0</v>
      </c>
      <c r="S111" s="190">
        <v>0</v>
      </c>
      <c r="T111" s="190">
        <f>S111*H111</f>
        <v>0</v>
      </c>
      <c r="U111" s="191" t="s">
        <v>18</v>
      </c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R111" s="192" t="s">
        <v>343</v>
      </c>
      <c r="AT111" s="192" t="s">
        <v>212</v>
      </c>
      <c r="AU111" s="192" t="s">
        <v>80</v>
      </c>
      <c r="AY111" s="21" t="s">
        <v>208</v>
      </c>
      <c r="BE111" s="193">
        <f>IF(N111="základní",J111,0)</f>
        <v>0</v>
      </c>
      <c r="BF111" s="193">
        <f>IF(N111="snížená",J111,0)</f>
        <v>0</v>
      </c>
      <c r="BG111" s="193">
        <f>IF(N111="zákl. přenesená",J111,0)</f>
        <v>0</v>
      </c>
      <c r="BH111" s="193">
        <f>IF(N111="sníž. přenesená",J111,0)</f>
        <v>0</v>
      </c>
      <c r="BI111" s="193">
        <f>IF(N111="nulová",J111,0)</f>
        <v>0</v>
      </c>
      <c r="BJ111" s="21" t="s">
        <v>76</v>
      </c>
      <c r="BK111" s="193">
        <f>ROUND(I111*H111,2)</f>
        <v>0</v>
      </c>
      <c r="BL111" s="21" t="s">
        <v>343</v>
      </c>
      <c r="BM111" s="192" t="s">
        <v>4447</v>
      </c>
    </row>
    <row r="112" spans="1:65" s="2" customFormat="1" ht="29.25">
      <c r="A112" s="38"/>
      <c r="B112" s="39"/>
      <c r="C112" s="40"/>
      <c r="D112" s="194" t="s">
        <v>217</v>
      </c>
      <c r="E112" s="40"/>
      <c r="F112" s="195" t="s">
        <v>4074</v>
      </c>
      <c r="G112" s="40"/>
      <c r="H112" s="40"/>
      <c r="I112" s="196"/>
      <c r="J112" s="40"/>
      <c r="K112" s="40"/>
      <c r="L112" s="43"/>
      <c r="M112" s="197"/>
      <c r="N112" s="198"/>
      <c r="O112" s="68"/>
      <c r="P112" s="68"/>
      <c r="Q112" s="68"/>
      <c r="R112" s="68"/>
      <c r="S112" s="68"/>
      <c r="T112" s="68"/>
      <c r="U112" s="69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T112" s="21" t="s">
        <v>217</v>
      </c>
      <c r="AU112" s="21" t="s">
        <v>80</v>
      </c>
    </row>
    <row r="113" spans="1:65" s="2" customFormat="1" ht="11.25">
      <c r="A113" s="38"/>
      <c r="B113" s="39"/>
      <c r="C113" s="40"/>
      <c r="D113" s="199" t="s">
        <v>219</v>
      </c>
      <c r="E113" s="40"/>
      <c r="F113" s="200" t="s">
        <v>4075</v>
      </c>
      <c r="G113" s="40"/>
      <c r="H113" s="40"/>
      <c r="I113" s="196"/>
      <c r="J113" s="40"/>
      <c r="K113" s="40"/>
      <c r="L113" s="43"/>
      <c r="M113" s="197"/>
      <c r="N113" s="198"/>
      <c r="O113" s="68"/>
      <c r="P113" s="68"/>
      <c r="Q113" s="68"/>
      <c r="R113" s="68"/>
      <c r="S113" s="68"/>
      <c r="T113" s="68"/>
      <c r="U113" s="69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T113" s="21" t="s">
        <v>219</v>
      </c>
      <c r="AU113" s="21" t="s">
        <v>80</v>
      </c>
    </row>
    <row r="114" spans="1:65" s="2" customFormat="1" ht="49.15" customHeight="1">
      <c r="A114" s="38"/>
      <c r="B114" s="39"/>
      <c r="C114" s="249" t="s">
        <v>301</v>
      </c>
      <c r="D114" s="249" t="s">
        <v>1397</v>
      </c>
      <c r="E114" s="250" t="s">
        <v>4076</v>
      </c>
      <c r="F114" s="251" t="s">
        <v>4077</v>
      </c>
      <c r="G114" s="252" t="s">
        <v>331</v>
      </c>
      <c r="H114" s="253">
        <v>24</v>
      </c>
      <c r="I114" s="254"/>
      <c r="J114" s="253">
        <f>ROUND(I114*H114,2)</f>
        <v>0</v>
      </c>
      <c r="K114" s="251" t="s">
        <v>215</v>
      </c>
      <c r="L114" s="255"/>
      <c r="M114" s="256" t="s">
        <v>18</v>
      </c>
      <c r="N114" s="257" t="s">
        <v>42</v>
      </c>
      <c r="O114" s="68"/>
      <c r="P114" s="190">
        <f>O114*H114</f>
        <v>0</v>
      </c>
      <c r="Q114" s="190">
        <v>1.1E-4</v>
      </c>
      <c r="R114" s="190">
        <f>Q114*H114</f>
        <v>2.64E-3</v>
      </c>
      <c r="S114" s="190">
        <v>0</v>
      </c>
      <c r="T114" s="190">
        <f>S114*H114</f>
        <v>0</v>
      </c>
      <c r="U114" s="191" t="s">
        <v>18</v>
      </c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R114" s="192" t="s">
        <v>545</v>
      </c>
      <c r="AT114" s="192" t="s">
        <v>1397</v>
      </c>
      <c r="AU114" s="192" t="s">
        <v>80</v>
      </c>
      <c r="AY114" s="21" t="s">
        <v>208</v>
      </c>
      <c r="BE114" s="193">
        <f>IF(N114="základní",J114,0)</f>
        <v>0</v>
      </c>
      <c r="BF114" s="193">
        <f>IF(N114="snížená",J114,0)</f>
        <v>0</v>
      </c>
      <c r="BG114" s="193">
        <f>IF(N114="zákl. přenesená",J114,0)</f>
        <v>0</v>
      </c>
      <c r="BH114" s="193">
        <f>IF(N114="sníž. přenesená",J114,0)</f>
        <v>0</v>
      </c>
      <c r="BI114" s="193">
        <f>IF(N114="nulová",J114,0)</f>
        <v>0</v>
      </c>
      <c r="BJ114" s="21" t="s">
        <v>76</v>
      </c>
      <c r="BK114" s="193">
        <f>ROUND(I114*H114,2)</f>
        <v>0</v>
      </c>
      <c r="BL114" s="21" t="s">
        <v>343</v>
      </c>
      <c r="BM114" s="192" t="s">
        <v>4448</v>
      </c>
    </row>
    <row r="115" spans="1:65" s="2" customFormat="1" ht="29.25">
      <c r="A115" s="38"/>
      <c r="B115" s="39"/>
      <c r="C115" s="40"/>
      <c r="D115" s="194" t="s">
        <v>217</v>
      </c>
      <c r="E115" s="40"/>
      <c r="F115" s="195" t="s">
        <v>4077</v>
      </c>
      <c r="G115" s="40"/>
      <c r="H115" s="40"/>
      <c r="I115" s="196"/>
      <c r="J115" s="40"/>
      <c r="K115" s="40"/>
      <c r="L115" s="43"/>
      <c r="M115" s="197"/>
      <c r="N115" s="198"/>
      <c r="O115" s="68"/>
      <c r="P115" s="68"/>
      <c r="Q115" s="68"/>
      <c r="R115" s="68"/>
      <c r="S115" s="68"/>
      <c r="T115" s="68"/>
      <c r="U115" s="69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T115" s="21" t="s">
        <v>217</v>
      </c>
      <c r="AU115" s="21" t="s">
        <v>80</v>
      </c>
    </row>
    <row r="116" spans="1:65" s="2" customFormat="1" ht="33" customHeight="1">
      <c r="A116" s="38"/>
      <c r="B116" s="39"/>
      <c r="C116" s="182" t="s">
        <v>308</v>
      </c>
      <c r="D116" s="182" t="s">
        <v>212</v>
      </c>
      <c r="E116" s="183" t="s">
        <v>4079</v>
      </c>
      <c r="F116" s="184" t="s">
        <v>4080</v>
      </c>
      <c r="G116" s="185" t="s">
        <v>331</v>
      </c>
      <c r="H116" s="186">
        <v>44</v>
      </c>
      <c r="I116" s="187"/>
      <c r="J116" s="186">
        <f>ROUND(I116*H116,2)</f>
        <v>0</v>
      </c>
      <c r="K116" s="184" t="s">
        <v>18</v>
      </c>
      <c r="L116" s="43"/>
      <c r="M116" s="188" t="s">
        <v>18</v>
      </c>
      <c r="N116" s="189" t="s">
        <v>42</v>
      </c>
      <c r="O116" s="68"/>
      <c r="P116" s="190">
        <f>O116*H116</f>
        <v>0</v>
      </c>
      <c r="Q116" s="190">
        <v>0</v>
      </c>
      <c r="R116" s="190">
        <f>Q116*H116</f>
        <v>0</v>
      </c>
      <c r="S116" s="190">
        <v>0</v>
      </c>
      <c r="T116" s="190">
        <f>S116*H116</f>
        <v>0</v>
      </c>
      <c r="U116" s="191" t="s">
        <v>18</v>
      </c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R116" s="192" t="s">
        <v>343</v>
      </c>
      <c r="AT116" s="192" t="s">
        <v>212</v>
      </c>
      <c r="AU116" s="192" t="s">
        <v>80</v>
      </c>
      <c r="AY116" s="21" t="s">
        <v>208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1" t="s">
        <v>76</v>
      </c>
      <c r="BK116" s="193">
        <f>ROUND(I116*H116,2)</f>
        <v>0</v>
      </c>
      <c r="BL116" s="21" t="s">
        <v>343</v>
      </c>
      <c r="BM116" s="192" t="s">
        <v>4449</v>
      </c>
    </row>
    <row r="117" spans="1:65" s="2" customFormat="1" ht="19.5">
      <c r="A117" s="38"/>
      <c r="B117" s="39"/>
      <c r="C117" s="40"/>
      <c r="D117" s="194" t="s">
        <v>217</v>
      </c>
      <c r="E117" s="40"/>
      <c r="F117" s="195" t="s">
        <v>4082</v>
      </c>
      <c r="G117" s="40"/>
      <c r="H117" s="40"/>
      <c r="I117" s="196"/>
      <c r="J117" s="40"/>
      <c r="K117" s="40"/>
      <c r="L117" s="43"/>
      <c r="M117" s="197"/>
      <c r="N117" s="198"/>
      <c r="O117" s="68"/>
      <c r="P117" s="68"/>
      <c r="Q117" s="68"/>
      <c r="R117" s="68"/>
      <c r="S117" s="68"/>
      <c r="T117" s="68"/>
      <c r="U117" s="69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T117" s="21" t="s">
        <v>217</v>
      </c>
      <c r="AU117" s="21" t="s">
        <v>80</v>
      </c>
    </row>
    <row r="118" spans="1:65" s="2" customFormat="1" ht="49.15" customHeight="1">
      <c r="A118" s="38"/>
      <c r="B118" s="39"/>
      <c r="C118" s="249" t="s">
        <v>8</v>
      </c>
      <c r="D118" s="249" t="s">
        <v>1397</v>
      </c>
      <c r="E118" s="250" t="s">
        <v>4084</v>
      </c>
      <c r="F118" s="251" t="s">
        <v>4085</v>
      </c>
      <c r="G118" s="252" t="s">
        <v>331</v>
      </c>
      <c r="H118" s="253">
        <v>44</v>
      </c>
      <c r="I118" s="254"/>
      <c r="J118" s="253">
        <f>ROUND(I118*H118,2)</f>
        <v>0</v>
      </c>
      <c r="K118" s="251" t="s">
        <v>215</v>
      </c>
      <c r="L118" s="255"/>
      <c r="M118" s="256" t="s">
        <v>18</v>
      </c>
      <c r="N118" s="257" t="s">
        <v>42</v>
      </c>
      <c r="O118" s="68"/>
      <c r="P118" s="190">
        <f>O118*H118</f>
        <v>0</v>
      </c>
      <c r="Q118" s="190">
        <v>1.2999999999999999E-4</v>
      </c>
      <c r="R118" s="190">
        <f>Q118*H118</f>
        <v>5.7199999999999994E-3</v>
      </c>
      <c r="S118" s="190">
        <v>0</v>
      </c>
      <c r="T118" s="190">
        <f>S118*H118</f>
        <v>0</v>
      </c>
      <c r="U118" s="191" t="s">
        <v>18</v>
      </c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R118" s="192" t="s">
        <v>545</v>
      </c>
      <c r="AT118" s="192" t="s">
        <v>1397</v>
      </c>
      <c r="AU118" s="192" t="s">
        <v>80</v>
      </c>
      <c r="AY118" s="21" t="s">
        <v>208</v>
      </c>
      <c r="BE118" s="193">
        <f>IF(N118="základní",J118,0)</f>
        <v>0</v>
      </c>
      <c r="BF118" s="193">
        <f>IF(N118="snížená",J118,0)</f>
        <v>0</v>
      </c>
      <c r="BG118" s="193">
        <f>IF(N118="zákl. přenesená",J118,0)</f>
        <v>0</v>
      </c>
      <c r="BH118" s="193">
        <f>IF(N118="sníž. přenesená",J118,0)</f>
        <v>0</v>
      </c>
      <c r="BI118" s="193">
        <f>IF(N118="nulová",J118,0)</f>
        <v>0</v>
      </c>
      <c r="BJ118" s="21" t="s">
        <v>76</v>
      </c>
      <c r="BK118" s="193">
        <f>ROUND(I118*H118,2)</f>
        <v>0</v>
      </c>
      <c r="BL118" s="21" t="s">
        <v>343</v>
      </c>
      <c r="BM118" s="192" t="s">
        <v>4450</v>
      </c>
    </row>
    <row r="119" spans="1:65" s="2" customFormat="1" ht="29.25">
      <c r="A119" s="38"/>
      <c r="B119" s="39"/>
      <c r="C119" s="40"/>
      <c r="D119" s="194" t="s">
        <v>217</v>
      </c>
      <c r="E119" s="40"/>
      <c r="F119" s="195" t="s">
        <v>4085</v>
      </c>
      <c r="G119" s="40"/>
      <c r="H119" s="40"/>
      <c r="I119" s="196"/>
      <c r="J119" s="40"/>
      <c r="K119" s="40"/>
      <c r="L119" s="43"/>
      <c r="M119" s="197"/>
      <c r="N119" s="198"/>
      <c r="O119" s="68"/>
      <c r="P119" s="68"/>
      <c r="Q119" s="68"/>
      <c r="R119" s="68"/>
      <c r="S119" s="68"/>
      <c r="T119" s="68"/>
      <c r="U119" s="69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T119" s="21" t="s">
        <v>217</v>
      </c>
      <c r="AU119" s="21" t="s">
        <v>80</v>
      </c>
    </row>
    <row r="120" spans="1:65" s="2" customFormat="1" ht="16.5" customHeight="1">
      <c r="A120" s="38"/>
      <c r="B120" s="39"/>
      <c r="C120" s="182" t="s">
        <v>322</v>
      </c>
      <c r="D120" s="182" t="s">
        <v>212</v>
      </c>
      <c r="E120" s="183" t="s">
        <v>4451</v>
      </c>
      <c r="F120" s="184" t="s">
        <v>4452</v>
      </c>
      <c r="G120" s="185" t="s">
        <v>792</v>
      </c>
      <c r="H120" s="186">
        <v>1</v>
      </c>
      <c r="I120" s="187"/>
      <c r="J120" s="186">
        <f>ROUND(I120*H120,2)</f>
        <v>0</v>
      </c>
      <c r="K120" s="184" t="s">
        <v>18</v>
      </c>
      <c r="L120" s="43"/>
      <c r="M120" s="188" t="s">
        <v>18</v>
      </c>
      <c r="N120" s="189" t="s">
        <v>42</v>
      </c>
      <c r="O120" s="68"/>
      <c r="P120" s="190">
        <f>O120*H120</f>
        <v>0</v>
      </c>
      <c r="Q120" s="190">
        <v>0</v>
      </c>
      <c r="R120" s="190">
        <f>Q120*H120</f>
        <v>0</v>
      </c>
      <c r="S120" s="190">
        <v>0</v>
      </c>
      <c r="T120" s="190">
        <f>S120*H120</f>
        <v>0</v>
      </c>
      <c r="U120" s="191" t="s">
        <v>18</v>
      </c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R120" s="192" t="s">
        <v>343</v>
      </c>
      <c r="AT120" s="192" t="s">
        <v>212</v>
      </c>
      <c r="AU120" s="192" t="s">
        <v>80</v>
      </c>
      <c r="AY120" s="21" t="s">
        <v>208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1" t="s">
        <v>76</v>
      </c>
      <c r="BK120" s="193">
        <f>ROUND(I120*H120,2)</f>
        <v>0</v>
      </c>
      <c r="BL120" s="21" t="s">
        <v>343</v>
      </c>
      <c r="BM120" s="192" t="s">
        <v>4453</v>
      </c>
    </row>
    <row r="121" spans="1:65" s="2" customFormat="1" ht="11.25">
      <c r="A121" s="38"/>
      <c r="B121" s="39"/>
      <c r="C121" s="40"/>
      <c r="D121" s="194" t="s">
        <v>217</v>
      </c>
      <c r="E121" s="40"/>
      <c r="F121" s="195" t="s">
        <v>4452</v>
      </c>
      <c r="G121" s="40"/>
      <c r="H121" s="40"/>
      <c r="I121" s="196"/>
      <c r="J121" s="40"/>
      <c r="K121" s="40"/>
      <c r="L121" s="43"/>
      <c r="M121" s="197"/>
      <c r="N121" s="198"/>
      <c r="O121" s="68"/>
      <c r="P121" s="68"/>
      <c r="Q121" s="68"/>
      <c r="R121" s="68"/>
      <c r="S121" s="68"/>
      <c r="T121" s="68"/>
      <c r="U121" s="69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21" t="s">
        <v>217</v>
      </c>
      <c r="AU121" s="21" t="s">
        <v>80</v>
      </c>
    </row>
    <row r="122" spans="1:65" s="2" customFormat="1" ht="19.5">
      <c r="A122" s="38"/>
      <c r="B122" s="39"/>
      <c r="C122" s="40"/>
      <c r="D122" s="194" t="s">
        <v>703</v>
      </c>
      <c r="E122" s="40"/>
      <c r="F122" s="244" t="s">
        <v>4434</v>
      </c>
      <c r="G122" s="40"/>
      <c r="H122" s="40"/>
      <c r="I122" s="196"/>
      <c r="J122" s="40"/>
      <c r="K122" s="40"/>
      <c r="L122" s="43"/>
      <c r="M122" s="197"/>
      <c r="N122" s="198"/>
      <c r="O122" s="68"/>
      <c r="P122" s="68"/>
      <c r="Q122" s="68"/>
      <c r="R122" s="68"/>
      <c r="S122" s="68"/>
      <c r="T122" s="68"/>
      <c r="U122" s="69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T122" s="21" t="s">
        <v>703</v>
      </c>
      <c r="AU122" s="21" t="s">
        <v>80</v>
      </c>
    </row>
    <row r="123" spans="1:65" s="2" customFormat="1" ht="24.2" customHeight="1">
      <c r="A123" s="38"/>
      <c r="B123" s="39"/>
      <c r="C123" s="182" t="s">
        <v>328</v>
      </c>
      <c r="D123" s="182" t="s">
        <v>212</v>
      </c>
      <c r="E123" s="183" t="s">
        <v>4454</v>
      </c>
      <c r="F123" s="184" t="s">
        <v>4455</v>
      </c>
      <c r="G123" s="185" t="s">
        <v>752</v>
      </c>
      <c r="H123" s="187"/>
      <c r="I123" s="187"/>
      <c r="J123" s="186">
        <f>ROUND(I123*H123,2)</f>
        <v>0</v>
      </c>
      <c r="K123" s="184" t="s">
        <v>215</v>
      </c>
      <c r="L123" s="43"/>
      <c r="M123" s="188" t="s">
        <v>18</v>
      </c>
      <c r="N123" s="189" t="s">
        <v>42</v>
      </c>
      <c r="O123" s="68"/>
      <c r="P123" s="190">
        <f>O123*H123</f>
        <v>0</v>
      </c>
      <c r="Q123" s="190">
        <v>0</v>
      </c>
      <c r="R123" s="190">
        <f>Q123*H123</f>
        <v>0</v>
      </c>
      <c r="S123" s="190">
        <v>0</v>
      </c>
      <c r="T123" s="190">
        <f>S123*H123</f>
        <v>0</v>
      </c>
      <c r="U123" s="191" t="s">
        <v>18</v>
      </c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92" t="s">
        <v>343</v>
      </c>
      <c r="AT123" s="192" t="s">
        <v>212</v>
      </c>
      <c r="AU123" s="192" t="s">
        <v>80</v>
      </c>
      <c r="AY123" s="21" t="s">
        <v>208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1" t="s">
        <v>76</v>
      </c>
      <c r="BK123" s="193">
        <f>ROUND(I123*H123,2)</f>
        <v>0</v>
      </c>
      <c r="BL123" s="21" t="s">
        <v>343</v>
      </c>
      <c r="BM123" s="192" t="s">
        <v>4456</v>
      </c>
    </row>
    <row r="124" spans="1:65" s="2" customFormat="1" ht="29.25">
      <c r="A124" s="38"/>
      <c r="B124" s="39"/>
      <c r="C124" s="40"/>
      <c r="D124" s="194" t="s">
        <v>217</v>
      </c>
      <c r="E124" s="40"/>
      <c r="F124" s="195" t="s">
        <v>4457</v>
      </c>
      <c r="G124" s="40"/>
      <c r="H124" s="40"/>
      <c r="I124" s="196"/>
      <c r="J124" s="40"/>
      <c r="K124" s="40"/>
      <c r="L124" s="43"/>
      <c r="M124" s="197"/>
      <c r="N124" s="198"/>
      <c r="O124" s="68"/>
      <c r="P124" s="68"/>
      <c r="Q124" s="68"/>
      <c r="R124" s="68"/>
      <c r="S124" s="68"/>
      <c r="T124" s="68"/>
      <c r="U124" s="69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21" t="s">
        <v>217</v>
      </c>
      <c r="AU124" s="21" t="s">
        <v>80</v>
      </c>
    </row>
    <row r="125" spans="1:65" s="2" customFormat="1" ht="11.25">
      <c r="A125" s="38"/>
      <c r="B125" s="39"/>
      <c r="C125" s="40"/>
      <c r="D125" s="199" t="s">
        <v>219</v>
      </c>
      <c r="E125" s="40"/>
      <c r="F125" s="200" t="s">
        <v>4458</v>
      </c>
      <c r="G125" s="40"/>
      <c r="H125" s="40"/>
      <c r="I125" s="196"/>
      <c r="J125" s="40"/>
      <c r="K125" s="40"/>
      <c r="L125" s="43"/>
      <c r="M125" s="258"/>
      <c r="N125" s="259"/>
      <c r="O125" s="260"/>
      <c r="P125" s="260"/>
      <c r="Q125" s="260"/>
      <c r="R125" s="260"/>
      <c r="S125" s="260"/>
      <c r="T125" s="260"/>
      <c r="U125" s="261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21" t="s">
        <v>219</v>
      </c>
      <c r="AU125" s="21" t="s">
        <v>80</v>
      </c>
    </row>
    <row r="126" spans="1:65" s="2" customFormat="1" ht="6.95" customHeight="1">
      <c r="A126" s="38"/>
      <c r="B126" s="51"/>
      <c r="C126" s="52"/>
      <c r="D126" s="52"/>
      <c r="E126" s="52"/>
      <c r="F126" s="52"/>
      <c r="G126" s="52"/>
      <c r="H126" s="52"/>
      <c r="I126" s="52"/>
      <c r="J126" s="52"/>
      <c r="K126" s="52"/>
      <c r="L126" s="43"/>
      <c r="M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</sheetData>
  <sheetProtection algorithmName="SHA-512" hashValue="OXck/UrDP8j5VtLbwPhORMCzdD0vlzCrPM16W1sFccLExmlm8m7xKCKiJjMnBd19rkMG6NuWoG0a42PLJAABrA==" saltValue="wTonmZLmUG2zuewERVNXWy1xN8tGt08pzd8yNvg5ZpGiJcCx7K/MKySi9rk6pJ+Hk0kSzyqN/rnvtuHLYXRZnw==" spinCount="100000" sheet="1" objects="1" scenarios="1" formatColumns="0" formatRows="0" autoFilter="0"/>
  <autoFilter ref="C86:K125" xr:uid="{00000000-0009-0000-0000-000009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hyperlinks>
    <hyperlink ref="F113" r:id="rId1" xr:uid="{00000000-0004-0000-0900-000000000000}"/>
    <hyperlink ref="F125" r:id="rId2" xr:uid="{00000000-0004-0000-0900-000001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9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1" width="14.16406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AT2" s="21" t="s">
        <v>113</v>
      </c>
    </row>
    <row r="3" spans="1:46" s="1" customFormat="1" ht="6.95" customHeight="1"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24"/>
      <c r="AT3" s="21" t="s">
        <v>80</v>
      </c>
    </row>
    <row r="4" spans="1:46" s="1" customFormat="1" ht="24.95" customHeight="1">
      <c r="B4" s="24"/>
      <c r="D4" s="115" t="s">
        <v>134</v>
      </c>
      <c r="L4" s="24"/>
      <c r="M4" s="116" t="s">
        <v>10</v>
      </c>
      <c r="AT4" s="21" t="s">
        <v>4</v>
      </c>
    </row>
    <row r="5" spans="1:46" s="1" customFormat="1" ht="6.95" customHeight="1">
      <c r="B5" s="24"/>
      <c r="L5" s="24"/>
    </row>
    <row r="6" spans="1:46" s="1" customFormat="1" ht="12" customHeight="1">
      <c r="B6" s="24"/>
      <c r="D6" s="117" t="s">
        <v>15</v>
      </c>
      <c r="L6" s="24"/>
    </row>
    <row r="7" spans="1:46" s="1" customFormat="1" ht="16.5" customHeight="1">
      <c r="B7" s="24"/>
      <c r="E7" s="423" t="str">
        <f>'Rekapitulace stavby'!K6</f>
        <v>Rekonstrukce rehabilitace v 1.PP budovy B v HNSP v Bílině</v>
      </c>
      <c r="F7" s="424"/>
      <c r="G7" s="424"/>
      <c r="H7" s="424"/>
      <c r="L7" s="24"/>
    </row>
    <row r="8" spans="1:46" s="1" customFormat="1" ht="12" customHeight="1">
      <c r="B8" s="24"/>
      <c r="D8" s="117" t="s">
        <v>147</v>
      </c>
      <c r="L8" s="24"/>
    </row>
    <row r="9" spans="1:46" s="2" customFormat="1" ht="16.5" customHeight="1">
      <c r="A9" s="38"/>
      <c r="B9" s="43"/>
      <c r="C9" s="38"/>
      <c r="D9" s="38"/>
      <c r="E9" s="423" t="s">
        <v>4002</v>
      </c>
      <c r="F9" s="426"/>
      <c r="G9" s="426"/>
      <c r="H9" s="426"/>
      <c r="I9" s="38"/>
      <c r="J9" s="38"/>
      <c r="K9" s="38"/>
      <c r="L9" s="11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46" s="2" customFormat="1" ht="12" customHeight="1">
      <c r="A10" s="38"/>
      <c r="B10" s="43"/>
      <c r="C10" s="38"/>
      <c r="D10" s="117" t="s">
        <v>2649</v>
      </c>
      <c r="E10" s="38"/>
      <c r="F10" s="38"/>
      <c r="G10" s="38"/>
      <c r="H10" s="38"/>
      <c r="I10" s="38"/>
      <c r="J10" s="38"/>
      <c r="K10" s="38"/>
      <c r="L10" s="11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46" s="2" customFormat="1" ht="30" customHeight="1">
      <c r="A11" s="38"/>
      <c r="B11" s="43"/>
      <c r="C11" s="38"/>
      <c r="D11" s="38"/>
      <c r="E11" s="425" t="s">
        <v>4459</v>
      </c>
      <c r="F11" s="426"/>
      <c r="G11" s="426"/>
      <c r="H11" s="426"/>
      <c r="I11" s="38"/>
      <c r="J11" s="38"/>
      <c r="K11" s="38"/>
      <c r="L11" s="11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46" s="2" customFormat="1" ht="11.25">
      <c r="A12" s="38"/>
      <c r="B12" s="43"/>
      <c r="C12" s="38"/>
      <c r="D12" s="38"/>
      <c r="E12" s="38"/>
      <c r="F12" s="38"/>
      <c r="G12" s="38"/>
      <c r="H12" s="38"/>
      <c r="I12" s="38"/>
      <c r="J12" s="38"/>
      <c r="K12" s="38"/>
      <c r="L12" s="11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46" s="2" customFormat="1" ht="12" customHeight="1">
      <c r="A13" s="38"/>
      <c r="B13" s="43"/>
      <c r="C13" s="38"/>
      <c r="D13" s="117" t="s">
        <v>17</v>
      </c>
      <c r="E13" s="38"/>
      <c r="F13" s="107" t="s">
        <v>18</v>
      </c>
      <c r="G13" s="38"/>
      <c r="H13" s="38"/>
      <c r="I13" s="117" t="s">
        <v>19</v>
      </c>
      <c r="J13" s="107" t="s">
        <v>18</v>
      </c>
      <c r="K13" s="38"/>
      <c r="L13" s="11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46" s="2" customFormat="1" ht="12" customHeight="1">
      <c r="A14" s="38"/>
      <c r="B14" s="43"/>
      <c r="C14" s="38"/>
      <c r="D14" s="117" t="s">
        <v>20</v>
      </c>
      <c r="E14" s="38"/>
      <c r="F14" s="107" t="s">
        <v>21</v>
      </c>
      <c r="G14" s="38"/>
      <c r="H14" s="38"/>
      <c r="I14" s="117" t="s">
        <v>22</v>
      </c>
      <c r="J14" s="119" t="str">
        <f>'Rekapitulace stavby'!AN8</f>
        <v>14. 12. 2025</v>
      </c>
      <c r="K14" s="38"/>
      <c r="L14" s="11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46" s="2" customFormat="1" ht="10.9" customHeight="1">
      <c r="A15" s="38"/>
      <c r="B15" s="43"/>
      <c r="C15" s="38"/>
      <c r="D15" s="38"/>
      <c r="E15" s="38"/>
      <c r="F15" s="38"/>
      <c r="G15" s="38"/>
      <c r="H15" s="38"/>
      <c r="I15" s="38"/>
      <c r="J15" s="38"/>
      <c r="K15" s="38"/>
      <c r="L15" s="11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46" s="2" customFormat="1" ht="12" customHeight="1">
      <c r="A16" s="38"/>
      <c r="B16" s="43"/>
      <c r="C16" s="38"/>
      <c r="D16" s="117" t="s">
        <v>24</v>
      </c>
      <c r="E16" s="38"/>
      <c r="F16" s="38"/>
      <c r="G16" s="38"/>
      <c r="H16" s="38"/>
      <c r="I16" s="117" t="s">
        <v>25</v>
      </c>
      <c r="J16" s="107" t="s">
        <v>26</v>
      </c>
      <c r="K16" s="38"/>
      <c r="L16" s="11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s="2" customFormat="1" ht="18" customHeight="1">
      <c r="A17" s="38"/>
      <c r="B17" s="43"/>
      <c r="C17" s="38"/>
      <c r="D17" s="38"/>
      <c r="E17" s="107" t="s">
        <v>27</v>
      </c>
      <c r="F17" s="38"/>
      <c r="G17" s="38"/>
      <c r="H17" s="38"/>
      <c r="I17" s="117" t="s">
        <v>28</v>
      </c>
      <c r="J17" s="107" t="s">
        <v>29</v>
      </c>
      <c r="K17" s="38"/>
      <c r="L17" s="11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s="2" customFormat="1" ht="6.95" customHeight="1">
      <c r="A18" s="38"/>
      <c r="B18" s="43"/>
      <c r="C18" s="38"/>
      <c r="D18" s="38"/>
      <c r="E18" s="38"/>
      <c r="F18" s="38"/>
      <c r="G18" s="38"/>
      <c r="H18" s="38"/>
      <c r="I18" s="38"/>
      <c r="J18" s="38"/>
      <c r="K18" s="38"/>
      <c r="L18" s="11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s="2" customFormat="1" ht="12" customHeight="1">
      <c r="A19" s="38"/>
      <c r="B19" s="43"/>
      <c r="C19" s="38"/>
      <c r="D19" s="117" t="s">
        <v>30</v>
      </c>
      <c r="E19" s="38"/>
      <c r="F19" s="38"/>
      <c r="G19" s="38"/>
      <c r="H19" s="38"/>
      <c r="I19" s="117" t="s">
        <v>25</v>
      </c>
      <c r="J19" s="34" t="str">
        <f>'Rekapitulace stavby'!AN13</f>
        <v>Vyplň údaj</v>
      </c>
      <c r="K19" s="38"/>
      <c r="L19" s="11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s="2" customFormat="1" ht="18" customHeight="1">
      <c r="A20" s="38"/>
      <c r="B20" s="43"/>
      <c r="C20" s="38"/>
      <c r="D20" s="38"/>
      <c r="E20" s="427" t="str">
        <f>'Rekapitulace stavby'!E14</f>
        <v>Vyplň údaj</v>
      </c>
      <c r="F20" s="428"/>
      <c r="G20" s="428"/>
      <c r="H20" s="428"/>
      <c r="I20" s="117" t="s">
        <v>28</v>
      </c>
      <c r="J20" s="34" t="str">
        <f>'Rekapitulace stavby'!AN14</f>
        <v>Vyplň údaj</v>
      </c>
      <c r="K20" s="38"/>
      <c r="L20" s="11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s="2" customFormat="1" ht="6.95" customHeight="1">
      <c r="A21" s="38"/>
      <c r="B21" s="43"/>
      <c r="C21" s="38"/>
      <c r="D21" s="38"/>
      <c r="E21" s="38"/>
      <c r="F21" s="38"/>
      <c r="G21" s="38"/>
      <c r="H21" s="38"/>
      <c r="I21" s="38"/>
      <c r="J21" s="38"/>
      <c r="K21" s="38"/>
      <c r="L21" s="11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s="2" customFormat="1" ht="12" customHeight="1">
      <c r="A22" s="38"/>
      <c r="B22" s="43"/>
      <c r="C22" s="38"/>
      <c r="D22" s="117" t="s">
        <v>32</v>
      </c>
      <c r="E22" s="38"/>
      <c r="F22" s="38"/>
      <c r="G22" s="38"/>
      <c r="H22" s="38"/>
      <c r="I22" s="117" t="s">
        <v>25</v>
      </c>
      <c r="J22" s="107" t="str">
        <f>IF('Rekapitulace stavby'!AN16="","",'Rekapitulace stavby'!AN16)</f>
        <v/>
      </c>
      <c r="K22" s="38"/>
      <c r="L22" s="11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s="2" customFormat="1" ht="18" customHeight="1">
      <c r="A23" s="38"/>
      <c r="B23" s="43"/>
      <c r="C23" s="38"/>
      <c r="D23" s="38"/>
      <c r="E23" s="107" t="str">
        <f>IF('Rekapitulace stavby'!E17="","",'Rekapitulace stavby'!E17)</f>
        <v xml:space="preserve"> </v>
      </c>
      <c r="F23" s="38"/>
      <c r="G23" s="38"/>
      <c r="H23" s="38"/>
      <c r="I23" s="117" t="s">
        <v>28</v>
      </c>
      <c r="J23" s="107" t="str">
        <f>IF('Rekapitulace stavby'!AN17="","",'Rekapitulace stavby'!AN17)</f>
        <v/>
      </c>
      <c r="K23" s="38"/>
      <c r="L23" s="11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s="2" customFormat="1" ht="6.95" customHeight="1">
      <c r="A24" s="38"/>
      <c r="B24" s="43"/>
      <c r="C24" s="38"/>
      <c r="D24" s="38"/>
      <c r="E24" s="38"/>
      <c r="F24" s="38"/>
      <c r="G24" s="38"/>
      <c r="H24" s="38"/>
      <c r="I24" s="38"/>
      <c r="J24" s="38"/>
      <c r="K24" s="38"/>
      <c r="L24" s="11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s="2" customFormat="1" ht="12" customHeight="1">
      <c r="A25" s="38"/>
      <c r="B25" s="43"/>
      <c r="C25" s="38"/>
      <c r="D25" s="117" t="s">
        <v>34</v>
      </c>
      <c r="E25" s="38"/>
      <c r="F25" s="38"/>
      <c r="G25" s="38"/>
      <c r="H25" s="38"/>
      <c r="I25" s="117" t="s">
        <v>25</v>
      </c>
      <c r="J25" s="107" t="str">
        <f>IF('Rekapitulace stavby'!AN19="","",'Rekapitulace stavby'!AN19)</f>
        <v/>
      </c>
      <c r="K25" s="38"/>
      <c r="L25" s="11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s="2" customFormat="1" ht="18" customHeight="1">
      <c r="A26" s="38"/>
      <c r="B26" s="43"/>
      <c r="C26" s="38"/>
      <c r="D26" s="38"/>
      <c r="E26" s="107" t="str">
        <f>IF('Rekapitulace stavby'!E20="","",'Rekapitulace stavby'!E20)</f>
        <v xml:space="preserve"> </v>
      </c>
      <c r="F26" s="38"/>
      <c r="G26" s="38"/>
      <c r="H26" s="38"/>
      <c r="I26" s="117" t="s">
        <v>28</v>
      </c>
      <c r="J26" s="107" t="str">
        <f>IF('Rekapitulace stavby'!AN20="","",'Rekapitulace stavby'!AN20)</f>
        <v/>
      </c>
      <c r="K26" s="38"/>
      <c r="L26" s="11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s="2" customFormat="1" ht="6.95" customHeight="1">
      <c r="A27" s="38"/>
      <c r="B27" s="43"/>
      <c r="C27" s="38"/>
      <c r="D27" s="38"/>
      <c r="E27" s="38"/>
      <c r="F27" s="38"/>
      <c r="G27" s="38"/>
      <c r="H27" s="38"/>
      <c r="I27" s="38"/>
      <c r="J27" s="38"/>
      <c r="K27" s="38"/>
      <c r="L27" s="11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s="2" customFormat="1" ht="12" customHeight="1">
      <c r="A28" s="38"/>
      <c r="B28" s="43"/>
      <c r="C28" s="38"/>
      <c r="D28" s="117" t="s">
        <v>35</v>
      </c>
      <c r="E28" s="38"/>
      <c r="F28" s="38"/>
      <c r="G28" s="38"/>
      <c r="H28" s="38"/>
      <c r="I28" s="38"/>
      <c r="J28" s="38"/>
      <c r="K28" s="38"/>
      <c r="L28" s="11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s="8" customFormat="1" ht="71.25" customHeight="1">
      <c r="A29" s="120"/>
      <c r="B29" s="121"/>
      <c r="C29" s="120"/>
      <c r="D29" s="120"/>
      <c r="E29" s="429" t="s">
        <v>36</v>
      </c>
      <c r="F29" s="429"/>
      <c r="G29" s="429"/>
      <c r="H29" s="429"/>
      <c r="I29" s="120"/>
      <c r="J29" s="120"/>
      <c r="K29" s="120"/>
      <c r="L29" s="122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</row>
    <row r="30" spans="1:31" s="2" customFormat="1" ht="6.95" customHeight="1">
      <c r="A30" s="38"/>
      <c r="B30" s="43"/>
      <c r="C30" s="38"/>
      <c r="D30" s="38"/>
      <c r="E30" s="38"/>
      <c r="F30" s="38"/>
      <c r="G30" s="38"/>
      <c r="H30" s="38"/>
      <c r="I30" s="38"/>
      <c r="J30" s="38"/>
      <c r="K30" s="38"/>
      <c r="L30" s="11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s="2" customFormat="1" ht="6.95" customHeight="1">
      <c r="A31" s="38"/>
      <c r="B31" s="43"/>
      <c r="C31" s="38"/>
      <c r="D31" s="123"/>
      <c r="E31" s="123"/>
      <c r="F31" s="123"/>
      <c r="G31" s="123"/>
      <c r="H31" s="123"/>
      <c r="I31" s="123"/>
      <c r="J31" s="123"/>
      <c r="K31" s="123"/>
      <c r="L31" s="11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s="2" customFormat="1" ht="25.35" customHeight="1">
      <c r="A32" s="38"/>
      <c r="B32" s="43"/>
      <c r="C32" s="38"/>
      <c r="D32" s="124" t="s">
        <v>37</v>
      </c>
      <c r="E32" s="38"/>
      <c r="F32" s="38"/>
      <c r="G32" s="38"/>
      <c r="H32" s="38"/>
      <c r="I32" s="38"/>
      <c r="J32" s="125">
        <f>ROUND(J87, 2)</f>
        <v>0</v>
      </c>
      <c r="K32" s="38"/>
      <c r="L32" s="11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s="2" customFormat="1" ht="6.95" customHeight="1">
      <c r="A33" s="38"/>
      <c r="B33" s="43"/>
      <c r="C33" s="38"/>
      <c r="D33" s="123"/>
      <c r="E33" s="123"/>
      <c r="F33" s="123"/>
      <c r="G33" s="123"/>
      <c r="H33" s="123"/>
      <c r="I33" s="123"/>
      <c r="J33" s="123"/>
      <c r="K33" s="123"/>
      <c r="L33" s="11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s="2" customFormat="1" ht="14.45" customHeight="1">
      <c r="A34" s="38"/>
      <c r="B34" s="43"/>
      <c r="C34" s="38"/>
      <c r="D34" s="38"/>
      <c r="E34" s="38"/>
      <c r="F34" s="126" t="s">
        <v>39</v>
      </c>
      <c r="G34" s="38"/>
      <c r="H34" s="38"/>
      <c r="I34" s="126" t="s">
        <v>38</v>
      </c>
      <c r="J34" s="126" t="s">
        <v>40</v>
      </c>
      <c r="K34" s="38"/>
      <c r="L34" s="11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s="2" customFormat="1" ht="14.45" customHeight="1">
      <c r="A35" s="38"/>
      <c r="B35" s="43"/>
      <c r="C35" s="38"/>
      <c r="D35" s="127" t="s">
        <v>41</v>
      </c>
      <c r="E35" s="117" t="s">
        <v>42</v>
      </c>
      <c r="F35" s="128">
        <f>ROUND((SUM(BE87:BE95)),  2)</f>
        <v>0</v>
      </c>
      <c r="G35" s="38"/>
      <c r="H35" s="38"/>
      <c r="I35" s="129">
        <v>0.21</v>
      </c>
      <c r="J35" s="128">
        <f>ROUND(((SUM(BE87:BE95))*I35),  2)</f>
        <v>0</v>
      </c>
      <c r="K35" s="38"/>
      <c r="L35" s="11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s="2" customFormat="1" ht="14.45" customHeight="1">
      <c r="A36" s="38"/>
      <c r="B36" s="43"/>
      <c r="C36" s="38"/>
      <c r="D36" s="38"/>
      <c r="E36" s="117" t="s">
        <v>43</v>
      </c>
      <c r="F36" s="128">
        <f>ROUND((SUM(BF87:BF95)),  2)</f>
        <v>0</v>
      </c>
      <c r="G36" s="38"/>
      <c r="H36" s="38"/>
      <c r="I36" s="129">
        <v>0.12</v>
      </c>
      <c r="J36" s="128">
        <f>ROUND(((SUM(BF87:BF95))*I36),  2)</f>
        <v>0</v>
      </c>
      <c r="K36" s="38"/>
      <c r="L36" s="11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s="2" customFormat="1" ht="14.45" hidden="1" customHeight="1">
      <c r="A37" s="38"/>
      <c r="B37" s="43"/>
      <c r="C37" s="38"/>
      <c r="D37" s="38"/>
      <c r="E37" s="117" t="s">
        <v>44</v>
      </c>
      <c r="F37" s="128">
        <f>ROUND((SUM(BG87:BG95)),  2)</f>
        <v>0</v>
      </c>
      <c r="G37" s="38"/>
      <c r="H37" s="38"/>
      <c r="I37" s="129">
        <v>0.21</v>
      </c>
      <c r="J37" s="128">
        <f>0</f>
        <v>0</v>
      </c>
      <c r="K37" s="38"/>
      <c r="L37" s="11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s="2" customFormat="1" ht="14.45" hidden="1" customHeight="1">
      <c r="A38" s="38"/>
      <c r="B38" s="43"/>
      <c r="C38" s="38"/>
      <c r="D38" s="38"/>
      <c r="E38" s="117" t="s">
        <v>45</v>
      </c>
      <c r="F38" s="128">
        <f>ROUND((SUM(BH87:BH95)),  2)</f>
        <v>0</v>
      </c>
      <c r="G38" s="38"/>
      <c r="H38" s="38"/>
      <c r="I38" s="129">
        <v>0.12</v>
      </c>
      <c r="J38" s="128">
        <f>0</f>
        <v>0</v>
      </c>
      <c r="K38" s="38"/>
      <c r="L38" s="11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s="2" customFormat="1" ht="14.45" hidden="1" customHeight="1">
      <c r="A39" s="38"/>
      <c r="B39" s="43"/>
      <c r="C39" s="38"/>
      <c r="D39" s="38"/>
      <c r="E39" s="117" t="s">
        <v>46</v>
      </c>
      <c r="F39" s="128">
        <f>ROUND((SUM(BI87:BI95)),  2)</f>
        <v>0</v>
      </c>
      <c r="G39" s="38"/>
      <c r="H39" s="38"/>
      <c r="I39" s="129">
        <v>0</v>
      </c>
      <c r="J39" s="128">
        <f>0</f>
        <v>0</v>
      </c>
      <c r="K39" s="38"/>
      <c r="L39" s="11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s="2" customFormat="1" ht="6.95" customHeight="1">
      <c r="A40" s="38"/>
      <c r="B40" s="43"/>
      <c r="C40" s="38"/>
      <c r="D40" s="38"/>
      <c r="E40" s="38"/>
      <c r="F40" s="38"/>
      <c r="G40" s="38"/>
      <c r="H40" s="38"/>
      <c r="I40" s="38"/>
      <c r="J40" s="38"/>
      <c r="K40" s="38"/>
      <c r="L40" s="11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s="2" customFormat="1" ht="25.35" customHeight="1">
      <c r="A41" s="38"/>
      <c r="B41" s="43"/>
      <c r="C41" s="130"/>
      <c r="D41" s="131" t="s">
        <v>47</v>
      </c>
      <c r="E41" s="132"/>
      <c r="F41" s="132"/>
      <c r="G41" s="133" t="s">
        <v>48</v>
      </c>
      <c r="H41" s="134" t="s">
        <v>49</v>
      </c>
      <c r="I41" s="132"/>
      <c r="J41" s="135">
        <f>SUM(J32:J39)</f>
        <v>0</v>
      </c>
      <c r="K41" s="136"/>
      <c r="L41" s="11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s="2" customFormat="1" ht="14.45" customHeight="1">
      <c r="A42" s="38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6" spans="1:31" s="2" customFormat="1" ht="6.95" customHeight="1">
      <c r="A46" s="38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s="2" customFormat="1" ht="24.95" customHeight="1">
      <c r="A47" s="38"/>
      <c r="B47" s="39"/>
      <c r="C47" s="27" t="s">
        <v>163</v>
      </c>
      <c r="D47" s="40"/>
      <c r="E47" s="40"/>
      <c r="F47" s="40"/>
      <c r="G47" s="40"/>
      <c r="H47" s="40"/>
      <c r="I47" s="40"/>
      <c r="J47" s="40"/>
      <c r="K47" s="40"/>
      <c r="L47" s="11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s="2" customFormat="1" ht="6.95" customHeight="1">
      <c r="A48" s="38"/>
      <c r="B48" s="39"/>
      <c r="C48" s="40"/>
      <c r="D48" s="40"/>
      <c r="E48" s="40"/>
      <c r="F48" s="40"/>
      <c r="G48" s="40"/>
      <c r="H48" s="40"/>
      <c r="I48" s="40"/>
      <c r="J48" s="40"/>
      <c r="K48" s="40"/>
      <c r="L48" s="11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47" s="2" customFormat="1" ht="12" customHeight="1">
      <c r="A49" s="38"/>
      <c r="B49" s="39"/>
      <c r="C49" s="33" t="s">
        <v>15</v>
      </c>
      <c r="D49" s="40"/>
      <c r="E49" s="40"/>
      <c r="F49" s="40"/>
      <c r="G49" s="40"/>
      <c r="H49" s="40"/>
      <c r="I49" s="40"/>
      <c r="J49" s="40"/>
      <c r="K49" s="40"/>
      <c r="L49" s="11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47" s="2" customFormat="1" ht="16.5" customHeight="1">
      <c r="A50" s="38"/>
      <c r="B50" s="39"/>
      <c r="C50" s="40"/>
      <c r="D50" s="40"/>
      <c r="E50" s="430" t="str">
        <f>E7</f>
        <v>Rekonstrukce rehabilitace v 1.PP budovy B v HNSP v Bílině</v>
      </c>
      <c r="F50" s="431"/>
      <c r="G50" s="431"/>
      <c r="H50" s="431"/>
      <c r="I50" s="40"/>
      <c r="J50" s="40"/>
      <c r="K50" s="40"/>
      <c r="L50" s="11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47" s="1" customFormat="1" ht="12" customHeight="1">
      <c r="B51" s="25"/>
      <c r="C51" s="33" t="s">
        <v>147</v>
      </c>
      <c r="D51" s="26"/>
      <c r="E51" s="26"/>
      <c r="F51" s="26"/>
      <c r="G51" s="26"/>
      <c r="H51" s="26"/>
      <c r="I51" s="26"/>
      <c r="J51" s="26"/>
      <c r="K51" s="26"/>
      <c r="L51" s="24"/>
    </row>
    <row r="52" spans="1:47" s="2" customFormat="1" ht="16.5" customHeight="1">
      <c r="A52" s="38"/>
      <c r="B52" s="39"/>
      <c r="C52" s="40"/>
      <c r="D52" s="40"/>
      <c r="E52" s="430" t="s">
        <v>4002</v>
      </c>
      <c r="F52" s="432"/>
      <c r="G52" s="432"/>
      <c r="H52" s="432"/>
      <c r="I52" s="40"/>
      <c r="J52" s="40"/>
      <c r="K52" s="40"/>
      <c r="L52" s="11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47" s="2" customFormat="1" ht="12" customHeight="1">
      <c r="A53" s="38"/>
      <c r="B53" s="39"/>
      <c r="C53" s="33" t="s">
        <v>2649</v>
      </c>
      <c r="D53" s="40"/>
      <c r="E53" s="40"/>
      <c r="F53" s="40"/>
      <c r="G53" s="40"/>
      <c r="H53" s="40"/>
      <c r="I53" s="40"/>
      <c r="J53" s="40"/>
      <c r="K53" s="40"/>
      <c r="L53" s="11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47" s="2" customFormat="1" ht="30" customHeight="1">
      <c r="A54" s="38"/>
      <c r="B54" s="39"/>
      <c r="C54" s="40"/>
      <c r="D54" s="40"/>
      <c r="E54" s="384" t="str">
        <f>E11</f>
        <v>1.2 - Elektroinstalace - silnoproud - doplnění 2 ventilátory a osoušeč</v>
      </c>
      <c r="F54" s="432"/>
      <c r="G54" s="432"/>
      <c r="H54" s="432"/>
      <c r="I54" s="40"/>
      <c r="J54" s="40"/>
      <c r="K54" s="40"/>
      <c r="L54" s="11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47" s="2" customFormat="1" ht="6.95" customHeight="1">
      <c r="A55" s="38"/>
      <c r="B55" s="39"/>
      <c r="C55" s="40"/>
      <c r="D55" s="40"/>
      <c r="E55" s="40"/>
      <c r="F55" s="40"/>
      <c r="G55" s="40"/>
      <c r="H55" s="40"/>
      <c r="I55" s="40"/>
      <c r="J55" s="40"/>
      <c r="K55" s="40"/>
      <c r="L55" s="11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47" s="2" customFormat="1" ht="12" customHeight="1">
      <c r="A56" s="38"/>
      <c r="B56" s="39"/>
      <c r="C56" s="33" t="s">
        <v>20</v>
      </c>
      <c r="D56" s="40"/>
      <c r="E56" s="40"/>
      <c r="F56" s="31" t="str">
        <f>F14</f>
        <v xml:space="preserve"> </v>
      </c>
      <c r="G56" s="40"/>
      <c r="H56" s="40"/>
      <c r="I56" s="33" t="s">
        <v>22</v>
      </c>
      <c r="J56" s="63" t="str">
        <f>IF(J14="","",J14)</f>
        <v>14. 12. 2025</v>
      </c>
      <c r="K56" s="40"/>
      <c r="L56" s="11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47" s="2" customFormat="1" ht="6.95" customHeight="1">
      <c r="A57" s="38"/>
      <c r="B57" s="39"/>
      <c r="C57" s="40"/>
      <c r="D57" s="40"/>
      <c r="E57" s="40"/>
      <c r="F57" s="40"/>
      <c r="G57" s="40"/>
      <c r="H57" s="40"/>
      <c r="I57" s="40"/>
      <c r="J57" s="40"/>
      <c r="K57" s="40"/>
      <c r="L57" s="11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47" s="2" customFormat="1" ht="15.2" customHeight="1">
      <c r="A58" s="38"/>
      <c r="B58" s="39"/>
      <c r="C58" s="33" t="s">
        <v>24</v>
      </c>
      <c r="D58" s="40"/>
      <c r="E58" s="40"/>
      <c r="F58" s="31" t="str">
        <f>E17</f>
        <v>Město Bílina, Břežánská 50/4, 418 01 Bílina</v>
      </c>
      <c r="G58" s="40"/>
      <c r="H58" s="40"/>
      <c r="I58" s="33" t="s">
        <v>32</v>
      </c>
      <c r="J58" s="36" t="str">
        <f>E23</f>
        <v xml:space="preserve"> </v>
      </c>
      <c r="K58" s="40"/>
      <c r="L58" s="11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47" s="2" customFormat="1" ht="15.2" customHeight="1">
      <c r="A59" s="38"/>
      <c r="B59" s="39"/>
      <c r="C59" s="33" t="s">
        <v>30</v>
      </c>
      <c r="D59" s="40"/>
      <c r="E59" s="40"/>
      <c r="F59" s="31" t="str">
        <f>IF(E20="","",E20)</f>
        <v>Vyplň údaj</v>
      </c>
      <c r="G59" s="40"/>
      <c r="H59" s="40"/>
      <c r="I59" s="33" t="s">
        <v>34</v>
      </c>
      <c r="J59" s="36" t="str">
        <f>E26</f>
        <v xml:space="preserve"> </v>
      </c>
      <c r="K59" s="40"/>
      <c r="L59" s="11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47" s="2" customFormat="1" ht="10.35" customHeight="1">
      <c r="A60" s="38"/>
      <c r="B60" s="39"/>
      <c r="C60" s="40"/>
      <c r="D60" s="40"/>
      <c r="E60" s="40"/>
      <c r="F60" s="40"/>
      <c r="G60" s="40"/>
      <c r="H60" s="40"/>
      <c r="I60" s="40"/>
      <c r="J60" s="40"/>
      <c r="K60" s="40"/>
      <c r="L60" s="11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47" s="2" customFormat="1" ht="29.25" customHeight="1">
      <c r="A61" s="38"/>
      <c r="B61" s="39"/>
      <c r="C61" s="141" t="s">
        <v>164</v>
      </c>
      <c r="D61" s="142"/>
      <c r="E61" s="142"/>
      <c r="F61" s="142"/>
      <c r="G61" s="142"/>
      <c r="H61" s="142"/>
      <c r="I61" s="142"/>
      <c r="J61" s="143" t="s">
        <v>165</v>
      </c>
      <c r="K61" s="142"/>
      <c r="L61" s="11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47" s="2" customFormat="1" ht="10.35" customHeight="1">
      <c r="A62" s="38"/>
      <c r="B62" s="39"/>
      <c r="C62" s="40"/>
      <c r="D62" s="40"/>
      <c r="E62" s="40"/>
      <c r="F62" s="40"/>
      <c r="G62" s="40"/>
      <c r="H62" s="40"/>
      <c r="I62" s="40"/>
      <c r="J62" s="40"/>
      <c r="K62" s="40"/>
      <c r="L62" s="11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47" s="2" customFormat="1" ht="22.9" customHeight="1">
      <c r="A63" s="38"/>
      <c r="B63" s="39"/>
      <c r="C63" s="144" t="s">
        <v>69</v>
      </c>
      <c r="D63" s="40"/>
      <c r="E63" s="40"/>
      <c r="F63" s="40"/>
      <c r="G63" s="40"/>
      <c r="H63" s="40"/>
      <c r="I63" s="40"/>
      <c r="J63" s="81">
        <f>J87</f>
        <v>0</v>
      </c>
      <c r="K63" s="40"/>
      <c r="L63" s="11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U63" s="21" t="s">
        <v>166</v>
      </c>
    </row>
    <row r="64" spans="1:47" s="9" customFormat="1" ht="24.95" customHeight="1">
      <c r="B64" s="145"/>
      <c r="C64" s="146"/>
      <c r="D64" s="147" t="s">
        <v>1083</v>
      </c>
      <c r="E64" s="148"/>
      <c r="F64" s="148"/>
      <c r="G64" s="148"/>
      <c r="H64" s="148"/>
      <c r="I64" s="148"/>
      <c r="J64" s="149">
        <f>J88</f>
        <v>0</v>
      </c>
      <c r="K64" s="146"/>
      <c r="L64" s="150"/>
    </row>
    <row r="65" spans="1:31" s="10" customFormat="1" ht="19.899999999999999" customHeight="1">
      <c r="B65" s="151"/>
      <c r="C65" s="101"/>
      <c r="D65" s="152" t="s">
        <v>182</v>
      </c>
      <c r="E65" s="153"/>
      <c r="F65" s="153"/>
      <c r="G65" s="153"/>
      <c r="H65" s="153"/>
      <c r="I65" s="153"/>
      <c r="J65" s="154">
        <f>J89</f>
        <v>0</v>
      </c>
      <c r="K65" s="101"/>
      <c r="L65" s="155"/>
    </row>
    <row r="66" spans="1:31" s="2" customFormat="1" ht="21.75" customHeight="1">
      <c r="A66" s="38"/>
      <c r="B66" s="39"/>
      <c r="C66" s="40"/>
      <c r="D66" s="40"/>
      <c r="E66" s="40"/>
      <c r="F66" s="40"/>
      <c r="G66" s="40"/>
      <c r="H66" s="40"/>
      <c r="I66" s="40"/>
      <c r="J66" s="40"/>
      <c r="K66" s="40"/>
      <c r="L66" s="11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</row>
    <row r="67" spans="1:31" s="2" customFormat="1" ht="6.95" customHeight="1">
      <c r="A67" s="38"/>
      <c r="B67" s="51"/>
      <c r="C67" s="52"/>
      <c r="D67" s="52"/>
      <c r="E67" s="52"/>
      <c r="F67" s="52"/>
      <c r="G67" s="52"/>
      <c r="H67" s="52"/>
      <c r="I67" s="52"/>
      <c r="J67" s="52"/>
      <c r="K67" s="52"/>
      <c r="L67" s="11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</row>
    <row r="71" spans="1:31" s="2" customFormat="1" ht="6.95" customHeight="1">
      <c r="A71" s="38"/>
      <c r="B71" s="53"/>
      <c r="C71" s="54"/>
      <c r="D71" s="54"/>
      <c r="E71" s="54"/>
      <c r="F71" s="54"/>
      <c r="G71" s="54"/>
      <c r="H71" s="54"/>
      <c r="I71" s="54"/>
      <c r="J71" s="54"/>
      <c r="K71" s="54"/>
      <c r="L71" s="11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</row>
    <row r="72" spans="1:31" s="2" customFormat="1" ht="24.95" customHeight="1">
      <c r="A72" s="38"/>
      <c r="B72" s="39"/>
      <c r="C72" s="27" t="s">
        <v>192</v>
      </c>
      <c r="D72" s="40"/>
      <c r="E72" s="40"/>
      <c r="F72" s="40"/>
      <c r="G72" s="40"/>
      <c r="H72" s="40"/>
      <c r="I72" s="40"/>
      <c r="J72" s="40"/>
      <c r="K72" s="40"/>
      <c r="L72" s="11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</row>
    <row r="73" spans="1:31" s="2" customFormat="1" ht="6.95" customHeight="1">
      <c r="A73" s="38"/>
      <c r="B73" s="39"/>
      <c r="C73" s="40"/>
      <c r="D73" s="40"/>
      <c r="E73" s="40"/>
      <c r="F73" s="40"/>
      <c r="G73" s="40"/>
      <c r="H73" s="40"/>
      <c r="I73" s="40"/>
      <c r="J73" s="40"/>
      <c r="K73" s="40"/>
      <c r="L73" s="11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4" spans="1:31" s="2" customFormat="1" ht="12" customHeight="1">
      <c r="A74" s="38"/>
      <c r="B74" s="39"/>
      <c r="C74" s="33" t="s">
        <v>15</v>
      </c>
      <c r="D74" s="40"/>
      <c r="E74" s="40"/>
      <c r="F74" s="40"/>
      <c r="G74" s="40"/>
      <c r="H74" s="40"/>
      <c r="I74" s="40"/>
      <c r="J74" s="40"/>
      <c r="K74" s="40"/>
      <c r="L74" s="11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1:31" s="2" customFormat="1" ht="16.5" customHeight="1">
      <c r="A75" s="38"/>
      <c r="B75" s="39"/>
      <c r="C75" s="40"/>
      <c r="D75" s="40"/>
      <c r="E75" s="430" t="str">
        <f>E7</f>
        <v>Rekonstrukce rehabilitace v 1.PP budovy B v HNSP v Bílině</v>
      </c>
      <c r="F75" s="431"/>
      <c r="G75" s="431"/>
      <c r="H75" s="431"/>
      <c r="I75" s="40"/>
      <c r="J75" s="40"/>
      <c r="K75" s="40"/>
      <c r="L75" s="11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1:31" s="1" customFormat="1" ht="12" customHeight="1">
      <c r="B76" s="25"/>
      <c r="C76" s="33" t="s">
        <v>147</v>
      </c>
      <c r="D76" s="26"/>
      <c r="E76" s="26"/>
      <c r="F76" s="26"/>
      <c r="G76" s="26"/>
      <c r="H76" s="26"/>
      <c r="I76" s="26"/>
      <c r="J76" s="26"/>
      <c r="K76" s="26"/>
      <c r="L76" s="24"/>
    </row>
    <row r="77" spans="1:31" s="2" customFormat="1" ht="16.5" customHeight="1">
      <c r="A77" s="38"/>
      <c r="B77" s="39"/>
      <c r="C77" s="40"/>
      <c r="D77" s="40"/>
      <c r="E77" s="430" t="s">
        <v>4002</v>
      </c>
      <c r="F77" s="432"/>
      <c r="G77" s="432"/>
      <c r="H77" s="432"/>
      <c r="I77" s="40"/>
      <c r="J77" s="40"/>
      <c r="K77" s="40"/>
      <c r="L77" s="11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1:31" s="2" customFormat="1" ht="12" customHeight="1">
      <c r="A78" s="38"/>
      <c r="B78" s="39"/>
      <c r="C78" s="33" t="s">
        <v>2649</v>
      </c>
      <c r="D78" s="40"/>
      <c r="E78" s="40"/>
      <c r="F78" s="40"/>
      <c r="G78" s="40"/>
      <c r="H78" s="40"/>
      <c r="I78" s="40"/>
      <c r="J78" s="40"/>
      <c r="K78" s="40"/>
      <c r="L78" s="11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</row>
    <row r="79" spans="1:31" s="2" customFormat="1" ht="30" customHeight="1">
      <c r="A79" s="38"/>
      <c r="B79" s="39"/>
      <c r="C79" s="40"/>
      <c r="D79" s="40"/>
      <c r="E79" s="384" t="str">
        <f>E11</f>
        <v>1.2 - Elektroinstalace - silnoproud - doplnění 2 ventilátory a osoušeč</v>
      </c>
      <c r="F79" s="432"/>
      <c r="G79" s="432"/>
      <c r="H79" s="432"/>
      <c r="I79" s="40"/>
      <c r="J79" s="40"/>
      <c r="K79" s="40"/>
      <c r="L79" s="11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s="2" customFormat="1" ht="6.95" customHeight="1">
      <c r="A80" s="38"/>
      <c r="B80" s="39"/>
      <c r="C80" s="40"/>
      <c r="D80" s="40"/>
      <c r="E80" s="40"/>
      <c r="F80" s="40"/>
      <c r="G80" s="40"/>
      <c r="H80" s="40"/>
      <c r="I80" s="40"/>
      <c r="J80" s="40"/>
      <c r="K80" s="40"/>
      <c r="L80" s="11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65" s="2" customFormat="1" ht="12" customHeight="1">
      <c r="A81" s="38"/>
      <c r="B81" s="39"/>
      <c r="C81" s="33" t="s">
        <v>20</v>
      </c>
      <c r="D81" s="40"/>
      <c r="E81" s="40"/>
      <c r="F81" s="31" t="str">
        <f>F14</f>
        <v xml:space="preserve"> </v>
      </c>
      <c r="G81" s="40"/>
      <c r="H81" s="40"/>
      <c r="I81" s="33" t="s">
        <v>22</v>
      </c>
      <c r="J81" s="63" t="str">
        <f>IF(J14="","",J14)</f>
        <v>14. 12. 2025</v>
      </c>
      <c r="K81" s="40"/>
      <c r="L81" s="11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65" s="2" customFormat="1" ht="6.95" customHeight="1">
      <c r="A82" s="38"/>
      <c r="B82" s="39"/>
      <c r="C82" s="40"/>
      <c r="D82" s="40"/>
      <c r="E82" s="40"/>
      <c r="F82" s="40"/>
      <c r="G82" s="40"/>
      <c r="H82" s="40"/>
      <c r="I82" s="40"/>
      <c r="J82" s="40"/>
      <c r="K82" s="40"/>
      <c r="L82" s="11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65" s="2" customFormat="1" ht="15.2" customHeight="1">
      <c r="A83" s="38"/>
      <c r="B83" s="39"/>
      <c r="C83" s="33" t="s">
        <v>24</v>
      </c>
      <c r="D83" s="40"/>
      <c r="E83" s="40"/>
      <c r="F83" s="31" t="str">
        <f>E17</f>
        <v>Město Bílina, Břežánská 50/4, 418 01 Bílina</v>
      </c>
      <c r="G83" s="40"/>
      <c r="H83" s="40"/>
      <c r="I83" s="33" t="s">
        <v>32</v>
      </c>
      <c r="J83" s="36" t="str">
        <f>E23</f>
        <v xml:space="preserve"> </v>
      </c>
      <c r="K83" s="40"/>
      <c r="L83" s="11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65" s="2" customFormat="1" ht="15.2" customHeight="1">
      <c r="A84" s="38"/>
      <c r="B84" s="39"/>
      <c r="C84" s="33" t="s">
        <v>30</v>
      </c>
      <c r="D84" s="40"/>
      <c r="E84" s="40"/>
      <c r="F84" s="31" t="str">
        <f>IF(E20="","",E20)</f>
        <v>Vyplň údaj</v>
      </c>
      <c r="G84" s="40"/>
      <c r="H84" s="40"/>
      <c r="I84" s="33" t="s">
        <v>34</v>
      </c>
      <c r="J84" s="36" t="str">
        <f>E26</f>
        <v xml:space="preserve"> </v>
      </c>
      <c r="K84" s="40"/>
      <c r="L84" s="11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65" s="2" customFormat="1" ht="10.35" customHeight="1">
      <c r="A85" s="38"/>
      <c r="B85" s="39"/>
      <c r="C85" s="40"/>
      <c r="D85" s="40"/>
      <c r="E85" s="40"/>
      <c r="F85" s="40"/>
      <c r="G85" s="40"/>
      <c r="H85" s="40"/>
      <c r="I85" s="40"/>
      <c r="J85" s="40"/>
      <c r="K85" s="40"/>
      <c r="L85" s="11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65" s="11" customFormat="1" ht="29.25" customHeight="1">
      <c r="A86" s="156"/>
      <c r="B86" s="157"/>
      <c r="C86" s="158" t="s">
        <v>193</v>
      </c>
      <c r="D86" s="159" t="s">
        <v>56</v>
      </c>
      <c r="E86" s="159" t="s">
        <v>52</v>
      </c>
      <c r="F86" s="159" t="s">
        <v>53</v>
      </c>
      <c r="G86" s="159" t="s">
        <v>194</v>
      </c>
      <c r="H86" s="159" t="s">
        <v>195</v>
      </c>
      <c r="I86" s="159" t="s">
        <v>196</v>
      </c>
      <c r="J86" s="159" t="s">
        <v>165</v>
      </c>
      <c r="K86" s="160" t="s">
        <v>197</v>
      </c>
      <c r="L86" s="161"/>
      <c r="M86" s="72" t="s">
        <v>18</v>
      </c>
      <c r="N86" s="73" t="s">
        <v>41</v>
      </c>
      <c r="O86" s="73" t="s">
        <v>198</v>
      </c>
      <c r="P86" s="73" t="s">
        <v>199</v>
      </c>
      <c r="Q86" s="73" t="s">
        <v>200</v>
      </c>
      <c r="R86" s="73" t="s">
        <v>201</v>
      </c>
      <c r="S86" s="73" t="s">
        <v>202</v>
      </c>
      <c r="T86" s="73" t="s">
        <v>203</v>
      </c>
      <c r="U86" s="74" t="s">
        <v>204</v>
      </c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</row>
    <row r="87" spans="1:65" s="2" customFormat="1" ht="22.9" customHeight="1">
      <c r="A87" s="38"/>
      <c r="B87" s="39"/>
      <c r="C87" s="79" t="s">
        <v>205</v>
      </c>
      <c r="D87" s="40"/>
      <c r="E87" s="40"/>
      <c r="F87" s="40"/>
      <c r="G87" s="40"/>
      <c r="H87" s="40"/>
      <c r="I87" s="40"/>
      <c r="J87" s="162">
        <f>BK87</f>
        <v>0</v>
      </c>
      <c r="K87" s="40"/>
      <c r="L87" s="43"/>
      <c r="M87" s="75"/>
      <c r="N87" s="163"/>
      <c r="O87" s="76"/>
      <c r="P87" s="164">
        <f>P88</f>
        <v>0</v>
      </c>
      <c r="Q87" s="76"/>
      <c r="R87" s="164">
        <f>R88</f>
        <v>0</v>
      </c>
      <c r="S87" s="76"/>
      <c r="T87" s="164">
        <f>T88</f>
        <v>0</v>
      </c>
      <c r="U87" s="77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T87" s="21" t="s">
        <v>70</v>
      </c>
      <c r="AU87" s="21" t="s">
        <v>166</v>
      </c>
      <c r="BK87" s="165">
        <f>BK88</f>
        <v>0</v>
      </c>
    </row>
    <row r="88" spans="1:65" s="12" customFormat="1" ht="25.9" customHeight="1">
      <c r="B88" s="166"/>
      <c r="C88" s="167"/>
      <c r="D88" s="168" t="s">
        <v>70</v>
      </c>
      <c r="E88" s="169" t="s">
        <v>656</v>
      </c>
      <c r="F88" s="169" t="s">
        <v>1668</v>
      </c>
      <c r="G88" s="167"/>
      <c r="H88" s="167"/>
      <c r="I88" s="170"/>
      <c r="J88" s="171">
        <f>BK88</f>
        <v>0</v>
      </c>
      <c r="K88" s="167"/>
      <c r="L88" s="172"/>
      <c r="M88" s="173"/>
      <c r="N88" s="174"/>
      <c r="O88" s="174"/>
      <c r="P88" s="175">
        <f>P89</f>
        <v>0</v>
      </c>
      <c r="Q88" s="174"/>
      <c r="R88" s="175">
        <f>R89</f>
        <v>0</v>
      </c>
      <c r="S88" s="174"/>
      <c r="T88" s="175">
        <f>T89</f>
        <v>0</v>
      </c>
      <c r="U88" s="176"/>
      <c r="AR88" s="177" t="s">
        <v>80</v>
      </c>
      <c r="AT88" s="178" t="s">
        <v>70</v>
      </c>
      <c r="AU88" s="178" t="s">
        <v>71</v>
      </c>
      <c r="AY88" s="177" t="s">
        <v>208</v>
      </c>
      <c r="BK88" s="179">
        <f>BK89</f>
        <v>0</v>
      </c>
    </row>
    <row r="89" spans="1:65" s="12" customFormat="1" ht="22.9" customHeight="1">
      <c r="B89" s="166"/>
      <c r="C89" s="167"/>
      <c r="D89" s="168" t="s">
        <v>70</v>
      </c>
      <c r="E89" s="180" t="s">
        <v>756</v>
      </c>
      <c r="F89" s="180" t="s">
        <v>106</v>
      </c>
      <c r="G89" s="167"/>
      <c r="H89" s="167"/>
      <c r="I89" s="170"/>
      <c r="J89" s="181">
        <f>BK89</f>
        <v>0</v>
      </c>
      <c r="K89" s="167"/>
      <c r="L89" s="172"/>
      <c r="M89" s="173"/>
      <c r="N89" s="174"/>
      <c r="O89" s="174"/>
      <c r="P89" s="175">
        <f>SUM(P90:P95)</f>
        <v>0</v>
      </c>
      <c r="Q89" s="174"/>
      <c r="R89" s="175">
        <f>SUM(R90:R95)</f>
        <v>0</v>
      </c>
      <c r="S89" s="174"/>
      <c r="T89" s="175">
        <f>SUM(T90:T95)</f>
        <v>0</v>
      </c>
      <c r="U89" s="176"/>
      <c r="AR89" s="177" t="s">
        <v>80</v>
      </c>
      <c r="AT89" s="178" t="s">
        <v>70</v>
      </c>
      <c r="AU89" s="178" t="s">
        <v>76</v>
      </c>
      <c r="AY89" s="177" t="s">
        <v>208</v>
      </c>
      <c r="BK89" s="179">
        <f>SUM(BK90:BK95)</f>
        <v>0</v>
      </c>
    </row>
    <row r="90" spans="1:65" s="2" customFormat="1" ht="16.5" customHeight="1">
      <c r="A90" s="38"/>
      <c r="B90" s="39"/>
      <c r="C90" s="182" t="s">
        <v>76</v>
      </c>
      <c r="D90" s="182" t="s">
        <v>212</v>
      </c>
      <c r="E90" s="183" t="s">
        <v>887</v>
      </c>
      <c r="F90" s="184" t="s">
        <v>4460</v>
      </c>
      <c r="G90" s="185" t="s">
        <v>402</v>
      </c>
      <c r="H90" s="186">
        <v>7</v>
      </c>
      <c r="I90" s="187"/>
      <c r="J90" s="186">
        <f>ROUND(I90*H90,2)</f>
        <v>0</v>
      </c>
      <c r="K90" s="184" t="s">
        <v>18</v>
      </c>
      <c r="L90" s="43"/>
      <c r="M90" s="188" t="s">
        <v>18</v>
      </c>
      <c r="N90" s="189" t="s">
        <v>42</v>
      </c>
      <c r="O90" s="68"/>
      <c r="P90" s="190">
        <f>O90*H90</f>
        <v>0</v>
      </c>
      <c r="Q90" s="190">
        <v>0</v>
      </c>
      <c r="R90" s="190">
        <f>Q90*H90</f>
        <v>0</v>
      </c>
      <c r="S90" s="190">
        <v>0</v>
      </c>
      <c r="T90" s="190">
        <f>S90*H90</f>
        <v>0</v>
      </c>
      <c r="U90" s="191" t="s">
        <v>18</v>
      </c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R90" s="192" t="s">
        <v>343</v>
      </c>
      <c r="AT90" s="192" t="s">
        <v>212</v>
      </c>
      <c r="AU90" s="192" t="s">
        <v>80</v>
      </c>
      <c r="AY90" s="21" t="s">
        <v>208</v>
      </c>
      <c r="BE90" s="193">
        <f>IF(N90="základní",J90,0)</f>
        <v>0</v>
      </c>
      <c r="BF90" s="193">
        <f>IF(N90="snížená",J90,0)</f>
        <v>0</v>
      </c>
      <c r="BG90" s="193">
        <f>IF(N90="zákl. přenesená",J90,0)</f>
        <v>0</v>
      </c>
      <c r="BH90" s="193">
        <f>IF(N90="sníž. přenesená",J90,0)</f>
        <v>0</v>
      </c>
      <c r="BI90" s="193">
        <f>IF(N90="nulová",J90,0)</f>
        <v>0</v>
      </c>
      <c r="BJ90" s="21" t="s">
        <v>76</v>
      </c>
      <c r="BK90" s="193">
        <f>ROUND(I90*H90,2)</f>
        <v>0</v>
      </c>
      <c r="BL90" s="21" t="s">
        <v>343</v>
      </c>
      <c r="BM90" s="192" t="s">
        <v>4461</v>
      </c>
    </row>
    <row r="91" spans="1:65" s="2" customFormat="1" ht="11.25">
      <c r="A91" s="38"/>
      <c r="B91" s="39"/>
      <c r="C91" s="40"/>
      <c r="D91" s="194" t="s">
        <v>217</v>
      </c>
      <c r="E91" s="40"/>
      <c r="F91" s="195" t="s">
        <v>4460</v>
      </c>
      <c r="G91" s="40"/>
      <c r="H91" s="40"/>
      <c r="I91" s="196"/>
      <c r="J91" s="40"/>
      <c r="K91" s="40"/>
      <c r="L91" s="43"/>
      <c r="M91" s="197"/>
      <c r="N91" s="198"/>
      <c r="O91" s="68"/>
      <c r="P91" s="68"/>
      <c r="Q91" s="68"/>
      <c r="R91" s="68"/>
      <c r="S91" s="68"/>
      <c r="T91" s="68"/>
      <c r="U91" s="69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T91" s="21" t="s">
        <v>217</v>
      </c>
      <c r="AU91" s="21" t="s">
        <v>80</v>
      </c>
    </row>
    <row r="92" spans="1:65" s="2" customFormat="1" ht="29.25">
      <c r="A92" s="38"/>
      <c r="B92" s="39"/>
      <c r="C92" s="40"/>
      <c r="D92" s="194" t="s">
        <v>703</v>
      </c>
      <c r="E92" s="40"/>
      <c r="F92" s="244" t="s">
        <v>4462</v>
      </c>
      <c r="G92" s="40"/>
      <c r="H92" s="40"/>
      <c r="I92" s="196"/>
      <c r="J92" s="40"/>
      <c r="K92" s="40"/>
      <c r="L92" s="43"/>
      <c r="M92" s="197"/>
      <c r="N92" s="198"/>
      <c r="O92" s="68"/>
      <c r="P92" s="68"/>
      <c r="Q92" s="68"/>
      <c r="R92" s="68"/>
      <c r="S92" s="68"/>
      <c r="T92" s="68"/>
      <c r="U92" s="69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T92" s="21" t="s">
        <v>703</v>
      </c>
      <c r="AU92" s="21" t="s">
        <v>80</v>
      </c>
    </row>
    <row r="93" spans="1:65" s="2" customFormat="1" ht="16.5" customHeight="1">
      <c r="A93" s="38"/>
      <c r="B93" s="39"/>
      <c r="C93" s="182" t="s">
        <v>80</v>
      </c>
      <c r="D93" s="182" t="s">
        <v>212</v>
      </c>
      <c r="E93" s="183" t="s">
        <v>1646</v>
      </c>
      <c r="F93" s="184" t="s">
        <v>4463</v>
      </c>
      <c r="G93" s="185" t="s">
        <v>402</v>
      </c>
      <c r="H93" s="186">
        <v>9</v>
      </c>
      <c r="I93" s="187"/>
      <c r="J93" s="186">
        <f>ROUND(I93*H93,2)</f>
        <v>0</v>
      </c>
      <c r="K93" s="184" t="s">
        <v>18</v>
      </c>
      <c r="L93" s="43"/>
      <c r="M93" s="188" t="s">
        <v>18</v>
      </c>
      <c r="N93" s="189" t="s">
        <v>42</v>
      </c>
      <c r="O93" s="68"/>
      <c r="P93" s="190">
        <f>O93*H93</f>
        <v>0</v>
      </c>
      <c r="Q93" s="190">
        <v>0</v>
      </c>
      <c r="R93" s="190">
        <f>Q93*H93</f>
        <v>0</v>
      </c>
      <c r="S93" s="190">
        <v>0</v>
      </c>
      <c r="T93" s="190">
        <f>S93*H93</f>
        <v>0</v>
      </c>
      <c r="U93" s="191" t="s">
        <v>18</v>
      </c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R93" s="192" t="s">
        <v>343</v>
      </c>
      <c r="AT93" s="192" t="s">
        <v>212</v>
      </c>
      <c r="AU93" s="192" t="s">
        <v>80</v>
      </c>
      <c r="AY93" s="21" t="s">
        <v>208</v>
      </c>
      <c r="BE93" s="193">
        <f>IF(N93="základní",J93,0)</f>
        <v>0</v>
      </c>
      <c r="BF93" s="193">
        <f>IF(N93="snížená",J93,0)</f>
        <v>0</v>
      </c>
      <c r="BG93" s="193">
        <f>IF(N93="zákl. přenesená",J93,0)</f>
        <v>0</v>
      </c>
      <c r="BH93" s="193">
        <f>IF(N93="sníž. přenesená",J93,0)</f>
        <v>0</v>
      </c>
      <c r="BI93" s="193">
        <f>IF(N93="nulová",J93,0)</f>
        <v>0</v>
      </c>
      <c r="BJ93" s="21" t="s">
        <v>76</v>
      </c>
      <c r="BK93" s="193">
        <f>ROUND(I93*H93,2)</f>
        <v>0</v>
      </c>
      <c r="BL93" s="21" t="s">
        <v>343</v>
      </c>
      <c r="BM93" s="192" t="s">
        <v>4464</v>
      </c>
    </row>
    <row r="94" spans="1:65" s="2" customFormat="1" ht="11.25">
      <c r="A94" s="38"/>
      <c r="B94" s="39"/>
      <c r="C94" s="40"/>
      <c r="D94" s="194" t="s">
        <v>217</v>
      </c>
      <c r="E94" s="40"/>
      <c r="F94" s="195" t="s">
        <v>4463</v>
      </c>
      <c r="G94" s="40"/>
      <c r="H94" s="40"/>
      <c r="I94" s="196"/>
      <c r="J94" s="40"/>
      <c r="K94" s="40"/>
      <c r="L94" s="43"/>
      <c r="M94" s="197"/>
      <c r="N94" s="198"/>
      <c r="O94" s="68"/>
      <c r="P94" s="68"/>
      <c r="Q94" s="68"/>
      <c r="R94" s="68"/>
      <c r="S94" s="68"/>
      <c r="T94" s="68"/>
      <c r="U94" s="69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T94" s="21" t="s">
        <v>217</v>
      </c>
      <c r="AU94" s="21" t="s">
        <v>80</v>
      </c>
    </row>
    <row r="95" spans="1:65" s="2" customFormat="1" ht="39">
      <c r="A95" s="38"/>
      <c r="B95" s="39"/>
      <c r="C95" s="40"/>
      <c r="D95" s="194" t="s">
        <v>703</v>
      </c>
      <c r="E95" s="40"/>
      <c r="F95" s="244" t="s">
        <v>4465</v>
      </c>
      <c r="G95" s="40"/>
      <c r="H95" s="40"/>
      <c r="I95" s="196"/>
      <c r="J95" s="40"/>
      <c r="K95" s="40"/>
      <c r="L95" s="43"/>
      <c r="M95" s="258"/>
      <c r="N95" s="259"/>
      <c r="O95" s="260"/>
      <c r="P95" s="260"/>
      <c r="Q95" s="260"/>
      <c r="R95" s="260"/>
      <c r="S95" s="260"/>
      <c r="T95" s="260"/>
      <c r="U95" s="261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T95" s="21" t="s">
        <v>703</v>
      </c>
      <c r="AU95" s="21" t="s">
        <v>80</v>
      </c>
    </row>
    <row r="96" spans="1:65" s="2" customFormat="1" ht="6.95" customHeight="1">
      <c r="A96" s="38"/>
      <c r="B96" s="51"/>
      <c r="C96" s="52"/>
      <c r="D96" s="52"/>
      <c r="E96" s="52"/>
      <c r="F96" s="52"/>
      <c r="G96" s="52"/>
      <c r="H96" s="52"/>
      <c r="I96" s="52"/>
      <c r="J96" s="52"/>
      <c r="K96" s="52"/>
      <c r="L96" s="43"/>
      <c r="M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</sheetData>
  <sheetProtection algorithmName="SHA-512" hashValue="32iK4OWVPw1rozacawtIzsqaxagGWM9YpLVYP6hn9MkxoprJDg1Tubmq5vtL62uB3egBzGWAhHrzwljZpST3Hg==" saltValue="WgNmXzjaKf5F1BoeSEHFhcvVxBVWkUvQcJYUYZG6inBF1MoSN0zBnN7nB7SOBLNMta6LjsfKpdWmBq0oRYpKQA==" spinCount="100000" sheet="1" objects="1" scenarios="1" formatColumns="0" formatRows="0" autoFilter="0"/>
  <autoFilter ref="C86:K95" xr:uid="{00000000-0009-0000-0000-00000A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48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1" width="14.16406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AT2" s="21" t="s">
        <v>115</v>
      </c>
    </row>
    <row r="3" spans="1:46" s="1" customFormat="1" ht="6.95" customHeight="1"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24"/>
      <c r="AT3" s="21" t="s">
        <v>80</v>
      </c>
    </row>
    <row r="4" spans="1:46" s="1" customFormat="1" ht="24.95" customHeight="1">
      <c r="B4" s="24"/>
      <c r="D4" s="115" t="s">
        <v>134</v>
      </c>
      <c r="L4" s="24"/>
      <c r="M4" s="116" t="s">
        <v>10</v>
      </c>
      <c r="AT4" s="21" t="s">
        <v>4</v>
      </c>
    </row>
    <row r="5" spans="1:46" s="1" customFormat="1" ht="6.95" customHeight="1">
      <c r="B5" s="24"/>
      <c r="L5" s="24"/>
    </row>
    <row r="6" spans="1:46" s="1" customFormat="1" ht="12" customHeight="1">
      <c r="B6" s="24"/>
      <c r="D6" s="117" t="s">
        <v>15</v>
      </c>
      <c r="L6" s="24"/>
    </row>
    <row r="7" spans="1:46" s="1" customFormat="1" ht="16.5" customHeight="1">
      <c r="B7" s="24"/>
      <c r="E7" s="423" t="str">
        <f>'Rekapitulace stavby'!K6</f>
        <v>Rekonstrukce rehabilitace v 1.PP budovy B v HNSP v Bílině</v>
      </c>
      <c r="F7" s="424"/>
      <c r="G7" s="424"/>
      <c r="H7" s="424"/>
      <c r="L7" s="24"/>
    </row>
    <row r="8" spans="1:46" s="1" customFormat="1" ht="12" customHeight="1">
      <c r="B8" s="24"/>
      <c r="D8" s="117" t="s">
        <v>147</v>
      </c>
      <c r="L8" s="24"/>
    </row>
    <row r="9" spans="1:46" s="2" customFormat="1" ht="16.5" customHeight="1">
      <c r="A9" s="38"/>
      <c r="B9" s="43"/>
      <c r="C9" s="38"/>
      <c r="D9" s="38"/>
      <c r="E9" s="423" t="s">
        <v>4002</v>
      </c>
      <c r="F9" s="426"/>
      <c r="G9" s="426"/>
      <c r="H9" s="426"/>
      <c r="I9" s="38"/>
      <c r="J9" s="38"/>
      <c r="K9" s="38"/>
      <c r="L9" s="11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46" s="2" customFormat="1" ht="12" customHeight="1">
      <c r="A10" s="38"/>
      <c r="B10" s="43"/>
      <c r="C10" s="38"/>
      <c r="D10" s="117" t="s">
        <v>2649</v>
      </c>
      <c r="E10" s="38"/>
      <c r="F10" s="38"/>
      <c r="G10" s="38"/>
      <c r="H10" s="38"/>
      <c r="I10" s="38"/>
      <c r="J10" s="38"/>
      <c r="K10" s="38"/>
      <c r="L10" s="11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46" s="2" customFormat="1" ht="16.5" customHeight="1">
      <c r="A11" s="38"/>
      <c r="B11" s="43"/>
      <c r="C11" s="38"/>
      <c r="D11" s="38"/>
      <c r="E11" s="425" t="s">
        <v>4466</v>
      </c>
      <c r="F11" s="426"/>
      <c r="G11" s="426"/>
      <c r="H11" s="426"/>
      <c r="I11" s="38"/>
      <c r="J11" s="38"/>
      <c r="K11" s="38"/>
      <c r="L11" s="11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46" s="2" customFormat="1" ht="11.25">
      <c r="A12" s="38"/>
      <c r="B12" s="43"/>
      <c r="C12" s="38"/>
      <c r="D12" s="38"/>
      <c r="E12" s="38"/>
      <c r="F12" s="38"/>
      <c r="G12" s="38"/>
      <c r="H12" s="38"/>
      <c r="I12" s="38"/>
      <c r="J12" s="38"/>
      <c r="K12" s="38"/>
      <c r="L12" s="11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46" s="2" customFormat="1" ht="12" customHeight="1">
      <c r="A13" s="38"/>
      <c r="B13" s="43"/>
      <c r="C13" s="38"/>
      <c r="D13" s="117" t="s">
        <v>17</v>
      </c>
      <c r="E13" s="38"/>
      <c r="F13" s="107" t="s">
        <v>18</v>
      </c>
      <c r="G13" s="38"/>
      <c r="H13" s="38"/>
      <c r="I13" s="117" t="s">
        <v>19</v>
      </c>
      <c r="J13" s="107" t="s">
        <v>18</v>
      </c>
      <c r="K13" s="38"/>
      <c r="L13" s="11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46" s="2" customFormat="1" ht="12" customHeight="1">
      <c r="A14" s="38"/>
      <c r="B14" s="43"/>
      <c r="C14" s="38"/>
      <c r="D14" s="117" t="s">
        <v>20</v>
      </c>
      <c r="E14" s="38"/>
      <c r="F14" s="107" t="s">
        <v>21</v>
      </c>
      <c r="G14" s="38"/>
      <c r="H14" s="38"/>
      <c r="I14" s="117" t="s">
        <v>22</v>
      </c>
      <c r="J14" s="119" t="str">
        <f>'Rekapitulace stavby'!AN8</f>
        <v>14. 12. 2025</v>
      </c>
      <c r="K14" s="38"/>
      <c r="L14" s="11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46" s="2" customFormat="1" ht="10.9" customHeight="1">
      <c r="A15" s="38"/>
      <c r="B15" s="43"/>
      <c r="C15" s="38"/>
      <c r="D15" s="38"/>
      <c r="E15" s="38"/>
      <c r="F15" s="38"/>
      <c r="G15" s="38"/>
      <c r="H15" s="38"/>
      <c r="I15" s="38"/>
      <c r="J15" s="38"/>
      <c r="K15" s="38"/>
      <c r="L15" s="11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46" s="2" customFormat="1" ht="12" customHeight="1">
      <c r="A16" s="38"/>
      <c r="B16" s="43"/>
      <c r="C16" s="38"/>
      <c r="D16" s="117" t="s">
        <v>24</v>
      </c>
      <c r="E16" s="38"/>
      <c r="F16" s="38"/>
      <c r="G16" s="38"/>
      <c r="H16" s="38"/>
      <c r="I16" s="117" t="s">
        <v>25</v>
      </c>
      <c r="J16" s="107" t="s">
        <v>26</v>
      </c>
      <c r="K16" s="38"/>
      <c r="L16" s="11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s="2" customFormat="1" ht="18" customHeight="1">
      <c r="A17" s="38"/>
      <c r="B17" s="43"/>
      <c r="C17" s="38"/>
      <c r="D17" s="38"/>
      <c r="E17" s="107" t="s">
        <v>27</v>
      </c>
      <c r="F17" s="38"/>
      <c r="G17" s="38"/>
      <c r="H17" s="38"/>
      <c r="I17" s="117" t="s">
        <v>28</v>
      </c>
      <c r="J17" s="107" t="s">
        <v>29</v>
      </c>
      <c r="K17" s="38"/>
      <c r="L17" s="11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s="2" customFormat="1" ht="6.95" customHeight="1">
      <c r="A18" s="38"/>
      <c r="B18" s="43"/>
      <c r="C18" s="38"/>
      <c r="D18" s="38"/>
      <c r="E18" s="38"/>
      <c r="F18" s="38"/>
      <c r="G18" s="38"/>
      <c r="H18" s="38"/>
      <c r="I18" s="38"/>
      <c r="J18" s="38"/>
      <c r="K18" s="38"/>
      <c r="L18" s="11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s="2" customFormat="1" ht="12" customHeight="1">
      <c r="A19" s="38"/>
      <c r="B19" s="43"/>
      <c r="C19" s="38"/>
      <c r="D19" s="117" t="s">
        <v>30</v>
      </c>
      <c r="E19" s="38"/>
      <c r="F19" s="38"/>
      <c r="G19" s="38"/>
      <c r="H19" s="38"/>
      <c r="I19" s="117" t="s">
        <v>25</v>
      </c>
      <c r="J19" s="34" t="str">
        <f>'Rekapitulace stavby'!AN13</f>
        <v>Vyplň údaj</v>
      </c>
      <c r="K19" s="38"/>
      <c r="L19" s="11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s="2" customFormat="1" ht="18" customHeight="1">
      <c r="A20" s="38"/>
      <c r="B20" s="43"/>
      <c r="C20" s="38"/>
      <c r="D20" s="38"/>
      <c r="E20" s="427" t="str">
        <f>'Rekapitulace stavby'!E14</f>
        <v>Vyplň údaj</v>
      </c>
      <c r="F20" s="428"/>
      <c r="G20" s="428"/>
      <c r="H20" s="428"/>
      <c r="I20" s="117" t="s">
        <v>28</v>
      </c>
      <c r="J20" s="34" t="str">
        <f>'Rekapitulace stavby'!AN14</f>
        <v>Vyplň údaj</v>
      </c>
      <c r="K20" s="38"/>
      <c r="L20" s="11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s="2" customFormat="1" ht="6.95" customHeight="1">
      <c r="A21" s="38"/>
      <c r="B21" s="43"/>
      <c r="C21" s="38"/>
      <c r="D21" s="38"/>
      <c r="E21" s="38"/>
      <c r="F21" s="38"/>
      <c r="G21" s="38"/>
      <c r="H21" s="38"/>
      <c r="I21" s="38"/>
      <c r="J21" s="38"/>
      <c r="K21" s="38"/>
      <c r="L21" s="11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s="2" customFormat="1" ht="12" customHeight="1">
      <c r="A22" s="38"/>
      <c r="B22" s="43"/>
      <c r="C22" s="38"/>
      <c r="D22" s="117" t="s">
        <v>32</v>
      </c>
      <c r="E22" s="38"/>
      <c r="F22" s="38"/>
      <c r="G22" s="38"/>
      <c r="H22" s="38"/>
      <c r="I22" s="117" t="s">
        <v>25</v>
      </c>
      <c r="J22" s="107" t="str">
        <f>IF('Rekapitulace stavby'!AN16="","",'Rekapitulace stavby'!AN16)</f>
        <v/>
      </c>
      <c r="K22" s="38"/>
      <c r="L22" s="11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s="2" customFormat="1" ht="18" customHeight="1">
      <c r="A23" s="38"/>
      <c r="B23" s="43"/>
      <c r="C23" s="38"/>
      <c r="D23" s="38"/>
      <c r="E23" s="107" t="str">
        <f>IF('Rekapitulace stavby'!E17="","",'Rekapitulace stavby'!E17)</f>
        <v xml:space="preserve"> </v>
      </c>
      <c r="F23" s="38"/>
      <c r="G23" s="38"/>
      <c r="H23" s="38"/>
      <c r="I23" s="117" t="s">
        <v>28</v>
      </c>
      <c r="J23" s="107" t="str">
        <f>IF('Rekapitulace stavby'!AN17="","",'Rekapitulace stavby'!AN17)</f>
        <v/>
      </c>
      <c r="K23" s="38"/>
      <c r="L23" s="11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s="2" customFormat="1" ht="6.95" customHeight="1">
      <c r="A24" s="38"/>
      <c r="B24" s="43"/>
      <c r="C24" s="38"/>
      <c r="D24" s="38"/>
      <c r="E24" s="38"/>
      <c r="F24" s="38"/>
      <c r="G24" s="38"/>
      <c r="H24" s="38"/>
      <c r="I24" s="38"/>
      <c r="J24" s="38"/>
      <c r="K24" s="38"/>
      <c r="L24" s="11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s="2" customFormat="1" ht="12" customHeight="1">
      <c r="A25" s="38"/>
      <c r="B25" s="43"/>
      <c r="C25" s="38"/>
      <c r="D25" s="117" t="s">
        <v>34</v>
      </c>
      <c r="E25" s="38"/>
      <c r="F25" s="38"/>
      <c r="G25" s="38"/>
      <c r="H25" s="38"/>
      <c r="I25" s="117" t="s">
        <v>25</v>
      </c>
      <c r="J25" s="107" t="str">
        <f>IF('Rekapitulace stavby'!AN19="","",'Rekapitulace stavby'!AN19)</f>
        <v/>
      </c>
      <c r="K25" s="38"/>
      <c r="L25" s="11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s="2" customFormat="1" ht="18" customHeight="1">
      <c r="A26" s="38"/>
      <c r="B26" s="43"/>
      <c r="C26" s="38"/>
      <c r="D26" s="38"/>
      <c r="E26" s="107" t="str">
        <f>IF('Rekapitulace stavby'!E20="","",'Rekapitulace stavby'!E20)</f>
        <v xml:space="preserve"> </v>
      </c>
      <c r="F26" s="38"/>
      <c r="G26" s="38"/>
      <c r="H26" s="38"/>
      <c r="I26" s="117" t="s">
        <v>28</v>
      </c>
      <c r="J26" s="107" t="str">
        <f>IF('Rekapitulace stavby'!AN20="","",'Rekapitulace stavby'!AN20)</f>
        <v/>
      </c>
      <c r="K26" s="38"/>
      <c r="L26" s="11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s="2" customFormat="1" ht="6.95" customHeight="1">
      <c r="A27" s="38"/>
      <c r="B27" s="43"/>
      <c r="C27" s="38"/>
      <c r="D27" s="38"/>
      <c r="E27" s="38"/>
      <c r="F27" s="38"/>
      <c r="G27" s="38"/>
      <c r="H27" s="38"/>
      <c r="I27" s="38"/>
      <c r="J27" s="38"/>
      <c r="K27" s="38"/>
      <c r="L27" s="11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s="2" customFormat="1" ht="12" customHeight="1">
      <c r="A28" s="38"/>
      <c r="B28" s="43"/>
      <c r="C28" s="38"/>
      <c r="D28" s="117" t="s">
        <v>35</v>
      </c>
      <c r="E28" s="38"/>
      <c r="F28" s="38"/>
      <c r="G28" s="38"/>
      <c r="H28" s="38"/>
      <c r="I28" s="38"/>
      <c r="J28" s="38"/>
      <c r="K28" s="38"/>
      <c r="L28" s="11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s="8" customFormat="1" ht="71.25" customHeight="1">
      <c r="A29" s="120"/>
      <c r="B29" s="121"/>
      <c r="C29" s="120"/>
      <c r="D29" s="120"/>
      <c r="E29" s="429" t="s">
        <v>36</v>
      </c>
      <c r="F29" s="429"/>
      <c r="G29" s="429"/>
      <c r="H29" s="429"/>
      <c r="I29" s="120"/>
      <c r="J29" s="120"/>
      <c r="K29" s="120"/>
      <c r="L29" s="122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</row>
    <row r="30" spans="1:31" s="2" customFormat="1" ht="6.95" customHeight="1">
      <c r="A30" s="38"/>
      <c r="B30" s="43"/>
      <c r="C30" s="38"/>
      <c r="D30" s="38"/>
      <c r="E30" s="38"/>
      <c r="F30" s="38"/>
      <c r="G30" s="38"/>
      <c r="H30" s="38"/>
      <c r="I30" s="38"/>
      <c r="J30" s="38"/>
      <c r="K30" s="38"/>
      <c r="L30" s="11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s="2" customFormat="1" ht="6.95" customHeight="1">
      <c r="A31" s="38"/>
      <c r="B31" s="43"/>
      <c r="C31" s="38"/>
      <c r="D31" s="123"/>
      <c r="E31" s="123"/>
      <c r="F31" s="123"/>
      <c r="G31" s="123"/>
      <c r="H31" s="123"/>
      <c r="I31" s="123"/>
      <c r="J31" s="123"/>
      <c r="K31" s="123"/>
      <c r="L31" s="11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s="2" customFormat="1" ht="25.35" customHeight="1">
      <c r="A32" s="38"/>
      <c r="B32" s="43"/>
      <c r="C32" s="38"/>
      <c r="D32" s="124" t="s">
        <v>37</v>
      </c>
      <c r="E32" s="38"/>
      <c r="F32" s="38"/>
      <c r="G32" s="38"/>
      <c r="H32" s="38"/>
      <c r="I32" s="38"/>
      <c r="J32" s="125">
        <f>ROUND(J107, 2)</f>
        <v>0</v>
      </c>
      <c r="K32" s="38"/>
      <c r="L32" s="11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s="2" customFormat="1" ht="6.95" customHeight="1">
      <c r="A33" s="38"/>
      <c r="B33" s="43"/>
      <c r="C33" s="38"/>
      <c r="D33" s="123"/>
      <c r="E33" s="123"/>
      <c r="F33" s="123"/>
      <c r="G33" s="123"/>
      <c r="H33" s="123"/>
      <c r="I33" s="123"/>
      <c r="J33" s="123"/>
      <c r="K33" s="123"/>
      <c r="L33" s="11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s="2" customFormat="1" ht="14.45" customHeight="1">
      <c r="A34" s="38"/>
      <c r="B34" s="43"/>
      <c r="C34" s="38"/>
      <c r="D34" s="38"/>
      <c r="E34" s="38"/>
      <c r="F34" s="126" t="s">
        <v>39</v>
      </c>
      <c r="G34" s="38"/>
      <c r="H34" s="38"/>
      <c r="I34" s="126" t="s">
        <v>38</v>
      </c>
      <c r="J34" s="126" t="s">
        <v>40</v>
      </c>
      <c r="K34" s="38"/>
      <c r="L34" s="11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s="2" customFormat="1" ht="14.45" customHeight="1">
      <c r="A35" s="38"/>
      <c r="B35" s="43"/>
      <c r="C35" s="38"/>
      <c r="D35" s="127" t="s">
        <v>41</v>
      </c>
      <c r="E35" s="117" t="s">
        <v>42</v>
      </c>
      <c r="F35" s="128">
        <f>ROUND((SUM(BE107:BE479)),  2)</f>
        <v>0</v>
      </c>
      <c r="G35" s="38"/>
      <c r="H35" s="38"/>
      <c r="I35" s="129">
        <v>0.21</v>
      </c>
      <c r="J35" s="128">
        <f>ROUND(((SUM(BE107:BE479))*I35),  2)</f>
        <v>0</v>
      </c>
      <c r="K35" s="38"/>
      <c r="L35" s="11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s="2" customFormat="1" ht="14.45" customHeight="1">
      <c r="A36" s="38"/>
      <c r="B36" s="43"/>
      <c r="C36" s="38"/>
      <c r="D36" s="38"/>
      <c r="E36" s="117" t="s">
        <v>43</v>
      </c>
      <c r="F36" s="128">
        <f>ROUND((SUM(BF107:BF479)),  2)</f>
        <v>0</v>
      </c>
      <c r="G36" s="38"/>
      <c r="H36" s="38"/>
      <c r="I36" s="129">
        <v>0.12</v>
      </c>
      <c r="J36" s="128">
        <f>ROUND(((SUM(BF107:BF479))*I36),  2)</f>
        <v>0</v>
      </c>
      <c r="K36" s="38"/>
      <c r="L36" s="11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s="2" customFormat="1" ht="14.45" hidden="1" customHeight="1">
      <c r="A37" s="38"/>
      <c r="B37" s="43"/>
      <c r="C37" s="38"/>
      <c r="D37" s="38"/>
      <c r="E37" s="117" t="s">
        <v>44</v>
      </c>
      <c r="F37" s="128">
        <f>ROUND((SUM(BG107:BG479)),  2)</f>
        <v>0</v>
      </c>
      <c r="G37" s="38"/>
      <c r="H37" s="38"/>
      <c r="I37" s="129">
        <v>0.21</v>
      </c>
      <c r="J37" s="128">
        <f>0</f>
        <v>0</v>
      </c>
      <c r="K37" s="38"/>
      <c r="L37" s="11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s="2" customFormat="1" ht="14.45" hidden="1" customHeight="1">
      <c r="A38" s="38"/>
      <c r="B38" s="43"/>
      <c r="C38" s="38"/>
      <c r="D38" s="38"/>
      <c r="E38" s="117" t="s">
        <v>45</v>
      </c>
      <c r="F38" s="128">
        <f>ROUND((SUM(BH107:BH479)),  2)</f>
        <v>0</v>
      </c>
      <c r="G38" s="38"/>
      <c r="H38" s="38"/>
      <c r="I38" s="129">
        <v>0.12</v>
      </c>
      <c r="J38" s="128">
        <f>0</f>
        <v>0</v>
      </c>
      <c r="K38" s="38"/>
      <c r="L38" s="11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s="2" customFormat="1" ht="14.45" hidden="1" customHeight="1">
      <c r="A39" s="38"/>
      <c r="B39" s="43"/>
      <c r="C39" s="38"/>
      <c r="D39" s="38"/>
      <c r="E39" s="117" t="s">
        <v>46</v>
      </c>
      <c r="F39" s="128">
        <f>ROUND((SUM(BI107:BI479)),  2)</f>
        <v>0</v>
      </c>
      <c r="G39" s="38"/>
      <c r="H39" s="38"/>
      <c r="I39" s="129">
        <v>0</v>
      </c>
      <c r="J39" s="128">
        <f>0</f>
        <v>0</v>
      </c>
      <c r="K39" s="38"/>
      <c r="L39" s="11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s="2" customFormat="1" ht="6.95" customHeight="1">
      <c r="A40" s="38"/>
      <c r="B40" s="43"/>
      <c r="C40" s="38"/>
      <c r="D40" s="38"/>
      <c r="E40" s="38"/>
      <c r="F40" s="38"/>
      <c r="G40" s="38"/>
      <c r="H40" s="38"/>
      <c r="I40" s="38"/>
      <c r="J40" s="38"/>
      <c r="K40" s="38"/>
      <c r="L40" s="11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s="2" customFormat="1" ht="25.35" customHeight="1">
      <c r="A41" s="38"/>
      <c r="B41" s="43"/>
      <c r="C41" s="130"/>
      <c r="D41" s="131" t="s">
        <v>47</v>
      </c>
      <c r="E41" s="132"/>
      <c r="F41" s="132"/>
      <c r="G41" s="133" t="s">
        <v>48</v>
      </c>
      <c r="H41" s="134" t="s">
        <v>49</v>
      </c>
      <c r="I41" s="132"/>
      <c r="J41" s="135">
        <f>SUM(J32:J39)</f>
        <v>0</v>
      </c>
      <c r="K41" s="136"/>
      <c r="L41" s="11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s="2" customFormat="1" ht="14.45" customHeight="1">
      <c r="A42" s="38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6" spans="1:31" s="2" customFormat="1" ht="6.95" customHeight="1">
      <c r="A46" s="38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s="2" customFormat="1" ht="24.95" customHeight="1">
      <c r="A47" s="38"/>
      <c r="B47" s="39"/>
      <c r="C47" s="27" t="s">
        <v>163</v>
      </c>
      <c r="D47" s="40"/>
      <c r="E47" s="40"/>
      <c r="F47" s="40"/>
      <c r="G47" s="40"/>
      <c r="H47" s="40"/>
      <c r="I47" s="40"/>
      <c r="J47" s="40"/>
      <c r="K47" s="40"/>
      <c r="L47" s="11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s="2" customFormat="1" ht="6.95" customHeight="1">
      <c r="A48" s="38"/>
      <c r="B48" s="39"/>
      <c r="C48" s="40"/>
      <c r="D48" s="40"/>
      <c r="E48" s="40"/>
      <c r="F48" s="40"/>
      <c r="G48" s="40"/>
      <c r="H48" s="40"/>
      <c r="I48" s="40"/>
      <c r="J48" s="40"/>
      <c r="K48" s="40"/>
      <c r="L48" s="11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47" s="2" customFormat="1" ht="12" customHeight="1">
      <c r="A49" s="38"/>
      <c r="B49" s="39"/>
      <c r="C49" s="33" t="s">
        <v>15</v>
      </c>
      <c r="D49" s="40"/>
      <c r="E49" s="40"/>
      <c r="F49" s="40"/>
      <c r="G49" s="40"/>
      <c r="H49" s="40"/>
      <c r="I49" s="40"/>
      <c r="J49" s="40"/>
      <c r="K49" s="40"/>
      <c r="L49" s="11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47" s="2" customFormat="1" ht="16.5" customHeight="1">
      <c r="A50" s="38"/>
      <c r="B50" s="39"/>
      <c r="C50" s="40"/>
      <c r="D50" s="40"/>
      <c r="E50" s="430" t="str">
        <f>E7</f>
        <v>Rekonstrukce rehabilitace v 1.PP budovy B v HNSP v Bílině</v>
      </c>
      <c r="F50" s="431"/>
      <c r="G50" s="431"/>
      <c r="H50" s="431"/>
      <c r="I50" s="40"/>
      <c r="J50" s="40"/>
      <c r="K50" s="40"/>
      <c r="L50" s="11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47" s="1" customFormat="1" ht="12" customHeight="1">
      <c r="B51" s="25"/>
      <c r="C51" s="33" t="s">
        <v>147</v>
      </c>
      <c r="D51" s="26"/>
      <c r="E51" s="26"/>
      <c r="F51" s="26"/>
      <c r="G51" s="26"/>
      <c r="H51" s="26"/>
      <c r="I51" s="26"/>
      <c r="J51" s="26"/>
      <c r="K51" s="26"/>
      <c r="L51" s="24"/>
    </row>
    <row r="52" spans="1:47" s="2" customFormat="1" ht="16.5" customHeight="1">
      <c r="A52" s="38"/>
      <c r="B52" s="39"/>
      <c r="C52" s="40"/>
      <c r="D52" s="40"/>
      <c r="E52" s="430" t="s">
        <v>4002</v>
      </c>
      <c r="F52" s="432"/>
      <c r="G52" s="432"/>
      <c r="H52" s="432"/>
      <c r="I52" s="40"/>
      <c r="J52" s="40"/>
      <c r="K52" s="40"/>
      <c r="L52" s="11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47" s="2" customFormat="1" ht="12" customHeight="1">
      <c r="A53" s="38"/>
      <c r="B53" s="39"/>
      <c r="C53" s="33" t="s">
        <v>2649</v>
      </c>
      <c r="D53" s="40"/>
      <c r="E53" s="40"/>
      <c r="F53" s="40"/>
      <c r="G53" s="40"/>
      <c r="H53" s="40"/>
      <c r="I53" s="40"/>
      <c r="J53" s="40"/>
      <c r="K53" s="40"/>
      <c r="L53" s="11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47" s="2" customFormat="1" ht="16.5" customHeight="1">
      <c r="A54" s="38"/>
      <c r="B54" s="39"/>
      <c r="C54" s="40"/>
      <c r="D54" s="40"/>
      <c r="E54" s="384" t="str">
        <f>E11</f>
        <v>2 - Elektroinstalace - slaboproud</v>
      </c>
      <c r="F54" s="432"/>
      <c r="G54" s="432"/>
      <c r="H54" s="432"/>
      <c r="I54" s="40"/>
      <c r="J54" s="40"/>
      <c r="K54" s="40"/>
      <c r="L54" s="11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47" s="2" customFormat="1" ht="6.95" customHeight="1">
      <c r="A55" s="38"/>
      <c r="B55" s="39"/>
      <c r="C55" s="40"/>
      <c r="D55" s="40"/>
      <c r="E55" s="40"/>
      <c r="F55" s="40"/>
      <c r="G55" s="40"/>
      <c r="H55" s="40"/>
      <c r="I55" s="40"/>
      <c r="J55" s="40"/>
      <c r="K55" s="40"/>
      <c r="L55" s="11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47" s="2" customFormat="1" ht="12" customHeight="1">
      <c r="A56" s="38"/>
      <c r="B56" s="39"/>
      <c r="C56" s="33" t="s">
        <v>20</v>
      </c>
      <c r="D56" s="40"/>
      <c r="E56" s="40"/>
      <c r="F56" s="31" t="str">
        <f>F14</f>
        <v xml:space="preserve"> </v>
      </c>
      <c r="G56" s="40"/>
      <c r="H56" s="40"/>
      <c r="I56" s="33" t="s">
        <v>22</v>
      </c>
      <c r="J56" s="63" t="str">
        <f>IF(J14="","",J14)</f>
        <v>14. 12. 2025</v>
      </c>
      <c r="K56" s="40"/>
      <c r="L56" s="11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47" s="2" customFormat="1" ht="6.95" customHeight="1">
      <c r="A57" s="38"/>
      <c r="B57" s="39"/>
      <c r="C57" s="40"/>
      <c r="D57" s="40"/>
      <c r="E57" s="40"/>
      <c r="F57" s="40"/>
      <c r="G57" s="40"/>
      <c r="H57" s="40"/>
      <c r="I57" s="40"/>
      <c r="J57" s="40"/>
      <c r="K57" s="40"/>
      <c r="L57" s="11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47" s="2" customFormat="1" ht="15.2" customHeight="1">
      <c r="A58" s="38"/>
      <c r="B58" s="39"/>
      <c r="C58" s="33" t="s">
        <v>24</v>
      </c>
      <c r="D58" s="40"/>
      <c r="E58" s="40"/>
      <c r="F58" s="31" t="str">
        <f>E17</f>
        <v>Město Bílina, Břežánská 50/4, 418 01 Bílina</v>
      </c>
      <c r="G58" s="40"/>
      <c r="H58" s="40"/>
      <c r="I58" s="33" t="s">
        <v>32</v>
      </c>
      <c r="J58" s="36" t="str">
        <f>E23</f>
        <v xml:space="preserve"> </v>
      </c>
      <c r="K58" s="40"/>
      <c r="L58" s="11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47" s="2" customFormat="1" ht="15.2" customHeight="1">
      <c r="A59" s="38"/>
      <c r="B59" s="39"/>
      <c r="C59" s="33" t="s">
        <v>30</v>
      </c>
      <c r="D59" s="40"/>
      <c r="E59" s="40"/>
      <c r="F59" s="31" t="str">
        <f>IF(E20="","",E20)</f>
        <v>Vyplň údaj</v>
      </c>
      <c r="G59" s="40"/>
      <c r="H59" s="40"/>
      <c r="I59" s="33" t="s">
        <v>34</v>
      </c>
      <c r="J59" s="36" t="str">
        <f>E26</f>
        <v xml:space="preserve"> </v>
      </c>
      <c r="K59" s="40"/>
      <c r="L59" s="11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47" s="2" customFormat="1" ht="10.35" customHeight="1">
      <c r="A60" s="38"/>
      <c r="B60" s="39"/>
      <c r="C60" s="40"/>
      <c r="D60" s="40"/>
      <c r="E60" s="40"/>
      <c r="F60" s="40"/>
      <c r="G60" s="40"/>
      <c r="H60" s="40"/>
      <c r="I60" s="40"/>
      <c r="J60" s="40"/>
      <c r="K60" s="40"/>
      <c r="L60" s="11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47" s="2" customFormat="1" ht="29.25" customHeight="1">
      <c r="A61" s="38"/>
      <c r="B61" s="39"/>
      <c r="C61" s="141" t="s">
        <v>164</v>
      </c>
      <c r="D61" s="142"/>
      <c r="E61" s="142"/>
      <c r="F61" s="142"/>
      <c r="G61" s="142"/>
      <c r="H61" s="142"/>
      <c r="I61" s="142"/>
      <c r="J61" s="143" t="s">
        <v>165</v>
      </c>
      <c r="K61" s="142"/>
      <c r="L61" s="11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47" s="2" customFormat="1" ht="10.35" customHeight="1">
      <c r="A62" s="38"/>
      <c r="B62" s="39"/>
      <c r="C62" s="40"/>
      <c r="D62" s="40"/>
      <c r="E62" s="40"/>
      <c r="F62" s="40"/>
      <c r="G62" s="40"/>
      <c r="H62" s="40"/>
      <c r="I62" s="40"/>
      <c r="J62" s="40"/>
      <c r="K62" s="40"/>
      <c r="L62" s="11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47" s="2" customFormat="1" ht="22.9" customHeight="1">
      <c r="A63" s="38"/>
      <c r="B63" s="39"/>
      <c r="C63" s="144" t="s">
        <v>69</v>
      </c>
      <c r="D63" s="40"/>
      <c r="E63" s="40"/>
      <c r="F63" s="40"/>
      <c r="G63" s="40"/>
      <c r="H63" s="40"/>
      <c r="I63" s="40"/>
      <c r="J63" s="81">
        <f>J107</f>
        <v>0</v>
      </c>
      <c r="K63" s="40"/>
      <c r="L63" s="11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U63" s="21" t="s">
        <v>166</v>
      </c>
    </row>
    <row r="64" spans="1:47" s="9" customFormat="1" ht="24.95" customHeight="1">
      <c r="B64" s="145"/>
      <c r="C64" s="146"/>
      <c r="D64" s="147" t="s">
        <v>3516</v>
      </c>
      <c r="E64" s="148"/>
      <c r="F64" s="148"/>
      <c r="G64" s="148"/>
      <c r="H64" s="148"/>
      <c r="I64" s="148"/>
      <c r="J64" s="149">
        <f>J108</f>
        <v>0</v>
      </c>
      <c r="K64" s="146"/>
      <c r="L64" s="150"/>
    </row>
    <row r="65" spans="2:12" s="10" customFormat="1" ht="19.899999999999999" customHeight="1">
      <c r="B65" s="151"/>
      <c r="C65" s="101"/>
      <c r="D65" s="152" t="s">
        <v>168</v>
      </c>
      <c r="E65" s="153"/>
      <c r="F65" s="153"/>
      <c r="G65" s="153"/>
      <c r="H65" s="153"/>
      <c r="I65" s="153"/>
      <c r="J65" s="154">
        <f>J109</f>
        <v>0</v>
      </c>
      <c r="K65" s="101"/>
      <c r="L65" s="155"/>
    </row>
    <row r="66" spans="2:12" s="10" customFormat="1" ht="14.85" customHeight="1">
      <c r="B66" s="151"/>
      <c r="C66" s="101"/>
      <c r="D66" s="152" t="s">
        <v>169</v>
      </c>
      <c r="E66" s="153"/>
      <c r="F66" s="153"/>
      <c r="G66" s="153"/>
      <c r="H66" s="153"/>
      <c r="I66" s="153"/>
      <c r="J66" s="154">
        <f>J110</f>
        <v>0</v>
      </c>
      <c r="K66" s="101"/>
      <c r="L66" s="155"/>
    </row>
    <row r="67" spans="2:12" s="10" customFormat="1" ht="19.899999999999999" customHeight="1">
      <c r="B67" s="151"/>
      <c r="C67" s="101"/>
      <c r="D67" s="152" t="s">
        <v>1080</v>
      </c>
      <c r="E67" s="153"/>
      <c r="F67" s="153"/>
      <c r="G67" s="153"/>
      <c r="H67" s="153"/>
      <c r="I67" s="153"/>
      <c r="J67" s="154">
        <f>J116</f>
        <v>0</v>
      </c>
      <c r="K67" s="101"/>
      <c r="L67" s="155"/>
    </row>
    <row r="68" spans="2:12" s="10" customFormat="1" ht="14.85" customHeight="1">
      <c r="B68" s="151"/>
      <c r="C68" s="101"/>
      <c r="D68" s="152" t="s">
        <v>173</v>
      </c>
      <c r="E68" s="153"/>
      <c r="F68" s="153"/>
      <c r="G68" s="153"/>
      <c r="H68" s="153"/>
      <c r="I68" s="153"/>
      <c r="J68" s="154">
        <f>J117</f>
        <v>0</v>
      </c>
      <c r="K68" s="101"/>
      <c r="L68" s="155"/>
    </row>
    <row r="69" spans="2:12" s="10" customFormat="1" ht="14.85" customHeight="1">
      <c r="B69" s="151"/>
      <c r="C69" s="101"/>
      <c r="D69" s="152" t="s">
        <v>174</v>
      </c>
      <c r="E69" s="153"/>
      <c r="F69" s="153"/>
      <c r="G69" s="153"/>
      <c r="H69" s="153"/>
      <c r="I69" s="153"/>
      <c r="J69" s="154">
        <f>J131</f>
        <v>0</v>
      </c>
      <c r="K69" s="101"/>
      <c r="L69" s="155"/>
    </row>
    <row r="70" spans="2:12" s="10" customFormat="1" ht="14.85" customHeight="1">
      <c r="B70" s="151"/>
      <c r="C70" s="101"/>
      <c r="D70" s="152" t="s">
        <v>1082</v>
      </c>
      <c r="E70" s="153"/>
      <c r="F70" s="153"/>
      <c r="G70" s="153"/>
      <c r="H70" s="153"/>
      <c r="I70" s="153"/>
      <c r="J70" s="154">
        <f>J152</f>
        <v>0</v>
      </c>
      <c r="K70" s="101"/>
      <c r="L70" s="155"/>
    </row>
    <row r="71" spans="2:12" s="9" customFormat="1" ht="24.95" customHeight="1">
      <c r="B71" s="145"/>
      <c r="C71" s="146"/>
      <c r="D71" s="147" t="s">
        <v>1083</v>
      </c>
      <c r="E71" s="148"/>
      <c r="F71" s="148"/>
      <c r="G71" s="148"/>
      <c r="H71" s="148"/>
      <c r="I71" s="148"/>
      <c r="J71" s="149">
        <f>J156</f>
        <v>0</v>
      </c>
      <c r="K71" s="146"/>
      <c r="L71" s="150"/>
    </row>
    <row r="72" spans="2:12" s="10" customFormat="1" ht="19.899999999999999" customHeight="1">
      <c r="B72" s="151"/>
      <c r="C72" s="101"/>
      <c r="D72" s="152" t="s">
        <v>183</v>
      </c>
      <c r="E72" s="153"/>
      <c r="F72" s="153"/>
      <c r="G72" s="153"/>
      <c r="H72" s="153"/>
      <c r="I72" s="153"/>
      <c r="J72" s="154">
        <f>J157</f>
        <v>0</v>
      </c>
      <c r="K72" s="101"/>
      <c r="L72" s="155"/>
    </row>
    <row r="73" spans="2:12" s="10" customFormat="1" ht="14.85" customHeight="1">
      <c r="B73" s="151"/>
      <c r="C73" s="101"/>
      <c r="D73" s="152" t="s">
        <v>4467</v>
      </c>
      <c r="E73" s="153"/>
      <c r="F73" s="153"/>
      <c r="G73" s="153"/>
      <c r="H73" s="153"/>
      <c r="I73" s="153"/>
      <c r="J73" s="154">
        <f>J158</f>
        <v>0</v>
      </c>
      <c r="K73" s="101"/>
      <c r="L73" s="155"/>
    </row>
    <row r="74" spans="2:12" s="10" customFormat="1" ht="14.85" customHeight="1">
      <c r="B74" s="151"/>
      <c r="C74" s="101"/>
      <c r="D74" s="152" t="s">
        <v>4468</v>
      </c>
      <c r="E74" s="153"/>
      <c r="F74" s="153"/>
      <c r="G74" s="153"/>
      <c r="H74" s="153"/>
      <c r="I74" s="153"/>
      <c r="J74" s="154">
        <f>J175</f>
        <v>0</v>
      </c>
      <c r="K74" s="101"/>
      <c r="L74" s="155"/>
    </row>
    <row r="75" spans="2:12" s="10" customFormat="1" ht="21.75" customHeight="1">
      <c r="B75" s="151"/>
      <c r="C75" s="101"/>
      <c r="D75" s="152" t="s">
        <v>4469</v>
      </c>
      <c r="E75" s="153"/>
      <c r="F75" s="153"/>
      <c r="G75" s="153"/>
      <c r="H75" s="153"/>
      <c r="I75" s="153"/>
      <c r="J75" s="154">
        <f>J236</f>
        <v>0</v>
      </c>
      <c r="K75" s="101"/>
      <c r="L75" s="155"/>
    </row>
    <row r="76" spans="2:12" s="10" customFormat="1" ht="14.85" customHeight="1">
      <c r="B76" s="151"/>
      <c r="C76" s="101"/>
      <c r="D76" s="152" t="s">
        <v>4470</v>
      </c>
      <c r="E76" s="153"/>
      <c r="F76" s="153"/>
      <c r="G76" s="153"/>
      <c r="H76" s="153"/>
      <c r="I76" s="153"/>
      <c r="J76" s="154">
        <f>J320</f>
        <v>0</v>
      </c>
      <c r="K76" s="101"/>
      <c r="L76" s="155"/>
    </row>
    <row r="77" spans="2:12" s="10" customFormat="1" ht="14.85" customHeight="1">
      <c r="B77" s="151"/>
      <c r="C77" s="101"/>
      <c r="D77" s="152" t="s">
        <v>4471</v>
      </c>
      <c r="E77" s="153"/>
      <c r="F77" s="153"/>
      <c r="G77" s="153"/>
      <c r="H77" s="153"/>
      <c r="I77" s="153"/>
      <c r="J77" s="154">
        <f>J323</f>
        <v>0</v>
      </c>
      <c r="K77" s="101"/>
      <c r="L77" s="155"/>
    </row>
    <row r="78" spans="2:12" s="10" customFormat="1" ht="14.85" customHeight="1">
      <c r="B78" s="151"/>
      <c r="C78" s="101"/>
      <c r="D78" s="152" t="s">
        <v>4472</v>
      </c>
      <c r="E78" s="153"/>
      <c r="F78" s="153"/>
      <c r="G78" s="153"/>
      <c r="H78" s="153"/>
      <c r="I78" s="153"/>
      <c r="J78" s="154">
        <f>J330</f>
        <v>0</v>
      </c>
      <c r="K78" s="101"/>
      <c r="L78" s="155"/>
    </row>
    <row r="79" spans="2:12" s="10" customFormat="1" ht="14.85" customHeight="1">
      <c r="B79" s="151"/>
      <c r="C79" s="101"/>
      <c r="D79" s="152" t="s">
        <v>4473</v>
      </c>
      <c r="E79" s="153"/>
      <c r="F79" s="153"/>
      <c r="G79" s="153"/>
      <c r="H79" s="153"/>
      <c r="I79" s="153"/>
      <c r="J79" s="154">
        <f>J409</f>
        <v>0</v>
      </c>
      <c r="K79" s="101"/>
      <c r="L79" s="155"/>
    </row>
    <row r="80" spans="2:12" s="10" customFormat="1" ht="14.85" customHeight="1">
      <c r="B80" s="151"/>
      <c r="C80" s="101"/>
      <c r="D80" s="152" t="s">
        <v>4474</v>
      </c>
      <c r="E80" s="153"/>
      <c r="F80" s="153"/>
      <c r="G80" s="153"/>
      <c r="H80" s="153"/>
      <c r="I80" s="153"/>
      <c r="J80" s="154">
        <f>J440</f>
        <v>0</v>
      </c>
      <c r="K80" s="101"/>
      <c r="L80" s="155"/>
    </row>
    <row r="81" spans="1:31" s="10" customFormat="1" ht="14.85" customHeight="1">
      <c r="B81" s="151"/>
      <c r="C81" s="101"/>
      <c r="D81" s="152" t="s">
        <v>4475</v>
      </c>
      <c r="E81" s="153"/>
      <c r="F81" s="153"/>
      <c r="G81" s="153"/>
      <c r="H81" s="153"/>
      <c r="I81" s="153"/>
      <c r="J81" s="154">
        <f>J465</f>
        <v>0</v>
      </c>
      <c r="K81" s="101"/>
      <c r="L81" s="155"/>
    </row>
    <row r="82" spans="1:31" s="10" customFormat="1" ht="14.85" customHeight="1">
      <c r="B82" s="151"/>
      <c r="C82" s="101"/>
      <c r="D82" s="152" t="s">
        <v>4476</v>
      </c>
      <c r="E82" s="153"/>
      <c r="F82" s="153"/>
      <c r="G82" s="153"/>
      <c r="H82" s="153"/>
      <c r="I82" s="153"/>
      <c r="J82" s="154">
        <f>J468</f>
        <v>0</v>
      </c>
      <c r="K82" s="101"/>
      <c r="L82" s="155"/>
    </row>
    <row r="83" spans="1:31" s="10" customFormat="1" ht="14.85" customHeight="1">
      <c r="B83" s="151"/>
      <c r="C83" s="101"/>
      <c r="D83" s="152" t="s">
        <v>4477</v>
      </c>
      <c r="E83" s="153"/>
      <c r="F83" s="153"/>
      <c r="G83" s="153"/>
      <c r="H83" s="153"/>
      <c r="I83" s="153"/>
      <c r="J83" s="154">
        <f>J471</f>
        <v>0</v>
      </c>
      <c r="K83" s="101"/>
      <c r="L83" s="155"/>
    </row>
    <row r="84" spans="1:31" s="10" customFormat="1" ht="14.85" customHeight="1">
      <c r="B84" s="151"/>
      <c r="C84" s="101"/>
      <c r="D84" s="152" t="s">
        <v>4478</v>
      </c>
      <c r="E84" s="153"/>
      <c r="F84" s="153"/>
      <c r="G84" s="153"/>
      <c r="H84" s="153"/>
      <c r="I84" s="153"/>
      <c r="J84" s="154">
        <f>J474</f>
        <v>0</v>
      </c>
      <c r="K84" s="101"/>
      <c r="L84" s="155"/>
    </row>
    <row r="85" spans="1:31" s="10" customFormat="1" ht="14.85" customHeight="1">
      <c r="B85" s="151"/>
      <c r="C85" s="101"/>
      <c r="D85" s="152" t="s">
        <v>4479</v>
      </c>
      <c r="E85" s="153"/>
      <c r="F85" s="153"/>
      <c r="G85" s="153"/>
      <c r="H85" s="153"/>
      <c r="I85" s="153"/>
      <c r="J85" s="154">
        <f>J477</f>
        <v>0</v>
      </c>
      <c r="K85" s="101"/>
      <c r="L85" s="155"/>
    </row>
    <row r="86" spans="1:31" s="2" customFormat="1" ht="21.75" customHeight="1">
      <c r="A86" s="38"/>
      <c r="B86" s="39"/>
      <c r="C86" s="40"/>
      <c r="D86" s="40"/>
      <c r="E86" s="40"/>
      <c r="F86" s="40"/>
      <c r="G86" s="40"/>
      <c r="H86" s="40"/>
      <c r="I86" s="40"/>
      <c r="J86" s="40"/>
      <c r="K86" s="40"/>
      <c r="L86" s="11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pans="1:31" s="2" customFormat="1" ht="6.95" customHeight="1">
      <c r="A87" s="38"/>
      <c r="B87" s="51"/>
      <c r="C87" s="52"/>
      <c r="D87" s="52"/>
      <c r="E87" s="52"/>
      <c r="F87" s="52"/>
      <c r="G87" s="52"/>
      <c r="H87" s="52"/>
      <c r="I87" s="52"/>
      <c r="J87" s="52"/>
      <c r="K87" s="52"/>
      <c r="L87" s="11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91" spans="1:31" s="2" customFormat="1" ht="6.95" customHeight="1">
      <c r="A91" s="38"/>
      <c r="B91" s="53"/>
      <c r="C91" s="54"/>
      <c r="D91" s="54"/>
      <c r="E91" s="54"/>
      <c r="F91" s="54"/>
      <c r="G91" s="54"/>
      <c r="H91" s="54"/>
      <c r="I91" s="54"/>
      <c r="J91" s="54"/>
      <c r="K91" s="54"/>
      <c r="L91" s="11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31" s="2" customFormat="1" ht="24.95" customHeight="1">
      <c r="A92" s="38"/>
      <c r="B92" s="39"/>
      <c r="C92" s="27" t="s">
        <v>192</v>
      </c>
      <c r="D92" s="40"/>
      <c r="E92" s="40"/>
      <c r="F92" s="40"/>
      <c r="G92" s="40"/>
      <c r="H92" s="40"/>
      <c r="I92" s="40"/>
      <c r="J92" s="40"/>
      <c r="K92" s="40"/>
      <c r="L92" s="11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31" s="2" customFormat="1" ht="6.95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11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pans="1:31" s="2" customFormat="1" ht="12" customHeight="1">
      <c r="A94" s="38"/>
      <c r="B94" s="39"/>
      <c r="C94" s="33" t="s">
        <v>15</v>
      </c>
      <c r="D94" s="40"/>
      <c r="E94" s="40"/>
      <c r="F94" s="40"/>
      <c r="G94" s="40"/>
      <c r="H94" s="40"/>
      <c r="I94" s="40"/>
      <c r="J94" s="40"/>
      <c r="K94" s="40"/>
      <c r="L94" s="11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31" s="2" customFormat="1" ht="16.5" customHeight="1">
      <c r="A95" s="38"/>
      <c r="B95" s="39"/>
      <c r="C95" s="40"/>
      <c r="D95" s="40"/>
      <c r="E95" s="430" t="str">
        <f>E7</f>
        <v>Rekonstrukce rehabilitace v 1.PP budovy B v HNSP v Bílině</v>
      </c>
      <c r="F95" s="431"/>
      <c r="G95" s="431"/>
      <c r="H95" s="431"/>
      <c r="I95" s="40"/>
      <c r="J95" s="40"/>
      <c r="K95" s="40"/>
      <c r="L95" s="11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pans="1:31" s="1" customFormat="1" ht="12" customHeight="1">
      <c r="B96" s="25"/>
      <c r="C96" s="33" t="s">
        <v>147</v>
      </c>
      <c r="D96" s="26"/>
      <c r="E96" s="26"/>
      <c r="F96" s="26"/>
      <c r="G96" s="26"/>
      <c r="H96" s="26"/>
      <c r="I96" s="26"/>
      <c r="J96" s="26"/>
      <c r="K96" s="26"/>
      <c r="L96" s="24"/>
    </row>
    <row r="97" spans="1:65" s="2" customFormat="1" ht="16.5" customHeight="1">
      <c r="A97" s="38"/>
      <c r="B97" s="39"/>
      <c r="C97" s="40"/>
      <c r="D97" s="40"/>
      <c r="E97" s="430" t="s">
        <v>4002</v>
      </c>
      <c r="F97" s="432"/>
      <c r="G97" s="432"/>
      <c r="H97" s="432"/>
      <c r="I97" s="40"/>
      <c r="J97" s="40"/>
      <c r="K97" s="40"/>
      <c r="L97" s="11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65" s="2" customFormat="1" ht="12" customHeight="1">
      <c r="A98" s="38"/>
      <c r="B98" s="39"/>
      <c r="C98" s="33" t="s">
        <v>2649</v>
      </c>
      <c r="D98" s="40"/>
      <c r="E98" s="40"/>
      <c r="F98" s="40"/>
      <c r="G98" s="40"/>
      <c r="H98" s="40"/>
      <c r="I98" s="40"/>
      <c r="J98" s="40"/>
      <c r="K98" s="40"/>
      <c r="L98" s="11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pans="1:65" s="2" customFormat="1" ht="16.5" customHeight="1">
      <c r="A99" s="38"/>
      <c r="B99" s="39"/>
      <c r="C99" s="40"/>
      <c r="D99" s="40"/>
      <c r="E99" s="384" t="str">
        <f>E11</f>
        <v>2 - Elektroinstalace - slaboproud</v>
      </c>
      <c r="F99" s="432"/>
      <c r="G99" s="432"/>
      <c r="H99" s="432"/>
      <c r="I99" s="40"/>
      <c r="J99" s="40"/>
      <c r="K99" s="40"/>
      <c r="L99" s="11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pans="1:65" s="2" customFormat="1" ht="6.95" customHeight="1">
      <c r="A100" s="38"/>
      <c r="B100" s="39"/>
      <c r="C100" s="40"/>
      <c r="D100" s="40"/>
      <c r="E100" s="40"/>
      <c r="F100" s="40"/>
      <c r="G100" s="40"/>
      <c r="H100" s="40"/>
      <c r="I100" s="40"/>
      <c r="J100" s="40"/>
      <c r="K100" s="40"/>
      <c r="L100" s="11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pans="1:65" s="2" customFormat="1" ht="12" customHeight="1">
      <c r="A101" s="38"/>
      <c r="B101" s="39"/>
      <c r="C101" s="33" t="s">
        <v>20</v>
      </c>
      <c r="D101" s="40"/>
      <c r="E101" s="40"/>
      <c r="F101" s="31" t="str">
        <f>F14</f>
        <v xml:space="preserve"> </v>
      </c>
      <c r="G101" s="40"/>
      <c r="H101" s="40"/>
      <c r="I101" s="33" t="s">
        <v>22</v>
      </c>
      <c r="J101" s="63" t="str">
        <f>IF(J14="","",J14)</f>
        <v>14. 12. 2025</v>
      </c>
      <c r="K101" s="40"/>
      <c r="L101" s="11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pans="1:65" s="2" customFormat="1" ht="6.95" customHeight="1">
      <c r="A102" s="38"/>
      <c r="B102" s="39"/>
      <c r="C102" s="40"/>
      <c r="D102" s="40"/>
      <c r="E102" s="40"/>
      <c r="F102" s="40"/>
      <c r="G102" s="40"/>
      <c r="H102" s="40"/>
      <c r="I102" s="40"/>
      <c r="J102" s="40"/>
      <c r="K102" s="40"/>
      <c r="L102" s="11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pans="1:65" s="2" customFormat="1" ht="15.2" customHeight="1">
      <c r="A103" s="38"/>
      <c r="B103" s="39"/>
      <c r="C103" s="33" t="s">
        <v>24</v>
      </c>
      <c r="D103" s="40"/>
      <c r="E103" s="40"/>
      <c r="F103" s="31" t="str">
        <f>E17</f>
        <v>Město Bílina, Břežánská 50/4, 418 01 Bílina</v>
      </c>
      <c r="G103" s="40"/>
      <c r="H103" s="40"/>
      <c r="I103" s="33" t="s">
        <v>32</v>
      </c>
      <c r="J103" s="36" t="str">
        <f>E23</f>
        <v xml:space="preserve"> </v>
      </c>
      <c r="K103" s="40"/>
      <c r="L103" s="11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pans="1:65" s="2" customFormat="1" ht="15.2" customHeight="1">
      <c r="A104" s="38"/>
      <c r="B104" s="39"/>
      <c r="C104" s="33" t="s">
        <v>30</v>
      </c>
      <c r="D104" s="40"/>
      <c r="E104" s="40"/>
      <c r="F104" s="31" t="str">
        <f>IF(E20="","",E20)</f>
        <v>Vyplň údaj</v>
      </c>
      <c r="G104" s="40"/>
      <c r="H104" s="40"/>
      <c r="I104" s="33" t="s">
        <v>34</v>
      </c>
      <c r="J104" s="36" t="str">
        <f>E26</f>
        <v xml:space="preserve"> </v>
      </c>
      <c r="K104" s="40"/>
      <c r="L104" s="11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pans="1:65" s="2" customFormat="1" ht="10.35" customHeight="1">
      <c r="A105" s="38"/>
      <c r="B105" s="39"/>
      <c r="C105" s="40"/>
      <c r="D105" s="40"/>
      <c r="E105" s="40"/>
      <c r="F105" s="40"/>
      <c r="G105" s="40"/>
      <c r="H105" s="40"/>
      <c r="I105" s="40"/>
      <c r="J105" s="40"/>
      <c r="K105" s="40"/>
      <c r="L105" s="11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pans="1:65" s="11" customFormat="1" ht="29.25" customHeight="1">
      <c r="A106" s="156"/>
      <c r="B106" s="157"/>
      <c r="C106" s="158" t="s">
        <v>193</v>
      </c>
      <c r="D106" s="159" t="s">
        <v>56</v>
      </c>
      <c r="E106" s="159" t="s">
        <v>52</v>
      </c>
      <c r="F106" s="159" t="s">
        <v>53</v>
      </c>
      <c r="G106" s="159" t="s">
        <v>194</v>
      </c>
      <c r="H106" s="159" t="s">
        <v>195</v>
      </c>
      <c r="I106" s="159" t="s">
        <v>196</v>
      </c>
      <c r="J106" s="159" t="s">
        <v>165</v>
      </c>
      <c r="K106" s="160" t="s">
        <v>197</v>
      </c>
      <c r="L106" s="161"/>
      <c r="M106" s="72" t="s">
        <v>18</v>
      </c>
      <c r="N106" s="73" t="s">
        <v>41</v>
      </c>
      <c r="O106" s="73" t="s">
        <v>198</v>
      </c>
      <c r="P106" s="73" t="s">
        <v>199</v>
      </c>
      <c r="Q106" s="73" t="s">
        <v>200</v>
      </c>
      <c r="R106" s="73" t="s">
        <v>201</v>
      </c>
      <c r="S106" s="73" t="s">
        <v>202</v>
      </c>
      <c r="T106" s="73" t="s">
        <v>203</v>
      </c>
      <c r="U106" s="74" t="s">
        <v>204</v>
      </c>
      <c r="V106" s="156"/>
      <c r="W106" s="156"/>
      <c r="X106" s="156"/>
      <c r="Y106" s="156"/>
      <c r="Z106" s="156"/>
      <c r="AA106" s="156"/>
      <c r="AB106" s="156"/>
      <c r="AC106" s="156"/>
      <c r="AD106" s="156"/>
      <c r="AE106" s="156"/>
    </row>
    <row r="107" spans="1:65" s="2" customFormat="1" ht="22.9" customHeight="1">
      <c r="A107" s="38"/>
      <c r="B107" s="39"/>
      <c r="C107" s="79" t="s">
        <v>205</v>
      </c>
      <c r="D107" s="40"/>
      <c r="E107" s="40"/>
      <c r="F107" s="40"/>
      <c r="G107" s="40"/>
      <c r="H107" s="40"/>
      <c r="I107" s="40"/>
      <c r="J107" s="162">
        <f>BK107</f>
        <v>0</v>
      </c>
      <c r="K107" s="40"/>
      <c r="L107" s="43"/>
      <c r="M107" s="75"/>
      <c r="N107" s="163"/>
      <c r="O107" s="76"/>
      <c r="P107" s="164">
        <f>P108+P156</f>
        <v>0</v>
      </c>
      <c r="Q107" s="76"/>
      <c r="R107" s="164">
        <f>R108+R156</f>
        <v>0.27501999999999999</v>
      </c>
      <c r="S107" s="76"/>
      <c r="T107" s="164">
        <f>T108+T156</f>
        <v>0.46719999999999995</v>
      </c>
      <c r="U107" s="77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T107" s="21" t="s">
        <v>70</v>
      </c>
      <c r="AU107" s="21" t="s">
        <v>166</v>
      </c>
      <c r="BK107" s="165">
        <f>BK108+BK156</f>
        <v>0</v>
      </c>
    </row>
    <row r="108" spans="1:65" s="12" customFormat="1" ht="25.9" customHeight="1">
      <c r="B108" s="166"/>
      <c r="C108" s="167"/>
      <c r="D108" s="168" t="s">
        <v>70</v>
      </c>
      <c r="E108" s="169" t="s">
        <v>206</v>
      </c>
      <c r="F108" s="169" t="s">
        <v>206</v>
      </c>
      <c r="G108" s="167"/>
      <c r="H108" s="167"/>
      <c r="I108" s="170"/>
      <c r="J108" s="171">
        <f>BK108</f>
        <v>0</v>
      </c>
      <c r="K108" s="167"/>
      <c r="L108" s="172"/>
      <c r="M108" s="173"/>
      <c r="N108" s="174"/>
      <c r="O108" s="174"/>
      <c r="P108" s="175">
        <f>P109+P116</f>
        <v>0</v>
      </c>
      <c r="Q108" s="174"/>
      <c r="R108" s="175">
        <f>R109+R116</f>
        <v>0.27501999999999999</v>
      </c>
      <c r="S108" s="174"/>
      <c r="T108" s="175">
        <f>T109+T116</f>
        <v>0.46719999999999995</v>
      </c>
      <c r="U108" s="176"/>
      <c r="AR108" s="177" t="s">
        <v>76</v>
      </c>
      <c r="AT108" s="178" t="s">
        <v>70</v>
      </c>
      <c r="AU108" s="178" t="s">
        <v>71</v>
      </c>
      <c r="AY108" s="177" t="s">
        <v>208</v>
      </c>
      <c r="BK108" s="179">
        <f>BK109+BK116</f>
        <v>0</v>
      </c>
    </row>
    <row r="109" spans="1:65" s="12" customFormat="1" ht="22.9" customHeight="1">
      <c r="B109" s="166"/>
      <c r="C109" s="167"/>
      <c r="D109" s="168" t="s">
        <v>70</v>
      </c>
      <c r="E109" s="180" t="s">
        <v>103</v>
      </c>
      <c r="F109" s="180" t="s">
        <v>209</v>
      </c>
      <c r="G109" s="167"/>
      <c r="H109" s="167"/>
      <c r="I109" s="170"/>
      <c r="J109" s="181">
        <f>BK109</f>
        <v>0</v>
      </c>
      <c r="K109" s="167"/>
      <c r="L109" s="172"/>
      <c r="M109" s="173"/>
      <c r="N109" s="174"/>
      <c r="O109" s="174"/>
      <c r="P109" s="175">
        <f>P110</f>
        <v>0</v>
      </c>
      <c r="Q109" s="174"/>
      <c r="R109" s="175">
        <f>R110</f>
        <v>0.2472</v>
      </c>
      <c r="S109" s="174"/>
      <c r="T109" s="175">
        <f>T110</f>
        <v>0</v>
      </c>
      <c r="U109" s="176"/>
      <c r="AR109" s="177" t="s">
        <v>76</v>
      </c>
      <c r="AT109" s="178" t="s">
        <v>70</v>
      </c>
      <c r="AU109" s="178" t="s">
        <v>76</v>
      </c>
      <c r="AY109" s="177" t="s">
        <v>208</v>
      </c>
      <c r="BK109" s="179">
        <f>BK110</f>
        <v>0</v>
      </c>
    </row>
    <row r="110" spans="1:65" s="12" customFormat="1" ht="20.85" customHeight="1">
      <c r="B110" s="166"/>
      <c r="C110" s="167"/>
      <c r="D110" s="168" t="s">
        <v>70</v>
      </c>
      <c r="E110" s="180" t="s">
        <v>210</v>
      </c>
      <c r="F110" s="180" t="s">
        <v>211</v>
      </c>
      <c r="G110" s="167"/>
      <c r="H110" s="167"/>
      <c r="I110" s="170"/>
      <c r="J110" s="181">
        <f>BK110</f>
        <v>0</v>
      </c>
      <c r="K110" s="167"/>
      <c r="L110" s="172"/>
      <c r="M110" s="173"/>
      <c r="N110" s="174"/>
      <c r="O110" s="174"/>
      <c r="P110" s="175">
        <f>SUM(P111:P115)</f>
        <v>0</v>
      </c>
      <c r="Q110" s="174"/>
      <c r="R110" s="175">
        <f>SUM(R111:R115)</f>
        <v>0.2472</v>
      </c>
      <c r="S110" s="174"/>
      <c r="T110" s="175">
        <f>SUM(T111:T115)</f>
        <v>0</v>
      </c>
      <c r="U110" s="176"/>
      <c r="AR110" s="177" t="s">
        <v>76</v>
      </c>
      <c r="AT110" s="178" t="s">
        <v>70</v>
      </c>
      <c r="AU110" s="178" t="s">
        <v>80</v>
      </c>
      <c r="AY110" s="177" t="s">
        <v>208</v>
      </c>
      <c r="BK110" s="179">
        <f>SUM(BK111:BK115)</f>
        <v>0</v>
      </c>
    </row>
    <row r="111" spans="1:65" s="2" customFormat="1" ht="24.2" customHeight="1">
      <c r="A111" s="38"/>
      <c r="B111" s="39"/>
      <c r="C111" s="182" t="s">
        <v>76</v>
      </c>
      <c r="D111" s="182" t="s">
        <v>212</v>
      </c>
      <c r="E111" s="183" t="s">
        <v>1334</v>
      </c>
      <c r="F111" s="184" t="s">
        <v>1335</v>
      </c>
      <c r="G111" s="185" t="s">
        <v>129</v>
      </c>
      <c r="H111" s="186">
        <v>6</v>
      </c>
      <c r="I111" s="187"/>
      <c r="J111" s="186">
        <f>ROUND(I111*H111,2)</f>
        <v>0</v>
      </c>
      <c r="K111" s="184" t="s">
        <v>215</v>
      </c>
      <c r="L111" s="43"/>
      <c r="M111" s="188" t="s">
        <v>18</v>
      </c>
      <c r="N111" s="189" t="s">
        <v>42</v>
      </c>
      <c r="O111" s="68"/>
      <c r="P111" s="190">
        <f>O111*H111</f>
        <v>0</v>
      </c>
      <c r="Q111" s="190">
        <v>4.1200000000000001E-2</v>
      </c>
      <c r="R111" s="190">
        <f>Q111*H111</f>
        <v>0.2472</v>
      </c>
      <c r="S111" s="190">
        <v>0</v>
      </c>
      <c r="T111" s="190">
        <f>S111*H111</f>
        <v>0</v>
      </c>
      <c r="U111" s="191" t="s">
        <v>18</v>
      </c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R111" s="192" t="s">
        <v>89</v>
      </c>
      <c r="AT111" s="192" t="s">
        <v>212</v>
      </c>
      <c r="AU111" s="192" t="s">
        <v>83</v>
      </c>
      <c r="AY111" s="21" t="s">
        <v>208</v>
      </c>
      <c r="BE111" s="193">
        <f>IF(N111="základní",J111,0)</f>
        <v>0</v>
      </c>
      <c r="BF111" s="193">
        <f>IF(N111="snížená",J111,0)</f>
        <v>0</v>
      </c>
      <c r="BG111" s="193">
        <f>IF(N111="zákl. přenesená",J111,0)</f>
        <v>0</v>
      </c>
      <c r="BH111" s="193">
        <f>IF(N111="sníž. přenesená",J111,0)</f>
        <v>0</v>
      </c>
      <c r="BI111" s="193">
        <f>IF(N111="nulová",J111,0)</f>
        <v>0</v>
      </c>
      <c r="BJ111" s="21" t="s">
        <v>76</v>
      </c>
      <c r="BK111" s="193">
        <f>ROUND(I111*H111,2)</f>
        <v>0</v>
      </c>
      <c r="BL111" s="21" t="s">
        <v>89</v>
      </c>
      <c r="BM111" s="192" t="s">
        <v>4480</v>
      </c>
    </row>
    <row r="112" spans="1:65" s="2" customFormat="1" ht="19.5">
      <c r="A112" s="38"/>
      <c r="B112" s="39"/>
      <c r="C112" s="40"/>
      <c r="D112" s="194" t="s">
        <v>217</v>
      </c>
      <c r="E112" s="40"/>
      <c r="F112" s="195" t="s">
        <v>1337</v>
      </c>
      <c r="G112" s="40"/>
      <c r="H112" s="40"/>
      <c r="I112" s="196"/>
      <c r="J112" s="40"/>
      <c r="K112" s="40"/>
      <c r="L112" s="43"/>
      <c r="M112" s="197"/>
      <c r="N112" s="198"/>
      <c r="O112" s="68"/>
      <c r="P112" s="68"/>
      <c r="Q112" s="68"/>
      <c r="R112" s="68"/>
      <c r="S112" s="68"/>
      <c r="T112" s="68"/>
      <c r="U112" s="69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T112" s="21" t="s">
        <v>217</v>
      </c>
      <c r="AU112" s="21" t="s">
        <v>83</v>
      </c>
    </row>
    <row r="113" spans="1:65" s="2" customFormat="1" ht="11.25">
      <c r="A113" s="38"/>
      <c r="B113" s="39"/>
      <c r="C113" s="40"/>
      <c r="D113" s="199" t="s">
        <v>219</v>
      </c>
      <c r="E113" s="40"/>
      <c r="F113" s="200" t="s">
        <v>1338</v>
      </c>
      <c r="G113" s="40"/>
      <c r="H113" s="40"/>
      <c r="I113" s="196"/>
      <c r="J113" s="40"/>
      <c r="K113" s="40"/>
      <c r="L113" s="43"/>
      <c r="M113" s="197"/>
      <c r="N113" s="198"/>
      <c r="O113" s="68"/>
      <c r="P113" s="68"/>
      <c r="Q113" s="68"/>
      <c r="R113" s="68"/>
      <c r="S113" s="68"/>
      <c r="T113" s="68"/>
      <c r="U113" s="69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T113" s="21" t="s">
        <v>219</v>
      </c>
      <c r="AU113" s="21" t="s">
        <v>83</v>
      </c>
    </row>
    <row r="114" spans="1:65" s="14" customFormat="1" ht="11.25">
      <c r="B114" s="211"/>
      <c r="C114" s="212"/>
      <c r="D114" s="194" t="s">
        <v>221</v>
      </c>
      <c r="E114" s="213" t="s">
        <v>18</v>
      </c>
      <c r="F114" s="214" t="s">
        <v>4481</v>
      </c>
      <c r="G114" s="212"/>
      <c r="H114" s="215">
        <v>6</v>
      </c>
      <c r="I114" s="216"/>
      <c r="J114" s="212"/>
      <c r="K114" s="212"/>
      <c r="L114" s="217"/>
      <c r="M114" s="218"/>
      <c r="N114" s="219"/>
      <c r="O114" s="219"/>
      <c r="P114" s="219"/>
      <c r="Q114" s="219"/>
      <c r="R114" s="219"/>
      <c r="S114" s="219"/>
      <c r="T114" s="219"/>
      <c r="U114" s="220"/>
      <c r="AT114" s="221" t="s">
        <v>221</v>
      </c>
      <c r="AU114" s="221" t="s">
        <v>83</v>
      </c>
      <c r="AV114" s="14" t="s">
        <v>80</v>
      </c>
      <c r="AW114" s="14" t="s">
        <v>33</v>
      </c>
      <c r="AX114" s="14" t="s">
        <v>71</v>
      </c>
      <c r="AY114" s="221" t="s">
        <v>208</v>
      </c>
    </row>
    <row r="115" spans="1:65" s="16" customFormat="1" ht="11.25">
      <c r="B115" s="233"/>
      <c r="C115" s="234"/>
      <c r="D115" s="194" t="s">
        <v>221</v>
      </c>
      <c r="E115" s="235" t="s">
        <v>18</v>
      </c>
      <c r="F115" s="236" t="s">
        <v>247</v>
      </c>
      <c r="G115" s="234"/>
      <c r="H115" s="237">
        <v>6</v>
      </c>
      <c r="I115" s="238"/>
      <c r="J115" s="234"/>
      <c r="K115" s="234"/>
      <c r="L115" s="239"/>
      <c r="M115" s="240"/>
      <c r="N115" s="241"/>
      <c r="O115" s="241"/>
      <c r="P115" s="241"/>
      <c r="Q115" s="241"/>
      <c r="R115" s="241"/>
      <c r="S115" s="241"/>
      <c r="T115" s="241"/>
      <c r="U115" s="242"/>
      <c r="AT115" s="243" t="s">
        <v>221</v>
      </c>
      <c r="AU115" s="243" t="s">
        <v>83</v>
      </c>
      <c r="AV115" s="16" t="s">
        <v>89</v>
      </c>
      <c r="AW115" s="16" t="s">
        <v>33</v>
      </c>
      <c r="AX115" s="16" t="s">
        <v>76</v>
      </c>
      <c r="AY115" s="243" t="s">
        <v>208</v>
      </c>
    </row>
    <row r="116" spans="1:65" s="12" customFormat="1" ht="22.9" customHeight="1">
      <c r="B116" s="166"/>
      <c r="C116" s="167"/>
      <c r="D116" s="168" t="s">
        <v>70</v>
      </c>
      <c r="E116" s="180" t="s">
        <v>248</v>
      </c>
      <c r="F116" s="180" t="s">
        <v>1578</v>
      </c>
      <c r="G116" s="167"/>
      <c r="H116" s="167"/>
      <c r="I116" s="170"/>
      <c r="J116" s="181">
        <f>BK116</f>
        <v>0</v>
      </c>
      <c r="K116" s="167"/>
      <c r="L116" s="172"/>
      <c r="M116" s="173"/>
      <c r="N116" s="174"/>
      <c r="O116" s="174"/>
      <c r="P116" s="175">
        <f>P117+P131+P152</f>
        <v>0</v>
      </c>
      <c r="Q116" s="174"/>
      <c r="R116" s="175">
        <f>R117+R131+R152</f>
        <v>2.7820000000000004E-2</v>
      </c>
      <c r="S116" s="174"/>
      <c r="T116" s="175">
        <f>T117+T131+T152</f>
        <v>0.46719999999999995</v>
      </c>
      <c r="U116" s="176"/>
      <c r="AR116" s="177" t="s">
        <v>76</v>
      </c>
      <c r="AT116" s="178" t="s">
        <v>70</v>
      </c>
      <c r="AU116" s="178" t="s">
        <v>76</v>
      </c>
      <c r="AY116" s="177" t="s">
        <v>208</v>
      </c>
      <c r="BK116" s="179">
        <f>BK117+BK131+BK152</f>
        <v>0</v>
      </c>
    </row>
    <row r="117" spans="1:65" s="12" customFormat="1" ht="20.85" customHeight="1">
      <c r="B117" s="166"/>
      <c r="C117" s="167"/>
      <c r="D117" s="168" t="s">
        <v>70</v>
      </c>
      <c r="E117" s="180" t="s">
        <v>410</v>
      </c>
      <c r="F117" s="180" t="s">
        <v>411</v>
      </c>
      <c r="G117" s="167"/>
      <c r="H117" s="167"/>
      <c r="I117" s="170"/>
      <c r="J117" s="181">
        <f>BK117</f>
        <v>0</v>
      </c>
      <c r="K117" s="167"/>
      <c r="L117" s="172"/>
      <c r="M117" s="173"/>
      <c r="N117" s="174"/>
      <c r="O117" s="174"/>
      <c r="P117" s="175">
        <f>SUM(P118:P130)</f>
        <v>0</v>
      </c>
      <c r="Q117" s="174"/>
      <c r="R117" s="175">
        <f>SUM(R118:R130)</f>
        <v>2.7820000000000004E-2</v>
      </c>
      <c r="S117" s="174"/>
      <c r="T117" s="175">
        <f>SUM(T118:T130)</f>
        <v>0.46719999999999995</v>
      </c>
      <c r="U117" s="176"/>
      <c r="AR117" s="177" t="s">
        <v>76</v>
      </c>
      <c r="AT117" s="178" t="s">
        <v>70</v>
      </c>
      <c r="AU117" s="178" t="s">
        <v>80</v>
      </c>
      <c r="AY117" s="177" t="s">
        <v>208</v>
      </c>
      <c r="BK117" s="179">
        <f>SUM(BK118:BK130)</f>
        <v>0</v>
      </c>
    </row>
    <row r="118" spans="1:65" s="2" customFormat="1" ht="24.2" customHeight="1">
      <c r="A118" s="38"/>
      <c r="B118" s="39"/>
      <c r="C118" s="182" t="s">
        <v>2297</v>
      </c>
      <c r="D118" s="182" t="s">
        <v>212</v>
      </c>
      <c r="E118" s="183" t="s">
        <v>4011</v>
      </c>
      <c r="F118" s="184" t="s">
        <v>4012</v>
      </c>
      <c r="G118" s="185" t="s">
        <v>331</v>
      </c>
      <c r="H118" s="186">
        <v>32</v>
      </c>
      <c r="I118" s="187"/>
      <c r="J118" s="186">
        <f>ROUND(I118*H118,2)</f>
        <v>0</v>
      </c>
      <c r="K118" s="184" t="s">
        <v>215</v>
      </c>
      <c r="L118" s="43"/>
      <c r="M118" s="188" t="s">
        <v>18</v>
      </c>
      <c r="N118" s="189" t="s">
        <v>42</v>
      </c>
      <c r="O118" s="68"/>
      <c r="P118" s="190">
        <f>O118*H118</f>
        <v>0</v>
      </c>
      <c r="Q118" s="190">
        <v>7.6000000000000004E-4</v>
      </c>
      <c r="R118" s="190">
        <f>Q118*H118</f>
        <v>2.4320000000000001E-2</v>
      </c>
      <c r="S118" s="190">
        <v>2.0999999999999999E-3</v>
      </c>
      <c r="T118" s="190">
        <f>S118*H118</f>
        <v>6.7199999999999996E-2</v>
      </c>
      <c r="U118" s="191" t="s">
        <v>18</v>
      </c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R118" s="192" t="s">
        <v>89</v>
      </c>
      <c r="AT118" s="192" t="s">
        <v>212</v>
      </c>
      <c r="AU118" s="192" t="s">
        <v>83</v>
      </c>
      <c r="AY118" s="21" t="s">
        <v>208</v>
      </c>
      <c r="BE118" s="193">
        <f>IF(N118="základní",J118,0)</f>
        <v>0</v>
      </c>
      <c r="BF118" s="193">
        <f>IF(N118="snížená",J118,0)</f>
        <v>0</v>
      </c>
      <c r="BG118" s="193">
        <f>IF(N118="zákl. přenesená",J118,0)</f>
        <v>0</v>
      </c>
      <c r="BH118" s="193">
        <f>IF(N118="sníž. přenesená",J118,0)</f>
        <v>0</v>
      </c>
      <c r="BI118" s="193">
        <f>IF(N118="nulová",J118,0)</f>
        <v>0</v>
      </c>
      <c r="BJ118" s="21" t="s">
        <v>76</v>
      </c>
      <c r="BK118" s="193">
        <f>ROUND(I118*H118,2)</f>
        <v>0</v>
      </c>
      <c r="BL118" s="21" t="s">
        <v>89</v>
      </c>
      <c r="BM118" s="192" t="s">
        <v>4482</v>
      </c>
    </row>
    <row r="119" spans="1:65" s="2" customFormat="1" ht="29.25">
      <c r="A119" s="38"/>
      <c r="B119" s="39"/>
      <c r="C119" s="40"/>
      <c r="D119" s="194" t="s">
        <v>217</v>
      </c>
      <c r="E119" s="40"/>
      <c r="F119" s="195" t="s">
        <v>4014</v>
      </c>
      <c r="G119" s="40"/>
      <c r="H119" s="40"/>
      <c r="I119" s="196"/>
      <c r="J119" s="40"/>
      <c r="K119" s="40"/>
      <c r="L119" s="43"/>
      <c r="M119" s="197"/>
      <c r="N119" s="198"/>
      <c r="O119" s="68"/>
      <c r="P119" s="68"/>
      <c r="Q119" s="68"/>
      <c r="R119" s="68"/>
      <c r="S119" s="68"/>
      <c r="T119" s="68"/>
      <c r="U119" s="69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T119" s="21" t="s">
        <v>217</v>
      </c>
      <c r="AU119" s="21" t="s">
        <v>83</v>
      </c>
    </row>
    <row r="120" spans="1:65" s="2" customFormat="1" ht="11.25">
      <c r="A120" s="38"/>
      <c r="B120" s="39"/>
      <c r="C120" s="40"/>
      <c r="D120" s="199" t="s">
        <v>219</v>
      </c>
      <c r="E120" s="40"/>
      <c r="F120" s="200" t="s">
        <v>4015</v>
      </c>
      <c r="G120" s="40"/>
      <c r="H120" s="40"/>
      <c r="I120" s="196"/>
      <c r="J120" s="40"/>
      <c r="K120" s="40"/>
      <c r="L120" s="43"/>
      <c r="M120" s="197"/>
      <c r="N120" s="198"/>
      <c r="O120" s="68"/>
      <c r="P120" s="68"/>
      <c r="Q120" s="68"/>
      <c r="R120" s="68"/>
      <c r="S120" s="68"/>
      <c r="T120" s="68"/>
      <c r="U120" s="69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T120" s="21" t="s">
        <v>219</v>
      </c>
      <c r="AU120" s="21" t="s">
        <v>83</v>
      </c>
    </row>
    <row r="121" spans="1:65" s="13" customFormat="1" ht="11.25">
      <c r="B121" s="201"/>
      <c r="C121" s="202"/>
      <c r="D121" s="194" t="s">
        <v>221</v>
      </c>
      <c r="E121" s="203" t="s">
        <v>18</v>
      </c>
      <c r="F121" s="204" t="s">
        <v>4483</v>
      </c>
      <c r="G121" s="202"/>
      <c r="H121" s="203" t="s">
        <v>18</v>
      </c>
      <c r="I121" s="205"/>
      <c r="J121" s="202"/>
      <c r="K121" s="202"/>
      <c r="L121" s="206"/>
      <c r="M121" s="207"/>
      <c r="N121" s="208"/>
      <c r="O121" s="208"/>
      <c r="P121" s="208"/>
      <c r="Q121" s="208"/>
      <c r="R121" s="208"/>
      <c r="S121" s="208"/>
      <c r="T121" s="208"/>
      <c r="U121" s="209"/>
      <c r="AT121" s="210" t="s">
        <v>221</v>
      </c>
      <c r="AU121" s="210" t="s">
        <v>83</v>
      </c>
      <c r="AV121" s="13" t="s">
        <v>76</v>
      </c>
      <c r="AW121" s="13" t="s">
        <v>33</v>
      </c>
      <c r="AX121" s="13" t="s">
        <v>71</v>
      </c>
      <c r="AY121" s="210" t="s">
        <v>208</v>
      </c>
    </row>
    <row r="122" spans="1:65" s="14" customFormat="1" ht="11.25">
      <c r="B122" s="211"/>
      <c r="C122" s="212"/>
      <c r="D122" s="194" t="s">
        <v>221</v>
      </c>
      <c r="E122" s="213" t="s">
        <v>18</v>
      </c>
      <c r="F122" s="214" t="s">
        <v>545</v>
      </c>
      <c r="G122" s="212"/>
      <c r="H122" s="215">
        <v>32</v>
      </c>
      <c r="I122" s="216"/>
      <c r="J122" s="212"/>
      <c r="K122" s="212"/>
      <c r="L122" s="217"/>
      <c r="M122" s="218"/>
      <c r="N122" s="219"/>
      <c r="O122" s="219"/>
      <c r="P122" s="219"/>
      <c r="Q122" s="219"/>
      <c r="R122" s="219"/>
      <c r="S122" s="219"/>
      <c r="T122" s="219"/>
      <c r="U122" s="220"/>
      <c r="AT122" s="221" t="s">
        <v>221</v>
      </c>
      <c r="AU122" s="221" t="s">
        <v>83</v>
      </c>
      <c r="AV122" s="14" t="s">
        <v>80</v>
      </c>
      <c r="AW122" s="14" t="s">
        <v>33</v>
      </c>
      <c r="AX122" s="14" t="s">
        <v>76</v>
      </c>
      <c r="AY122" s="221" t="s">
        <v>208</v>
      </c>
    </row>
    <row r="123" spans="1:65" s="2" customFormat="1" ht="24.2" customHeight="1">
      <c r="A123" s="38"/>
      <c r="B123" s="39"/>
      <c r="C123" s="182" t="s">
        <v>80</v>
      </c>
      <c r="D123" s="182" t="s">
        <v>212</v>
      </c>
      <c r="E123" s="183" t="s">
        <v>4021</v>
      </c>
      <c r="F123" s="184" t="s">
        <v>4022</v>
      </c>
      <c r="G123" s="185" t="s">
        <v>331</v>
      </c>
      <c r="H123" s="186">
        <v>150</v>
      </c>
      <c r="I123" s="187"/>
      <c r="J123" s="186">
        <f>ROUND(I123*H123,2)</f>
        <v>0</v>
      </c>
      <c r="K123" s="184" t="s">
        <v>215</v>
      </c>
      <c r="L123" s="43"/>
      <c r="M123" s="188" t="s">
        <v>18</v>
      </c>
      <c r="N123" s="189" t="s">
        <v>42</v>
      </c>
      <c r="O123" s="68"/>
      <c r="P123" s="190">
        <f>O123*H123</f>
        <v>0</v>
      </c>
      <c r="Q123" s="190">
        <v>1.0000000000000001E-5</v>
      </c>
      <c r="R123" s="190">
        <f>Q123*H123</f>
        <v>1.5E-3</v>
      </c>
      <c r="S123" s="190">
        <v>2E-3</v>
      </c>
      <c r="T123" s="190">
        <f>S123*H123</f>
        <v>0.3</v>
      </c>
      <c r="U123" s="191" t="s">
        <v>18</v>
      </c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92" t="s">
        <v>89</v>
      </c>
      <c r="AT123" s="192" t="s">
        <v>212</v>
      </c>
      <c r="AU123" s="192" t="s">
        <v>83</v>
      </c>
      <c r="AY123" s="21" t="s">
        <v>208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1" t="s">
        <v>76</v>
      </c>
      <c r="BK123" s="193">
        <f>ROUND(I123*H123,2)</f>
        <v>0</v>
      </c>
      <c r="BL123" s="21" t="s">
        <v>89</v>
      </c>
      <c r="BM123" s="192" t="s">
        <v>4484</v>
      </c>
    </row>
    <row r="124" spans="1:65" s="2" customFormat="1" ht="19.5">
      <c r="A124" s="38"/>
      <c r="B124" s="39"/>
      <c r="C124" s="40"/>
      <c r="D124" s="194" t="s">
        <v>217</v>
      </c>
      <c r="E124" s="40"/>
      <c r="F124" s="195" t="s">
        <v>4024</v>
      </c>
      <c r="G124" s="40"/>
      <c r="H124" s="40"/>
      <c r="I124" s="196"/>
      <c r="J124" s="40"/>
      <c r="K124" s="40"/>
      <c r="L124" s="43"/>
      <c r="M124" s="197"/>
      <c r="N124" s="198"/>
      <c r="O124" s="68"/>
      <c r="P124" s="68"/>
      <c r="Q124" s="68"/>
      <c r="R124" s="68"/>
      <c r="S124" s="68"/>
      <c r="T124" s="68"/>
      <c r="U124" s="69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21" t="s">
        <v>217</v>
      </c>
      <c r="AU124" s="21" t="s">
        <v>83</v>
      </c>
    </row>
    <row r="125" spans="1:65" s="2" customFormat="1" ht="11.25">
      <c r="A125" s="38"/>
      <c r="B125" s="39"/>
      <c r="C125" s="40"/>
      <c r="D125" s="199" t="s">
        <v>219</v>
      </c>
      <c r="E125" s="40"/>
      <c r="F125" s="200" t="s">
        <v>4025</v>
      </c>
      <c r="G125" s="40"/>
      <c r="H125" s="40"/>
      <c r="I125" s="196"/>
      <c r="J125" s="40"/>
      <c r="K125" s="40"/>
      <c r="L125" s="43"/>
      <c r="M125" s="197"/>
      <c r="N125" s="198"/>
      <c r="O125" s="68"/>
      <c r="P125" s="68"/>
      <c r="Q125" s="68"/>
      <c r="R125" s="68"/>
      <c r="S125" s="68"/>
      <c r="T125" s="68"/>
      <c r="U125" s="69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21" t="s">
        <v>219</v>
      </c>
      <c r="AU125" s="21" t="s">
        <v>83</v>
      </c>
    </row>
    <row r="126" spans="1:65" s="14" customFormat="1" ht="11.25">
      <c r="B126" s="211"/>
      <c r="C126" s="212"/>
      <c r="D126" s="194" t="s">
        <v>221</v>
      </c>
      <c r="E126" s="213" t="s">
        <v>18</v>
      </c>
      <c r="F126" s="214" t="s">
        <v>2054</v>
      </c>
      <c r="G126" s="212"/>
      <c r="H126" s="215">
        <v>150</v>
      </c>
      <c r="I126" s="216"/>
      <c r="J126" s="212"/>
      <c r="K126" s="212"/>
      <c r="L126" s="217"/>
      <c r="M126" s="218"/>
      <c r="N126" s="219"/>
      <c r="O126" s="219"/>
      <c r="P126" s="219"/>
      <c r="Q126" s="219"/>
      <c r="R126" s="219"/>
      <c r="S126" s="219"/>
      <c r="T126" s="219"/>
      <c r="U126" s="220"/>
      <c r="AT126" s="221" t="s">
        <v>221</v>
      </c>
      <c r="AU126" s="221" t="s">
        <v>83</v>
      </c>
      <c r="AV126" s="14" t="s">
        <v>80</v>
      </c>
      <c r="AW126" s="14" t="s">
        <v>33</v>
      </c>
      <c r="AX126" s="14" t="s">
        <v>76</v>
      </c>
      <c r="AY126" s="221" t="s">
        <v>208</v>
      </c>
    </row>
    <row r="127" spans="1:65" s="2" customFormat="1" ht="24.2" customHeight="1">
      <c r="A127" s="38"/>
      <c r="B127" s="39"/>
      <c r="C127" s="182" t="s">
        <v>83</v>
      </c>
      <c r="D127" s="182" t="s">
        <v>212</v>
      </c>
      <c r="E127" s="183" t="s">
        <v>4485</v>
      </c>
      <c r="F127" s="184" t="s">
        <v>4486</v>
      </c>
      <c r="G127" s="185" t="s">
        <v>331</v>
      </c>
      <c r="H127" s="186">
        <v>50</v>
      </c>
      <c r="I127" s="187"/>
      <c r="J127" s="186">
        <f>ROUND(I127*H127,2)</f>
        <v>0</v>
      </c>
      <c r="K127" s="184" t="s">
        <v>215</v>
      </c>
      <c r="L127" s="43"/>
      <c r="M127" s="188" t="s">
        <v>18</v>
      </c>
      <c r="N127" s="189" t="s">
        <v>42</v>
      </c>
      <c r="O127" s="68"/>
      <c r="P127" s="190">
        <f>O127*H127</f>
        <v>0</v>
      </c>
      <c r="Q127" s="190">
        <v>4.0000000000000003E-5</v>
      </c>
      <c r="R127" s="190">
        <f>Q127*H127</f>
        <v>2E-3</v>
      </c>
      <c r="S127" s="190">
        <v>2E-3</v>
      </c>
      <c r="T127" s="190">
        <f>S127*H127</f>
        <v>0.1</v>
      </c>
      <c r="U127" s="191" t="s">
        <v>18</v>
      </c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2" t="s">
        <v>89</v>
      </c>
      <c r="AT127" s="192" t="s">
        <v>212</v>
      </c>
      <c r="AU127" s="192" t="s">
        <v>83</v>
      </c>
      <c r="AY127" s="21" t="s">
        <v>208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21" t="s">
        <v>76</v>
      </c>
      <c r="BK127" s="193">
        <f>ROUND(I127*H127,2)</f>
        <v>0</v>
      </c>
      <c r="BL127" s="21" t="s">
        <v>89</v>
      </c>
      <c r="BM127" s="192" t="s">
        <v>4487</v>
      </c>
    </row>
    <row r="128" spans="1:65" s="2" customFormat="1" ht="19.5">
      <c r="A128" s="38"/>
      <c r="B128" s="39"/>
      <c r="C128" s="40"/>
      <c r="D128" s="194" t="s">
        <v>217</v>
      </c>
      <c r="E128" s="40"/>
      <c r="F128" s="195" t="s">
        <v>4488</v>
      </c>
      <c r="G128" s="40"/>
      <c r="H128" s="40"/>
      <c r="I128" s="196"/>
      <c r="J128" s="40"/>
      <c r="K128" s="40"/>
      <c r="L128" s="43"/>
      <c r="M128" s="197"/>
      <c r="N128" s="198"/>
      <c r="O128" s="68"/>
      <c r="P128" s="68"/>
      <c r="Q128" s="68"/>
      <c r="R128" s="68"/>
      <c r="S128" s="68"/>
      <c r="T128" s="68"/>
      <c r="U128" s="69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21" t="s">
        <v>217</v>
      </c>
      <c r="AU128" s="21" t="s">
        <v>83</v>
      </c>
    </row>
    <row r="129" spans="1:65" s="2" customFormat="1" ht="11.25">
      <c r="A129" s="38"/>
      <c r="B129" s="39"/>
      <c r="C129" s="40"/>
      <c r="D129" s="199" t="s">
        <v>219</v>
      </c>
      <c r="E129" s="40"/>
      <c r="F129" s="200" t="s">
        <v>4489</v>
      </c>
      <c r="G129" s="40"/>
      <c r="H129" s="40"/>
      <c r="I129" s="196"/>
      <c r="J129" s="40"/>
      <c r="K129" s="40"/>
      <c r="L129" s="43"/>
      <c r="M129" s="197"/>
      <c r="N129" s="198"/>
      <c r="O129" s="68"/>
      <c r="P129" s="68"/>
      <c r="Q129" s="68"/>
      <c r="R129" s="68"/>
      <c r="S129" s="68"/>
      <c r="T129" s="68"/>
      <c r="U129" s="69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21" t="s">
        <v>219</v>
      </c>
      <c r="AU129" s="21" t="s">
        <v>83</v>
      </c>
    </row>
    <row r="130" spans="1:65" s="14" customFormat="1" ht="11.25">
      <c r="B130" s="211"/>
      <c r="C130" s="212"/>
      <c r="D130" s="194" t="s">
        <v>221</v>
      </c>
      <c r="E130" s="213" t="s">
        <v>18</v>
      </c>
      <c r="F130" s="214" t="s">
        <v>699</v>
      </c>
      <c r="G130" s="212"/>
      <c r="H130" s="215">
        <v>50</v>
      </c>
      <c r="I130" s="216"/>
      <c r="J130" s="212"/>
      <c r="K130" s="212"/>
      <c r="L130" s="217"/>
      <c r="M130" s="218"/>
      <c r="N130" s="219"/>
      <c r="O130" s="219"/>
      <c r="P130" s="219"/>
      <c r="Q130" s="219"/>
      <c r="R130" s="219"/>
      <c r="S130" s="219"/>
      <c r="T130" s="219"/>
      <c r="U130" s="220"/>
      <c r="AT130" s="221" t="s">
        <v>221</v>
      </c>
      <c r="AU130" s="221" t="s">
        <v>83</v>
      </c>
      <c r="AV130" s="14" t="s">
        <v>80</v>
      </c>
      <c r="AW130" s="14" t="s">
        <v>33</v>
      </c>
      <c r="AX130" s="14" t="s">
        <v>76</v>
      </c>
      <c r="AY130" s="221" t="s">
        <v>208</v>
      </c>
    </row>
    <row r="131" spans="1:65" s="12" customFormat="1" ht="20.85" customHeight="1">
      <c r="B131" s="166"/>
      <c r="C131" s="167"/>
      <c r="D131" s="168" t="s">
        <v>70</v>
      </c>
      <c r="E131" s="180" t="s">
        <v>543</v>
      </c>
      <c r="F131" s="180" t="s">
        <v>544</v>
      </c>
      <c r="G131" s="167"/>
      <c r="H131" s="167"/>
      <c r="I131" s="170"/>
      <c r="J131" s="181">
        <f>BK131</f>
        <v>0</v>
      </c>
      <c r="K131" s="167"/>
      <c r="L131" s="172"/>
      <c r="M131" s="173"/>
      <c r="N131" s="174"/>
      <c r="O131" s="174"/>
      <c r="P131" s="175">
        <f>SUM(P132:P151)</f>
        <v>0</v>
      </c>
      <c r="Q131" s="174"/>
      <c r="R131" s="175">
        <f>SUM(R132:R151)</f>
        <v>0</v>
      </c>
      <c r="S131" s="174"/>
      <c r="T131" s="175">
        <f>SUM(T132:T151)</f>
        <v>0</v>
      </c>
      <c r="U131" s="176"/>
      <c r="AR131" s="177" t="s">
        <v>76</v>
      </c>
      <c r="AT131" s="178" t="s">
        <v>70</v>
      </c>
      <c r="AU131" s="178" t="s">
        <v>80</v>
      </c>
      <c r="AY131" s="177" t="s">
        <v>208</v>
      </c>
      <c r="BK131" s="179">
        <f>SUM(BK132:BK151)</f>
        <v>0</v>
      </c>
    </row>
    <row r="132" spans="1:65" s="2" customFormat="1" ht="24.2" customHeight="1">
      <c r="A132" s="38"/>
      <c r="B132" s="39"/>
      <c r="C132" s="182" t="s">
        <v>89</v>
      </c>
      <c r="D132" s="182" t="s">
        <v>212</v>
      </c>
      <c r="E132" s="183" t="s">
        <v>553</v>
      </c>
      <c r="F132" s="184" t="s">
        <v>554</v>
      </c>
      <c r="G132" s="185" t="s">
        <v>548</v>
      </c>
      <c r="H132" s="186">
        <v>0.47</v>
      </c>
      <c r="I132" s="187"/>
      <c r="J132" s="186">
        <f>ROUND(I132*H132,2)</f>
        <v>0</v>
      </c>
      <c r="K132" s="184" t="s">
        <v>215</v>
      </c>
      <c r="L132" s="43"/>
      <c r="M132" s="188" t="s">
        <v>18</v>
      </c>
      <c r="N132" s="189" t="s">
        <v>42</v>
      </c>
      <c r="O132" s="68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0">
        <f>S132*H132</f>
        <v>0</v>
      </c>
      <c r="U132" s="191" t="s">
        <v>18</v>
      </c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89</v>
      </c>
      <c r="AT132" s="192" t="s">
        <v>212</v>
      </c>
      <c r="AU132" s="192" t="s">
        <v>83</v>
      </c>
      <c r="AY132" s="21" t="s">
        <v>208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1" t="s">
        <v>76</v>
      </c>
      <c r="BK132" s="193">
        <f>ROUND(I132*H132,2)</f>
        <v>0</v>
      </c>
      <c r="BL132" s="21" t="s">
        <v>89</v>
      </c>
      <c r="BM132" s="192" t="s">
        <v>4490</v>
      </c>
    </row>
    <row r="133" spans="1:65" s="2" customFormat="1" ht="19.5">
      <c r="A133" s="38"/>
      <c r="B133" s="39"/>
      <c r="C133" s="40"/>
      <c r="D133" s="194" t="s">
        <v>217</v>
      </c>
      <c r="E133" s="40"/>
      <c r="F133" s="195" t="s">
        <v>556</v>
      </c>
      <c r="G133" s="40"/>
      <c r="H133" s="40"/>
      <c r="I133" s="196"/>
      <c r="J133" s="40"/>
      <c r="K133" s="40"/>
      <c r="L133" s="43"/>
      <c r="M133" s="197"/>
      <c r="N133" s="198"/>
      <c r="O133" s="68"/>
      <c r="P133" s="68"/>
      <c r="Q133" s="68"/>
      <c r="R133" s="68"/>
      <c r="S133" s="68"/>
      <c r="T133" s="68"/>
      <c r="U133" s="69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21" t="s">
        <v>217</v>
      </c>
      <c r="AU133" s="21" t="s">
        <v>83</v>
      </c>
    </row>
    <row r="134" spans="1:65" s="2" customFormat="1" ht="11.25">
      <c r="A134" s="38"/>
      <c r="B134" s="39"/>
      <c r="C134" s="40"/>
      <c r="D134" s="199" t="s">
        <v>219</v>
      </c>
      <c r="E134" s="40"/>
      <c r="F134" s="200" t="s">
        <v>557</v>
      </c>
      <c r="G134" s="40"/>
      <c r="H134" s="40"/>
      <c r="I134" s="196"/>
      <c r="J134" s="40"/>
      <c r="K134" s="40"/>
      <c r="L134" s="43"/>
      <c r="M134" s="197"/>
      <c r="N134" s="198"/>
      <c r="O134" s="68"/>
      <c r="P134" s="68"/>
      <c r="Q134" s="68"/>
      <c r="R134" s="68"/>
      <c r="S134" s="68"/>
      <c r="T134" s="68"/>
      <c r="U134" s="69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21" t="s">
        <v>219</v>
      </c>
      <c r="AU134" s="21" t="s">
        <v>83</v>
      </c>
    </row>
    <row r="135" spans="1:65" s="2" customFormat="1" ht="33" customHeight="1">
      <c r="A135" s="38"/>
      <c r="B135" s="39"/>
      <c r="C135" s="182" t="s">
        <v>94</v>
      </c>
      <c r="D135" s="182" t="s">
        <v>212</v>
      </c>
      <c r="E135" s="183" t="s">
        <v>559</v>
      </c>
      <c r="F135" s="184" t="s">
        <v>560</v>
      </c>
      <c r="G135" s="185" t="s">
        <v>548</v>
      </c>
      <c r="H135" s="186">
        <v>0.94</v>
      </c>
      <c r="I135" s="187"/>
      <c r="J135" s="186">
        <f>ROUND(I135*H135,2)</f>
        <v>0</v>
      </c>
      <c r="K135" s="184" t="s">
        <v>215</v>
      </c>
      <c r="L135" s="43"/>
      <c r="M135" s="188" t="s">
        <v>18</v>
      </c>
      <c r="N135" s="189" t="s">
        <v>42</v>
      </c>
      <c r="O135" s="68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0">
        <f>S135*H135</f>
        <v>0</v>
      </c>
      <c r="U135" s="191" t="s">
        <v>18</v>
      </c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89</v>
      </c>
      <c r="AT135" s="192" t="s">
        <v>212</v>
      </c>
      <c r="AU135" s="192" t="s">
        <v>83</v>
      </c>
      <c r="AY135" s="21" t="s">
        <v>208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1" t="s">
        <v>76</v>
      </c>
      <c r="BK135" s="193">
        <f>ROUND(I135*H135,2)</f>
        <v>0</v>
      </c>
      <c r="BL135" s="21" t="s">
        <v>89</v>
      </c>
      <c r="BM135" s="192" t="s">
        <v>4491</v>
      </c>
    </row>
    <row r="136" spans="1:65" s="2" customFormat="1" ht="39">
      <c r="A136" s="38"/>
      <c r="B136" s="39"/>
      <c r="C136" s="40"/>
      <c r="D136" s="194" t="s">
        <v>217</v>
      </c>
      <c r="E136" s="40"/>
      <c r="F136" s="195" t="s">
        <v>562</v>
      </c>
      <c r="G136" s="40"/>
      <c r="H136" s="40"/>
      <c r="I136" s="196"/>
      <c r="J136" s="40"/>
      <c r="K136" s="40"/>
      <c r="L136" s="43"/>
      <c r="M136" s="197"/>
      <c r="N136" s="198"/>
      <c r="O136" s="68"/>
      <c r="P136" s="68"/>
      <c r="Q136" s="68"/>
      <c r="R136" s="68"/>
      <c r="S136" s="68"/>
      <c r="T136" s="68"/>
      <c r="U136" s="69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21" t="s">
        <v>217</v>
      </c>
      <c r="AU136" s="21" t="s">
        <v>83</v>
      </c>
    </row>
    <row r="137" spans="1:65" s="2" customFormat="1" ht="11.25">
      <c r="A137" s="38"/>
      <c r="B137" s="39"/>
      <c r="C137" s="40"/>
      <c r="D137" s="199" t="s">
        <v>219</v>
      </c>
      <c r="E137" s="40"/>
      <c r="F137" s="200" t="s">
        <v>563</v>
      </c>
      <c r="G137" s="40"/>
      <c r="H137" s="40"/>
      <c r="I137" s="196"/>
      <c r="J137" s="40"/>
      <c r="K137" s="40"/>
      <c r="L137" s="43"/>
      <c r="M137" s="197"/>
      <c r="N137" s="198"/>
      <c r="O137" s="68"/>
      <c r="P137" s="68"/>
      <c r="Q137" s="68"/>
      <c r="R137" s="68"/>
      <c r="S137" s="68"/>
      <c r="T137" s="68"/>
      <c r="U137" s="69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21" t="s">
        <v>219</v>
      </c>
      <c r="AU137" s="21" t="s">
        <v>83</v>
      </c>
    </row>
    <row r="138" spans="1:65" s="14" customFormat="1" ht="11.25">
      <c r="B138" s="211"/>
      <c r="C138" s="212"/>
      <c r="D138" s="194" t="s">
        <v>221</v>
      </c>
      <c r="E138" s="212"/>
      <c r="F138" s="214" t="s">
        <v>4492</v>
      </c>
      <c r="G138" s="212"/>
      <c r="H138" s="215">
        <v>0.94</v>
      </c>
      <c r="I138" s="216"/>
      <c r="J138" s="212"/>
      <c r="K138" s="212"/>
      <c r="L138" s="217"/>
      <c r="M138" s="218"/>
      <c r="N138" s="219"/>
      <c r="O138" s="219"/>
      <c r="P138" s="219"/>
      <c r="Q138" s="219"/>
      <c r="R138" s="219"/>
      <c r="S138" s="219"/>
      <c r="T138" s="219"/>
      <c r="U138" s="220"/>
      <c r="AT138" s="221" t="s">
        <v>221</v>
      </c>
      <c r="AU138" s="221" t="s">
        <v>83</v>
      </c>
      <c r="AV138" s="14" t="s">
        <v>80</v>
      </c>
      <c r="AW138" s="14" t="s">
        <v>4</v>
      </c>
      <c r="AX138" s="14" t="s">
        <v>76</v>
      </c>
      <c r="AY138" s="221" t="s">
        <v>208</v>
      </c>
    </row>
    <row r="139" spans="1:65" s="2" customFormat="1" ht="24.2" customHeight="1">
      <c r="A139" s="38"/>
      <c r="B139" s="39"/>
      <c r="C139" s="182" t="s">
        <v>103</v>
      </c>
      <c r="D139" s="182" t="s">
        <v>212</v>
      </c>
      <c r="E139" s="183" t="s">
        <v>565</v>
      </c>
      <c r="F139" s="184" t="s">
        <v>566</v>
      </c>
      <c r="G139" s="185" t="s">
        <v>548</v>
      </c>
      <c r="H139" s="186">
        <v>0.47</v>
      </c>
      <c r="I139" s="187"/>
      <c r="J139" s="186">
        <f>ROUND(I139*H139,2)</f>
        <v>0</v>
      </c>
      <c r="K139" s="184" t="s">
        <v>215</v>
      </c>
      <c r="L139" s="43"/>
      <c r="M139" s="188" t="s">
        <v>18</v>
      </c>
      <c r="N139" s="189" t="s">
        <v>42</v>
      </c>
      <c r="O139" s="68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0">
        <f>S139*H139</f>
        <v>0</v>
      </c>
      <c r="U139" s="191" t="s">
        <v>18</v>
      </c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89</v>
      </c>
      <c r="AT139" s="192" t="s">
        <v>212</v>
      </c>
      <c r="AU139" s="192" t="s">
        <v>83</v>
      </c>
      <c r="AY139" s="21" t="s">
        <v>208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1" t="s">
        <v>76</v>
      </c>
      <c r="BK139" s="193">
        <f>ROUND(I139*H139,2)</f>
        <v>0</v>
      </c>
      <c r="BL139" s="21" t="s">
        <v>89</v>
      </c>
      <c r="BM139" s="192" t="s">
        <v>4493</v>
      </c>
    </row>
    <row r="140" spans="1:65" s="2" customFormat="1" ht="19.5">
      <c r="A140" s="38"/>
      <c r="B140" s="39"/>
      <c r="C140" s="40"/>
      <c r="D140" s="194" t="s">
        <v>217</v>
      </c>
      <c r="E140" s="40"/>
      <c r="F140" s="195" t="s">
        <v>568</v>
      </c>
      <c r="G140" s="40"/>
      <c r="H140" s="40"/>
      <c r="I140" s="196"/>
      <c r="J140" s="40"/>
      <c r="K140" s="40"/>
      <c r="L140" s="43"/>
      <c r="M140" s="197"/>
      <c r="N140" s="198"/>
      <c r="O140" s="68"/>
      <c r="P140" s="68"/>
      <c r="Q140" s="68"/>
      <c r="R140" s="68"/>
      <c r="S140" s="68"/>
      <c r="T140" s="68"/>
      <c r="U140" s="69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21" t="s">
        <v>217</v>
      </c>
      <c r="AU140" s="21" t="s">
        <v>83</v>
      </c>
    </row>
    <row r="141" spans="1:65" s="2" customFormat="1" ht="11.25">
      <c r="A141" s="38"/>
      <c r="B141" s="39"/>
      <c r="C141" s="40"/>
      <c r="D141" s="199" t="s">
        <v>219</v>
      </c>
      <c r="E141" s="40"/>
      <c r="F141" s="200" t="s">
        <v>569</v>
      </c>
      <c r="G141" s="40"/>
      <c r="H141" s="40"/>
      <c r="I141" s="196"/>
      <c r="J141" s="40"/>
      <c r="K141" s="40"/>
      <c r="L141" s="43"/>
      <c r="M141" s="197"/>
      <c r="N141" s="198"/>
      <c r="O141" s="68"/>
      <c r="P141" s="68"/>
      <c r="Q141" s="68"/>
      <c r="R141" s="68"/>
      <c r="S141" s="68"/>
      <c r="T141" s="68"/>
      <c r="U141" s="69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21" t="s">
        <v>219</v>
      </c>
      <c r="AU141" s="21" t="s">
        <v>83</v>
      </c>
    </row>
    <row r="142" spans="1:65" s="2" customFormat="1" ht="24.2" customHeight="1">
      <c r="A142" s="38"/>
      <c r="B142" s="39"/>
      <c r="C142" s="182" t="s">
        <v>121</v>
      </c>
      <c r="D142" s="182" t="s">
        <v>212</v>
      </c>
      <c r="E142" s="183" t="s">
        <v>571</v>
      </c>
      <c r="F142" s="184" t="s">
        <v>572</v>
      </c>
      <c r="G142" s="185" t="s">
        <v>548</v>
      </c>
      <c r="H142" s="186">
        <v>9.4</v>
      </c>
      <c r="I142" s="187"/>
      <c r="J142" s="186">
        <f>ROUND(I142*H142,2)</f>
        <v>0</v>
      </c>
      <c r="K142" s="184" t="s">
        <v>215</v>
      </c>
      <c r="L142" s="43"/>
      <c r="M142" s="188" t="s">
        <v>18</v>
      </c>
      <c r="N142" s="189" t="s">
        <v>42</v>
      </c>
      <c r="O142" s="68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0">
        <f>S142*H142</f>
        <v>0</v>
      </c>
      <c r="U142" s="191" t="s">
        <v>18</v>
      </c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89</v>
      </c>
      <c r="AT142" s="192" t="s">
        <v>212</v>
      </c>
      <c r="AU142" s="192" t="s">
        <v>83</v>
      </c>
      <c r="AY142" s="21" t="s">
        <v>208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1" t="s">
        <v>76</v>
      </c>
      <c r="BK142" s="193">
        <f>ROUND(I142*H142,2)</f>
        <v>0</v>
      </c>
      <c r="BL142" s="21" t="s">
        <v>89</v>
      </c>
      <c r="BM142" s="192" t="s">
        <v>4494</v>
      </c>
    </row>
    <row r="143" spans="1:65" s="2" customFormat="1" ht="29.25">
      <c r="A143" s="38"/>
      <c r="B143" s="39"/>
      <c r="C143" s="40"/>
      <c r="D143" s="194" t="s">
        <v>217</v>
      </c>
      <c r="E143" s="40"/>
      <c r="F143" s="195" t="s">
        <v>574</v>
      </c>
      <c r="G143" s="40"/>
      <c r="H143" s="40"/>
      <c r="I143" s="196"/>
      <c r="J143" s="40"/>
      <c r="K143" s="40"/>
      <c r="L143" s="43"/>
      <c r="M143" s="197"/>
      <c r="N143" s="198"/>
      <c r="O143" s="68"/>
      <c r="P143" s="68"/>
      <c r="Q143" s="68"/>
      <c r="R143" s="68"/>
      <c r="S143" s="68"/>
      <c r="T143" s="68"/>
      <c r="U143" s="69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21" t="s">
        <v>217</v>
      </c>
      <c r="AU143" s="21" t="s">
        <v>83</v>
      </c>
    </row>
    <row r="144" spans="1:65" s="2" customFormat="1" ht="11.25">
      <c r="A144" s="38"/>
      <c r="B144" s="39"/>
      <c r="C144" s="40"/>
      <c r="D144" s="199" t="s">
        <v>219</v>
      </c>
      <c r="E144" s="40"/>
      <c r="F144" s="200" t="s">
        <v>575</v>
      </c>
      <c r="G144" s="40"/>
      <c r="H144" s="40"/>
      <c r="I144" s="196"/>
      <c r="J144" s="40"/>
      <c r="K144" s="40"/>
      <c r="L144" s="43"/>
      <c r="M144" s="197"/>
      <c r="N144" s="198"/>
      <c r="O144" s="68"/>
      <c r="P144" s="68"/>
      <c r="Q144" s="68"/>
      <c r="R144" s="68"/>
      <c r="S144" s="68"/>
      <c r="T144" s="68"/>
      <c r="U144" s="69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21" t="s">
        <v>219</v>
      </c>
      <c r="AU144" s="21" t="s">
        <v>83</v>
      </c>
    </row>
    <row r="145" spans="1:65" s="14" customFormat="1" ht="11.25">
      <c r="B145" s="211"/>
      <c r="C145" s="212"/>
      <c r="D145" s="194" t="s">
        <v>221</v>
      </c>
      <c r="E145" s="212"/>
      <c r="F145" s="214" t="s">
        <v>4495</v>
      </c>
      <c r="G145" s="212"/>
      <c r="H145" s="215">
        <v>9.4</v>
      </c>
      <c r="I145" s="216"/>
      <c r="J145" s="212"/>
      <c r="K145" s="212"/>
      <c r="L145" s="217"/>
      <c r="M145" s="218"/>
      <c r="N145" s="219"/>
      <c r="O145" s="219"/>
      <c r="P145" s="219"/>
      <c r="Q145" s="219"/>
      <c r="R145" s="219"/>
      <c r="S145" s="219"/>
      <c r="T145" s="219"/>
      <c r="U145" s="220"/>
      <c r="AT145" s="221" t="s">
        <v>221</v>
      </c>
      <c r="AU145" s="221" t="s">
        <v>83</v>
      </c>
      <c r="AV145" s="14" t="s">
        <v>80</v>
      </c>
      <c r="AW145" s="14" t="s">
        <v>4</v>
      </c>
      <c r="AX145" s="14" t="s">
        <v>76</v>
      </c>
      <c r="AY145" s="221" t="s">
        <v>208</v>
      </c>
    </row>
    <row r="146" spans="1:65" s="2" customFormat="1" ht="33" customHeight="1">
      <c r="A146" s="38"/>
      <c r="B146" s="39"/>
      <c r="C146" s="182" t="s">
        <v>124</v>
      </c>
      <c r="D146" s="182" t="s">
        <v>212</v>
      </c>
      <c r="E146" s="183" t="s">
        <v>578</v>
      </c>
      <c r="F146" s="184" t="s">
        <v>579</v>
      </c>
      <c r="G146" s="185" t="s">
        <v>548</v>
      </c>
      <c r="H146" s="186">
        <v>2.14</v>
      </c>
      <c r="I146" s="187"/>
      <c r="J146" s="186">
        <f>ROUND(I146*H146,2)</f>
        <v>0</v>
      </c>
      <c r="K146" s="184" t="s">
        <v>215</v>
      </c>
      <c r="L146" s="43"/>
      <c r="M146" s="188" t="s">
        <v>18</v>
      </c>
      <c r="N146" s="189" t="s">
        <v>42</v>
      </c>
      <c r="O146" s="68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0">
        <f>S146*H146</f>
        <v>0</v>
      </c>
      <c r="U146" s="191" t="s">
        <v>18</v>
      </c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89</v>
      </c>
      <c r="AT146" s="192" t="s">
        <v>212</v>
      </c>
      <c r="AU146" s="192" t="s">
        <v>83</v>
      </c>
      <c r="AY146" s="21" t="s">
        <v>208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1" t="s">
        <v>76</v>
      </c>
      <c r="BK146" s="193">
        <f>ROUND(I146*H146,2)</f>
        <v>0</v>
      </c>
      <c r="BL146" s="21" t="s">
        <v>89</v>
      </c>
      <c r="BM146" s="192" t="s">
        <v>4496</v>
      </c>
    </row>
    <row r="147" spans="1:65" s="2" customFormat="1" ht="29.25">
      <c r="A147" s="38"/>
      <c r="B147" s="39"/>
      <c r="C147" s="40"/>
      <c r="D147" s="194" t="s">
        <v>217</v>
      </c>
      <c r="E147" s="40"/>
      <c r="F147" s="195" t="s">
        <v>581</v>
      </c>
      <c r="G147" s="40"/>
      <c r="H147" s="40"/>
      <c r="I147" s="196"/>
      <c r="J147" s="40"/>
      <c r="K147" s="40"/>
      <c r="L147" s="43"/>
      <c r="M147" s="197"/>
      <c r="N147" s="198"/>
      <c r="O147" s="68"/>
      <c r="P147" s="68"/>
      <c r="Q147" s="68"/>
      <c r="R147" s="68"/>
      <c r="S147" s="68"/>
      <c r="T147" s="68"/>
      <c r="U147" s="69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21" t="s">
        <v>217</v>
      </c>
      <c r="AU147" s="21" t="s">
        <v>83</v>
      </c>
    </row>
    <row r="148" spans="1:65" s="2" customFormat="1" ht="11.25">
      <c r="A148" s="38"/>
      <c r="B148" s="39"/>
      <c r="C148" s="40"/>
      <c r="D148" s="199" t="s">
        <v>219</v>
      </c>
      <c r="E148" s="40"/>
      <c r="F148" s="200" t="s">
        <v>582</v>
      </c>
      <c r="G148" s="40"/>
      <c r="H148" s="40"/>
      <c r="I148" s="196"/>
      <c r="J148" s="40"/>
      <c r="K148" s="40"/>
      <c r="L148" s="43"/>
      <c r="M148" s="197"/>
      <c r="N148" s="198"/>
      <c r="O148" s="68"/>
      <c r="P148" s="68"/>
      <c r="Q148" s="68"/>
      <c r="R148" s="68"/>
      <c r="S148" s="68"/>
      <c r="T148" s="68"/>
      <c r="U148" s="69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21" t="s">
        <v>219</v>
      </c>
      <c r="AU148" s="21" t="s">
        <v>83</v>
      </c>
    </row>
    <row r="149" spans="1:65" s="14" customFormat="1" ht="11.25">
      <c r="B149" s="211"/>
      <c r="C149" s="212"/>
      <c r="D149" s="194" t="s">
        <v>221</v>
      </c>
      <c r="E149" s="213" t="s">
        <v>18</v>
      </c>
      <c r="F149" s="214" t="s">
        <v>3241</v>
      </c>
      <c r="G149" s="212"/>
      <c r="H149" s="215">
        <v>2.2799999999999998</v>
      </c>
      <c r="I149" s="216"/>
      <c r="J149" s="212"/>
      <c r="K149" s="212"/>
      <c r="L149" s="217"/>
      <c r="M149" s="218"/>
      <c r="N149" s="219"/>
      <c r="O149" s="219"/>
      <c r="P149" s="219"/>
      <c r="Q149" s="219"/>
      <c r="R149" s="219"/>
      <c r="S149" s="219"/>
      <c r="T149" s="219"/>
      <c r="U149" s="220"/>
      <c r="AT149" s="221" t="s">
        <v>221</v>
      </c>
      <c r="AU149" s="221" t="s">
        <v>83</v>
      </c>
      <c r="AV149" s="14" t="s">
        <v>80</v>
      </c>
      <c r="AW149" s="14" t="s">
        <v>33</v>
      </c>
      <c r="AX149" s="14" t="s">
        <v>71</v>
      </c>
      <c r="AY149" s="221" t="s">
        <v>208</v>
      </c>
    </row>
    <row r="150" spans="1:65" s="14" customFormat="1" ht="11.25">
      <c r="B150" s="211"/>
      <c r="C150" s="212"/>
      <c r="D150" s="194" t="s">
        <v>221</v>
      </c>
      <c r="E150" s="213" t="s">
        <v>18</v>
      </c>
      <c r="F150" s="214" t="s">
        <v>3242</v>
      </c>
      <c r="G150" s="212"/>
      <c r="H150" s="215">
        <v>-0.14000000000000001</v>
      </c>
      <c r="I150" s="216"/>
      <c r="J150" s="212"/>
      <c r="K150" s="212"/>
      <c r="L150" s="217"/>
      <c r="M150" s="218"/>
      <c r="N150" s="219"/>
      <c r="O150" s="219"/>
      <c r="P150" s="219"/>
      <c r="Q150" s="219"/>
      <c r="R150" s="219"/>
      <c r="S150" s="219"/>
      <c r="T150" s="219"/>
      <c r="U150" s="220"/>
      <c r="AT150" s="221" t="s">
        <v>221</v>
      </c>
      <c r="AU150" s="221" t="s">
        <v>83</v>
      </c>
      <c r="AV150" s="14" t="s">
        <v>80</v>
      </c>
      <c r="AW150" s="14" t="s">
        <v>33</v>
      </c>
      <c r="AX150" s="14" t="s">
        <v>71</v>
      </c>
      <c r="AY150" s="221" t="s">
        <v>208</v>
      </c>
    </row>
    <row r="151" spans="1:65" s="16" customFormat="1" ht="11.25">
      <c r="B151" s="233"/>
      <c r="C151" s="234"/>
      <c r="D151" s="194" t="s">
        <v>221</v>
      </c>
      <c r="E151" s="235" t="s">
        <v>18</v>
      </c>
      <c r="F151" s="236" t="s">
        <v>247</v>
      </c>
      <c r="G151" s="234"/>
      <c r="H151" s="237">
        <v>2.14</v>
      </c>
      <c r="I151" s="238"/>
      <c r="J151" s="234"/>
      <c r="K151" s="234"/>
      <c r="L151" s="239"/>
      <c r="M151" s="240"/>
      <c r="N151" s="241"/>
      <c r="O151" s="241"/>
      <c r="P151" s="241"/>
      <c r="Q151" s="241"/>
      <c r="R151" s="241"/>
      <c r="S151" s="241"/>
      <c r="T151" s="241"/>
      <c r="U151" s="242"/>
      <c r="AT151" s="243" t="s">
        <v>221</v>
      </c>
      <c r="AU151" s="243" t="s">
        <v>83</v>
      </c>
      <c r="AV151" s="16" t="s">
        <v>89</v>
      </c>
      <c r="AW151" s="16" t="s">
        <v>33</v>
      </c>
      <c r="AX151" s="16" t="s">
        <v>76</v>
      </c>
      <c r="AY151" s="243" t="s">
        <v>208</v>
      </c>
    </row>
    <row r="152" spans="1:65" s="12" customFormat="1" ht="20.85" customHeight="1">
      <c r="B152" s="166"/>
      <c r="C152" s="167"/>
      <c r="D152" s="168" t="s">
        <v>70</v>
      </c>
      <c r="E152" s="180" t="s">
        <v>648</v>
      </c>
      <c r="F152" s="180" t="s">
        <v>1659</v>
      </c>
      <c r="G152" s="167"/>
      <c r="H152" s="167"/>
      <c r="I152" s="170"/>
      <c r="J152" s="181">
        <f>BK152</f>
        <v>0</v>
      </c>
      <c r="K152" s="167"/>
      <c r="L152" s="172"/>
      <c r="M152" s="173"/>
      <c r="N152" s="174"/>
      <c r="O152" s="174"/>
      <c r="P152" s="175">
        <f>SUM(P153:P155)</f>
        <v>0</v>
      </c>
      <c r="Q152" s="174"/>
      <c r="R152" s="175">
        <f>SUM(R153:R155)</f>
        <v>0</v>
      </c>
      <c r="S152" s="174"/>
      <c r="T152" s="175">
        <f>SUM(T153:T155)</f>
        <v>0</v>
      </c>
      <c r="U152" s="176"/>
      <c r="AR152" s="177" t="s">
        <v>76</v>
      </c>
      <c r="AT152" s="178" t="s">
        <v>70</v>
      </c>
      <c r="AU152" s="178" t="s">
        <v>80</v>
      </c>
      <c r="AY152" s="177" t="s">
        <v>208</v>
      </c>
      <c r="BK152" s="179">
        <f>SUM(BK153:BK155)</f>
        <v>0</v>
      </c>
    </row>
    <row r="153" spans="1:65" s="2" customFormat="1" ht="21.75" customHeight="1">
      <c r="A153" s="38"/>
      <c r="B153" s="39"/>
      <c r="C153" s="182" t="s">
        <v>248</v>
      </c>
      <c r="D153" s="182" t="s">
        <v>212</v>
      </c>
      <c r="E153" s="183" t="s">
        <v>651</v>
      </c>
      <c r="F153" s="184" t="s">
        <v>652</v>
      </c>
      <c r="G153" s="185" t="s">
        <v>548</v>
      </c>
      <c r="H153" s="186">
        <v>0.28000000000000003</v>
      </c>
      <c r="I153" s="187"/>
      <c r="J153" s="186">
        <f>ROUND(I153*H153,2)</f>
        <v>0</v>
      </c>
      <c r="K153" s="184" t="s">
        <v>215</v>
      </c>
      <c r="L153" s="43"/>
      <c r="M153" s="188" t="s">
        <v>18</v>
      </c>
      <c r="N153" s="189" t="s">
        <v>42</v>
      </c>
      <c r="O153" s="68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0">
        <f>S153*H153</f>
        <v>0</v>
      </c>
      <c r="U153" s="191" t="s">
        <v>18</v>
      </c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89</v>
      </c>
      <c r="AT153" s="192" t="s">
        <v>212</v>
      </c>
      <c r="AU153" s="192" t="s">
        <v>83</v>
      </c>
      <c r="AY153" s="21" t="s">
        <v>208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1" t="s">
        <v>76</v>
      </c>
      <c r="BK153" s="193">
        <f>ROUND(I153*H153,2)</f>
        <v>0</v>
      </c>
      <c r="BL153" s="21" t="s">
        <v>89</v>
      </c>
      <c r="BM153" s="192" t="s">
        <v>4497</v>
      </c>
    </row>
    <row r="154" spans="1:65" s="2" customFormat="1" ht="29.25">
      <c r="A154" s="38"/>
      <c r="B154" s="39"/>
      <c r="C154" s="40"/>
      <c r="D154" s="194" t="s">
        <v>217</v>
      </c>
      <c r="E154" s="40"/>
      <c r="F154" s="195" t="s">
        <v>654</v>
      </c>
      <c r="G154" s="40"/>
      <c r="H154" s="40"/>
      <c r="I154" s="196"/>
      <c r="J154" s="40"/>
      <c r="K154" s="40"/>
      <c r="L154" s="43"/>
      <c r="M154" s="197"/>
      <c r="N154" s="198"/>
      <c r="O154" s="68"/>
      <c r="P154" s="68"/>
      <c r="Q154" s="68"/>
      <c r="R154" s="68"/>
      <c r="S154" s="68"/>
      <c r="T154" s="68"/>
      <c r="U154" s="69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21" t="s">
        <v>217</v>
      </c>
      <c r="AU154" s="21" t="s">
        <v>83</v>
      </c>
    </row>
    <row r="155" spans="1:65" s="2" customFormat="1" ht="11.25">
      <c r="A155" s="38"/>
      <c r="B155" s="39"/>
      <c r="C155" s="40"/>
      <c r="D155" s="199" t="s">
        <v>219</v>
      </c>
      <c r="E155" s="40"/>
      <c r="F155" s="200" t="s">
        <v>655</v>
      </c>
      <c r="G155" s="40"/>
      <c r="H155" s="40"/>
      <c r="I155" s="196"/>
      <c r="J155" s="40"/>
      <c r="K155" s="40"/>
      <c r="L155" s="43"/>
      <c r="M155" s="197"/>
      <c r="N155" s="198"/>
      <c r="O155" s="68"/>
      <c r="P155" s="68"/>
      <c r="Q155" s="68"/>
      <c r="R155" s="68"/>
      <c r="S155" s="68"/>
      <c r="T155" s="68"/>
      <c r="U155" s="69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21" t="s">
        <v>219</v>
      </c>
      <c r="AU155" s="21" t="s">
        <v>83</v>
      </c>
    </row>
    <row r="156" spans="1:65" s="12" customFormat="1" ht="25.9" customHeight="1">
      <c r="B156" s="166"/>
      <c r="C156" s="167"/>
      <c r="D156" s="168" t="s">
        <v>70</v>
      </c>
      <c r="E156" s="169" t="s">
        <v>656</v>
      </c>
      <c r="F156" s="169" t="s">
        <v>1668</v>
      </c>
      <c r="G156" s="167"/>
      <c r="H156" s="167"/>
      <c r="I156" s="170"/>
      <c r="J156" s="171">
        <f>BK156</f>
        <v>0</v>
      </c>
      <c r="K156" s="167"/>
      <c r="L156" s="172"/>
      <c r="M156" s="173"/>
      <c r="N156" s="174"/>
      <c r="O156" s="174"/>
      <c r="P156" s="175">
        <f>P157</f>
        <v>0</v>
      </c>
      <c r="Q156" s="174"/>
      <c r="R156" s="175">
        <f>R157</f>
        <v>0</v>
      </c>
      <c r="S156" s="174"/>
      <c r="T156" s="175">
        <f>T157</f>
        <v>0</v>
      </c>
      <c r="U156" s="176"/>
      <c r="AR156" s="177" t="s">
        <v>80</v>
      </c>
      <c r="AT156" s="178" t="s">
        <v>70</v>
      </c>
      <c r="AU156" s="178" t="s">
        <v>71</v>
      </c>
      <c r="AY156" s="177" t="s">
        <v>208</v>
      </c>
      <c r="BK156" s="179">
        <f>BK157</f>
        <v>0</v>
      </c>
    </row>
    <row r="157" spans="1:65" s="12" customFormat="1" ht="22.9" customHeight="1">
      <c r="B157" s="166"/>
      <c r="C157" s="167"/>
      <c r="D157" s="168" t="s">
        <v>70</v>
      </c>
      <c r="E157" s="180" t="s">
        <v>763</v>
      </c>
      <c r="F157" s="180" t="s">
        <v>114</v>
      </c>
      <c r="G157" s="167"/>
      <c r="H157" s="167"/>
      <c r="I157" s="170"/>
      <c r="J157" s="181">
        <f>BK157</f>
        <v>0</v>
      </c>
      <c r="K157" s="167"/>
      <c r="L157" s="172"/>
      <c r="M157" s="173"/>
      <c r="N157" s="174"/>
      <c r="O157" s="174"/>
      <c r="P157" s="175">
        <f>P158+P175+P320+P323+P330+P409+P440+P465+P468+P471+P474+P477</f>
        <v>0</v>
      </c>
      <c r="Q157" s="174"/>
      <c r="R157" s="175">
        <f>R158+R175+R320+R323+R330+R409+R440+R465+R468+R471+R474+R477</f>
        <v>0</v>
      </c>
      <c r="S157" s="174"/>
      <c r="T157" s="175">
        <f>T158+T175+T320+T323+T330+T409+T440+T465+T468+T471+T474+T477</f>
        <v>0</v>
      </c>
      <c r="U157" s="176"/>
      <c r="AR157" s="177" t="s">
        <v>80</v>
      </c>
      <c r="AT157" s="178" t="s">
        <v>70</v>
      </c>
      <c r="AU157" s="178" t="s">
        <v>76</v>
      </c>
      <c r="AY157" s="177" t="s">
        <v>208</v>
      </c>
      <c r="BK157" s="179">
        <f>BK158+BK175+BK320+BK323+BK330+BK409+BK440+BK465+BK468+BK471+BK474+BK477</f>
        <v>0</v>
      </c>
    </row>
    <row r="158" spans="1:65" s="12" customFormat="1" ht="20.85" customHeight="1">
      <c r="B158" s="166"/>
      <c r="C158" s="167"/>
      <c r="D158" s="168" t="s">
        <v>70</v>
      </c>
      <c r="E158" s="180" t="s">
        <v>4498</v>
      </c>
      <c r="F158" s="180" t="s">
        <v>4499</v>
      </c>
      <c r="G158" s="167"/>
      <c r="H158" s="167"/>
      <c r="I158" s="170"/>
      <c r="J158" s="181">
        <f>BK158</f>
        <v>0</v>
      </c>
      <c r="K158" s="167"/>
      <c r="L158" s="172"/>
      <c r="M158" s="173"/>
      <c r="N158" s="174"/>
      <c r="O158" s="174"/>
      <c r="P158" s="175">
        <f>SUM(P159:P174)</f>
        <v>0</v>
      </c>
      <c r="Q158" s="174"/>
      <c r="R158" s="175">
        <f>SUM(R159:R174)</f>
        <v>0</v>
      </c>
      <c r="S158" s="174"/>
      <c r="T158" s="175">
        <f>SUM(T159:T174)</f>
        <v>0</v>
      </c>
      <c r="U158" s="176"/>
      <c r="AR158" s="177" t="s">
        <v>76</v>
      </c>
      <c r="AT158" s="178" t="s">
        <v>70</v>
      </c>
      <c r="AU158" s="178" t="s">
        <v>80</v>
      </c>
      <c r="AY158" s="177" t="s">
        <v>208</v>
      </c>
      <c r="BK158" s="179">
        <f>SUM(BK159:BK174)</f>
        <v>0</v>
      </c>
    </row>
    <row r="159" spans="1:65" s="2" customFormat="1" ht="16.5" customHeight="1">
      <c r="A159" s="38"/>
      <c r="B159" s="39"/>
      <c r="C159" s="182" t="s">
        <v>301</v>
      </c>
      <c r="D159" s="182" t="s">
        <v>212</v>
      </c>
      <c r="E159" s="183" t="s">
        <v>4500</v>
      </c>
      <c r="F159" s="184" t="s">
        <v>4501</v>
      </c>
      <c r="G159" s="185" t="s">
        <v>1974</v>
      </c>
      <c r="H159" s="186">
        <v>250</v>
      </c>
      <c r="I159" s="187"/>
      <c r="J159" s="186">
        <f>ROUND(I159*H159,2)</f>
        <v>0</v>
      </c>
      <c r="K159" s="184" t="s">
        <v>18</v>
      </c>
      <c r="L159" s="43"/>
      <c r="M159" s="188" t="s">
        <v>18</v>
      </c>
      <c r="N159" s="189" t="s">
        <v>42</v>
      </c>
      <c r="O159" s="68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0">
        <f>S159*H159</f>
        <v>0</v>
      </c>
      <c r="U159" s="191" t="s">
        <v>18</v>
      </c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2" t="s">
        <v>343</v>
      </c>
      <c r="AT159" s="192" t="s">
        <v>212</v>
      </c>
      <c r="AU159" s="192" t="s">
        <v>83</v>
      </c>
      <c r="AY159" s="21" t="s">
        <v>208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21" t="s">
        <v>76</v>
      </c>
      <c r="BK159" s="193">
        <f>ROUND(I159*H159,2)</f>
        <v>0</v>
      </c>
      <c r="BL159" s="21" t="s">
        <v>343</v>
      </c>
      <c r="BM159" s="192" t="s">
        <v>89</v>
      </c>
    </row>
    <row r="160" spans="1:65" s="2" customFormat="1" ht="11.25">
      <c r="A160" s="38"/>
      <c r="B160" s="39"/>
      <c r="C160" s="40"/>
      <c r="D160" s="194" t="s">
        <v>217</v>
      </c>
      <c r="E160" s="40"/>
      <c r="F160" s="195" t="s">
        <v>4501</v>
      </c>
      <c r="G160" s="40"/>
      <c r="H160" s="40"/>
      <c r="I160" s="196"/>
      <c r="J160" s="40"/>
      <c r="K160" s="40"/>
      <c r="L160" s="43"/>
      <c r="M160" s="197"/>
      <c r="N160" s="198"/>
      <c r="O160" s="68"/>
      <c r="P160" s="68"/>
      <c r="Q160" s="68"/>
      <c r="R160" s="68"/>
      <c r="S160" s="68"/>
      <c r="T160" s="68"/>
      <c r="U160" s="69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21" t="s">
        <v>217</v>
      </c>
      <c r="AU160" s="21" t="s">
        <v>83</v>
      </c>
    </row>
    <row r="161" spans="1:65" s="2" customFormat="1" ht="16.5" customHeight="1">
      <c r="A161" s="38"/>
      <c r="B161" s="39"/>
      <c r="C161" s="182" t="s">
        <v>308</v>
      </c>
      <c r="D161" s="182" t="s">
        <v>212</v>
      </c>
      <c r="E161" s="183" t="s">
        <v>4502</v>
      </c>
      <c r="F161" s="184" t="s">
        <v>4503</v>
      </c>
      <c r="G161" s="185" t="s">
        <v>1974</v>
      </c>
      <c r="H161" s="186">
        <v>10</v>
      </c>
      <c r="I161" s="187"/>
      <c r="J161" s="186">
        <f>ROUND(I161*H161,2)</f>
        <v>0</v>
      </c>
      <c r="K161" s="184" t="s">
        <v>18</v>
      </c>
      <c r="L161" s="43"/>
      <c r="M161" s="188" t="s">
        <v>18</v>
      </c>
      <c r="N161" s="189" t="s">
        <v>42</v>
      </c>
      <c r="O161" s="68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0">
        <f>S161*H161</f>
        <v>0</v>
      </c>
      <c r="U161" s="191" t="s">
        <v>18</v>
      </c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2" t="s">
        <v>343</v>
      </c>
      <c r="AT161" s="192" t="s">
        <v>212</v>
      </c>
      <c r="AU161" s="192" t="s">
        <v>83</v>
      </c>
      <c r="AY161" s="21" t="s">
        <v>208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21" t="s">
        <v>76</v>
      </c>
      <c r="BK161" s="193">
        <f>ROUND(I161*H161,2)</f>
        <v>0</v>
      </c>
      <c r="BL161" s="21" t="s">
        <v>343</v>
      </c>
      <c r="BM161" s="192" t="s">
        <v>103</v>
      </c>
    </row>
    <row r="162" spans="1:65" s="2" customFormat="1" ht="11.25">
      <c r="A162" s="38"/>
      <c r="B162" s="39"/>
      <c r="C162" s="40"/>
      <c r="D162" s="194" t="s">
        <v>217</v>
      </c>
      <c r="E162" s="40"/>
      <c r="F162" s="195" t="s">
        <v>4503</v>
      </c>
      <c r="G162" s="40"/>
      <c r="H162" s="40"/>
      <c r="I162" s="196"/>
      <c r="J162" s="40"/>
      <c r="K162" s="40"/>
      <c r="L162" s="43"/>
      <c r="M162" s="197"/>
      <c r="N162" s="198"/>
      <c r="O162" s="68"/>
      <c r="P162" s="68"/>
      <c r="Q162" s="68"/>
      <c r="R162" s="68"/>
      <c r="S162" s="68"/>
      <c r="T162" s="68"/>
      <c r="U162" s="69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21" t="s">
        <v>217</v>
      </c>
      <c r="AU162" s="21" t="s">
        <v>83</v>
      </c>
    </row>
    <row r="163" spans="1:65" s="2" customFormat="1" ht="16.5" customHeight="1">
      <c r="A163" s="38"/>
      <c r="B163" s="39"/>
      <c r="C163" s="182" t="s">
        <v>8</v>
      </c>
      <c r="D163" s="182" t="s">
        <v>212</v>
      </c>
      <c r="E163" s="183" t="s">
        <v>4504</v>
      </c>
      <c r="F163" s="184" t="s">
        <v>4505</v>
      </c>
      <c r="G163" s="185" t="s">
        <v>1974</v>
      </c>
      <c r="H163" s="186">
        <v>10</v>
      </c>
      <c r="I163" s="187"/>
      <c r="J163" s="186">
        <f>ROUND(I163*H163,2)</f>
        <v>0</v>
      </c>
      <c r="K163" s="184" t="s">
        <v>18</v>
      </c>
      <c r="L163" s="43"/>
      <c r="M163" s="188" t="s">
        <v>18</v>
      </c>
      <c r="N163" s="189" t="s">
        <v>42</v>
      </c>
      <c r="O163" s="68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0">
        <f>S163*H163</f>
        <v>0</v>
      </c>
      <c r="U163" s="191" t="s">
        <v>18</v>
      </c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343</v>
      </c>
      <c r="AT163" s="192" t="s">
        <v>212</v>
      </c>
      <c r="AU163" s="192" t="s">
        <v>83</v>
      </c>
      <c r="AY163" s="21" t="s">
        <v>208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1" t="s">
        <v>76</v>
      </c>
      <c r="BK163" s="193">
        <f>ROUND(I163*H163,2)</f>
        <v>0</v>
      </c>
      <c r="BL163" s="21" t="s">
        <v>343</v>
      </c>
      <c r="BM163" s="192" t="s">
        <v>124</v>
      </c>
    </row>
    <row r="164" spans="1:65" s="2" customFormat="1" ht="11.25">
      <c r="A164" s="38"/>
      <c r="B164" s="39"/>
      <c r="C164" s="40"/>
      <c r="D164" s="194" t="s">
        <v>217</v>
      </c>
      <c r="E164" s="40"/>
      <c r="F164" s="195" t="s">
        <v>4505</v>
      </c>
      <c r="G164" s="40"/>
      <c r="H164" s="40"/>
      <c r="I164" s="196"/>
      <c r="J164" s="40"/>
      <c r="K164" s="40"/>
      <c r="L164" s="43"/>
      <c r="M164" s="197"/>
      <c r="N164" s="198"/>
      <c r="O164" s="68"/>
      <c r="P164" s="68"/>
      <c r="Q164" s="68"/>
      <c r="R164" s="68"/>
      <c r="S164" s="68"/>
      <c r="T164" s="68"/>
      <c r="U164" s="69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21" t="s">
        <v>217</v>
      </c>
      <c r="AU164" s="21" t="s">
        <v>83</v>
      </c>
    </row>
    <row r="165" spans="1:65" s="2" customFormat="1" ht="16.5" customHeight="1">
      <c r="A165" s="38"/>
      <c r="B165" s="39"/>
      <c r="C165" s="182" t="s">
        <v>322</v>
      </c>
      <c r="D165" s="182" t="s">
        <v>212</v>
      </c>
      <c r="E165" s="183" t="s">
        <v>4506</v>
      </c>
      <c r="F165" s="184" t="s">
        <v>4507</v>
      </c>
      <c r="G165" s="185" t="s">
        <v>1974</v>
      </c>
      <c r="H165" s="186">
        <v>150</v>
      </c>
      <c r="I165" s="187"/>
      <c r="J165" s="186">
        <f>ROUND(I165*H165,2)</f>
        <v>0</v>
      </c>
      <c r="K165" s="184" t="s">
        <v>18</v>
      </c>
      <c r="L165" s="43"/>
      <c r="M165" s="188" t="s">
        <v>18</v>
      </c>
      <c r="N165" s="189" t="s">
        <v>42</v>
      </c>
      <c r="O165" s="68"/>
      <c r="P165" s="190">
        <f>O165*H165</f>
        <v>0</v>
      </c>
      <c r="Q165" s="190">
        <v>0</v>
      </c>
      <c r="R165" s="190">
        <f>Q165*H165</f>
        <v>0</v>
      </c>
      <c r="S165" s="190">
        <v>0</v>
      </c>
      <c r="T165" s="190">
        <f>S165*H165</f>
        <v>0</v>
      </c>
      <c r="U165" s="191" t="s">
        <v>18</v>
      </c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2" t="s">
        <v>343</v>
      </c>
      <c r="AT165" s="192" t="s">
        <v>212</v>
      </c>
      <c r="AU165" s="192" t="s">
        <v>83</v>
      </c>
      <c r="AY165" s="21" t="s">
        <v>208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21" t="s">
        <v>76</v>
      </c>
      <c r="BK165" s="193">
        <f>ROUND(I165*H165,2)</f>
        <v>0</v>
      </c>
      <c r="BL165" s="21" t="s">
        <v>343</v>
      </c>
      <c r="BM165" s="192" t="s">
        <v>301</v>
      </c>
    </row>
    <row r="166" spans="1:65" s="2" customFormat="1" ht="11.25">
      <c r="A166" s="38"/>
      <c r="B166" s="39"/>
      <c r="C166" s="40"/>
      <c r="D166" s="194" t="s">
        <v>217</v>
      </c>
      <c r="E166" s="40"/>
      <c r="F166" s="195" t="s">
        <v>4507</v>
      </c>
      <c r="G166" s="40"/>
      <c r="H166" s="40"/>
      <c r="I166" s="196"/>
      <c r="J166" s="40"/>
      <c r="K166" s="40"/>
      <c r="L166" s="43"/>
      <c r="M166" s="197"/>
      <c r="N166" s="198"/>
      <c r="O166" s="68"/>
      <c r="P166" s="68"/>
      <c r="Q166" s="68"/>
      <c r="R166" s="68"/>
      <c r="S166" s="68"/>
      <c r="T166" s="68"/>
      <c r="U166" s="69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21" t="s">
        <v>217</v>
      </c>
      <c r="AU166" s="21" t="s">
        <v>83</v>
      </c>
    </row>
    <row r="167" spans="1:65" s="2" customFormat="1" ht="16.5" customHeight="1">
      <c r="A167" s="38"/>
      <c r="B167" s="39"/>
      <c r="C167" s="249" t="s">
        <v>328</v>
      </c>
      <c r="D167" s="249" t="s">
        <v>1397</v>
      </c>
      <c r="E167" s="250" t="s">
        <v>4508</v>
      </c>
      <c r="F167" s="251" t="s">
        <v>4507</v>
      </c>
      <c r="G167" s="252" t="s">
        <v>1974</v>
      </c>
      <c r="H167" s="253">
        <v>150</v>
      </c>
      <c r="I167" s="254"/>
      <c r="J167" s="253">
        <f>ROUND(I167*H167,2)</f>
        <v>0</v>
      </c>
      <c r="K167" s="251" t="s">
        <v>18</v>
      </c>
      <c r="L167" s="255"/>
      <c r="M167" s="256" t="s">
        <v>18</v>
      </c>
      <c r="N167" s="257" t="s">
        <v>42</v>
      </c>
      <c r="O167" s="68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0">
        <f>S167*H167</f>
        <v>0</v>
      </c>
      <c r="U167" s="191" t="s">
        <v>18</v>
      </c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2" t="s">
        <v>545</v>
      </c>
      <c r="AT167" s="192" t="s">
        <v>1397</v>
      </c>
      <c r="AU167" s="192" t="s">
        <v>83</v>
      </c>
      <c r="AY167" s="21" t="s">
        <v>208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1" t="s">
        <v>76</v>
      </c>
      <c r="BK167" s="193">
        <f>ROUND(I167*H167,2)</f>
        <v>0</v>
      </c>
      <c r="BL167" s="21" t="s">
        <v>343</v>
      </c>
      <c r="BM167" s="192" t="s">
        <v>8</v>
      </c>
    </row>
    <row r="168" spans="1:65" s="2" customFormat="1" ht="11.25">
      <c r="A168" s="38"/>
      <c r="B168" s="39"/>
      <c r="C168" s="40"/>
      <c r="D168" s="194" t="s">
        <v>217</v>
      </c>
      <c r="E168" s="40"/>
      <c r="F168" s="195" t="s">
        <v>4507</v>
      </c>
      <c r="G168" s="40"/>
      <c r="H168" s="40"/>
      <c r="I168" s="196"/>
      <c r="J168" s="40"/>
      <c r="K168" s="40"/>
      <c r="L168" s="43"/>
      <c r="M168" s="197"/>
      <c r="N168" s="198"/>
      <c r="O168" s="68"/>
      <c r="P168" s="68"/>
      <c r="Q168" s="68"/>
      <c r="R168" s="68"/>
      <c r="S168" s="68"/>
      <c r="T168" s="68"/>
      <c r="U168" s="69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21" t="s">
        <v>217</v>
      </c>
      <c r="AU168" s="21" t="s">
        <v>83</v>
      </c>
    </row>
    <row r="169" spans="1:65" s="2" customFormat="1" ht="16.5" customHeight="1">
      <c r="A169" s="38"/>
      <c r="B169" s="39"/>
      <c r="C169" s="182" t="s">
        <v>335</v>
      </c>
      <c r="D169" s="182" t="s">
        <v>212</v>
      </c>
      <c r="E169" s="183" t="s">
        <v>4509</v>
      </c>
      <c r="F169" s="184" t="s">
        <v>4510</v>
      </c>
      <c r="G169" s="185" t="s">
        <v>1974</v>
      </c>
      <c r="H169" s="186">
        <v>92</v>
      </c>
      <c r="I169" s="187"/>
      <c r="J169" s="186">
        <f>ROUND(I169*H169,2)</f>
        <v>0</v>
      </c>
      <c r="K169" s="184" t="s">
        <v>18</v>
      </c>
      <c r="L169" s="43"/>
      <c r="M169" s="188" t="s">
        <v>18</v>
      </c>
      <c r="N169" s="189" t="s">
        <v>42</v>
      </c>
      <c r="O169" s="68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0">
        <f>S169*H169</f>
        <v>0</v>
      </c>
      <c r="U169" s="191" t="s">
        <v>18</v>
      </c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2" t="s">
        <v>343</v>
      </c>
      <c r="AT169" s="192" t="s">
        <v>212</v>
      </c>
      <c r="AU169" s="192" t="s">
        <v>83</v>
      </c>
      <c r="AY169" s="21" t="s">
        <v>208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21" t="s">
        <v>76</v>
      </c>
      <c r="BK169" s="193">
        <f>ROUND(I169*H169,2)</f>
        <v>0</v>
      </c>
      <c r="BL169" s="21" t="s">
        <v>343</v>
      </c>
      <c r="BM169" s="192" t="s">
        <v>328</v>
      </c>
    </row>
    <row r="170" spans="1:65" s="2" customFormat="1" ht="11.25">
      <c r="A170" s="38"/>
      <c r="B170" s="39"/>
      <c r="C170" s="40"/>
      <c r="D170" s="194" t="s">
        <v>217</v>
      </c>
      <c r="E170" s="40"/>
      <c r="F170" s="195" t="s">
        <v>4510</v>
      </c>
      <c r="G170" s="40"/>
      <c r="H170" s="40"/>
      <c r="I170" s="196"/>
      <c r="J170" s="40"/>
      <c r="K170" s="40"/>
      <c r="L170" s="43"/>
      <c r="M170" s="197"/>
      <c r="N170" s="198"/>
      <c r="O170" s="68"/>
      <c r="P170" s="68"/>
      <c r="Q170" s="68"/>
      <c r="R170" s="68"/>
      <c r="S170" s="68"/>
      <c r="T170" s="68"/>
      <c r="U170" s="69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21" t="s">
        <v>217</v>
      </c>
      <c r="AU170" s="21" t="s">
        <v>83</v>
      </c>
    </row>
    <row r="171" spans="1:65" s="2" customFormat="1" ht="16.5" customHeight="1">
      <c r="A171" s="38"/>
      <c r="B171" s="39"/>
      <c r="C171" s="182" t="s">
        <v>343</v>
      </c>
      <c r="D171" s="182" t="s">
        <v>212</v>
      </c>
      <c r="E171" s="183" t="s">
        <v>4511</v>
      </c>
      <c r="F171" s="184" t="s">
        <v>4512</v>
      </c>
      <c r="G171" s="185" t="s">
        <v>331</v>
      </c>
      <c r="H171" s="186">
        <v>4200</v>
      </c>
      <c r="I171" s="187"/>
      <c r="J171" s="186">
        <f>ROUND(I171*H171,2)</f>
        <v>0</v>
      </c>
      <c r="K171" s="184" t="s">
        <v>18</v>
      </c>
      <c r="L171" s="43"/>
      <c r="M171" s="188" t="s">
        <v>18</v>
      </c>
      <c r="N171" s="189" t="s">
        <v>42</v>
      </c>
      <c r="O171" s="68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0">
        <f>S171*H171</f>
        <v>0</v>
      </c>
      <c r="U171" s="191" t="s">
        <v>18</v>
      </c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2" t="s">
        <v>343</v>
      </c>
      <c r="AT171" s="192" t="s">
        <v>212</v>
      </c>
      <c r="AU171" s="192" t="s">
        <v>83</v>
      </c>
      <c r="AY171" s="21" t="s">
        <v>208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1" t="s">
        <v>76</v>
      </c>
      <c r="BK171" s="193">
        <f>ROUND(I171*H171,2)</f>
        <v>0</v>
      </c>
      <c r="BL171" s="21" t="s">
        <v>343</v>
      </c>
      <c r="BM171" s="192" t="s">
        <v>343</v>
      </c>
    </row>
    <row r="172" spans="1:65" s="2" customFormat="1" ht="11.25">
      <c r="A172" s="38"/>
      <c r="B172" s="39"/>
      <c r="C172" s="40"/>
      <c r="D172" s="194" t="s">
        <v>217</v>
      </c>
      <c r="E172" s="40"/>
      <c r="F172" s="195" t="s">
        <v>4512</v>
      </c>
      <c r="G172" s="40"/>
      <c r="H172" s="40"/>
      <c r="I172" s="196"/>
      <c r="J172" s="40"/>
      <c r="K172" s="40"/>
      <c r="L172" s="43"/>
      <c r="M172" s="197"/>
      <c r="N172" s="198"/>
      <c r="O172" s="68"/>
      <c r="P172" s="68"/>
      <c r="Q172" s="68"/>
      <c r="R172" s="68"/>
      <c r="S172" s="68"/>
      <c r="T172" s="68"/>
      <c r="U172" s="69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21" t="s">
        <v>217</v>
      </c>
      <c r="AU172" s="21" t="s">
        <v>83</v>
      </c>
    </row>
    <row r="173" spans="1:65" s="2" customFormat="1" ht="16.5" customHeight="1">
      <c r="A173" s="38"/>
      <c r="B173" s="39"/>
      <c r="C173" s="182" t="s">
        <v>357</v>
      </c>
      <c r="D173" s="182" t="s">
        <v>212</v>
      </c>
      <c r="E173" s="183" t="s">
        <v>4513</v>
      </c>
      <c r="F173" s="184" t="s">
        <v>4514</v>
      </c>
      <c r="G173" s="185" t="s">
        <v>331</v>
      </c>
      <c r="H173" s="186">
        <v>2200</v>
      </c>
      <c r="I173" s="187"/>
      <c r="J173" s="186">
        <f>ROUND(I173*H173,2)</f>
        <v>0</v>
      </c>
      <c r="K173" s="184" t="s">
        <v>18</v>
      </c>
      <c r="L173" s="43"/>
      <c r="M173" s="188" t="s">
        <v>18</v>
      </c>
      <c r="N173" s="189" t="s">
        <v>42</v>
      </c>
      <c r="O173" s="68"/>
      <c r="P173" s="190">
        <f>O173*H173</f>
        <v>0</v>
      </c>
      <c r="Q173" s="190">
        <v>0</v>
      </c>
      <c r="R173" s="190">
        <f>Q173*H173</f>
        <v>0</v>
      </c>
      <c r="S173" s="190">
        <v>0</v>
      </c>
      <c r="T173" s="190">
        <f>S173*H173</f>
        <v>0</v>
      </c>
      <c r="U173" s="191" t="s">
        <v>18</v>
      </c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2" t="s">
        <v>343</v>
      </c>
      <c r="AT173" s="192" t="s">
        <v>212</v>
      </c>
      <c r="AU173" s="192" t="s">
        <v>83</v>
      </c>
      <c r="AY173" s="21" t="s">
        <v>208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21" t="s">
        <v>76</v>
      </c>
      <c r="BK173" s="193">
        <f>ROUND(I173*H173,2)</f>
        <v>0</v>
      </c>
      <c r="BL173" s="21" t="s">
        <v>343</v>
      </c>
      <c r="BM173" s="192" t="s">
        <v>365</v>
      </c>
    </row>
    <row r="174" spans="1:65" s="2" customFormat="1" ht="11.25">
      <c r="A174" s="38"/>
      <c r="B174" s="39"/>
      <c r="C174" s="40"/>
      <c r="D174" s="194" t="s">
        <v>217</v>
      </c>
      <c r="E174" s="40"/>
      <c r="F174" s="195" t="s">
        <v>4514</v>
      </c>
      <c r="G174" s="40"/>
      <c r="H174" s="40"/>
      <c r="I174" s="196"/>
      <c r="J174" s="40"/>
      <c r="K174" s="40"/>
      <c r="L174" s="43"/>
      <c r="M174" s="197"/>
      <c r="N174" s="198"/>
      <c r="O174" s="68"/>
      <c r="P174" s="68"/>
      <c r="Q174" s="68"/>
      <c r="R174" s="68"/>
      <c r="S174" s="68"/>
      <c r="T174" s="68"/>
      <c r="U174" s="69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21" t="s">
        <v>217</v>
      </c>
      <c r="AU174" s="21" t="s">
        <v>83</v>
      </c>
    </row>
    <row r="175" spans="1:65" s="12" customFormat="1" ht="20.85" customHeight="1">
      <c r="B175" s="166"/>
      <c r="C175" s="167"/>
      <c r="D175" s="168" t="s">
        <v>70</v>
      </c>
      <c r="E175" s="180" t="s">
        <v>4515</v>
      </c>
      <c r="F175" s="180" t="s">
        <v>4516</v>
      </c>
      <c r="G175" s="167"/>
      <c r="H175" s="167"/>
      <c r="I175" s="170"/>
      <c r="J175" s="181">
        <f>BK175</f>
        <v>0</v>
      </c>
      <c r="K175" s="167"/>
      <c r="L175" s="172"/>
      <c r="M175" s="173"/>
      <c r="N175" s="174"/>
      <c r="O175" s="174"/>
      <c r="P175" s="175">
        <f>P176+SUM(P177:P236)</f>
        <v>0</v>
      </c>
      <c r="Q175" s="174"/>
      <c r="R175" s="175">
        <f>R176+SUM(R177:R236)</f>
        <v>0</v>
      </c>
      <c r="S175" s="174"/>
      <c r="T175" s="175">
        <f>T176+SUM(T177:T236)</f>
        <v>0</v>
      </c>
      <c r="U175" s="176"/>
      <c r="AR175" s="177" t="s">
        <v>76</v>
      </c>
      <c r="AT175" s="178" t="s">
        <v>70</v>
      </c>
      <c r="AU175" s="178" t="s">
        <v>80</v>
      </c>
      <c r="AY175" s="177" t="s">
        <v>208</v>
      </c>
      <c r="BK175" s="179">
        <f>BK176+SUM(BK177:BK236)</f>
        <v>0</v>
      </c>
    </row>
    <row r="176" spans="1:65" s="2" customFormat="1" ht="33" customHeight="1">
      <c r="A176" s="38"/>
      <c r="B176" s="39"/>
      <c r="C176" s="182" t="s">
        <v>365</v>
      </c>
      <c r="D176" s="182" t="s">
        <v>212</v>
      </c>
      <c r="E176" s="183" t="s">
        <v>4517</v>
      </c>
      <c r="F176" s="184" t="s">
        <v>4518</v>
      </c>
      <c r="G176" s="185" t="s">
        <v>331</v>
      </c>
      <c r="H176" s="186">
        <v>8500</v>
      </c>
      <c r="I176" s="187"/>
      <c r="J176" s="186">
        <f>ROUND(I176*H176,2)</f>
        <v>0</v>
      </c>
      <c r="K176" s="184" t="s">
        <v>18</v>
      </c>
      <c r="L176" s="43"/>
      <c r="M176" s="188" t="s">
        <v>18</v>
      </c>
      <c r="N176" s="189" t="s">
        <v>42</v>
      </c>
      <c r="O176" s="68"/>
      <c r="P176" s="190">
        <f>O176*H176</f>
        <v>0</v>
      </c>
      <c r="Q176" s="190">
        <v>0</v>
      </c>
      <c r="R176" s="190">
        <f>Q176*H176</f>
        <v>0</v>
      </c>
      <c r="S176" s="190">
        <v>0</v>
      </c>
      <c r="T176" s="190">
        <f>S176*H176</f>
        <v>0</v>
      </c>
      <c r="U176" s="191" t="s">
        <v>18</v>
      </c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2" t="s">
        <v>343</v>
      </c>
      <c r="AT176" s="192" t="s">
        <v>212</v>
      </c>
      <c r="AU176" s="192" t="s">
        <v>83</v>
      </c>
      <c r="AY176" s="21" t="s">
        <v>208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1" t="s">
        <v>76</v>
      </c>
      <c r="BK176" s="193">
        <f>ROUND(I176*H176,2)</f>
        <v>0</v>
      </c>
      <c r="BL176" s="21" t="s">
        <v>343</v>
      </c>
      <c r="BM176" s="192" t="s">
        <v>390</v>
      </c>
    </row>
    <row r="177" spans="1:65" s="2" customFormat="1" ht="19.5">
      <c r="A177" s="38"/>
      <c r="B177" s="39"/>
      <c r="C177" s="40"/>
      <c r="D177" s="194" t="s">
        <v>217</v>
      </c>
      <c r="E177" s="40"/>
      <c r="F177" s="195" t="s">
        <v>4518</v>
      </c>
      <c r="G177" s="40"/>
      <c r="H177" s="40"/>
      <c r="I177" s="196"/>
      <c r="J177" s="40"/>
      <c r="K177" s="40"/>
      <c r="L177" s="43"/>
      <c r="M177" s="197"/>
      <c r="N177" s="198"/>
      <c r="O177" s="68"/>
      <c r="P177" s="68"/>
      <c r="Q177" s="68"/>
      <c r="R177" s="68"/>
      <c r="S177" s="68"/>
      <c r="T177" s="68"/>
      <c r="U177" s="69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21" t="s">
        <v>217</v>
      </c>
      <c r="AU177" s="21" t="s">
        <v>83</v>
      </c>
    </row>
    <row r="178" spans="1:65" s="2" customFormat="1" ht="33" customHeight="1">
      <c r="A178" s="38"/>
      <c r="B178" s="39"/>
      <c r="C178" s="249" t="s">
        <v>379</v>
      </c>
      <c r="D178" s="249" t="s">
        <v>1397</v>
      </c>
      <c r="E178" s="250" t="s">
        <v>4519</v>
      </c>
      <c r="F178" s="251" t="s">
        <v>4518</v>
      </c>
      <c r="G178" s="252" t="s">
        <v>331</v>
      </c>
      <c r="H178" s="253">
        <v>8500</v>
      </c>
      <c r="I178" s="254"/>
      <c r="J178" s="253">
        <f>ROUND(I178*H178,2)</f>
        <v>0</v>
      </c>
      <c r="K178" s="251" t="s">
        <v>18</v>
      </c>
      <c r="L178" s="255"/>
      <c r="M178" s="256" t="s">
        <v>18</v>
      </c>
      <c r="N178" s="257" t="s">
        <v>42</v>
      </c>
      <c r="O178" s="68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0">
        <f>S178*H178</f>
        <v>0</v>
      </c>
      <c r="U178" s="191" t="s">
        <v>18</v>
      </c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2" t="s">
        <v>545</v>
      </c>
      <c r="AT178" s="192" t="s">
        <v>1397</v>
      </c>
      <c r="AU178" s="192" t="s">
        <v>83</v>
      </c>
      <c r="AY178" s="21" t="s">
        <v>208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21" t="s">
        <v>76</v>
      </c>
      <c r="BK178" s="193">
        <f>ROUND(I178*H178,2)</f>
        <v>0</v>
      </c>
      <c r="BL178" s="21" t="s">
        <v>343</v>
      </c>
      <c r="BM178" s="192" t="s">
        <v>412</v>
      </c>
    </row>
    <row r="179" spans="1:65" s="2" customFormat="1" ht="19.5">
      <c r="A179" s="38"/>
      <c r="B179" s="39"/>
      <c r="C179" s="40"/>
      <c r="D179" s="194" t="s">
        <v>217</v>
      </c>
      <c r="E179" s="40"/>
      <c r="F179" s="195" t="s">
        <v>4518</v>
      </c>
      <c r="G179" s="40"/>
      <c r="H179" s="40"/>
      <c r="I179" s="196"/>
      <c r="J179" s="40"/>
      <c r="K179" s="40"/>
      <c r="L179" s="43"/>
      <c r="M179" s="197"/>
      <c r="N179" s="198"/>
      <c r="O179" s="68"/>
      <c r="P179" s="68"/>
      <c r="Q179" s="68"/>
      <c r="R179" s="68"/>
      <c r="S179" s="68"/>
      <c r="T179" s="68"/>
      <c r="U179" s="69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21" t="s">
        <v>217</v>
      </c>
      <c r="AU179" s="21" t="s">
        <v>83</v>
      </c>
    </row>
    <row r="180" spans="1:65" s="2" customFormat="1" ht="16.5" customHeight="1">
      <c r="A180" s="38"/>
      <c r="B180" s="39"/>
      <c r="C180" s="182" t="s">
        <v>390</v>
      </c>
      <c r="D180" s="182" t="s">
        <v>212</v>
      </c>
      <c r="E180" s="183" t="s">
        <v>4520</v>
      </c>
      <c r="F180" s="184" t="s">
        <v>4521</v>
      </c>
      <c r="G180" s="185" t="s">
        <v>1974</v>
      </c>
      <c r="H180" s="186">
        <v>184</v>
      </c>
      <c r="I180" s="187"/>
      <c r="J180" s="186">
        <f>ROUND(I180*H180,2)</f>
        <v>0</v>
      </c>
      <c r="K180" s="184" t="s">
        <v>18</v>
      </c>
      <c r="L180" s="43"/>
      <c r="M180" s="188" t="s">
        <v>18</v>
      </c>
      <c r="N180" s="189" t="s">
        <v>42</v>
      </c>
      <c r="O180" s="68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0">
        <f>S180*H180</f>
        <v>0</v>
      </c>
      <c r="U180" s="191" t="s">
        <v>18</v>
      </c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2" t="s">
        <v>343</v>
      </c>
      <c r="AT180" s="192" t="s">
        <v>212</v>
      </c>
      <c r="AU180" s="192" t="s">
        <v>83</v>
      </c>
      <c r="AY180" s="21" t="s">
        <v>208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1" t="s">
        <v>76</v>
      </c>
      <c r="BK180" s="193">
        <f>ROUND(I180*H180,2)</f>
        <v>0</v>
      </c>
      <c r="BL180" s="21" t="s">
        <v>343</v>
      </c>
      <c r="BM180" s="192" t="s">
        <v>428</v>
      </c>
    </row>
    <row r="181" spans="1:65" s="2" customFormat="1" ht="11.25">
      <c r="A181" s="38"/>
      <c r="B181" s="39"/>
      <c r="C181" s="40"/>
      <c r="D181" s="194" t="s">
        <v>217</v>
      </c>
      <c r="E181" s="40"/>
      <c r="F181" s="195" t="s">
        <v>4521</v>
      </c>
      <c r="G181" s="40"/>
      <c r="H181" s="40"/>
      <c r="I181" s="196"/>
      <c r="J181" s="40"/>
      <c r="K181" s="40"/>
      <c r="L181" s="43"/>
      <c r="M181" s="197"/>
      <c r="N181" s="198"/>
      <c r="O181" s="68"/>
      <c r="P181" s="68"/>
      <c r="Q181" s="68"/>
      <c r="R181" s="68"/>
      <c r="S181" s="68"/>
      <c r="T181" s="68"/>
      <c r="U181" s="69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21" t="s">
        <v>217</v>
      </c>
      <c r="AU181" s="21" t="s">
        <v>83</v>
      </c>
    </row>
    <row r="182" spans="1:65" s="2" customFormat="1" ht="24.2" customHeight="1">
      <c r="A182" s="38"/>
      <c r="B182" s="39"/>
      <c r="C182" s="182" t="s">
        <v>7</v>
      </c>
      <c r="D182" s="182" t="s">
        <v>212</v>
      </c>
      <c r="E182" s="183" t="s">
        <v>4522</v>
      </c>
      <c r="F182" s="184" t="s">
        <v>4523</v>
      </c>
      <c r="G182" s="185" t="s">
        <v>331</v>
      </c>
      <c r="H182" s="186">
        <v>8</v>
      </c>
      <c r="I182" s="187"/>
      <c r="J182" s="186">
        <f>ROUND(I182*H182,2)</f>
        <v>0</v>
      </c>
      <c r="K182" s="184" t="s">
        <v>18</v>
      </c>
      <c r="L182" s="43"/>
      <c r="M182" s="188" t="s">
        <v>18</v>
      </c>
      <c r="N182" s="189" t="s">
        <v>42</v>
      </c>
      <c r="O182" s="68"/>
      <c r="P182" s="190">
        <f>O182*H182</f>
        <v>0</v>
      </c>
      <c r="Q182" s="190">
        <v>0</v>
      </c>
      <c r="R182" s="190">
        <f>Q182*H182</f>
        <v>0</v>
      </c>
      <c r="S182" s="190">
        <v>0</v>
      </c>
      <c r="T182" s="190">
        <f>S182*H182</f>
        <v>0</v>
      </c>
      <c r="U182" s="191" t="s">
        <v>18</v>
      </c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2" t="s">
        <v>343</v>
      </c>
      <c r="AT182" s="192" t="s">
        <v>212</v>
      </c>
      <c r="AU182" s="192" t="s">
        <v>83</v>
      </c>
      <c r="AY182" s="21" t="s">
        <v>208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21" t="s">
        <v>76</v>
      </c>
      <c r="BK182" s="193">
        <f>ROUND(I182*H182,2)</f>
        <v>0</v>
      </c>
      <c r="BL182" s="21" t="s">
        <v>343</v>
      </c>
      <c r="BM182" s="192" t="s">
        <v>443</v>
      </c>
    </row>
    <row r="183" spans="1:65" s="2" customFormat="1" ht="19.5">
      <c r="A183" s="38"/>
      <c r="B183" s="39"/>
      <c r="C183" s="40"/>
      <c r="D183" s="194" t="s">
        <v>217</v>
      </c>
      <c r="E183" s="40"/>
      <c r="F183" s="195" t="s">
        <v>4523</v>
      </c>
      <c r="G183" s="40"/>
      <c r="H183" s="40"/>
      <c r="I183" s="196"/>
      <c r="J183" s="40"/>
      <c r="K183" s="40"/>
      <c r="L183" s="43"/>
      <c r="M183" s="197"/>
      <c r="N183" s="198"/>
      <c r="O183" s="68"/>
      <c r="P183" s="68"/>
      <c r="Q183" s="68"/>
      <c r="R183" s="68"/>
      <c r="S183" s="68"/>
      <c r="T183" s="68"/>
      <c r="U183" s="69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21" t="s">
        <v>217</v>
      </c>
      <c r="AU183" s="21" t="s">
        <v>83</v>
      </c>
    </row>
    <row r="184" spans="1:65" s="2" customFormat="1" ht="24.2" customHeight="1">
      <c r="A184" s="38"/>
      <c r="B184" s="39"/>
      <c r="C184" s="249" t="s">
        <v>412</v>
      </c>
      <c r="D184" s="249" t="s">
        <v>1397</v>
      </c>
      <c r="E184" s="250" t="s">
        <v>4524</v>
      </c>
      <c r="F184" s="251" t="s">
        <v>4523</v>
      </c>
      <c r="G184" s="252" t="s">
        <v>331</v>
      </c>
      <c r="H184" s="253">
        <v>8</v>
      </c>
      <c r="I184" s="254"/>
      <c r="J184" s="253">
        <f>ROUND(I184*H184,2)</f>
        <v>0</v>
      </c>
      <c r="K184" s="251" t="s">
        <v>18</v>
      </c>
      <c r="L184" s="255"/>
      <c r="M184" s="256" t="s">
        <v>18</v>
      </c>
      <c r="N184" s="257" t="s">
        <v>42</v>
      </c>
      <c r="O184" s="68"/>
      <c r="P184" s="190">
        <f>O184*H184</f>
        <v>0</v>
      </c>
      <c r="Q184" s="190">
        <v>0</v>
      </c>
      <c r="R184" s="190">
        <f>Q184*H184</f>
        <v>0</v>
      </c>
      <c r="S184" s="190">
        <v>0</v>
      </c>
      <c r="T184" s="190">
        <f>S184*H184</f>
        <v>0</v>
      </c>
      <c r="U184" s="191" t="s">
        <v>18</v>
      </c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2" t="s">
        <v>545</v>
      </c>
      <c r="AT184" s="192" t="s">
        <v>1397</v>
      </c>
      <c r="AU184" s="192" t="s">
        <v>83</v>
      </c>
      <c r="AY184" s="21" t="s">
        <v>208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21" t="s">
        <v>76</v>
      </c>
      <c r="BK184" s="193">
        <f>ROUND(I184*H184,2)</f>
        <v>0</v>
      </c>
      <c r="BL184" s="21" t="s">
        <v>343</v>
      </c>
      <c r="BM184" s="192" t="s">
        <v>459</v>
      </c>
    </row>
    <row r="185" spans="1:65" s="2" customFormat="1" ht="19.5">
      <c r="A185" s="38"/>
      <c r="B185" s="39"/>
      <c r="C185" s="40"/>
      <c r="D185" s="194" t="s">
        <v>217</v>
      </c>
      <c r="E185" s="40"/>
      <c r="F185" s="195" t="s">
        <v>4523</v>
      </c>
      <c r="G185" s="40"/>
      <c r="H185" s="40"/>
      <c r="I185" s="196"/>
      <c r="J185" s="40"/>
      <c r="K185" s="40"/>
      <c r="L185" s="43"/>
      <c r="M185" s="197"/>
      <c r="N185" s="198"/>
      <c r="O185" s="68"/>
      <c r="P185" s="68"/>
      <c r="Q185" s="68"/>
      <c r="R185" s="68"/>
      <c r="S185" s="68"/>
      <c r="T185" s="68"/>
      <c r="U185" s="69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21" t="s">
        <v>217</v>
      </c>
      <c r="AU185" s="21" t="s">
        <v>83</v>
      </c>
    </row>
    <row r="186" spans="1:65" s="2" customFormat="1" ht="24.2" customHeight="1">
      <c r="A186" s="38"/>
      <c r="B186" s="39"/>
      <c r="C186" s="182" t="s">
        <v>420</v>
      </c>
      <c r="D186" s="182" t="s">
        <v>212</v>
      </c>
      <c r="E186" s="183" t="s">
        <v>4525</v>
      </c>
      <c r="F186" s="184" t="s">
        <v>4526</v>
      </c>
      <c r="G186" s="185" t="s">
        <v>1974</v>
      </c>
      <c r="H186" s="186">
        <v>20</v>
      </c>
      <c r="I186" s="187"/>
      <c r="J186" s="186">
        <f>ROUND(I186*H186,2)</f>
        <v>0</v>
      </c>
      <c r="K186" s="184" t="s">
        <v>18</v>
      </c>
      <c r="L186" s="43"/>
      <c r="M186" s="188" t="s">
        <v>18</v>
      </c>
      <c r="N186" s="189" t="s">
        <v>42</v>
      </c>
      <c r="O186" s="68"/>
      <c r="P186" s="190">
        <f>O186*H186</f>
        <v>0</v>
      </c>
      <c r="Q186" s="190">
        <v>0</v>
      </c>
      <c r="R186" s="190">
        <f>Q186*H186</f>
        <v>0</v>
      </c>
      <c r="S186" s="190">
        <v>0</v>
      </c>
      <c r="T186" s="190">
        <f>S186*H186</f>
        <v>0</v>
      </c>
      <c r="U186" s="191" t="s">
        <v>18</v>
      </c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2" t="s">
        <v>343</v>
      </c>
      <c r="AT186" s="192" t="s">
        <v>212</v>
      </c>
      <c r="AU186" s="192" t="s">
        <v>83</v>
      </c>
      <c r="AY186" s="21" t="s">
        <v>208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21" t="s">
        <v>76</v>
      </c>
      <c r="BK186" s="193">
        <f>ROUND(I186*H186,2)</f>
        <v>0</v>
      </c>
      <c r="BL186" s="21" t="s">
        <v>343</v>
      </c>
      <c r="BM186" s="192" t="s">
        <v>529</v>
      </c>
    </row>
    <row r="187" spans="1:65" s="2" customFormat="1" ht="19.5">
      <c r="A187" s="38"/>
      <c r="B187" s="39"/>
      <c r="C187" s="40"/>
      <c r="D187" s="194" t="s">
        <v>217</v>
      </c>
      <c r="E187" s="40"/>
      <c r="F187" s="195" t="s">
        <v>4526</v>
      </c>
      <c r="G187" s="40"/>
      <c r="H187" s="40"/>
      <c r="I187" s="196"/>
      <c r="J187" s="40"/>
      <c r="K187" s="40"/>
      <c r="L187" s="43"/>
      <c r="M187" s="197"/>
      <c r="N187" s="198"/>
      <c r="O187" s="68"/>
      <c r="P187" s="68"/>
      <c r="Q187" s="68"/>
      <c r="R187" s="68"/>
      <c r="S187" s="68"/>
      <c r="T187" s="68"/>
      <c r="U187" s="69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21" t="s">
        <v>217</v>
      </c>
      <c r="AU187" s="21" t="s">
        <v>83</v>
      </c>
    </row>
    <row r="188" spans="1:65" s="2" customFormat="1" ht="24.2" customHeight="1">
      <c r="A188" s="38"/>
      <c r="B188" s="39"/>
      <c r="C188" s="249" t="s">
        <v>428</v>
      </c>
      <c r="D188" s="249" t="s">
        <v>1397</v>
      </c>
      <c r="E188" s="250" t="s">
        <v>4527</v>
      </c>
      <c r="F188" s="251" t="s">
        <v>4526</v>
      </c>
      <c r="G188" s="252" t="s">
        <v>1974</v>
      </c>
      <c r="H188" s="253">
        <v>20</v>
      </c>
      <c r="I188" s="254"/>
      <c r="J188" s="253">
        <f>ROUND(I188*H188,2)</f>
        <v>0</v>
      </c>
      <c r="K188" s="251" t="s">
        <v>18</v>
      </c>
      <c r="L188" s="255"/>
      <c r="M188" s="256" t="s">
        <v>18</v>
      </c>
      <c r="N188" s="257" t="s">
        <v>42</v>
      </c>
      <c r="O188" s="68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0">
        <f>S188*H188</f>
        <v>0</v>
      </c>
      <c r="U188" s="191" t="s">
        <v>18</v>
      </c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2" t="s">
        <v>545</v>
      </c>
      <c r="AT188" s="192" t="s">
        <v>1397</v>
      </c>
      <c r="AU188" s="192" t="s">
        <v>83</v>
      </c>
      <c r="AY188" s="21" t="s">
        <v>208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21" t="s">
        <v>76</v>
      </c>
      <c r="BK188" s="193">
        <f>ROUND(I188*H188,2)</f>
        <v>0</v>
      </c>
      <c r="BL188" s="21" t="s">
        <v>343</v>
      </c>
      <c r="BM188" s="192" t="s">
        <v>545</v>
      </c>
    </row>
    <row r="189" spans="1:65" s="2" customFormat="1" ht="19.5">
      <c r="A189" s="38"/>
      <c r="B189" s="39"/>
      <c r="C189" s="40"/>
      <c r="D189" s="194" t="s">
        <v>217</v>
      </c>
      <c r="E189" s="40"/>
      <c r="F189" s="195" t="s">
        <v>4526</v>
      </c>
      <c r="G189" s="40"/>
      <c r="H189" s="40"/>
      <c r="I189" s="196"/>
      <c r="J189" s="40"/>
      <c r="K189" s="40"/>
      <c r="L189" s="43"/>
      <c r="M189" s="197"/>
      <c r="N189" s="198"/>
      <c r="O189" s="68"/>
      <c r="P189" s="68"/>
      <c r="Q189" s="68"/>
      <c r="R189" s="68"/>
      <c r="S189" s="68"/>
      <c r="T189" s="68"/>
      <c r="U189" s="69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21" t="s">
        <v>217</v>
      </c>
      <c r="AU189" s="21" t="s">
        <v>83</v>
      </c>
    </row>
    <row r="190" spans="1:65" s="2" customFormat="1" ht="24.2" customHeight="1">
      <c r="A190" s="38"/>
      <c r="B190" s="39"/>
      <c r="C190" s="182" t="s">
        <v>435</v>
      </c>
      <c r="D190" s="182" t="s">
        <v>212</v>
      </c>
      <c r="E190" s="183" t="s">
        <v>4528</v>
      </c>
      <c r="F190" s="184" t="s">
        <v>4529</v>
      </c>
      <c r="G190" s="185" t="s">
        <v>1974</v>
      </c>
      <c r="H190" s="186">
        <v>34</v>
      </c>
      <c r="I190" s="187"/>
      <c r="J190" s="186">
        <f>ROUND(I190*H190,2)</f>
        <v>0</v>
      </c>
      <c r="K190" s="184" t="s">
        <v>18</v>
      </c>
      <c r="L190" s="43"/>
      <c r="M190" s="188" t="s">
        <v>18</v>
      </c>
      <c r="N190" s="189" t="s">
        <v>42</v>
      </c>
      <c r="O190" s="68"/>
      <c r="P190" s="190">
        <f>O190*H190</f>
        <v>0</v>
      </c>
      <c r="Q190" s="190">
        <v>0</v>
      </c>
      <c r="R190" s="190">
        <f>Q190*H190</f>
        <v>0</v>
      </c>
      <c r="S190" s="190">
        <v>0</v>
      </c>
      <c r="T190" s="190">
        <f>S190*H190</f>
        <v>0</v>
      </c>
      <c r="U190" s="191" t="s">
        <v>18</v>
      </c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2" t="s">
        <v>343</v>
      </c>
      <c r="AT190" s="192" t="s">
        <v>212</v>
      </c>
      <c r="AU190" s="192" t="s">
        <v>83</v>
      </c>
      <c r="AY190" s="21" t="s">
        <v>208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21" t="s">
        <v>76</v>
      </c>
      <c r="BK190" s="193">
        <f>ROUND(I190*H190,2)</f>
        <v>0</v>
      </c>
      <c r="BL190" s="21" t="s">
        <v>343</v>
      </c>
      <c r="BM190" s="192" t="s">
        <v>558</v>
      </c>
    </row>
    <row r="191" spans="1:65" s="2" customFormat="1" ht="19.5">
      <c r="A191" s="38"/>
      <c r="B191" s="39"/>
      <c r="C191" s="40"/>
      <c r="D191" s="194" t="s">
        <v>217</v>
      </c>
      <c r="E191" s="40"/>
      <c r="F191" s="195" t="s">
        <v>4529</v>
      </c>
      <c r="G191" s="40"/>
      <c r="H191" s="40"/>
      <c r="I191" s="196"/>
      <c r="J191" s="40"/>
      <c r="K191" s="40"/>
      <c r="L191" s="43"/>
      <c r="M191" s="197"/>
      <c r="N191" s="198"/>
      <c r="O191" s="68"/>
      <c r="P191" s="68"/>
      <c r="Q191" s="68"/>
      <c r="R191" s="68"/>
      <c r="S191" s="68"/>
      <c r="T191" s="68"/>
      <c r="U191" s="69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21" t="s">
        <v>217</v>
      </c>
      <c r="AU191" s="21" t="s">
        <v>83</v>
      </c>
    </row>
    <row r="192" spans="1:65" s="2" customFormat="1" ht="24.2" customHeight="1">
      <c r="A192" s="38"/>
      <c r="B192" s="39"/>
      <c r="C192" s="249" t="s">
        <v>443</v>
      </c>
      <c r="D192" s="249" t="s">
        <v>1397</v>
      </c>
      <c r="E192" s="250" t="s">
        <v>4530</v>
      </c>
      <c r="F192" s="251" t="s">
        <v>4529</v>
      </c>
      <c r="G192" s="252" t="s">
        <v>1974</v>
      </c>
      <c r="H192" s="253">
        <v>34</v>
      </c>
      <c r="I192" s="254"/>
      <c r="J192" s="253">
        <f>ROUND(I192*H192,2)</f>
        <v>0</v>
      </c>
      <c r="K192" s="251" t="s">
        <v>18</v>
      </c>
      <c r="L192" s="255"/>
      <c r="M192" s="256" t="s">
        <v>18</v>
      </c>
      <c r="N192" s="257" t="s">
        <v>42</v>
      </c>
      <c r="O192" s="68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0">
        <f>S192*H192</f>
        <v>0</v>
      </c>
      <c r="U192" s="191" t="s">
        <v>18</v>
      </c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2" t="s">
        <v>545</v>
      </c>
      <c r="AT192" s="192" t="s">
        <v>1397</v>
      </c>
      <c r="AU192" s="192" t="s">
        <v>83</v>
      </c>
      <c r="AY192" s="21" t="s">
        <v>208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21" t="s">
        <v>76</v>
      </c>
      <c r="BK192" s="193">
        <f>ROUND(I192*H192,2)</f>
        <v>0</v>
      </c>
      <c r="BL192" s="21" t="s">
        <v>343</v>
      </c>
      <c r="BM192" s="192" t="s">
        <v>570</v>
      </c>
    </row>
    <row r="193" spans="1:65" s="2" customFormat="1" ht="19.5">
      <c r="A193" s="38"/>
      <c r="B193" s="39"/>
      <c r="C193" s="40"/>
      <c r="D193" s="194" t="s">
        <v>217</v>
      </c>
      <c r="E193" s="40"/>
      <c r="F193" s="195" t="s">
        <v>4529</v>
      </c>
      <c r="G193" s="40"/>
      <c r="H193" s="40"/>
      <c r="I193" s="196"/>
      <c r="J193" s="40"/>
      <c r="K193" s="40"/>
      <c r="L193" s="43"/>
      <c r="M193" s="197"/>
      <c r="N193" s="198"/>
      <c r="O193" s="68"/>
      <c r="P193" s="68"/>
      <c r="Q193" s="68"/>
      <c r="R193" s="68"/>
      <c r="S193" s="68"/>
      <c r="T193" s="68"/>
      <c r="U193" s="69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21" t="s">
        <v>217</v>
      </c>
      <c r="AU193" s="21" t="s">
        <v>83</v>
      </c>
    </row>
    <row r="194" spans="1:65" s="2" customFormat="1" ht="16.5" customHeight="1">
      <c r="A194" s="38"/>
      <c r="B194" s="39"/>
      <c r="C194" s="182" t="s">
        <v>452</v>
      </c>
      <c r="D194" s="182" t="s">
        <v>212</v>
      </c>
      <c r="E194" s="183" t="s">
        <v>4531</v>
      </c>
      <c r="F194" s="184" t="s">
        <v>4532</v>
      </c>
      <c r="G194" s="185" t="s">
        <v>1974</v>
      </c>
      <c r="H194" s="186">
        <v>54</v>
      </c>
      <c r="I194" s="187"/>
      <c r="J194" s="186">
        <f>ROUND(I194*H194,2)</f>
        <v>0</v>
      </c>
      <c r="K194" s="184" t="s">
        <v>18</v>
      </c>
      <c r="L194" s="43"/>
      <c r="M194" s="188" t="s">
        <v>18</v>
      </c>
      <c r="N194" s="189" t="s">
        <v>42</v>
      </c>
      <c r="O194" s="68"/>
      <c r="P194" s="190">
        <f>O194*H194</f>
        <v>0</v>
      </c>
      <c r="Q194" s="190">
        <v>0</v>
      </c>
      <c r="R194" s="190">
        <f>Q194*H194</f>
        <v>0</v>
      </c>
      <c r="S194" s="190">
        <v>0</v>
      </c>
      <c r="T194" s="190">
        <f>S194*H194</f>
        <v>0</v>
      </c>
      <c r="U194" s="191" t="s">
        <v>18</v>
      </c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2" t="s">
        <v>343</v>
      </c>
      <c r="AT194" s="192" t="s">
        <v>212</v>
      </c>
      <c r="AU194" s="192" t="s">
        <v>83</v>
      </c>
      <c r="AY194" s="21" t="s">
        <v>208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21" t="s">
        <v>76</v>
      </c>
      <c r="BK194" s="193">
        <f>ROUND(I194*H194,2)</f>
        <v>0</v>
      </c>
      <c r="BL194" s="21" t="s">
        <v>343</v>
      </c>
      <c r="BM194" s="192" t="s">
        <v>601</v>
      </c>
    </row>
    <row r="195" spans="1:65" s="2" customFormat="1" ht="11.25">
      <c r="A195" s="38"/>
      <c r="B195" s="39"/>
      <c r="C195" s="40"/>
      <c r="D195" s="194" t="s">
        <v>217</v>
      </c>
      <c r="E195" s="40"/>
      <c r="F195" s="195" t="s">
        <v>4532</v>
      </c>
      <c r="G195" s="40"/>
      <c r="H195" s="40"/>
      <c r="I195" s="196"/>
      <c r="J195" s="40"/>
      <c r="K195" s="40"/>
      <c r="L195" s="43"/>
      <c r="M195" s="197"/>
      <c r="N195" s="198"/>
      <c r="O195" s="68"/>
      <c r="P195" s="68"/>
      <c r="Q195" s="68"/>
      <c r="R195" s="68"/>
      <c r="S195" s="68"/>
      <c r="T195" s="68"/>
      <c r="U195" s="69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21" t="s">
        <v>217</v>
      </c>
      <c r="AU195" s="21" t="s">
        <v>83</v>
      </c>
    </row>
    <row r="196" spans="1:65" s="2" customFormat="1" ht="16.5" customHeight="1">
      <c r="A196" s="38"/>
      <c r="B196" s="39"/>
      <c r="C196" s="249" t="s">
        <v>459</v>
      </c>
      <c r="D196" s="249" t="s">
        <v>1397</v>
      </c>
      <c r="E196" s="250" t="s">
        <v>4533</v>
      </c>
      <c r="F196" s="251" t="s">
        <v>4532</v>
      </c>
      <c r="G196" s="252" t="s">
        <v>1974</v>
      </c>
      <c r="H196" s="253">
        <v>54</v>
      </c>
      <c r="I196" s="254"/>
      <c r="J196" s="253">
        <f>ROUND(I196*H196,2)</f>
        <v>0</v>
      </c>
      <c r="K196" s="251" t="s">
        <v>18</v>
      </c>
      <c r="L196" s="255"/>
      <c r="M196" s="256" t="s">
        <v>18</v>
      </c>
      <c r="N196" s="257" t="s">
        <v>42</v>
      </c>
      <c r="O196" s="68"/>
      <c r="P196" s="190">
        <f>O196*H196</f>
        <v>0</v>
      </c>
      <c r="Q196" s="190">
        <v>0</v>
      </c>
      <c r="R196" s="190">
        <f>Q196*H196</f>
        <v>0</v>
      </c>
      <c r="S196" s="190">
        <v>0</v>
      </c>
      <c r="T196" s="190">
        <f>S196*H196</f>
        <v>0</v>
      </c>
      <c r="U196" s="191" t="s">
        <v>18</v>
      </c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2" t="s">
        <v>545</v>
      </c>
      <c r="AT196" s="192" t="s">
        <v>1397</v>
      </c>
      <c r="AU196" s="192" t="s">
        <v>83</v>
      </c>
      <c r="AY196" s="21" t="s">
        <v>208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21" t="s">
        <v>76</v>
      </c>
      <c r="BK196" s="193">
        <f>ROUND(I196*H196,2)</f>
        <v>0</v>
      </c>
      <c r="BL196" s="21" t="s">
        <v>343</v>
      </c>
      <c r="BM196" s="192" t="s">
        <v>615</v>
      </c>
    </row>
    <row r="197" spans="1:65" s="2" customFormat="1" ht="11.25">
      <c r="A197" s="38"/>
      <c r="B197" s="39"/>
      <c r="C197" s="40"/>
      <c r="D197" s="194" t="s">
        <v>217</v>
      </c>
      <c r="E197" s="40"/>
      <c r="F197" s="195" t="s">
        <v>4532</v>
      </c>
      <c r="G197" s="40"/>
      <c r="H197" s="40"/>
      <c r="I197" s="196"/>
      <c r="J197" s="40"/>
      <c r="K197" s="40"/>
      <c r="L197" s="43"/>
      <c r="M197" s="197"/>
      <c r="N197" s="198"/>
      <c r="O197" s="68"/>
      <c r="P197" s="68"/>
      <c r="Q197" s="68"/>
      <c r="R197" s="68"/>
      <c r="S197" s="68"/>
      <c r="T197" s="68"/>
      <c r="U197" s="69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21" t="s">
        <v>217</v>
      </c>
      <c r="AU197" s="21" t="s">
        <v>83</v>
      </c>
    </row>
    <row r="198" spans="1:65" s="2" customFormat="1" ht="16.5" customHeight="1">
      <c r="A198" s="38"/>
      <c r="B198" s="39"/>
      <c r="C198" s="182" t="s">
        <v>465</v>
      </c>
      <c r="D198" s="182" t="s">
        <v>212</v>
      </c>
      <c r="E198" s="183" t="s">
        <v>4534</v>
      </c>
      <c r="F198" s="184" t="s">
        <v>4535</v>
      </c>
      <c r="G198" s="185" t="s">
        <v>1974</v>
      </c>
      <c r="H198" s="186">
        <v>54</v>
      </c>
      <c r="I198" s="187"/>
      <c r="J198" s="186">
        <f>ROUND(I198*H198,2)</f>
        <v>0</v>
      </c>
      <c r="K198" s="184" t="s">
        <v>18</v>
      </c>
      <c r="L198" s="43"/>
      <c r="M198" s="188" t="s">
        <v>18</v>
      </c>
      <c r="N198" s="189" t="s">
        <v>42</v>
      </c>
      <c r="O198" s="68"/>
      <c r="P198" s="190">
        <f>O198*H198</f>
        <v>0</v>
      </c>
      <c r="Q198" s="190">
        <v>0</v>
      </c>
      <c r="R198" s="190">
        <f>Q198*H198</f>
        <v>0</v>
      </c>
      <c r="S198" s="190">
        <v>0</v>
      </c>
      <c r="T198" s="190">
        <f>S198*H198</f>
        <v>0</v>
      </c>
      <c r="U198" s="191" t="s">
        <v>18</v>
      </c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2" t="s">
        <v>343</v>
      </c>
      <c r="AT198" s="192" t="s">
        <v>212</v>
      </c>
      <c r="AU198" s="192" t="s">
        <v>83</v>
      </c>
      <c r="AY198" s="21" t="s">
        <v>208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1" t="s">
        <v>76</v>
      </c>
      <c r="BK198" s="193">
        <f>ROUND(I198*H198,2)</f>
        <v>0</v>
      </c>
      <c r="BL198" s="21" t="s">
        <v>343</v>
      </c>
      <c r="BM198" s="192" t="s">
        <v>626</v>
      </c>
    </row>
    <row r="199" spans="1:65" s="2" customFormat="1" ht="11.25">
      <c r="A199" s="38"/>
      <c r="B199" s="39"/>
      <c r="C199" s="40"/>
      <c r="D199" s="194" t="s">
        <v>217</v>
      </c>
      <c r="E199" s="40"/>
      <c r="F199" s="195" t="s">
        <v>4535</v>
      </c>
      <c r="G199" s="40"/>
      <c r="H199" s="40"/>
      <c r="I199" s="196"/>
      <c r="J199" s="40"/>
      <c r="K199" s="40"/>
      <c r="L199" s="43"/>
      <c r="M199" s="197"/>
      <c r="N199" s="198"/>
      <c r="O199" s="68"/>
      <c r="P199" s="68"/>
      <c r="Q199" s="68"/>
      <c r="R199" s="68"/>
      <c r="S199" s="68"/>
      <c r="T199" s="68"/>
      <c r="U199" s="69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21" t="s">
        <v>217</v>
      </c>
      <c r="AU199" s="21" t="s">
        <v>83</v>
      </c>
    </row>
    <row r="200" spans="1:65" s="2" customFormat="1" ht="16.5" customHeight="1">
      <c r="A200" s="38"/>
      <c r="B200" s="39"/>
      <c r="C200" s="249" t="s">
        <v>529</v>
      </c>
      <c r="D200" s="249" t="s">
        <v>1397</v>
      </c>
      <c r="E200" s="250" t="s">
        <v>4536</v>
      </c>
      <c r="F200" s="251" t="s">
        <v>4535</v>
      </c>
      <c r="G200" s="252" t="s">
        <v>1974</v>
      </c>
      <c r="H200" s="253">
        <v>54</v>
      </c>
      <c r="I200" s="254"/>
      <c r="J200" s="253">
        <f>ROUND(I200*H200,2)</f>
        <v>0</v>
      </c>
      <c r="K200" s="251" t="s">
        <v>18</v>
      </c>
      <c r="L200" s="255"/>
      <c r="M200" s="256" t="s">
        <v>18</v>
      </c>
      <c r="N200" s="257" t="s">
        <v>42</v>
      </c>
      <c r="O200" s="68"/>
      <c r="P200" s="190">
        <f>O200*H200</f>
        <v>0</v>
      </c>
      <c r="Q200" s="190">
        <v>0</v>
      </c>
      <c r="R200" s="190">
        <f>Q200*H200</f>
        <v>0</v>
      </c>
      <c r="S200" s="190">
        <v>0</v>
      </c>
      <c r="T200" s="190">
        <f>S200*H200</f>
        <v>0</v>
      </c>
      <c r="U200" s="191" t="s">
        <v>18</v>
      </c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2" t="s">
        <v>545</v>
      </c>
      <c r="AT200" s="192" t="s">
        <v>1397</v>
      </c>
      <c r="AU200" s="192" t="s">
        <v>83</v>
      </c>
      <c r="AY200" s="21" t="s">
        <v>208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21" t="s">
        <v>76</v>
      </c>
      <c r="BK200" s="193">
        <f>ROUND(I200*H200,2)</f>
        <v>0</v>
      </c>
      <c r="BL200" s="21" t="s">
        <v>343</v>
      </c>
      <c r="BM200" s="192" t="s">
        <v>641</v>
      </c>
    </row>
    <row r="201" spans="1:65" s="2" customFormat="1" ht="11.25">
      <c r="A201" s="38"/>
      <c r="B201" s="39"/>
      <c r="C201" s="40"/>
      <c r="D201" s="194" t="s">
        <v>217</v>
      </c>
      <c r="E201" s="40"/>
      <c r="F201" s="195" t="s">
        <v>4535</v>
      </c>
      <c r="G201" s="40"/>
      <c r="H201" s="40"/>
      <c r="I201" s="196"/>
      <c r="J201" s="40"/>
      <c r="K201" s="40"/>
      <c r="L201" s="43"/>
      <c r="M201" s="197"/>
      <c r="N201" s="198"/>
      <c r="O201" s="68"/>
      <c r="P201" s="68"/>
      <c r="Q201" s="68"/>
      <c r="R201" s="68"/>
      <c r="S201" s="68"/>
      <c r="T201" s="68"/>
      <c r="U201" s="69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21" t="s">
        <v>217</v>
      </c>
      <c r="AU201" s="21" t="s">
        <v>83</v>
      </c>
    </row>
    <row r="202" spans="1:65" s="2" customFormat="1" ht="16.5" customHeight="1">
      <c r="A202" s="38"/>
      <c r="B202" s="39"/>
      <c r="C202" s="182" t="s">
        <v>535</v>
      </c>
      <c r="D202" s="182" t="s">
        <v>212</v>
      </c>
      <c r="E202" s="183" t="s">
        <v>4537</v>
      </c>
      <c r="F202" s="184" t="s">
        <v>4538</v>
      </c>
      <c r="G202" s="185" t="s">
        <v>1974</v>
      </c>
      <c r="H202" s="186">
        <v>92</v>
      </c>
      <c r="I202" s="187"/>
      <c r="J202" s="186">
        <f>ROUND(I202*H202,2)</f>
        <v>0</v>
      </c>
      <c r="K202" s="184" t="s">
        <v>18</v>
      </c>
      <c r="L202" s="43"/>
      <c r="M202" s="188" t="s">
        <v>18</v>
      </c>
      <c r="N202" s="189" t="s">
        <v>42</v>
      </c>
      <c r="O202" s="68"/>
      <c r="P202" s="190">
        <f>O202*H202</f>
        <v>0</v>
      </c>
      <c r="Q202" s="190">
        <v>0</v>
      </c>
      <c r="R202" s="190">
        <f>Q202*H202</f>
        <v>0</v>
      </c>
      <c r="S202" s="190">
        <v>0</v>
      </c>
      <c r="T202" s="190">
        <f>S202*H202</f>
        <v>0</v>
      </c>
      <c r="U202" s="191" t="s">
        <v>18</v>
      </c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2" t="s">
        <v>343</v>
      </c>
      <c r="AT202" s="192" t="s">
        <v>212</v>
      </c>
      <c r="AU202" s="192" t="s">
        <v>83</v>
      </c>
      <c r="AY202" s="21" t="s">
        <v>208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21" t="s">
        <v>76</v>
      </c>
      <c r="BK202" s="193">
        <f>ROUND(I202*H202,2)</f>
        <v>0</v>
      </c>
      <c r="BL202" s="21" t="s">
        <v>343</v>
      </c>
      <c r="BM202" s="192" t="s">
        <v>660</v>
      </c>
    </row>
    <row r="203" spans="1:65" s="2" customFormat="1" ht="11.25">
      <c r="A203" s="38"/>
      <c r="B203" s="39"/>
      <c r="C203" s="40"/>
      <c r="D203" s="194" t="s">
        <v>217</v>
      </c>
      <c r="E203" s="40"/>
      <c r="F203" s="195" t="s">
        <v>4538</v>
      </c>
      <c r="G203" s="40"/>
      <c r="H203" s="40"/>
      <c r="I203" s="196"/>
      <c r="J203" s="40"/>
      <c r="K203" s="40"/>
      <c r="L203" s="43"/>
      <c r="M203" s="197"/>
      <c r="N203" s="198"/>
      <c r="O203" s="68"/>
      <c r="P203" s="68"/>
      <c r="Q203" s="68"/>
      <c r="R203" s="68"/>
      <c r="S203" s="68"/>
      <c r="T203" s="68"/>
      <c r="U203" s="69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21" t="s">
        <v>217</v>
      </c>
      <c r="AU203" s="21" t="s">
        <v>83</v>
      </c>
    </row>
    <row r="204" spans="1:65" s="2" customFormat="1" ht="16.5" customHeight="1">
      <c r="A204" s="38"/>
      <c r="B204" s="39"/>
      <c r="C204" s="182" t="s">
        <v>545</v>
      </c>
      <c r="D204" s="182" t="s">
        <v>212</v>
      </c>
      <c r="E204" s="183" t="s">
        <v>4539</v>
      </c>
      <c r="F204" s="184" t="s">
        <v>4540</v>
      </c>
      <c r="G204" s="185" t="s">
        <v>331</v>
      </c>
      <c r="H204" s="186">
        <v>250</v>
      </c>
      <c r="I204" s="187"/>
      <c r="J204" s="186">
        <f>ROUND(I204*H204,2)</f>
        <v>0</v>
      </c>
      <c r="K204" s="184" t="s">
        <v>18</v>
      </c>
      <c r="L204" s="43"/>
      <c r="M204" s="188" t="s">
        <v>18</v>
      </c>
      <c r="N204" s="189" t="s">
        <v>42</v>
      </c>
      <c r="O204" s="68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0">
        <f>S204*H204</f>
        <v>0</v>
      </c>
      <c r="U204" s="191" t="s">
        <v>18</v>
      </c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2" t="s">
        <v>343</v>
      </c>
      <c r="AT204" s="192" t="s">
        <v>212</v>
      </c>
      <c r="AU204" s="192" t="s">
        <v>83</v>
      </c>
      <c r="AY204" s="21" t="s">
        <v>208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1" t="s">
        <v>76</v>
      </c>
      <c r="BK204" s="193">
        <f>ROUND(I204*H204,2)</f>
        <v>0</v>
      </c>
      <c r="BL204" s="21" t="s">
        <v>343</v>
      </c>
      <c r="BM204" s="192" t="s">
        <v>686</v>
      </c>
    </row>
    <row r="205" spans="1:65" s="2" customFormat="1" ht="11.25">
      <c r="A205" s="38"/>
      <c r="B205" s="39"/>
      <c r="C205" s="40"/>
      <c r="D205" s="194" t="s">
        <v>217</v>
      </c>
      <c r="E205" s="40"/>
      <c r="F205" s="195" t="s">
        <v>4540</v>
      </c>
      <c r="G205" s="40"/>
      <c r="H205" s="40"/>
      <c r="I205" s="196"/>
      <c r="J205" s="40"/>
      <c r="K205" s="40"/>
      <c r="L205" s="43"/>
      <c r="M205" s="197"/>
      <c r="N205" s="198"/>
      <c r="O205" s="68"/>
      <c r="P205" s="68"/>
      <c r="Q205" s="68"/>
      <c r="R205" s="68"/>
      <c r="S205" s="68"/>
      <c r="T205" s="68"/>
      <c r="U205" s="69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21" t="s">
        <v>217</v>
      </c>
      <c r="AU205" s="21" t="s">
        <v>83</v>
      </c>
    </row>
    <row r="206" spans="1:65" s="2" customFormat="1" ht="16.5" customHeight="1">
      <c r="A206" s="38"/>
      <c r="B206" s="39"/>
      <c r="C206" s="249" t="s">
        <v>552</v>
      </c>
      <c r="D206" s="249" t="s">
        <v>1397</v>
      </c>
      <c r="E206" s="250" t="s">
        <v>4541</v>
      </c>
      <c r="F206" s="251" t="s">
        <v>4540</v>
      </c>
      <c r="G206" s="252" t="s">
        <v>331</v>
      </c>
      <c r="H206" s="253">
        <v>250</v>
      </c>
      <c r="I206" s="254"/>
      <c r="J206" s="253">
        <f>ROUND(I206*H206,2)</f>
        <v>0</v>
      </c>
      <c r="K206" s="251" t="s">
        <v>18</v>
      </c>
      <c r="L206" s="255"/>
      <c r="M206" s="256" t="s">
        <v>18</v>
      </c>
      <c r="N206" s="257" t="s">
        <v>42</v>
      </c>
      <c r="O206" s="68"/>
      <c r="P206" s="190">
        <f>O206*H206</f>
        <v>0</v>
      </c>
      <c r="Q206" s="190">
        <v>0</v>
      </c>
      <c r="R206" s="190">
        <f>Q206*H206</f>
        <v>0</v>
      </c>
      <c r="S206" s="190">
        <v>0</v>
      </c>
      <c r="T206" s="190">
        <f>S206*H206</f>
        <v>0</v>
      </c>
      <c r="U206" s="191" t="s">
        <v>18</v>
      </c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2" t="s">
        <v>545</v>
      </c>
      <c r="AT206" s="192" t="s">
        <v>1397</v>
      </c>
      <c r="AU206" s="192" t="s">
        <v>83</v>
      </c>
      <c r="AY206" s="21" t="s">
        <v>208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1" t="s">
        <v>76</v>
      </c>
      <c r="BK206" s="193">
        <f>ROUND(I206*H206,2)</f>
        <v>0</v>
      </c>
      <c r="BL206" s="21" t="s">
        <v>343</v>
      </c>
      <c r="BM206" s="192" t="s">
        <v>699</v>
      </c>
    </row>
    <row r="207" spans="1:65" s="2" customFormat="1" ht="11.25">
      <c r="A207" s="38"/>
      <c r="B207" s="39"/>
      <c r="C207" s="40"/>
      <c r="D207" s="194" t="s">
        <v>217</v>
      </c>
      <c r="E207" s="40"/>
      <c r="F207" s="195" t="s">
        <v>4540</v>
      </c>
      <c r="G207" s="40"/>
      <c r="H207" s="40"/>
      <c r="I207" s="196"/>
      <c r="J207" s="40"/>
      <c r="K207" s="40"/>
      <c r="L207" s="43"/>
      <c r="M207" s="197"/>
      <c r="N207" s="198"/>
      <c r="O207" s="68"/>
      <c r="P207" s="68"/>
      <c r="Q207" s="68"/>
      <c r="R207" s="68"/>
      <c r="S207" s="68"/>
      <c r="T207" s="68"/>
      <c r="U207" s="69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21" t="s">
        <v>217</v>
      </c>
      <c r="AU207" s="21" t="s">
        <v>83</v>
      </c>
    </row>
    <row r="208" spans="1:65" s="2" customFormat="1" ht="16.5" customHeight="1">
      <c r="A208" s="38"/>
      <c r="B208" s="39"/>
      <c r="C208" s="182" t="s">
        <v>558</v>
      </c>
      <c r="D208" s="182" t="s">
        <v>212</v>
      </c>
      <c r="E208" s="183" t="s">
        <v>4542</v>
      </c>
      <c r="F208" s="184" t="s">
        <v>4543</v>
      </c>
      <c r="G208" s="185" t="s">
        <v>331</v>
      </c>
      <c r="H208" s="186">
        <v>95</v>
      </c>
      <c r="I208" s="187"/>
      <c r="J208" s="186">
        <f>ROUND(I208*H208,2)</f>
        <v>0</v>
      </c>
      <c r="K208" s="184" t="s">
        <v>18</v>
      </c>
      <c r="L208" s="43"/>
      <c r="M208" s="188" t="s">
        <v>18</v>
      </c>
      <c r="N208" s="189" t="s">
        <v>42</v>
      </c>
      <c r="O208" s="68"/>
      <c r="P208" s="190">
        <f>O208*H208</f>
        <v>0</v>
      </c>
      <c r="Q208" s="190">
        <v>0</v>
      </c>
      <c r="R208" s="190">
        <f>Q208*H208</f>
        <v>0</v>
      </c>
      <c r="S208" s="190">
        <v>0</v>
      </c>
      <c r="T208" s="190">
        <f>S208*H208</f>
        <v>0</v>
      </c>
      <c r="U208" s="191" t="s">
        <v>18</v>
      </c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2" t="s">
        <v>343</v>
      </c>
      <c r="AT208" s="192" t="s">
        <v>212</v>
      </c>
      <c r="AU208" s="192" t="s">
        <v>83</v>
      </c>
      <c r="AY208" s="21" t="s">
        <v>208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1" t="s">
        <v>76</v>
      </c>
      <c r="BK208" s="193">
        <f>ROUND(I208*H208,2)</f>
        <v>0</v>
      </c>
      <c r="BL208" s="21" t="s">
        <v>343</v>
      </c>
      <c r="BM208" s="192" t="s">
        <v>712</v>
      </c>
    </row>
    <row r="209" spans="1:65" s="2" customFormat="1" ht="11.25">
      <c r="A209" s="38"/>
      <c r="B209" s="39"/>
      <c r="C209" s="40"/>
      <c r="D209" s="194" t="s">
        <v>217</v>
      </c>
      <c r="E209" s="40"/>
      <c r="F209" s="195" t="s">
        <v>4543</v>
      </c>
      <c r="G209" s="40"/>
      <c r="H209" s="40"/>
      <c r="I209" s="196"/>
      <c r="J209" s="40"/>
      <c r="K209" s="40"/>
      <c r="L209" s="43"/>
      <c r="M209" s="197"/>
      <c r="N209" s="198"/>
      <c r="O209" s="68"/>
      <c r="P209" s="68"/>
      <c r="Q209" s="68"/>
      <c r="R209" s="68"/>
      <c r="S209" s="68"/>
      <c r="T209" s="68"/>
      <c r="U209" s="69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21" t="s">
        <v>217</v>
      </c>
      <c r="AU209" s="21" t="s">
        <v>83</v>
      </c>
    </row>
    <row r="210" spans="1:65" s="2" customFormat="1" ht="16.5" customHeight="1">
      <c r="A210" s="38"/>
      <c r="B210" s="39"/>
      <c r="C210" s="249" t="s">
        <v>564</v>
      </c>
      <c r="D210" s="249" t="s">
        <v>1397</v>
      </c>
      <c r="E210" s="250" t="s">
        <v>4544</v>
      </c>
      <c r="F210" s="251" t="s">
        <v>4543</v>
      </c>
      <c r="G210" s="252" t="s">
        <v>331</v>
      </c>
      <c r="H210" s="253">
        <v>95</v>
      </c>
      <c r="I210" s="254"/>
      <c r="J210" s="253">
        <f>ROUND(I210*H210,2)</f>
        <v>0</v>
      </c>
      <c r="K210" s="251" t="s">
        <v>18</v>
      </c>
      <c r="L210" s="255"/>
      <c r="M210" s="256" t="s">
        <v>18</v>
      </c>
      <c r="N210" s="257" t="s">
        <v>42</v>
      </c>
      <c r="O210" s="68"/>
      <c r="P210" s="190">
        <f>O210*H210</f>
        <v>0</v>
      </c>
      <c r="Q210" s="190">
        <v>0</v>
      </c>
      <c r="R210" s="190">
        <f>Q210*H210</f>
        <v>0</v>
      </c>
      <c r="S210" s="190">
        <v>0</v>
      </c>
      <c r="T210" s="190">
        <f>S210*H210</f>
        <v>0</v>
      </c>
      <c r="U210" s="191" t="s">
        <v>18</v>
      </c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2" t="s">
        <v>545</v>
      </c>
      <c r="AT210" s="192" t="s">
        <v>1397</v>
      </c>
      <c r="AU210" s="192" t="s">
        <v>83</v>
      </c>
      <c r="AY210" s="21" t="s">
        <v>208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21" t="s">
        <v>76</v>
      </c>
      <c r="BK210" s="193">
        <f>ROUND(I210*H210,2)</f>
        <v>0</v>
      </c>
      <c r="BL210" s="21" t="s">
        <v>343</v>
      </c>
      <c r="BM210" s="192" t="s">
        <v>729</v>
      </c>
    </row>
    <row r="211" spans="1:65" s="2" customFormat="1" ht="11.25">
      <c r="A211" s="38"/>
      <c r="B211" s="39"/>
      <c r="C211" s="40"/>
      <c r="D211" s="194" t="s">
        <v>217</v>
      </c>
      <c r="E211" s="40"/>
      <c r="F211" s="195" t="s">
        <v>4543</v>
      </c>
      <c r="G211" s="40"/>
      <c r="H211" s="40"/>
      <c r="I211" s="196"/>
      <c r="J211" s="40"/>
      <c r="K211" s="40"/>
      <c r="L211" s="43"/>
      <c r="M211" s="197"/>
      <c r="N211" s="198"/>
      <c r="O211" s="68"/>
      <c r="P211" s="68"/>
      <c r="Q211" s="68"/>
      <c r="R211" s="68"/>
      <c r="S211" s="68"/>
      <c r="T211" s="68"/>
      <c r="U211" s="69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21" t="s">
        <v>217</v>
      </c>
      <c r="AU211" s="21" t="s">
        <v>83</v>
      </c>
    </row>
    <row r="212" spans="1:65" s="2" customFormat="1" ht="16.5" customHeight="1">
      <c r="A212" s="38"/>
      <c r="B212" s="39"/>
      <c r="C212" s="182" t="s">
        <v>570</v>
      </c>
      <c r="D212" s="182" t="s">
        <v>212</v>
      </c>
      <c r="E212" s="183" t="s">
        <v>4545</v>
      </c>
      <c r="F212" s="184" t="s">
        <v>4546</v>
      </c>
      <c r="G212" s="185" t="s">
        <v>331</v>
      </c>
      <c r="H212" s="186">
        <v>60</v>
      </c>
      <c r="I212" s="187"/>
      <c r="J212" s="186">
        <f>ROUND(I212*H212,2)</f>
        <v>0</v>
      </c>
      <c r="K212" s="184" t="s">
        <v>18</v>
      </c>
      <c r="L212" s="43"/>
      <c r="M212" s="188" t="s">
        <v>18</v>
      </c>
      <c r="N212" s="189" t="s">
        <v>42</v>
      </c>
      <c r="O212" s="68"/>
      <c r="P212" s="190">
        <f>O212*H212</f>
        <v>0</v>
      </c>
      <c r="Q212" s="190">
        <v>0</v>
      </c>
      <c r="R212" s="190">
        <f>Q212*H212</f>
        <v>0</v>
      </c>
      <c r="S212" s="190">
        <v>0</v>
      </c>
      <c r="T212" s="190">
        <f>S212*H212</f>
        <v>0</v>
      </c>
      <c r="U212" s="191" t="s">
        <v>18</v>
      </c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2" t="s">
        <v>343</v>
      </c>
      <c r="AT212" s="192" t="s">
        <v>212</v>
      </c>
      <c r="AU212" s="192" t="s">
        <v>83</v>
      </c>
      <c r="AY212" s="21" t="s">
        <v>208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1" t="s">
        <v>76</v>
      </c>
      <c r="BK212" s="193">
        <f>ROUND(I212*H212,2)</f>
        <v>0</v>
      </c>
      <c r="BL212" s="21" t="s">
        <v>343</v>
      </c>
      <c r="BM212" s="192" t="s">
        <v>749</v>
      </c>
    </row>
    <row r="213" spans="1:65" s="2" customFormat="1" ht="11.25">
      <c r="A213" s="38"/>
      <c r="B213" s="39"/>
      <c r="C213" s="40"/>
      <c r="D213" s="194" t="s">
        <v>217</v>
      </c>
      <c r="E213" s="40"/>
      <c r="F213" s="195" t="s">
        <v>4546</v>
      </c>
      <c r="G213" s="40"/>
      <c r="H213" s="40"/>
      <c r="I213" s="196"/>
      <c r="J213" s="40"/>
      <c r="K213" s="40"/>
      <c r="L213" s="43"/>
      <c r="M213" s="197"/>
      <c r="N213" s="198"/>
      <c r="O213" s="68"/>
      <c r="P213" s="68"/>
      <c r="Q213" s="68"/>
      <c r="R213" s="68"/>
      <c r="S213" s="68"/>
      <c r="T213" s="68"/>
      <c r="U213" s="69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21" t="s">
        <v>217</v>
      </c>
      <c r="AU213" s="21" t="s">
        <v>83</v>
      </c>
    </row>
    <row r="214" spans="1:65" s="2" customFormat="1" ht="16.5" customHeight="1">
      <c r="A214" s="38"/>
      <c r="B214" s="39"/>
      <c r="C214" s="249" t="s">
        <v>577</v>
      </c>
      <c r="D214" s="249" t="s">
        <v>1397</v>
      </c>
      <c r="E214" s="250" t="s">
        <v>4547</v>
      </c>
      <c r="F214" s="251" t="s">
        <v>4546</v>
      </c>
      <c r="G214" s="252" t="s">
        <v>331</v>
      </c>
      <c r="H214" s="253">
        <v>60</v>
      </c>
      <c r="I214" s="254"/>
      <c r="J214" s="253">
        <f>ROUND(I214*H214,2)</f>
        <v>0</v>
      </c>
      <c r="K214" s="251" t="s">
        <v>18</v>
      </c>
      <c r="L214" s="255"/>
      <c r="M214" s="256" t="s">
        <v>18</v>
      </c>
      <c r="N214" s="257" t="s">
        <v>42</v>
      </c>
      <c r="O214" s="68"/>
      <c r="P214" s="190">
        <f>O214*H214</f>
        <v>0</v>
      </c>
      <c r="Q214" s="190">
        <v>0</v>
      </c>
      <c r="R214" s="190">
        <f>Q214*H214</f>
        <v>0</v>
      </c>
      <c r="S214" s="190">
        <v>0</v>
      </c>
      <c r="T214" s="190">
        <f>S214*H214</f>
        <v>0</v>
      </c>
      <c r="U214" s="191" t="s">
        <v>18</v>
      </c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2" t="s">
        <v>545</v>
      </c>
      <c r="AT214" s="192" t="s">
        <v>1397</v>
      </c>
      <c r="AU214" s="192" t="s">
        <v>83</v>
      </c>
      <c r="AY214" s="21" t="s">
        <v>208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1" t="s">
        <v>76</v>
      </c>
      <c r="BK214" s="193">
        <f>ROUND(I214*H214,2)</f>
        <v>0</v>
      </c>
      <c r="BL214" s="21" t="s">
        <v>343</v>
      </c>
      <c r="BM214" s="192" t="s">
        <v>764</v>
      </c>
    </row>
    <row r="215" spans="1:65" s="2" customFormat="1" ht="11.25">
      <c r="A215" s="38"/>
      <c r="B215" s="39"/>
      <c r="C215" s="40"/>
      <c r="D215" s="194" t="s">
        <v>217</v>
      </c>
      <c r="E215" s="40"/>
      <c r="F215" s="195" t="s">
        <v>4546</v>
      </c>
      <c r="G215" s="40"/>
      <c r="H215" s="40"/>
      <c r="I215" s="196"/>
      <c r="J215" s="40"/>
      <c r="K215" s="40"/>
      <c r="L215" s="43"/>
      <c r="M215" s="197"/>
      <c r="N215" s="198"/>
      <c r="O215" s="68"/>
      <c r="P215" s="68"/>
      <c r="Q215" s="68"/>
      <c r="R215" s="68"/>
      <c r="S215" s="68"/>
      <c r="T215" s="68"/>
      <c r="U215" s="69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21" t="s">
        <v>217</v>
      </c>
      <c r="AU215" s="21" t="s">
        <v>83</v>
      </c>
    </row>
    <row r="216" spans="1:65" s="2" customFormat="1" ht="16.5" customHeight="1">
      <c r="A216" s="38"/>
      <c r="B216" s="39"/>
      <c r="C216" s="182" t="s">
        <v>601</v>
      </c>
      <c r="D216" s="182" t="s">
        <v>212</v>
      </c>
      <c r="E216" s="183" t="s">
        <v>4548</v>
      </c>
      <c r="F216" s="184" t="s">
        <v>4549</v>
      </c>
      <c r="G216" s="185" t="s">
        <v>331</v>
      </c>
      <c r="H216" s="186">
        <v>150</v>
      </c>
      <c r="I216" s="187"/>
      <c r="J216" s="186">
        <f>ROUND(I216*H216,2)</f>
        <v>0</v>
      </c>
      <c r="K216" s="184" t="s">
        <v>18</v>
      </c>
      <c r="L216" s="43"/>
      <c r="M216" s="188" t="s">
        <v>18</v>
      </c>
      <c r="N216" s="189" t="s">
        <v>42</v>
      </c>
      <c r="O216" s="68"/>
      <c r="P216" s="190">
        <f>O216*H216</f>
        <v>0</v>
      </c>
      <c r="Q216" s="190">
        <v>0</v>
      </c>
      <c r="R216" s="190">
        <f>Q216*H216</f>
        <v>0</v>
      </c>
      <c r="S216" s="190">
        <v>0</v>
      </c>
      <c r="T216" s="190">
        <f>S216*H216</f>
        <v>0</v>
      </c>
      <c r="U216" s="191" t="s">
        <v>18</v>
      </c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2" t="s">
        <v>343</v>
      </c>
      <c r="AT216" s="192" t="s">
        <v>212</v>
      </c>
      <c r="AU216" s="192" t="s">
        <v>83</v>
      </c>
      <c r="AY216" s="21" t="s">
        <v>208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21" t="s">
        <v>76</v>
      </c>
      <c r="BK216" s="193">
        <f>ROUND(I216*H216,2)</f>
        <v>0</v>
      </c>
      <c r="BL216" s="21" t="s">
        <v>343</v>
      </c>
      <c r="BM216" s="192" t="s">
        <v>782</v>
      </c>
    </row>
    <row r="217" spans="1:65" s="2" customFormat="1" ht="11.25">
      <c r="A217" s="38"/>
      <c r="B217" s="39"/>
      <c r="C217" s="40"/>
      <c r="D217" s="194" t="s">
        <v>217</v>
      </c>
      <c r="E217" s="40"/>
      <c r="F217" s="195" t="s">
        <v>4549</v>
      </c>
      <c r="G217" s="40"/>
      <c r="H217" s="40"/>
      <c r="I217" s="196"/>
      <c r="J217" s="40"/>
      <c r="K217" s="40"/>
      <c r="L217" s="43"/>
      <c r="M217" s="197"/>
      <c r="N217" s="198"/>
      <c r="O217" s="68"/>
      <c r="P217" s="68"/>
      <c r="Q217" s="68"/>
      <c r="R217" s="68"/>
      <c r="S217" s="68"/>
      <c r="T217" s="68"/>
      <c r="U217" s="69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21" t="s">
        <v>217</v>
      </c>
      <c r="AU217" s="21" t="s">
        <v>83</v>
      </c>
    </row>
    <row r="218" spans="1:65" s="2" customFormat="1" ht="16.5" customHeight="1">
      <c r="A218" s="38"/>
      <c r="B218" s="39"/>
      <c r="C218" s="249" t="s">
        <v>608</v>
      </c>
      <c r="D218" s="249" t="s">
        <v>1397</v>
      </c>
      <c r="E218" s="250" t="s">
        <v>4550</v>
      </c>
      <c r="F218" s="251" t="s">
        <v>4549</v>
      </c>
      <c r="G218" s="252" t="s">
        <v>331</v>
      </c>
      <c r="H218" s="253">
        <v>150</v>
      </c>
      <c r="I218" s="254"/>
      <c r="J218" s="253">
        <f>ROUND(I218*H218,2)</f>
        <v>0</v>
      </c>
      <c r="K218" s="251" t="s">
        <v>18</v>
      </c>
      <c r="L218" s="255"/>
      <c r="M218" s="256" t="s">
        <v>18</v>
      </c>
      <c r="N218" s="257" t="s">
        <v>42</v>
      </c>
      <c r="O218" s="68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0">
        <f>S218*H218</f>
        <v>0</v>
      </c>
      <c r="U218" s="191" t="s">
        <v>18</v>
      </c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2" t="s">
        <v>545</v>
      </c>
      <c r="AT218" s="192" t="s">
        <v>1397</v>
      </c>
      <c r="AU218" s="192" t="s">
        <v>83</v>
      </c>
      <c r="AY218" s="21" t="s">
        <v>208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1" t="s">
        <v>76</v>
      </c>
      <c r="BK218" s="193">
        <f>ROUND(I218*H218,2)</f>
        <v>0</v>
      </c>
      <c r="BL218" s="21" t="s">
        <v>343</v>
      </c>
      <c r="BM218" s="192" t="s">
        <v>798</v>
      </c>
    </row>
    <row r="219" spans="1:65" s="2" customFormat="1" ht="11.25">
      <c r="A219" s="38"/>
      <c r="B219" s="39"/>
      <c r="C219" s="40"/>
      <c r="D219" s="194" t="s">
        <v>217</v>
      </c>
      <c r="E219" s="40"/>
      <c r="F219" s="195" t="s">
        <v>4549</v>
      </c>
      <c r="G219" s="40"/>
      <c r="H219" s="40"/>
      <c r="I219" s="196"/>
      <c r="J219" s="40"/>
      <c r="K219" s="40"/>
      <c r="L219" s="43"/>
      <c r="M219" s="197"/>
      <c r="N219" s="198"/>
      <c r="O219" s="68"/>
      <c r="P219" s="68"/>
      <c r="Q219" s="68"/>
      <c r="R219" s="68"/>
      <c r="S219" s="68"/>
      <c r="T219" s="68"/>
      <c r="U219" s="69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21" t="s">
        <v>217</v>
      </c>
      <c r="AU219" s="21" t="s">
        <v>83</v>
      </c>
    </row>
    <row r="220" spans="1:65" s="2" customFormat="1" ht="16.5" customHeight="1">
      <c r="A220" s="38"/>
      <c r="B220" s="39"/>
      <c r="C220" s="182" t="s">
        <v>615</v>
      </c>
      <c r="D220" s="182" t="s">
        <v>212</v>
      </c>
      <c r="E220" s="183" t="s">
        <v>4551</v>
      </c>
      <c r="F220" s="184" t="s">
        <v>4552</v>
      </c>
      <c r="G220" s="185" t="s">
        <v>331</v>
      </c>
      <c r="H220" s="186">
        <v>85</v>
      </c>
      <c r="I220" s="187"/>
      <c r="J220" s="186">
        <f>ROUND(I220*H220,2)</f>
        <v>0</v>
      </c>
      <c r="K220" s="184" t="s">
        <v>18</v>
      </c>
      <c r="L220" s="43"/>
      <c r="M220" s="188" t="s">
        <v>18</v>
      </c>
      <c r="N220" s="189" t="s">
        <v>42</v>
      </c>
      <c r="O220" s="68"/>
      <c r="P220" s="190">
        <f>O220*H220</f>
        <v>0</v>
      </c>
      <c r="Q220" s="190">
        <v>0</v>
      </c>
      <c r="R220" s="190">
        <f>Q220*H220</f>
        <v>0</v>
      </c>
      <c r="S220" s="190">
        <v>0</v>
      </c>
      <c r="T220" s="190">
        <f>S220*H220</f>
        <v>0</v>
      </c>
      <c r="U220" s="191" t="s">
        <v>18</v>
      </c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2" t="s">
        <v>343</v>
      </c>
      <c r="AT220" s="192" t="s">
        <v>212</v>
      </c>
      <c r="AU220" s="192" t="s">
        <v>83</v>
      </c>
      <c r="AY220" s="21" t="s">
        <v>208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21" t="s">
        <v>76</v>
      </c>
      <c r="BK220" s="193">
        <f>ROUND(I220*H220,2)</f>
        <v>0</v>
      </c>
      <c r="BL220" s="21" t="s">
        <v>343</v>
      </c>
      <c r="BM220" s="192" t="s">
        <v>814</v>
      </c>
    </row>
    <row r="221" spans="1:65" s="2" customFormat="1" ht="11.25">
      <c r="A221" s="38"/>
      <c r="B221" s="39"/>
      <c r="C221" s="40"/>
      <c r="D221" s="194" t="s">
        <v>217</v>
      </c>
      <c r="E221" s="40"/>
      <c r="F221" s="195" t="s">
        <v>4552</v>
      </c>
      <c r="G221" s="40"/>
      <c r="H221" s="40"/>
      <c r="I221" s="196"/>
      <c r="J221" s="40"/>
      <c r="K221" s="40"/>
      <c r="L221" s="43"/>
      <c r="M221" s="197"/>
      <c r="N221" s="198"/>
      <c r="O221" s="68"/>
      <c r="P221" s="68"/>
      <c r="Q221" s="68"/>
      <c r="R221" s="68"/>
      <c r="S221" s="68"/>
      <c r="T221" s="68"/>
      <c r="U221" s="69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21" t="s">
        <v>217</v>
      </c>
      <c r="AU221" s="21" t="s">
        <v>83</v>
      </c>
    </row>
    <row r="222" spans="1:65" s="2" customFormat="1" ht="16.5" customHeight="1">
      <c r="A222" s="38"/>
      <c r="B222" s="39"/>
      <c r="C222" s="249" t="s">
        <v>621</v>
      </c>
      <c r="D222" s="249" t="s">
        <v>1397</v>
      </c>
      <c r="E222" s="250" t="s">
        <v>4553</v>
      </c>
      <c r="F222" s="251" t="s">
        <v>4552</v>
      </c>
      <c r="G222" s="252" t="s">
        <v>331</v>
      </c>
      <c r="H222" s="253">
        <v>85</v>
      </c>
      <c r="I222" s="254"/>
      <c r="J222" s="253">
        <f>ROUND(I222*H222,2)</f>
        <v>0</v>
      </c>
      <c r="K222" s="251" t="s">
        <v>18</v>
      </c>
      <c r="L222" s="255"/>
      <c r="M222" s="256" t="s">
        <v>18</v>
      </c>
      <c r="N222" s="257" t="s">
        <v>42</v>
      </c>
      <c r="O222" s="68"/>
      <c r="P222" s="190">
        <f>O222*H222</f>
        <v>0</v>
      </c>
      <c r="Q222" s="190">
        <v>0</v>
      </c>
      <c r="R222" s="190">
        <f>Q222*H222</f>
        <v>0</v>
      </c>
      <c r="S222" s="190">
        <v>0</v>
      </c>
      <c r="T222" s="190">
        <f>S222*H222</f>
        <v>0</v>
      </c>
      <c r="U222" s="191" t="s">
        <v>18</v>
      </c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2" t="s">
        <v>545</v>
      </c>
      <c r="AT222" s="192" t="s">
        <v>1397</v>
      </c>
      <c r="AU222" s="192" t="s">
        <v>83</v>
      </c>
      <c r="AY222" s="21" t="s">
        <v>208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21" t="s">
        <v>76</v>
      </c>
      <c r="BK222" s="193">
        <f>ROUND(I222*H222,2)</f>
        <v>0</v>
      </c>
      <c r="BL222" s="21" t="s">
        <v>343</v>
      </c>
      <c r="BM222" s="192" t="s">
        <v>832</v>
      </c>
    </row>
    <row r="223" spans="1:65" s="2" customFormat="1" ht="11.25">
      <c r="A223" s="38"/>
      <c r="B223" s="39"/>
      <c r="C223" s="40"/>
      <c r="D223" s="194" t="s">
        <v>217</v>
      </c>
      <c r="E223" s="40"/>
      <c r="F223" s="195" t="s">
        <v>4552</v>
      </c>
      <c r="G223" s="40"/>
      <c r="H223" s="40"/>
      <c r="I223" s="196"/>
      <c r="J223" s="40"/>
      <c r="K223" s="40"/>
      <c r="L223" s="43"/>
      <c r="M223" s="197"/>
      <c r="N223" s="198"/>
      <c r="O223" s="68"/>
      <c r="P223" s="68"/>
      <c r="Q223" s="68"/>
      <c r="R223" s="68"/>
      <c r="S223" s="68"/>
      <c r="T223" s="68"/>
      <c r="U223" s="69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21" t="s">
        <v>217</v>
      </c>
      <c r="AU223" s="21" t="s">
        <v>83</v>
      </c>
    </row>
    <row r="224" spans="1:65" s="2" customFormat="1" ht="16.5" customHeight="1">
      <c r="A224" s="38"/>
      <c r="B224" s="39"/>
      <c r="C224" s="182" t="s">
        <v>626</v>
      </c>
      <c r="D224" s="182" t="s">
        <v>212</v>
      </c>
      <c r="E224" s="183" t="s">
        <v>4554</v>
      </c>
      <c r="F224" s="184" t="s">
        <v>4555</v>
      </c>
      <c r="G224" s="185" t="s">
        <v>1974</v>
      </c>
      <c r="H224" s="186">
        <v>50</v>
      </c>
      <c r="I224" s="187"/>
      <c r="J224" s="186">
        <f>ROUND(I224*H224,2)</f>
        <v>0</v>
      </c>
      <c r="K224" s="184" t="s">
        <v>18</v>
      </c>
      <c r="L224" s="43"/>
      <c r="M224" s="188" t="s">
        <v>18</v>
      </c>
      <c r="N224" s="189" t="s">
        <v>42</v>
      </c>
      <c r="O224" s="68"/>
      <c r="P224" s="190">
        <f>O224*H224</f>
        <v>0</v>
      </c>
      <c r="Q224" s="190">
        <v>0</v>
      </c>
      <c r="R224" s="190">
        <f>Q224*H224</f>
        <v>0</v>
      </c>
      <c r="S224" s="190">
        <v>0</v>
      </c>
      <c r="T224" s="190">
        <f>S224*H224</f>
        <v>0</v>
      </c>
      <c r="U224" s="191" t="s">
        <v>18</v>
      </c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2" t="s">
        <v>343</v>
      </c>
      <c r="AT224" s="192" t="s">
        <v>212</v>
      </c>
      <c r="AU224" s="192" t="s">
        <v>83</v>
      </c>
      <c r="AY224" s="21" t="s">
        <v>208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1" t="s">
        <v>76</v>
      </c>
      <c r="BK224" s="193">
        <f>ROUND(I224*H224,2)</f>
        <v>0</v>
      </c>
      <c r="BL224" s="21" t="s">
        <v>343</v>
      </c>
      <c r="BM224" s="192" t="s">
        <v>848</v>
      </c>
    </row>
    <row r="225" spans="1:65" s="2" customFormat="1" ht="11.25">
      <c r="A225" s="38"/>
      <c r="B225" s="39"/>
      <c r="C225" s="40"/>
      <c r="D225" s="194" t="s">
        <v>217</v>
      </c>
      <c r="E225" s="40"/>
      <c r="F225" s="195" t="s">
        <v>4555</v>
      </c>
      <c r="G225" s="40"/>
      <c r="H225" s="40"/>
      <c r="I225" s="196"/>
      <c r="J225" s="40"/>
      <c r="K225" s="40"/>
      <c r="L225" s="43"/>
      <c r="M225" s="197"/>
      <c r="N225" s="198"/>
      <c r="O225" s="68"/>
      <c r="P225" s="68"/>
      <c r="Q225" s="68"/>
      <c r="R225" s="68"/>
      <c r="S225" s="68"/>
      <c r="T225" s="68"/>
      <c r="U225" s="69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21" t="s">
        <v>217</v>
      </c>
      <c r="AU225" s="21" t="s">
        <v>83</v>
      </c>
    </row>
    <row r="226" spans="1:65" s="2" customFormat="1" ht="16.5" customHeight="1">
      <c r="A226" s="38"/>
      <c r="B226" s="39"/>
      <c r="C226" s="249" t="s">
        <v>633</v>
      </c>
      <c r="D226" s="249" t="s">
        <v>1397</v>
      </c>
      <c r="E226" s="250" t="s">
        <v>4556</v>
      </c>
      <c r="F226" s="251" t="s">
        <v>4555</v>
      </c>
      <c r="G226" s="252" t="s">
        <v>1974</v>
      </c>
      <c r="H226" s="253">
        <v>50</v>
      </c>
      <c r="I226" s="254"/>
      <c r="J226" s="253">
        <f>ROUND(I226*H226,2)</f>
        <v>0</v>
      </c>
      <c r="K226" s="251" t="s">
        <v>18</v>
      </c>
      <c r="L226" s="255"/>
      <c r="M226" s="256" t="s">
        <v>18</v>
      </c>
      <c r="N226" s="257" t="s">
        <v>42</v>
      </c>
      <c r="O226" s="68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0">
        <f>S226*H226</f>
        <v>0</v>
      </c>
      <c r="U226" s="191" t="s">
        <v>18</v>
      </c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2" t="s">
        <v>545</v>
      </c>
      <c r="AT226" s="192" t="s">
        <v>1397</v>
      </c>
      <c r="AU226" s="192" t="s">
        <v>83</v>
      </c>
      <c r="AY226" s="21" t="s">
        <v>208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21" t="s">
        <v>76</v>
      </c>
      <c r="BK226" s="193">
        <f>ROUND(I226*H226,2)</f>
        <v>0</v>
      </c>
      <c r="BL226" s="21" t="s">
        <v>343</v>
      </c>
      <c r="BM226" s="192" t="s">
        <v>863</v>
      </c>
    </row>
    <row r="227" spans="1:65" s="2" customFormat="1" ht="11.25">
      <c r="A227" s="38"/>
      <c r="B227" s="39"/>
      <c r="C227" s="40"/>
      <c r="D227" s="194" t="s">
        <v>217</v>
      </c>
      <c r="E227" s="40"/>
      <c r="F227" s="195" t="s">
        <v>4555</v>
      </c>
      <c r="G227" s="40"/>
      <c r="H227" s="40"/>
      <c r="I227" s="196"/>
      <c r="J227" s="40"/>
      <c r="K227" s="40"/>
      <c r="L227" s="43"/>
      <c r="M227" s="197"/>
      <c r="N227" s="198"/>
      <c r="O227" s="68"/>
      <c r="P227" s="68"/>
      <c r="Q227" s="68"/>
      <c r="R227" s="68"/>
      <c r="S227" s="68"/>
      <c r="T227" s="68"/>
      <c r="U227" s="69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21" t="s">
        <v>217</v>
      </c>
      <c r="AU227" s="21" t="s">
        <v>83</v>
      </c>
    </row>
    <row r="228" spans="1:65" s="2" customFormat="1" ht="24.2" customHeight="1">
      <c r="A228" s="38"/>
      <c r="B228" s="39"/>
      <c r="C228" s="182" t="s">
        <v>641</v>
      </c>
      <c r="D228" s="182" t="s">
        <v>212</v>
      </c>
      <c r="E228" s="183" t="s">
        <v>4557</v>
      </c>
      <c r="F228" s="184" t="s">
        <v>4558</v>
      </c>
      <c r="G228" s="185" t="s">
        <v>331</v>
      </c>
      <c r="H228" s="186">
        <v>20</v>
      </c>
      <c r="I228" s="187"/>
      <c r="J228" s="186">
        <f>ROUND(I228*H228,2)</f>
        <v>0</v>
      </c>
      <c r="K228" s="184" t="s">
        <v>18</v>
      </c>
      <c r="L228" s="43"/>
      <c r="M228" s="188" t="s">
        <v>18</v>
      </c>
      <c r="N228" s="189" t="s">
        <v>42</v>
      </c>
      <c r="O228" s="68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0">
        <f>S228*H228</f>
        <v>0</v>
      </c>
      <c r="U228" s="191" t="s">
        <v>18</v>
      </c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2" t="s">
        <v>343</v>
      </c>
      <c r="AT228" s="192" t="s">
        <v>212</v>
      </c>
      <c r="AU228" s="192" t="s">
        <v>83</v>
      </c>
      <c r="AY228" s="21" t="s">
        <v>208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1" t="s">
        <v>76</v>
      </c>
      <c r="BK228" s="193">
        <f>ROUND(I228*H228,2)</f>
        <v>0</v>
      </c>
      <c r="BL228" s="21" t="s">
        <v>343</v>
      </c>
      <c r="BM228" s="192" t="s">
        <v>875</v>
      </c>
    </row>
    <row r="229" spans="1:65" s="2" customFormat="1" ht="11.25">
      <c r="A229" s="38"/>
      <c r="B229" s="39"/>
      <c r="C229" s="40"/>
      <c r="D229" s="194" t="s">
        <v>217</v>
      </c>
      <c r="E229" s="40"/>
      <c r="F229" s="195" t="s">
        <v>4558</v>
      </c>
      <c r="G229" s="40"/>
      <c r="H229" s="40"/>
      <c r="I229" s="196"/>
      <c r="J229" s="40"/>
      <c r="K229" s="40"/>
      <c r="L229" s="43"/>
      <c r="M229" s="197"/>
      <c r="N229" s="198"/>
      <c r="O229" s="68"/>
      <c r="P229" s="68"/>
      <c r="Q229" s="68"/>
      <c r="R229" s="68"/>
      <c r="S229" s="68"/>
      <c r="T229" s="68"/>
      <c r="U229" s="69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21" t="s">
        <v>217</v>
      </c>
      <c r="AU229" s="21" t="s">
        <v>83</v>
      </c>
    </row>
    <row r="230" spans="1:65" s="2" customFormat="1" ht="24.2" customHeight="1">
      <c r="A230" s="38"/>
      <c r="B230" s="39"/>
      <c r="C230" s="249" t="s">
        <v>650</v>
      </c>
      <c r="D230" s="249" t="s">
        <v>1397</v>
      </c>
      <c r="E230" s="250" t="s">
        <v>4559</v>
      </c>
      <c r="F230" s="251" t="s">
        <v>4558</v>
      </c>
      <c r="G230" s="252" t="s">
        <v>331</v>
      </c>
      <c r="H230" s="253">
        <v>20</v>
      </c>
      <c r="I230" s="254"/>
      <c r="J230" s="253">
        <f>ROUND(I230*H230,2)</f>
        <v>0</v>
      </c>
      <c r="K230" s="251" t="s">
        <v>18</v>
      </c>
      <c r="L230" s="255"/>
      <c r="M230" s="256" t="s">
        <v>18</v>
      </c>
      <c r="N230" s="257" t="s">
        <v>42</v>
      </c>
      <c r="O230" s="68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0">
        <f>S230*H230</f>
        <v>0</v>
      </c>
      <c r="U230" s="191" t="s">
        <v>18</v>
      </c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2" t="s">
        <v>545</v>
      </c>
      <c r="AT230" s="192" t="s">
        <v>1397</v>
      </c>
      <c r="AU230" s="192" t="s">
        <v>83</v>
      </c>
      <c r="AY230" s="21" t="s">
        <v>208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21" t="s">
        <v>76</v>
      </c>
      <c r="BK230" s="193">
        <f>ROUND(I230*H230,2)</f>
        <v>0</v>
      </c>
      <c r="BL230" s="21" t="s">
        <v>343</v>
      </c>
      <c r="BM230" s="192" t="s">
        <v>887</v>
      </c>
    </row>
    <row r="231" spans="1:65" s="2" customFormat="1" ht="11.25">
      <c r="A231" s="38"/>
      <c r="B231" s="39"/>
      <c r="C231" s="40"/>
      <c r="D231" s="194" t="s">
        <v>217</v>
      </c>
      <c r="E231" s="40"/>
      <c r="F231" s="195" t="s">
        <v>4558</v>
      </c>
      <c r="G231" s="40"/>
      <c r="H231" s="40"/>
      <c r="I231" s="196"/>
      <c r="J231" s="40"/>
      <c r="K231" s="40"/>
      <c r="L231" s="43"/>
      <c r="M231" s="197"/>
      <c r="N231" s="198"/>
      <c r="O231" s="68"/>
      <c r="P231" s="68"/>
      <c r="Q231" s="68"/>
      <c r="R231" s="68"/>
      <c r="S231" s="68"/>
      <c r="T231" s="68"/>
      <c r="U231" s="69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21" t="s">
        <v>217</v>
      </c>
      <c r="AU231" s="21" t="s">
        <v>83</v>
      </c>
    </row>
    <row r="232" spans="1:65" s="2" customFormat="1" ht="24.2" customHeight="1">
      <c r="A232" s="38"/>
      <c r="B232" s="39"/>
      <c r="C232" s="182" t="s">
        <v>660</v>
      </c>
      <c r="D232" s="182" t="s">
        <v>212</v>
      </c>
      <c r="E232" s="183" t="s">
        <v>4560</v>
      </c>
      <c r="F232" s="184" t="s">
        <v>4561</v>
      </c>
      <c r="G232" s="185" t="s">
        <v>331</v>
      </c>
      <c r="H232" s="186">
        <v>350</v>
      </c>
      <c r="I232" s="187"/>
      <c r="J232" s="186">
        <f>ROUND(I232*H232,2)</f>
        <v>0</v>
      </c>
      <c r="K232" s="184" t="s">
        <v>18</v>
      </c>
      <c r="L232" s="43"/>
      <c r="M232" s="188" t="s">
        <v>18</v>
      </c>
      <c r="N232" s="189" t="s">
        <v>42</v>
      </c>
      <c r="O232" s="68"/>
      <c r="P232" s="190">
        <f>O232*H232</f>
        <v>0</v>
      </c>
      <c r="Q232" s="190">
        <v>0</v>
      </c>
      <c r="R232" s="190">
        <f>Q232*H232</f>
        <v>0</v>
      </c>
      <c r="S232" s="190">
        <v>0</v>
      </c>
      <c r="T232" s="190">
        <f>S232*H232</f>
        <v>0</v>
      </c>
      <c r="U232" s="191" t="s">
        <v>18</v>
      </c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2" t="s">
        <v>343</v>
      </c>
      <c r="AT232" s="192" t="s">
        <v>212</v>
      </c>
      <c r="AU232" s="192" t="s">
        <v>83</v>
      </c>
      <c r="AY232" s="21" t="s">
        <v>208</v>
      </c>
      <c r="BE232" s="193">
        <f>IF(N232="základní",J232,0)</f>
        <v>0</v>
      </c>
      <c r="BF232" s="193">
        <f>IF(N232="snížená",J232,0)</f>
        <v>0</v>
      </c>
      <c r="BG232" s="193">
        <f>IF(N232="zákl. přenesená",J232,0)</f>
        <v>0</v>
      </c>
      <c r="BH232" s="193">
        <f>IF(N232="sníž. přenesená",J232,0)</f>
        <v>0</v>
      </c>
      <c r="BI232" s="193">
        <f>IF(N232="nulová",J232,0)</f>
        <v>0</v>
      </c>
      <c r="BJ232" s="21" t="s">
        <v>76</v>
      </c>
      <c r="BK232" s="193">
        <f>ROUND(I232*H232,2)</f>
        <v>0</v>
      </c>
      <c r="BL232" s="21" t="s">
        <v>343</v>
      </c>
      <c r="BM232" s="192" t="s">
        <v>903</v>
      </c>
    </row>
    <row r="233" spans="1:65" s="2" customFormat="1" ht="11.25">
      <c r="A233" s="38"/>
      <c r="B233" s="39"/>
      <c r="C233" s="40"/>
      <c r="D233" s="194" t="s">
        <v>217</v>
      </c>
      <c r="E233" s="40"/>
      <c r="F233" s="195" t="s">
        <v>4561</v>
      </c>
      <c r="G233" s="40"/>
      <c r="H233" s="40"/>
      <c r="I233" s="196"/>
      <c r="J233" s="40"/>
      <c r="K233" s="40"/>
      <c r="L233" s="43"/>
      <c r="M233" s="197"/>
      <c r="N233" s="198"/>
      <c r="O233" s="68"/>
      <c r="P233" s="68"/>
      <c r="Q233" s="68"/>
      <c r="R233" s="68"/>
      <c r="S233" s="68"/>
      <c r="T233" s="68"/>
      <c r="U233" s="69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21" t="s">
        <v>217</v>
      </c>
      <c r="AU233" s="21" t="s">
        <v>83</v>
      </c>
    </row>
    <row r="234" spans="1:65" s="2" customFormat="1" ht="24.2" customHeight="1">
      <c r="A234" s="38"/>
      <c r="B234" s="39"/>
      <c r="C234" s="249" t="s">
        <v>672</v>
      </c>
      <c r="D234" s="249" t="s">
        <v>1397</v>
      </c>
      <c r="E234" s="250" t="s">
        <v>4562</v>
      </c>
      <c r="F234" s="251" t="s">
        <v>4561</v>
      </c>
      <c r="G234" s="252" t="s">
        <v>331</v>
      </c>
      <c r="H234" s="253">
        <v>350</v>
      </c>
      <c r="I234" s="254"/>
      <c r="J234" s="253">
        <f>ROUND(I234*H234,2)</f>
        <v>0</v>
      </c>
      <c r="K234" s="251" t="s">
        <v>18</v>
      </c>
      <c r="L234" s="255"/>
      <c r="M234" s="256" t="s">
        <v>18</v>
      </c>
      <c r="N234" s="257" t="s">
        <v>42</v>
      </c>
      <c r="O234" s="68"/>
      <c r="P234" s="190">
        <f>O234*H234</f>
        <v>0</v>
      </c>
      <c r="Q234" s="190">
        <v>0</v>
      </c>
      <c r="R234" s="190">
        <f>Q234*H234</f>
        <v>0</v>
      </c>
      <c r="S234" s="190">
        <v>0</v>
      </c>
      <c r="T234" s="190">
        <f>S234*H234</f>
        <v>0</v>
      </c>
      <c r="U234" s="191" t="s">
        <v>18</v>
      </c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2" t="s">
        <v>545</v>
      </c>
      <c r="AT234" s="192" t="s">
        <v>1397</v>
      </c>
      <c r="AU234" s="192" t="s">
        <v>83</v>
      </c>
      <c r="AY234" s="21" t="s">
        <v>208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21" t="s">
        <v>76</v>
      </c>
      <c r="BK234" s="193">
        <f>ROUND(I234*H234,2)</f>
        <v>0</v>
      </c>
      <c r="BL234" s="21" t="s">
        <v>343</v>
      </c>
      <c r="BM234" s="192" t="s">
        <v>917</v>
      </c>
    </row>
    <row r="235" spans="1:65" s="2" customFormat="1" ht="11.25">
      <c r="A235" s="38"/>
      <c r="B235" s="39"/>
      <c r="C235" s="40"/>
      <c r="D235" s="194" t="s">
        <v>217</v>
      </c>
      <c r="E235" s="40"/>
      <c r="F235" s="195" t="s">
        <v>4561</v>
      </c>
      <c r="G235" s="40"/>
      <c r="H235" s="40"/>
      <c r="I235" s="196"/>
      <c r="J235" s="40"/>
      <c r="K235" s="40"/>
      <c r="L235" s="43"/>
      <c r="M235" s="197"/>
      <c r="N235" s="198"/>
      <c r="O235" s="68"/>
      <c r="P235" s="68"/>
      <c r="Q235" s="68"/>
      <c r="R235" s="68"/>
      <c r="S235" s="68"/>
      <c r="T235" s="68"/>
      <c r="U235" s="69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21" t="s">
        <v>217</v>
      </c>
      <c r="AU235" s="21" t="s">
        <v>83</v>
      </c>
    </row>
    <row r="236" spans="1:65" s="17" customFormat="1" ht="20.85" customHeight="1">
      <c r="B236" s="265"/>
      <c r="C236" s="266"/>
      <c r="D236" s="267" t="s">
        <v>70</v>
      </c>
      <c r="E236" s="267" t="s">
        <v>1538</v>
      </c>
      <c r="F236" s="267" t="s">
        <v>4563</v>
      </c>
      <c r="G236" s="266"/>
      <c r="H236" s="266"/>
      <c r="I236" s="268"/>
      <c r="J236" s="269">
        <f>BK236</f>
        <v>0</v>
      </c>
      <c r="K236" s="266"/>
      <c r="L236" s="270"/>
      <c r="M236" s="271"/>
      <c r="N236" s="272"/>
      <c r="O236" s="272"/>
      <c r="P236" s="273">
        <f>SUM(P237:P319)</f>
        <v>0</v>
      </c>
      <c r="Q236" s="272"/>
      <c r="R236" s="273">
        <f>SUM(R237:R319)</f>
        <v>0</v>
      </c>
      <c r="S236" s="272"/>
      <c r="T236" s="273">
        <f>SUM(T237:T319)</f>
        <v>0</v>
      </c>
      <c r="U236" s="274"/>
      <c r="AR236" s="275" t="s">
        <v>76</v>
      </c>
      <c r="AT236" s="276" t="s">
        <v>70</v>
      </c>
      <c r="AU236" s="276" t="s">
        <v>83</v>
      </c>
      <c r="AY236" s="275" t="s">
        <v>208</v>
      </c>
      <c r="BK236" s="277">
        <f>SUM(BK237:BK319)</f>
        <v>0</v>
      </c>
    </row>
    <row r="237" spans="1:65" s="2" customFormat="1" ht="33" customHeight="1">
      <c r="A237" s="38"/>
      <c r="B237" s="39"/>
      <c r="C237" s="182" t="s">
        <v>686</v>
      </c>
      <c r="D237" s="182" t="s">
        <v>212</v>
      </c>
      <c r="E237" s="183" t="s">
        <v>4564</v>
      </c>
      <c r="F237" s="184" t="s">
        <v>4565</v>
      </c>
      <c r="G237" s="185" t="s">
        <v>1974</v>
      </c>
      <c r="H237" s="186">
        <v>1</v>
      </c>
      <c r="I237" s="187"/>
      <c r="J237" s="186">
        <f>ROUND(I237*H237,2)</f>
        <v>0</v>
      </c>
      <c r="K237" s="184" t="s">
        <v>18</v>
      </c>
      <c r="L237" s="43"/>
      <c r="M237" s="188" t="s">
        <v>18</v>
      </c>
      <c r="N237" s="189" t="s">
        <v>42</v>
      </c>
      <c r="O237" s="68"/>
      <c r="P237" s="190">
        <f>O237*H237</f>
        <v>0</v>
      </c>
      <c r="Q237" s="190">
        <v>0</v>
      </c>
      <c r="R237" s="190">
        <f>Q237*H237</f>
        <v>0</v>
      </c>
      <c r="S237" s="190">
        <v>0</v>
      </c>
      <c r="T237" s="190">
        <f>S237*H237</f>
        <v>0</v>
      </c>
      <c r="U237" s="191" t="s">
        <v>18</v>
      </c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2" t="s">
        <v>343</v>
      </c>
      <c r="AT237" s="192" t="s">
        <v>212</v>
      </c>
      <c r="AU237" s="192" t="s">
        <v>89</v>
      </c>
      <c r="AY237" s="21" t="s">
        <v>208</v>
      </c>
      <c r="BE237" s="193">
        <f>IF(N237="základní",J237,0)</f>
        <v>0</v>
      </c>
      <c r="BF237" s="193">
        <f>IF(N237="snížená",J237,0)</f>
        <v>0</v>
      </c>
      <c r="BG237" s="193">
        <f>IF(N237="zákl. přenesená",J237,0)</f>
        <v>0</v>
      </c>
      <c r="BH237" s="193">
        <f>IF(N237="sníž. přenesená",J237,0)</f>
        <v>0</v>
      </c>
      <c r="BI237" s="193">
        <f>IF(N237="nulová",J237,0)</f>
        <v>0</v>
      </c>
      <c r="BJ237" s="21" t="s">
        <v>76</v>
      </c>
      <c r="BK237" s="193">
        <f>ROUND(I237*H237,2)</f>
        <v>0</v>
      </c>
      <c r="BL237" s="21" t="s">
        <v>343</v>
      </c>
      <c r="BM237" s="192" t="s">
        <v>1640</v>
      </c>
    </row>
    <row r="238" spans="1:65" s="2" customFormat="1" ht="19.5">
      <c r="A238" s="38"/>
      <c r="B238" s="39"/>
      <c r="C238" s="40"/>
      <c r="D238" s="194" t="s">
        <v>217</v>
      </c>
      <c r="E238" s="40"/>
      <c r="F238" s="195" t="s">
        <v>4565</v>
      </c>
      <c r="G238" s="40"/>
      <c r="H238" s="40"/>
      <c r="I238" s="196"/>
      <c r="J238" s="40"/>
      <c r="K238" s="40"/>
      <c r="L238" s="43"/>
      <c r="M238" s="197"/>
      <c r="N238" s="198"/>
      <c r="O238" s="68"/>
      <c r="P238" s="68"/>
      <c r="Q238" s="68"/>
      <c r="R238" s="68"/>
      <c r="S238" s="68"/>
      <c r="T238" s="68"/>
      <c r="U238" s="69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21" t="s">
        <v>217</v>
      </c>
      <c r="AU238" s="21" t="s">
        <v>89</v>
      </c>
    </row>
    <row r="239" spans="1:65" s="2" customFormat="1" ht="33" customHeight="1">
      <c r="A239" s="38"/>
      <c r="B239" s="39"/>
      <c r="C239" s="249" t="s">
        <v>693</v>
      </c>
      <c r="D239" s="249" t="s">
        <v>1397</v>
      </c>
      <c r="E239" s="250" t="s">
        <v>4566</v>
      </c>
      <c r="F239" s="251" t="s">
        <v>4567</v>
      </c>
      <c r="G239" s="252" t="s">
        <v>1974</v>
      </c>
      <c r="H239" s="253">
        <v>1</v>
      </c>
      <c r="I239" s="254"/>
      <c r="J239" s="253">
        <f>ROUND(I239*H239,2)</f>
        <v>0</v>
      </c>
      <c r="K239" s="251" t="s">
        <v>18</v>
      </c>
      <c r="L239" s="255"/>
      <c r="M239" s="256" t="s">
        <v>18</v>
      </c>
      <c r="N239" s="257" t="s">
        <v>42</v>
      </c>
      <c r="O239" s="68"/>
      <c r="P239" s="190">
        <f>O239*H239</f>
        <v>0</v>
      </c>
      <c r="Q239" s="190">
        <v>0</v>
      </c>
      <c r="R239" s="190">
        <f>Q239*H239</f>
        <v>0</v>
      </c>
      <c r="S239" s="190">
        <v>0</v>
      </c>
      <c r="T239" s="190">
        <f>S239*H239</f>
        <v>0</v>
      </c>
      <c r="U239" s="191" t="s">
        <v>18</v>
      </c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2" t="s">
        <v>545</v>
      </c>
      <c r="AT239" s="192" t="s">
        <v>1397</v>
      </c>
      <c r="AU239" s="192" t="s">
        <v>89</v>
      </c>
      <c r="AY239" s="21" t="s">
        <v>208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21" t="s">
        <v>76</v>
      </c>
      <c r="BK239" s="193">
        <f>ROUND(I239*H239,2)</f>
        <v>0</v>
      </c>
      <c r="BL239" s="21" t="s">
        <v>343</v>
      </c>
      <c r="BM239" s="192" t="s">
        <v>1653</v>
      </c>
    </row>
    <row r="240" spans="1:65" s="2" customFormat="1" ht="19.5">
      <c r="A240" s="38"/>
      <c r="B240" s="39"/>
      <c r="C240" s="40"/>
      <c r="D240" s="194" t="s">
        <v>217</v>
      </c>
      <c r="E240" s="40"/>
      <c r="F240" s="195" t="s">
        <v>4567</v>
      </c>
      <c r="G240" s="40"/>
      <c r="H240" s="40"/>
      <c r="I240" s="196"/>
      <c r="J240" s="40"/>
      <c r="K240" s="40"/>
      <c r="L240" s="43"/>
      <c r="M240" s="197"/>
      <c r="N240" s="198"/>
      <c r="O240" s="68"/>
      <c r="P240" s="68"/>
      <c r="Q240" s="68"/>
      <c r="R240" s="68"/>
      <c r="S240" s="68"/>
      <c r="T240" s="68"/>
      <c r="U240" s="69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21" t="s">
        <v>217</v>
      </c>
      <c r="AU240" s="21" t="s">
        <v>89</v>
      </c>
    </row>
    <row r="241" spans="1:65" s="2" customFormat="1" ht="16.5" customHeight="1">
      <c r="A241" s="38"/>
      <c r="B241" s="39"/>
      <c r="C241" s="182" t="s">
        <v>699</v>
      </c>
      <c r="D241" s="182" t="s">
        <v>212</v>
      </c>
      <c r="E241" s="183" t="s">
        <v>4568</v>
      </c>
      <c r="F241" s="184" t="s">
        <v>4569</v>
      </c>
      <c r="G241" s="185" t="s">
        <v>1974</v>
      </c>
      <c r="H241" s="186">
        <v>1</v>
      </c>
      <c r="I241" s="187"/>
      <c r="J241" s="186">
        <f>ROUND(I241*H241,2)</f>
        <v>0</v>
      </c>
      <c r="K241" s="184" t="s">
        <v>18</v>
      </c>
      <c r="L241" s="43"/>
      <c r="M241" s="188" t="s">
        <v>18</v>
      </c>
      <c r="N241" s="189" t="s">
        <v>42</v>
      </c>
      <c r="O241" s="68"/>
      <c r="P241" s="190">
        <f>O241*H241</f>
        <v>0</v>
      </c>
      <c r="Q241" s="190">
        <v>0</v>
      </c>
      <c r="R241" s="190">
        <f>Q241*H241</f>
        <v>0</v>
      </c>
      <c r="S241" s="190">
        <v>0</v>
      </c>
      <c r="T241" s="190">
        <f>S241*H241</f>
        <v>0</v>
      </c>
      <c r="U241" s="191" t="s">
        <v>18</v>
      </c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2" t="s">
        <v>343</v>
      </c>
      <c r="AT241" s="192" t="s">
        <v>212</v>
      </c>
      <c r="AU241" s="192" t="s">
        <v>89</v>
      </c>
      <c r="AY241" s="21" t="s">
        <v>208</v>
      </c>
      <c r="BE241" s="193">
        <f>IF(N241="základní",J241,0)</f>
        <v>0</v>
      </c>
      <c r="BF241" s="193">
        <f>IF(N241="snížená",J241,0)</f>
        <v>0</v>
      </c>
      <c r="BG241" s="193">
        <f>IF(N241="zákl. přenesená",J241,0)</f>
        <v>0</v>
      </c>
      <c r="BH241" s="193">
        <f>IF(N241="sníž. přenesená",J241,0)</f>
        <v>0</v>
      </c>
      <c r="BI241" s="193">
        <f>IF(N241="nulová",J241,0)</f>
        <v>0</v>
      </c>
      <c r="BJ241" s="21" t="s">
        <v>76</v>
      </c>
      <c r="BK241" s="193">
        <f>ROUND(I241*H241,2)</f>
        <v>0</v>
      </c>
      <c r="BL241" s="21" t="s">
        <v>343</v>
      </c>
      <c r="BM241" s="192" t="s">
        <v>1662</v>
      </c>
    </row>
    <row r="242" spans="1:65" s="2" customFormat="1" ht="11.25">
      <c r="A242" s="38"/>
      <c r="B242" s="39"/>
      <c r="C242" s="40"/>
      <c r="D242" s="194" t="s">
        <v>217</v>
      </c>
      <c r="E242" s="40"/>
      <c r="F242" s="195" t="s">
        <v>4569</v>
      </c>
      <c r="G242" s="40"/>
      <c r="H242" s="40"/>
      <c r="I242" s="196"/>
      <c r="J242" s="40"/>
      <c r="K242" s="40"/>
      <c r="L242" s="43"/>
      <c r="M242" s="197"/>
      <c r="N242" s="198"/>
      <c r="O242" s="68"/>
      <c r="P242" s="68"/>
      <c r="Q242" s="68"/>
      <c r="R242" s="68"/>
      <c r="S242" s="68"/>
      <c r="T242" s="68"/>
      <c r="U242" s="69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21" t="s">
        <v>217</v>
      </c>
      <c r="AU242" s="21" t="s">
        <v>89</v>
      </c>
    </row>
    <row r="243" spans="1:65" s="2" customFormat="1" ht="16.5" customHeight="1">
      <c r="A243" s="38"/>
      <c r="B243" s="39"/>
      <c r="C243" s="249" t="s">
        <v>706</v>
      </c>
      <c r="D243" s="249" t="s">
        <v>1397</v>
      </c>
      <c r="E243" s="250" t="s">
        <v>4570</v>
      </c>
      <c r="F243" s="251" t="s">
        <v>4569</v>
      </c>
      <c r="G243" s="252" t="s">
        <v>1974</v>
      </c>
      <c r="H243" s="253">
        <v>1</v>
      </c>
      <c r="I243" s="254"/>
      <c r="J243" s="253">
        <f>ROUND(I243*H243,2)</f>
        <v>0</v>
      </c>
      <c r="K243" s="251" t="s">
        <v>18</v>
      </c>
      <c r="L243" s="255"/>
      <c r="M243" s="256" t="s">
        <v>18</v>
      </c>
      <c r="N243" s="257" t="s">
        <v>42</v>
      </c>
      <c r="O243" s="68"/>
      <c r="P243" s="190">
        <f>O243*H243</f>
        <v>0</v>
      </c>
      <c r="Q243" s="190">
        <v>0</v>
      </c>
      <c r="R243" s="190">
        <f>Q243*H243</f>
        <v>0</v>
      </c>
      <c r="S243" s="190">
        <v>0</v>
      </c>
      <c r="T243" s="190">
        <f>S243*H243</f>
        <v>0</v>
      </c>
      <c r="U243" s="191" t="s">
        <v>18</v>
      </c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2" t="s">
        <v>545</v>
      </c>
      <c r="AT243" s="192" t="s">
        <v>1397</v>
      </c>
      <c r="AU243" s="192" t="s">
        <v>89</v>
      </c>
      <c r="AY243" s="21" t="s">
        <v>208</v>
      </c>
      <c r="BE243" s="193">
        <f>IF(N243="základní",J243,0)</f>
        <v>0</v>
      </c>
      <c r="BF243" s="193">
        <f>IF(N243="snížená",J243,0)</f>
        <v>0</v>
      </c>
      <c r="BG243" s="193">
        <f>IF(N243="zákl. přenesená",J243,0)</f>
        <v>0</v>
      </c>
      <c r="BH243" s="193">
        <f>IF(N243="sníž. přenesená",J243,0)</f>
        <v>0</v>
      </c>
      <c r="BI243" s="193">
        <f>IF(N243="nulová",J243,0)</f>
        <v>0</v>
      </c>
      <c r="BJ243" s="21" t="s">
        <v>76</v>
      </c>
      <c r="BK243" s="193">
        <f>ROUND(I243*H243,2)</f>
        <v>0</v>
      </c>
      <c r="BL243" s="21" t="s">
        <v>343</v>
      </c>
      <c r="BM243" s="192" t="s">
        <v>1675</v>
      </c>
    </row>
    <row r="244" spans="1:65" s="2" customFormat="1" ht="11.25">
      <c r="A244" s="38"/>
      <c r="B244" s="39"/>
      <c r="C244" s="40"/>
      <c r="D244" s="194" t="s">
        <v>217</v>
      </c>
      <c r="E244" s="40"/>
      <c r="F244" s="195" t="s">
        <v>4569</v>
      </c>
      <c r="G244" s="40"/>
      <c r="H244" s="40"/>
      <c r="I244" s="196"/>
      <c r="J244" s="40"/>
      <c r="K244" s="40"/>
      <c r="L244" s="43"/>
      <c r="M244" s="197"/>
      <c r="N244" s="198"/>
      <c r="O244" s="68"/>
      <c r="P244" s="68"/>
      <c r="Q244" s="68"/>
      <c r="R244" s="68"/>
      <c r="S244" s="68"/>
      <c r="T244" s="68"/>
      <c r="U244" s="69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21" t="s">
        <v>217</v>
      </c>
      <c r="AU244" s="21" t="s">
        <v>89</v>
      </c>
    </row>
    <row r="245" spans="1:65" s="2" customFormat="1" ht="16.5" customHeight="1">
      <c r="A245" s="38"/>
      <c r="B245" s="39"/>
      <c r="C245" s="182" t="s">
        <v>712</v>
      </c>
      <c r="D245" s="182" t="s">
        <v>212</v>
      </c>
      <c r="E245" s="183" t="s">
        <v>4571</v>
      </c>
      <c r="F245" s="184" t="s">
        <v>4572</v>
      </c>
      <c r="G245" s="185" t="s">
        <v>1974</v>
      </c>
      <c r="H245" s="186">
        <v>1</v>
      </c>
      <c r="I245" s="187"/>
      <c r="J245" s="186">
        <f>ROUND(I245*H245,2)</f>
        <v>0</v>
      </c>
      <c r="K245" s="184" t="s">
        <v>18</v>
      </c>
      <c r="L245" s="43"/>
      <c r="M245" s="188" t="s">
        <v>18</v>
      </c>
      <c r="N245" s="189" t="s">
        <v>42</v>
      </c>
      <c r="O245" s="68"/>
      <c r="P245" s="190">
        <f>O245*H245</f>
        <v>0</v>
      </c>
      <c r="Q245" s="190">
        <v>0</v>
      </c>
      <c r="R245" s="190">
        <f>Q245*H245</f>
        <v>0</v>
      </c>
      <c r="S245" s="190">
        <v>0</v>
      </c>
      <c r="T245" s="190">
        <f>S245*H245</f>
        <v>0</v>
      </c>
      <c r="U245" s="191" t="s">
        <v>18</v>
      </c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92" t="s">
        <v>343</v>
      </c>
      <c r="AT245" s="192" t="s">
        <v>212</v>
      </c>
      <c r="AU245" s="192" t="s">
        <v>89</v>
      </c>
      <c r="AY245" s="21" t="s">
        <v>208</v>
      </c>
      <c r="BE245" s="193">
        <f>IF(N245="základní",J245,0)</f>
        <v>0</v>
      </c>
      <c r="BF245" s="193">
        <f>IF(N245="snížená",J245,0)</f>
        <v>0</v>
      </c>
      <c r="BG245" s="193">
        <f>IF(N245="zákl. přenesená",J245,0)</f>
        <v>0</v>
      </c>
      <c r="BH245" s="193">
        <f>IF(N245="sníž. přenesená",J245,0)</f>
        <v>0</v>
      </c>
      <c r="BI245" s="193">
        <f>IF(N245="nulová",J245,0)</f>
        <v>0</v>
      </c>
      <c r="BJ245" s="21" t="s">
        <v>76</v>
      </c>
      <c r="BK245" s="193">
        <f>ROUND(I245*H245,2)</f>
        <v>0</v>
      </c>
      <c r="BL245" s="21" t="s">
        <v>343</v>
      </c>
      <c r="BM245" s="192" t="s">
        <v>1687</v>
      </c>
    </row>
    <row r="246" spans="1:65" s="2" customFormat="1" ht="11.25">
      <c r="A246" s="38"/>
      <c r="B246" s="39"/>
      <c r="C246" s="40"/>
      <c r="D246" s="194" t="s">
        <v>217</v>
      </c>
      <c r="E246" s="40"/>
      <c r="F246" s="195" t="s">
        <v>4572</v>
      </c>
      <c r="G246" s="40"/>
      <c r="H246" s="40"/>
      <c r="I246" s="196"/>
      <c r="J246" s="40"/>
      <c r="K246" s="40"/>
      <c r="L246" s="43"/>
      <c r="M246" s="197"/>
      <c r="N246" s="198"/>
      <c r="O246" s="68"/>
      <c r="P246" s="68"/>
      <c r="Q246" s="68"/>
      <c r="R246" s="68"/>
      <c r="S246" s="68"/>
      <c r="T246" s="68"/>
      <c r="U246" s="69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21" t="s">
        <v>217</v>
      </c>
      <c r="AU246" s="21" t="s">
        <v>89</v>
      </c>
    </row>
    <row r="247" spans="1:65" s="2" customFormat="1" ht="16.5" customHeight="1">
      <c r="A247" s="38"/>
      <c r="B247" s="39"/>
      <c r="C247" s="249" t="s">
        <v>720</v>
      </c>
      <c r="D247" s="249" t="s">
        <v>1397</v>
      </c>
      <c r="E247" s="250" t="s">
        <v>4573</v>
      </c>
      <c r="F247" s="251" t="s">
        <v>4572</v>
      </c>
      <c r="G247" s="252" t="s">
        <v>1974</v>
      </c>
      <c r="H247" s="253">
        <v>1</v>
      </c>
      <c r="I247" s="254"/>
      <c r="J247" s="253">
        <f>ROUND(I247*H247,2)</f>
        <v>0</v>
      </c>
      <c r="K247" s="251" t="s">
        <v>18</v>
      </c>
      <c r="L247" s="255"/>
      <c r="M247" s="256" t="s">
        <v>18</v>
      </c>
      <c r="N247" s="257" t="s">
        <v>42</v>
      </c>
      <c r="O247" s="68"/>
      <c r="P247" s="190">
        <f>O247*H247</f>
        <v>0</v>
      </c>
      <c r="Q247" s="190">
        <v>0</v>
      </c>
      <c r="R247" s="190">
        <f>Q247*H247</f>
        <v>0</v>
      </c>
      <c r="S247" s="190">
        <v>0</v>
      </c>
      <c r="T247" s="190">
        <f>S247*H247</f>
        <v>0</v>
      </c>
      <c r="U247" s="191" t="s">
        <v>18</v>
      </c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2" t="s">
        <v>545</v>
      </c>
      <c r="AT247" s="192" t="s">
        <v>1397</v>
      </c>
      <c r="AU247" s="192" t="s">
        <v>89</v>
      </c>
      <c r="AY247" s="21" t="s">
        <v>208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21" t="s">
        <v>76</v>
      </c>
      <c r="BK247" s="193">
        <f>ROUND(I247*H247,2)</f>
        <v>0</v>
      </c>
      <c r="BL247" s="21" t="s">
        <v>343</v>
      </c>
      <c r="BM247" s="192" t="s">
        <v>1696</v>
      </c>
    </row>
    <row r="248" spans="1:65" s="2" customFormat="1" ht="11.25">
      <c r="A248" s="38"/>
      <c r="B248" s="39"/>
      <c r="C248" s="40"/>
      <c r="D248" s="194" t="s">
        <v>217</v>
      </c>
      <c r="E248" s="40"/>
      <c r="F248" s="195" t="s">
        <v>4572</v>
      </c>
      <c r="G248" s="40"/>
      <c r="H248" s="40"/>
      <c r="I248" s="196"/>
      <c r="J248" s="40"/>
      <c r="K248" s="40"/>
      <c r="L248" s="43"/>
      <c r="M248" s="197"/>
      <c r="N248" s="198"/>
      <c r="O248" s="68"/>
      <c r="P248" s="68"/>
      <c r="Q248" s="68"/>
      <c r="R248" s="68"/>
      <c r="S248" s="68"/>
      <c r="T248" s="68"/>
      <c r="U248" s="69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21" t="s">
        <v>217</v>
      </c>
      <c r="AU248" s="21" t="s">
        <v>89</v>
      </c>
    </row>
    <row r="249" spans="1:65" s="2" customFormat="1" ht="24.2" customHeight="1">
      <c r="A249" s="38"/>
      <c r="B249" s="39"/>
      <c r="C249" s="182" t="s">
        <v>729</v>
      </c>
      <c r="D249" s="182" t="s">
        <v>212</v>
      </c>
      <c r="E249" s="183" t="s">
        <v>4574</v>
      </c>
      <c r="F249" s="184" t="s">
        <v>4575</v>
      </c>
      <c r="G249" s="185" t="s">
        <v>1974</v>
      </c>
      <c r="H249" s="186">
        <v>1</v>
      </c>
      <c r="I249" s="187"/>
      <c r="J249" s="186">
        <f>ROUND(I249*H249,2)</f>
        <v>0</v>
      </c>
      <c r="K249" s="184" t="s">
        <v>18</v>
      </c>
      <c r="L249" s="43"/>
      <c r="M249" s="188" t="s">
        <v>18</v>
      </c>
      <c r="N249" s="189" t="s">
        <v>42</v>
      </c>
      <c r="O249" s="68"/>
      <c r="P249" s="190">
        <f>O249*H249</f>
        <v>0</v>
      </c>
      <c r="Q249" s="190">
        <v>0</v>
      </c>
      <c r="R249" s="190">
        <f>Q249*H249</f>
        <v>0</v>
      </c>
      <c r="S249" s="190">
        <v>0</v>
      </c>
      <c r="T249" s="190">
        <f>S249*H249</f>
        <v>0</v>
      </c>
      <c r="U249" s="191" t="s">
        <v>18</v>
      </c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92" t="s">
        <v>343</v>
      </c>
      <c r="AT249" s="192" t="s">
        <v>212</v>
      </c>
      <c r="AU249" s="192" t="s">
        <v>89</v>
      </c>
      <c r="AY249" s="21" t="s">
        <v>208</v>
      </c>
      <c r="BE249" s="193">
        <f>IF(N249="základní",J249,0)</f>
        <v>0</v>
      </c>
      <c r="BF249" s="193">
        <f>IF(N249="snížená",J249,0)</f>
        <v>0</v>
      </c>
      <c r="BG249" s="193">
        <f>IF(N249="zákl. přenesená",J249,0)</f>
        <v>0</v>
      </c>
      <c r="BH249" s="193">
        <f>IF(N249="sníž. přenesená",J249,0)</f>
        <v>0</v>
      </c>
      <c r="BI249" s="193">
        <f>IF(N249="nulová",J249,0)</f>
        <v>0</v>
      </c>
      <c r="BJ249" s="21" t="s">
        <v>76</v>
      </c>
      <c r="BK249" s="193">
        <f>ROUND(I249*H249,2)</f>
        <v>0</v>
      </c>
      <c r="BL249" s="21" t="s">
        <v>343</v>
      </c>
      <c r="BM249" s="192" t="s">
        <v>1710</v>
      </c>
    </row>
    <row r="250" spans="1:65" s="2" customFormat="1" ht="19.5">
      <c r="A250" s="38"/>
      <c r="B250" s="39"/>
      <c r="C250" s="40"/>
      <c r="D250" s="194" t="s">
        <v>217</v>
      </c>
      <c r="E250" s="40"/>
      <c r="F250" s="195" t="s">
        <v>4575</v>
      </c>
      <c r="G250" s="40"/>
      <c r="H250" s="40"/>
      <c r="I250" s="196"/>
      <c r="J250" s="40"/>
      <c r="K250" s="40"/>
      <c r="L250" s="43"/>
      <c r="M250" s="197"/>
      <c r="N250" s="198"/>
      <c r="O250" s="68"/>
      <c r="P250" s="68"/>
      <c r="Q250" s="68"/>
      <c r="R250" s="68"/>
      <c r="S250" s="68"/>
      <c r="T250" s="68"/>
      <c r="U250" s="69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21" t="s">
        <v>217</v>
      </c>
      <c r="AU250" s="21" t="s">
        <v>89</v>
      </c>
    </row>
    <row r="251" spans="1:65" s="2" customFormat="1" ht="24.2" customHeight="1">
      <c r="A251" s="38"/>
      <c r="B251" s="39"/>
      <c r="C251" s="249" t="s">
        <v>735</v>
      </c>
      <c r="D251" s="249" t="s">
        <v>1397</v>
      </c>
      <c r="E251" s="250" t="s">
        <v>4576</v>
      </c>
      <c r="F251" s="251" t="s">
        <v>4575</v>
      </c>
      <c r="G251" s="252" t="s">
        <v>1974</v>
      </c>
      <c r="H251" s="253">
        <v>1</v>
      </c>
      <c r="I251" s="254"/>
      <c r="J251" s="253">
        <f>ROUND(I251*H251,2)</f>
        <v>0</v>
      </c>
      <c r="K251" s="251" t="s">
        <v>18</v>
      </c>
      <c r="L251" s="255"/>
      <c r="M251" s="256" t="s">
        <v>18</v>
      </c>
      <c r="N251" s="257" t="s">
        <v>42</v>
      </c>
      <c r="O251" s="68"/>
      <c r="P251" s="190">
        <f>O251*H251</f>
        <v>0</v>
      </c>
      <c r="Q251" s="190">
        <v>0</v>
      </c>
      <c r="R251" s="190">
        <f>Q251*H251</f>
        <v>0</v>
      </c>
      <c r="S251" s="190">
        <v>0</v>
      </c>
      <c r="T251" s="190">
        <f>S251*H251</f>
        <v>0</v>
      </c>
      <c r="U251" s="191" t="s">
        <v>18</v>
      </c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2" t="s">
        <v>545</v>
      </c>
      <c r="AT251" s="192" t="s">
        <v>1397</v>
      </c>
      <c r="AU251" s="192" t="s">
        <v>89</v>
      </c>
      <c r="AY251" s="21" t="s">
        <v>208</v>
      </c>
      <c r="BE251" s="193">
        <f>IF(N251="základní",J251,0)</f>
        <v>0</v>
      </c>
      <c r="BF251" s="193">
        <f>IF(N251="snížená",J251,0)</f>
        <v>0</v>
      </c>
      <c r="BG251" s="193">
        <f>IF(N251="zákl. přenesená",J251,0)</f>
        <v>0</v>
      </c>
      <c r="BH251" s="193">
        <f>IF(N251="sníž. přenesená",J251,0)</f>
        <v>0</v>
      </c>
      <c r="BI251" s="193">
        <f>IF(N251="nulová",J251,0)</f>
        <v>0</v>
      </c>
      <c r="BJ251" s="21" t="s">
        <v>76</v>
      </c>
      <c r="BK251" s="193">
        <f>ROUND(I251*H251,2)</f>
        <v>0</v>
      </c>
      <c r="BL251" s="21" t="s">
        <v>343</v>
      </c>
      <c r="BM251" s="192" t="s">
        <v>250</v>
      </c>
    </row>
    <row r="252" spans="1:65" s="2" customFormat="1" ht="19.5">
      <c r="A252" s="38"/>
      <c r="B252" s="39"/>
      <c r="C252" s="40"/>
      <c r="D252" s="194" t="s">
        <v>217</v>
      </c>
      <c r="E252" s="40"/>
      <c r="F252" s="195" t="s">
        <v>4575</v>
      </c>
      <c r="G252" s="40"/>
      <c r="H252" s="40"/>
      <c r="I252" s="196"/>
      <c r="J252" s="40"/>
      <c r="K252" s="40"/>
      <c r="L252" s="43"/>
      <c r="M252" s="197"/>
      <c r="N252" s="198"/>
      <c r="O252" s="68"/>
      <c r="P252" s="68"/>
      <c r="Q252" s="68"/>
      <c r="R252" s="68"/>
      <c r="S252" s="68"/>
      <c r="T252" s="68"/>
      <c r="U252" s="69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21" t="s">
        <v>217</v>
      </c>
      <c r="AU252" s="21" t="s">
        <v>89</v>
      </c>
    </row>
    <row r="253" spans="1:65" s="2" customFormat="1" ht="16.5" customHeight="1">
      <c r="A253" s="38"/>
      <c r="B253" s="39"/>
      <c r="C253" s="182" t="s">
        <v>749</v>
      </c>
      <c r="D253" s="182" t="s">
        <v>212</v>
      </c>
      <c r="E253" s="183" t="s">
        <v>4577</v>
      </c>
      <c r="F253" s="184" t="s">
        <v>4578</v>
      </c>
      <c r="G253" s="185" t="s">
        <v>1974</v>
      </c>
      <c r="H253" s="186">
        <v>4</v>
      </c>
      <c r="I253" s="187"/>
      <c r="J253" s="186">
        <f>ROUND(I253*H253,2)</f>
        <v>0</v>
      </c>
      <c r="K253" s="184" t="s">
        <v>18</v>
      </c>
      <c r="L253" s="43"/>
      <c r="M253" s="188" t="s">
        <v>18</v>
      </c>
      <c r="N253" s="189" t="s">
        <v>42</v>
      </c>
      <c r="O253" s="68"/>
      <c r="P253" s="190">
        <f>O253*H253</f>
        <v>0</v>
      </c>
      <c r="Q253" s="190">
        <v>0</v>
      </c>
      <c r="R253" s="190">
        <f>Q253*H253</f>
        <v>0</v>
      </c>
      <c r="S253" s="190">
        <v>0</v>
      </c>
      <c r="T253" s="190">
        <f>S253*H253</f>
        <v>0</v>
      </c>
      <c r="U253" s="191" t="s">
        <v>18</v>
      </c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92" t="s">
        <v>343</v>
      </c>
      <c r="AT253" s="192" t="s">
        <v>212</v>
      </c>
      <c r="AU253" s="192" t="s">
        <v>89</v>
      </c>
      <c r="AY253" s="21" t="s">
        <v>208</v>
      </c>
      <c r="BE253" s="193">
        <f>IF(N253="základní",J253,0)</f>
        <v>0</v>
      </c>
      <c r="BF253" s="193">
        <f>IF(N253="snížená",J253,0)</f>
        <v>0</v>
      </c>
      <c r="BG253" s="193">
        <f>IF(N253="zákl. přenesená",J253,0)</f>
        <v>0</v>
      </c>
      <c r="BH253" s="193">
        <f>IF(N253="sníž. přenesená",J253,0)</f>
        <v>0</v>
      </c>
      <c r="BI253" s="193">
        <f>IF(N253="nulová",J253,0)</f>
        <v>0</v>
      </c>
      <c r="BJ253" s="21" t="s">
        <v>76</v>
      </c>
      <c r="BK253" s="193">
        <f>ROUND(I253*H253,2)</f>
        <v>0</v>
      </c>
      <c r="BL253" s="21" t="s">
        <v>343</v>
      </c>
      <c r="BM253" s="192" t="s">
        <v>257</v>
      </c>
    </row>
    <row r="254" spans="1:65" s="2" customFormat="1" ht="11.25">
      <c r="A254" s="38"/>
      <c r="B254" s="39"/>
      <c r="C254" s="40"/>
      <c r="D254" s="194" t="s">
        <v>217</v>
      </c>
      <c r="E254" s="40"/>
      <c r="F254" s="195" t="s">
        <v>4578</v>
      </c>
      <c r="G254" s="40"/>
      <c r="H254" s="40"/>
      <c r="I254" s="196"/>
      <c r="J254" s="40"/>
      <c r="K254" s="40"/>
      <c r="L254" s="43"/>
      <c r="M254" s="197"/>
      <c r="N254" s="198"/>
      <c r="O254" s="68"/>
      <c r="P254" s="68"/>
      <c r="Q254" s="68"/>
      <c r="R254" s="68"/>
      <c r="S254" s="68"/>
      <c r="T254" s="68"/>
      <c r="U254" s="69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21" t="s">
        <v>217</v>
      </c>
      <c r="AU254" s="21" t="s">
        <v>89</v>
      </c>
    </row>
    <row r="255" spans="1:65" s="2" customFormat="1" ht="16.5" customHeight="1">
      <c r="A255" s="38"/>
      <c r="B255" s="39"/>
      <c r="C255" s="249" t="s">
        <v>757</v>
      </c>
      <c r="D255" s="249" t="s">
        <v>1397</v>
      </c>
      <c r="E255" s="250" t="s">
        <v>4579</v>
      </c>
      <c r="F255" s="251" t="s">
        <v>4578</v>
      </c>
      <c r="G255" s="252" t="s">
        <v>1974</v>
      </c>
      <c r="H255" s="253">
        <v>4</v>
      </c>
      <c r="I255" s="254"/>
      <c r="J255" s="253">
        <f>ROUND(I255*H255,2)</f>
        <v>0</v>
      </c>
      <c r="K255" s="251" t="s">
        <v>18</v>
      </c>
      <c r="L255" s="255"/>
      <c r="M255" s="256" t="s">
        <v>18</v>
      </c>
      <c r="N255" s="257" t="s">
        <v>42</v>
      </c>
      <c r="O255" s="68"/>
      <c r="P255" s="190">
        <f>O255*H255</f>
        <v>0</v>
      </c>
      <c r="Q255" s="190">
        <v>0</v>
      </c>
      <c r="R255" s="190">
        <f>Q255*H255</f>
        <v>0</v>
      </c>
      <c r="S255" s="190">
        <v>0</v>
      </c>
      <c r="T255" s="190">
        <f>S255*H255</f>
        <v>0</v>
      </c>
      <c r="U255" s="191" t="s">
        <v>18</v>
      </c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2" t="s">
        <v>545</v>
      </c>
      <c r="AT255" s="192" t="s">
        <v>1397</v>
      </c>
      <c r="AU255" s="192" t="s">
        <v>89</v>
      </c>
      <c r="AY255" s="21" t="s">
        <v>208</v>
      </c>
      <c r="BE255" s="193">
        <f>IF(N255="základní",J255,0)</f>
        <v>0</v>
      </c>
      <c r="BF255" s="193">
        <f>IF(N255="snížená",J255,0)</f>
        <v>0</v>
      </c>
      <c r="BG255" s="193">
        <f>IF(N255="zákl. přenesená",J255,0)</f>
        <v>0</v>
      </c>
      <c r="BH255" s="193">
        <f>IF(N255="sníž. přenesená",J255,0)</f>
        <v>0</v>
      </c>
      <c r="BI255" s="193">
        <f>IF(N255="nulová",J255,0)</f>
        <v>0</v>
      </c>
      <c r="BJ255" s="21" t="s">
        <v>76</v>
      </c>
      <c r="BK255" s="193">
        <f>ROUND(I255*H255,2)</f>
        <v>0</v>
      </c>
      <c r="BL255" s="21" t="s">
        <v>343</v>
      </c>
      <c r="BM255" s="192" t="s">
        <v>1742</v>
      </c>
    </row>
    <row r="256" spans="1:65" s="2" customFormat="1" ht="11.25">
      <c r="A256" s="38"/>
      <c r="B256" s="39"/>
      <c r="C256" s="40"/>
      <c r="D256" s="194" t="s">
        <v>217</v>
      </c>
      <c r="E256" s="40"/>
      <c r="F256" s="195" t="s">
        <v>4578</v>
      </c>
      <c r="G256" s="40"/>
      <c r="H256" s="40"/>
      <c r="I256" s="196"/>
      <c r="J256" s="40"/>
      <c r="K256" s="40"/>
      <c r="L256" s="43"/>
      <c r="M256" s="197"/>
      <c r="N256" s="198"/>
      <c r="O256" s="68"/>
      <c r="P256" s="68"/>
      <c r="Q256" s="68"/>
      <c r="R256" s="68"/>
      <c r="S256" s="68"/>
      <c r="T256" s="68"/>
      <c r="U256" s="69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21" t="s">
        <v>217</v>
      </c>
      <c r="AU256" s="21" t="s">
        <v>89</v>
      </c>
    </row>
    <row r="257" spans="1:65" s="2" customFormat="1" ht="16.5" customHeight="1">
      <c r="A257" s="38"/>
      <c r="B257" s="39"/>
      <c r="C257" s="182" t="s">
        <v>764</v>
      </c>
      <c r="D257" s="182" t="s">
        <v>212</v>
      </c>
      <c r="E257" s="183" t="s">
        <v>4580</v>
      </c>
      <c r="F257" s="184" t="s">
        <v>4581</v>
      </c>
      <c r="G257" s="185" t="s">
        <v>1974</v>
      </c>
      <c r="H257" s="186">
        <v>6</v>
      </c>
      <c r="I257" s="187"/>
      <c r="J257" s="186">
        <f>ROUND(I257*H257,2)</f>
        <v>0</v>
      </c>
      <c r="K257" s="184" t="s">
        <v>18</v>
      </c>
      <c r="L257" s="43"/>
      <c r="M257" s="188" t="s">
        <v>18</v>
      </c>
      <c r="N257" s="189" t="s">
        <v>42</v>
      </c>
      <c r="O257" s="68"/>
      <c r="P257" s="190">
        <f>O257*H257</f>
        <v>0</v>
      </c>
      <c r="Q257" s="190">
        <v>0</v>
      </c>
      <c r="R257" s="190">
        <f>Q257*H257</f>
        <v>0</v>
      </c>
      <c r="S257" s="190">
        <v>0</v>
      </c>
      <c r="T257" s="190">
        <f>S257*H257</f>
        <v>0</v>
      </c>
      <c r="U257" s="191" t="s">
        <v>18</v>
      </c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2" t="s">
        <v>343</v>
      </c>
      <c r="AT257" s="192" t="s">
        <v>212</v>
      </c>
      <c r="AU257" s="192" t="s">
        <v>89</v>
      </c>
      <c r="AY257" s="21" t="s">
        <v>208</v>
      </c>
      <c r="BE257" s="193">
        <f>IF(N257="základní",J257,0)</f>
        <v>0</v>
      </c>
      <c r="BF257" s="193">
        <f>IF(N257="snížená",J257,0)</f>
        <v>0</v>
      </c>
      <c r="BG257" s="193">
        <f>IF(N257="zákl. přenesená",J257,0)</f>
        <v>0</v>
      </c>
      <c r="BH257" s="193">
        <f>IF(N257="sníž. přenesená",J257,0)</f>
        <v>0</v>
      </c>
      <c r="BI257" s="193">
        <f>IF(N257="nulová",J257,0)</f>
        <v>0</v>
      </c>
      <c r="BJ257" s="21" t="s">
        <v>76</v>
      </c>
      <c r="BK257" s="193">
        <f>ROUND(I257*H257,2)</f>
        <v>0</v>
      </c>
      <c r="BL257" s="21" t="s">
        <v>343</v>
      </c>
      <c r="BM257" s="192" t="s">
        <v>1754</v>
      </c>
    </row>
    <row r="258" spans="1:65" s="2" customFormat="1" ht="11.25">
      <c r="A258" s="38"/>
      <c r="B258" s="39"/>
      <c r="C258" s="40"/>
      <c r="D258" s="194" t="s">
        <v>217</v>
      </c>
      <c r="E258" s="40"/>
      <c r="F258" s="195" t="s">
        <v>4581</v>
      </c>
      <c r="G258" s="40"/>
      <c r="H258" s="40"/>
      <c r="I258" s="196"/>
      <c r="J258" s="40"/>
      <c r="K258" s="40"/>
      <c r="L258" s="43"/>
      <c r="M258" s="197"/>
      <c r="N258" s="198"/>
      <c r="O258" s="68"/>
      <c r="P258" s="68"/>
      <c r="Q258" s="68"/>
      <c r="R258" s="68"/>
      <c r="S258" s="68"/>
      <c r="T258" s="68"/>
      <c r="U258" s="69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21" t="s">
        <v>217</v>
      </c>
      <c r="AU258" s="21" t="s">
        <v>89</v>
      </c>
    </row>
    <row r="259" spans="1:65" s="2" customFormat="1" ht="16.5" customHeight="1">
      <c r="A259" s="38"/>
      <c r="B259" s="39"/>
      <c r="C259" s="249" t="s">
        <v>771</v>
      </c>
      <c r="D259" s="249" t="s">
        <v>1397</v>
      </c>
      <c r="E259" s="250" t="s">
        <v>4582</v>
      </c>
      <c r="F259" s="251" t="s">
        <v>4581</v>
      </c>
      <c r="G259" s="252" t="s">
        <v>1974</v>
      </c>
      <c r="H259" s="253">
        <v>6</v>
      </c>
      <c r="I259" s="254"/>
      <c r="J259" s="253">
        <f>ROUND(I259*H259,2)</f>
        <v>0</v>
      </c>
      <c r="K259" s="251" t="s">
        <v>18</v>
      </c>
      <c r="L259" s="255"/>
      <c r="M259" s="256" t="s">
        <v>18</v>
      </c>
      <c r="N259" s="257" t="s">
        <v>42</v>
      </c>
      <c r="O259" s="68"/>
      <c r="P259" s="190">
        <f>O259*H259</f>
        <v>0</v>
      </c>
      <c r="Q259" s="190">
        <v>0</v>
      </c>
      <c r="R259" s="190">
        <f>Q259*H259</f>
        <v>0</v>
      </c>
      <c r="S259" s="190">
        <v>0</v>
      </c>
      <c r="T259" s="190">
        <f>S259*H259</f>
        <v>0</v>
      </c>
      <c r="U259" s="191" t="s">
        <v>18</v>
      </c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2" t="s">
        <v>545</v>
      </c>
      <c r="AT259" s="192" t="s">
        <v>1397</v>
      </c>
      <c r="AU259" s="192" t="s">
        <v>89</v>
      </c>
      <c r="AY259" s="21" t="s">
        <v>208</v>
      </c>
      <c r="BE259" s="193">
        <f>IF(N259="základní",J259,0)</f>
        <v>0</v>
      </c>
      <c r="BF259" s="193">
        <f>IF(N259="snížená",J259,0)</f>
        <v>0</v>
      </c>
      <c r="BG259" s="193">
        <f>IF(N259="zákl. přenesená",J259,0)</f>
        <v>0</v>
      </c>
      <c r="BH259" s="193">
        <f>IF(N259="sníž. přenesená",J259,0)</f>
        <v>0</v>
      </c>
      <c r="BI259" s="193">
        <f>IF(N259="nulová",J259,0)</f>
        <v>0</v>
      </c>
      <c r="BJ259" s="21" t="s">
        <v>76</v>
      </c>
      <c r="BK259" s="193">
        <f>ROUND(I259*H259,2)</f>
        <v>0</v>
      </c>
      <c r="BL259" s="21" t="s">
        <v>343</v>
      </c>
      <c r="BM259" s="192" t="s">
        <v>1766</v>
      </c>
    </row>
    <row r="260" spans="1:65" s="2" customFormat="1" ht="11.25">
      <c r="A260" s="38"/>
      <c r="B260" s="39"/>
      <c r="C260" s="40"/>
      <c r="D260" s="194" t="s">
        <v>217</v>
      </c>
      <c r="E260" s="40"/>
      <c r="F260" s="195" t="s">
        <v>4581</v>
      </c>
      <c r="G260" s="40"/>
      <c r="H260" s="40"/>
      <c r="I260" s="196"/>
      <c r="J260" s="40"/>
      <c r="K260" s="40"/>
      <c r="L260" s="43"/>
      <c r="M260" s="197"/>
      <c r="N260" s="198"/>
      <c r="O260" s="68"/>
      <c r="P260" s="68"/>
      <c r="Q260" s="68"/>
      <c r="R260" s="68"/>
      <c r="S260" s="68"/>
      <c r="T260" s="68"/>
      <c r="U260" s="69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T260" s="21" t="s">
        <v>217</v>
      </c>
      <c r="AU260" s="21" t="s">
        <v>89</v>
      </c>
    </row>
    <row r="261" spans="1:65" s="2" customFormat="1" ht="16.5" customHeight="1">
      <c r="A261" s="38"/>
      <c r="B261" s="39"/>
      <c r="C261" s="182" t="s">
        <v>782</v>
      </c>
      <c r="D261" s="182" t="s">
        <v>212</v>
      </c>
      <c r="E261" s="183" t="s">
        <v>4583</v>
      </c>
      <c r="F261" s="184" t="s">
        <v>4584</v>
      </c>
      <c r="G261" s="185" t="s">
        <v>1974</v>
      </c>
      <c r="H261" s="186">
        <v>3</v>
      </c>
      <c r="I261" s="187"/>
      <c r="J261" s="186">
        <f>ROUND(I261*H261,2)</f>
        <v>0</v>
      </c>
      <c r="K261" s="184" t="s">
        <v>18</v>
      </c>
      <c r="L261" s="43"/>
      <c r="M261" s="188" t="s">
        <v>18</v>
      </c>
      <c r="N261" s="189" t="s">
        <v>42</v>
      </c>
      <c r="O261" s="68"/>
      <c r="P261" s="190">
        <f>O261*H261</f>
        <v>0</v>
      </c>
      <c r="Q261" s="190">
        <v>0</v>
      </c>
      <c r="R261" s="190">
        <f>Q261*H261</f>
        <v>0</v>
      </c>
      <c r="S261" s="190">
        <v>0</v>
      </c>
      <c r="T261" s="190">
        <f>S261*H261</f>
        <v>0</v>
      </c>
      <c r="U261" s="191" t="s">
        <v>18</v>
      </c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92" t="s">
        <v>343</v>
      </c>
      <c r="AT261" s="192" t="s">
        <v>212</v>
      </c>
      <c r="AU261" s="192" t="s">
        <v>89</v>
      </c>
      <c r="AY261" s="21" t="s">
        <v>208</v>
      </c>
      <c r="BE261" s="193">
        <f>IF(N261="základní",J261,0)</f>
        <v>0</v>
      </c>
      <c r="BF261" s="193">
        <f>IF(N261="snížená",J261,0)</f>
        <v>0</v>
      </c>
      <c r="BG261" s="193">
        <f>IF(N261="zákl. přenesená",J261,0)</f>
        <v>0</v>
      </c>
      <c r="BH261" s="193">
        <f>IF(N261="sníž. přenesená",J261,0)</f>
        <v>0</v>
      </c>
      <c r="BI261" s="193">
        <f>IF(N261="nulová",J261,0)</f>
        <v>0</v>
      </c>
      <c r="BJ261" s="21" t="s">
        <v>76</v>
      </c>
      <c r="BK261" s="193">
        <f>ROUND(I261*H261,2)</f>
        <v>0</v>
      </c>
      <c r="BL261" s="21" t="s">
        <v>343</v>
      </c>
      <c r="BM261" s="192" t="s">
        <v>1778</v>
      </c>
    </row>
    <row r="262" spans="1:65" s="2" customFormat="1" ht="11.25">
      <c r="A262" s="38"/>
      <c r="B262" s="39"/>
      <c r="C262" s="40"/>
      <c r="D262" s="194" t="s">
        <v>217</v>
      </c>
      <c r="E262" s="40"/>
      <c r="F262" s="195" t="s">
        <v>4584</v>
      </c>
      <c r="G262" s="40"/>
      <c r="H262" s="40"/>
      <c r="I262" s="196"/>
      <c r="J262" s="40"/>
      <c r="K262" s="40"/>
      <c r="L262" s="43"/>
      <c r="M262" s="197"/>
      <c r="N262" s="198"/>
      <c r="O262" s="68"/>
      <c r="P262" s="68"/>
      <c r="Q262" s="68"/>
      <c r="R262" s="68"/>
      <c r="S262" s="68"/>
      <c r="T262" s="68"/>
      <c r="U262" s="69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21" t="s">
        <v>217</v>
      </c>
      <c r="AU262" s="21" t="s">
        <v>89</v>
      </c>
    </row>
    <row r="263" spans="1:65" s="2" customFormat="1" ht="16.5" customHeight="1">
      <c r="A263" s="38"/>
      <c r="B263" s="39"/>
      <c r="C263" s="249" t="s">
        <v>210</v>
      </c>
      <c r="D263" s="249" t="s">
        <v>1397</v>
      </c>
      <c r="E263" s="250" t="s">
        <v>4585</v>
      </c>
      <c r="F263" s="251" t="s">
        <v>4584</v>
      </c>
      <c r="G263" s="252" t="s">
        <v>1974</v>
      </c>
      <c r="H263" s="253">
        <v>3</v>
      </c>
      <c r="I263" s="254"/>
      <c r="J263" s="253">
        <f>ROUND(I263*H263,2)</f>
        <v>0</v>
      </c>
      <c r="K263" s="251" t="s">
        <v>18</v>
      </c>
      <c r="L263" s="255"/>
      <c r="M263" s="256" t="s">
        <v>18</v>
      </c>
      <c r="N263" s="257" t="s">
        <v>42</v>
      </c>
      <c r="O263" s="68"/>
      <c r="P263" s="190">
        <f>O263*H263</f>
        <v>0</v>
      </c>
      <c r="Q263" s="190">
        <v>0</v>
      </c>
      <c r="R263" s="190">
        <f>Q263*H263</f>
        <v>0</v>
      </c>
      <c r="S263" s="190">
        <v>0</v>
      </c>
      <c r="T263" s="190">
        <f>S263*H263</f>
        <v>0</v>
      </c>
      <c r="U263" s="191" t="s">
        <v>18</v>
      </c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2" t="s">
        <v>545</v>
      </c>
      <c r="AT263" s="192" t="s">
        <v>1397</v>
      </c>
      <c r="AU263" s="192" t="s">
        <v>89</v>
      </c>
      <c r="AY263" s="21" t="s">
        <v>208</v>
      </c>
      <c r="BE263" s="193">
        <f>IF(N263="základní",J263,0)</f>
        <v>0</v>
      </c>
      <c r="BF263" s="193">
        <f>IF(N263="snížená",J263,0)</f>
        <v>0</v>
      </c>
      <c r="BG263" s="193">
        <f>IF(N263="zákl. přenesená",J263,0)</f>
        <v>0</v>
      </c>
      <c r="BH263" s="193">
        <f>IF(N263="sníž. přenesená",J263,0)</f>
        <v>0</v>
      </c>
      <c r="BI263" s="193">
        <f>IF(N263="nulová",J263,0)</f>
        <v>0</v>
      </c>
      <c r="BJ263" s="21" t="s">
        <v>76</v>
      </c>
      <c r="BK263" s="193">
        <f>ROUND(I263*H263,2)</f>
        <v>0</v>
      </c>
      <c r="BL263" s="21" t="s">
        <v>343</v>
      </c>
      <c r="BM263" s="192" t="s">
        <v>1790</v>
      </c>
    </row>
    <row r="264" spans="1:65" s="2" customFormat="1" ht="11.25">
      <c r="A264" s="38"/>
      <c r="B264" s="39"/>
      <c r="C264" s="40"/>
      <c r="D264" s="194" t="s">
        <v>217</v>
      </c>
      <c r="E264" s="40"/>
      <c r="F264" s="195" t="s">
        <v>4584</v>
      </c>
      <c r="G264" s="40"/>
      <c r="H264" s="40"/>
      <c r="I264" s="196"/>
      <c r="J264" s="40"/>
      <c r="K264" s="40"/>
      <c r="L264" s="43"/>
      <c r="M264" s="197"/>
      <c r="N264" s="198"/>
      <c r="O264" s="68"/>
      <c r="P264" s="68"/>
      <c r="Q264" s="68"/>
      <c r="R264" s="68"/>
      <c r="S264" s="68"/>
      <c r="T264" s="68"/>
      <c r="U264" s="69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21" t="s">
        <v>217</v>
      </c>
      <c r="AU264" s="21" t="s">
        <v>89</v>
      </c>
    </row>
    <row r="265" spans="1:65" s="2" customFormat="1" ht="16.5" customHeight="1">
      <c r="A265" s="38"/>
      <c r="B265" s="39"/>
      <c r="C265" s="182" t="s">
        <v>798</v>
      </c>
      <c r="D265" s="182" t="s">
        <v>212</v>
      </c>
      <c r="E265" s="183" t="s">
        <v>4586</v>
      </c>
      <c r="F265" s="184" t="s">
        <v>4587</v>
      </c>
      <c r="G265" s="185" t="s">
        <v>1974</v>
      </c>
      <c r="H265" s="186">
        <v>92</v>
      </c>
      <c r="I265" s="187"/>
      <c r="J265" s="186">
        <f>ROUND(I265*H265,2)</f>
        <v>0</v>
      </c>
      <c r="K265" s="184" t="s">
        <v>18</v>
      </c>
      <c r="L265" s="43"/>
      <c r="M265" s="188" t="s">
        <v>18</v>
      </c>
      <c r="N265" s="189" t="s">
        <v>42</v>
      </c>
      <c r="O265" s="68"/>
      <c r="P265" s="190">
        <f>O265*H265</f>
        <v>0</v>
      </c>
      <c r="Q265" s="190">
        <v>0</v>
      </c>
      <c r="R265" s="190">
        <f>Q265*H265</f>
        <v>0</v>
      </c>
      <c r="S265" s="190">
        <v>0</v>
      </c>
      <c r="T265" s="190">
        <f>S265*H265</f>
        <v>0</v>
      </c>
      <c r="U265" s="191" t="s">
        <v>18</v>
      </c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2" t="s">
        <v>343</v>
      </c>
      <c r="AT265" s="192" t="s">
        <v>212</v>
      </c>
      <c r="AU265" s="192" t="s">
        <v>89</v>
      </c>
      <c r="AY265" s="21" t="s">
        <v>208</v>
      </c>
      <c r="BE265" s="193">
        <f>IF(N265="základní",J265,0)</f>
        <v>0</v>
      </c>
      <c r="BF265" s="193">
        <f>IF(N265="snížená",J265,0)</f>
        <v>0</v>
      </c>
      <c r="BG265" s="193">
        <f>IF(N265="zákl. přenesená",J265,0)</f>
        <v>0</v>
      </c>
      <c r="BH265" s="193">
        <f>IF(N265="sníž. přenesená",J265,0)</f>
        <v>0</v>
      </c>
      <c r="BI265" s="193">
        <f>IF(N265="nulová",J265,0)</f>
        <v>0</v>
      </c>
      <c r="BJ265" s="21" t="s">
        <v>76</v>
      </c>
      <c r="BK265" s="193">
        <f>ROUND(I265*H265,2)</f>
        <v>0</v>
      </c>
      <c r="BL265" s="21" t="s">
        <v>343</v>
      </c>
      <c r="BM265" s="192" t="s">
        <v>1802</v>
      </c>
    </row>
    <row r="266" spans="1:65" s="2" customFormat="1" ht="11.25">
      <c r="A266" s="38"/>
      <c r="B266" s="39"/>
      <c r="C266" s="40"/>
      <c r="D266" s="194" t="s">
        <v>217</v>
      </c>
      <c r="E266" s="40"/>
      <c r="F266" s="195" t="s">
        <v>4587</v>
      </c>
      <c r="G266" s="40"/>
      <c r="H266" s="40"/>
      <c r="I266" s="196"/>
      <c r="J266" s="40"/>
      <c r="K266" s="40"/>
      <c r="L266" s="43"/>
      <c r="M266" s="197"/>
      <c r="N266" s="198"/>
      <c r="O266" s="68"/>
      <c r="P266" s="68"/>
      <c r="Q266" s="68"/>
      <c r="R266" s="68"/>
      <c r="S266" s="68"/>
      <c r="T266" s="68"/>
      <c r="U266" s="69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21" t="s">
        <v>217</v>
      </c>
      <c r="AU266" s="21" t="s">
        <v>89</v>
      </c>
    </row>
    <row r="267" spans="1:65" s="2" customFormat="1" ht="24.2" customHeight="1">
      <c r="A267" s="38"/>
      <c r="B267" s="39"/>
      <c r="C267" s="182" t="s">
        <v>806</v>
      </c>
      <c r="D267" s="182" t="s">
        <v>212</v>
      </c>
      <c r="E267" s="183" t="s">
        <v>4588</v>
      </c>
      <c r="F267" s="184" t="s">
        <v>4589</v>
      </c>
      <c r="G267" s="185" t="s">
        <v>1974</v>
      </c>
      <c r="H267" s="186">
        <v>1</v>
      </c>
      <c r="I267" s="187"/>
      <c r="J267" s="186">
        <f>ROUND(I267*H267,2)</f>
        <v>0</v>
      </c>
      <c r="K267" s="184" t="s">
        <v>18</v>
      </c>
      <c r="L267" s="43"/>
      <c r="M267" s="188" t="s">
        <v>18</v>
      </c>
      <c r="N267" s="189" t="s">
        <v>42</v>
      </c>
      <c r="O267" s="68"/>
      <c r="P267" s="190">
        <f>O267*H267</f>
        <v>0</v>
      </c>
      <c r="Q267" s="190">
        <v>0</v>
      </c>
      <c r="R267" s="190">
        <f>Q267*H267</f>
        <v>0</v>
      </c>
      <c r="S267" s="190">
        <v>0</v>
      </c>
      <c r="T267" s="190">
        <f>S267*H267</f>
        <v>0</v>
      </c>
      <c r="U267" s="191" t="s">
        <v>18</v>
      </c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2" t="s">
        <v>343</v>
      </c>
      <c r="AT267" s="192" t="s">
        <v>212</v>
      </c>
      <c r="AU267" s="192" t="s">
        <v>89</v>
      </c>
      <c r="AY267" s="21" t="s">
        <v>208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1" t="s">
        <v>76</v>
      </c>
      <c r="BK267" s="193">
        <f>ROUND(I267*H267,2)</f>
        <v>0</v>
      </c>
      <c r="BL267" s="21" t="s">
        <v>343</v>
      </c>
      <c r="BM267" s="192" t="s">
        <v>1814</v>
      </c>
    </row>
    <row r="268" spans="1:65" s="2" customFormat="1" ht="19.5">
      <c r="A268" s="38"/>
      <c r="B268" s="39"/>
      <c r="C268" s="40"/>
      <c r="D268" s="194" t="s">
        <v>217</v>
      </c>
      <c r="E268" s="40"/>
      <c r="F268" s="195" t="s">
        <v>4589</v>
      </c>
      <c r="G268" s="40"/>
      <c r="H268" s="40"/>
      <c r="I268" s="196"/>
      <c r="J268" s="40"/>
      <c r="K268" s="40"/>
      <c r="L268" s="43"/>
      <c r="M268" s="197"/>
      <c r="N268" s="198"/>
      <c r="O268" s="68"/>
      <c r="P268" s="68"/>
      <c r="Q268" s="68"/>
      <c r="R268" s="68"/>
      <c r="S268" s="68"/>
      <c r="T268" s="68"/>
      <c r="U268" s="69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T268" s="21" t="s">
        <v>217</v>
      </c>
      <c r="AU268" s="21" t="s">
        <v>89</v>
      </c>
    </row>
    <row r="269" spans="1:65" s="2" customFormat="1" ht="24.2" customHeight="1">
      <c r="A269" s="38"/>
      <c r="B269" s="39"/>
      <c r="C269" s="249" t="s">
        <v>814</v>
      </c>
      <c r="D269" s="249" t="s">
        <v>1397</v>
      </c>
      <c r="E269" s="250" t="s">
        <v>4590</v>
      </c>
      <c r="F269" s="251" t="s">
        <v>4589</v>
      </c>
      <c r="G269" s="252" t="s">
        <v>1974</v>
      </c>
      <c r="H269" s="253">
        <v>1</v>
      </c>
      <c r="I269" s="254"/>
      <c r="J269" s="253">
        <f>ROUND(I269*H269,2)</f>
        <v>0</v>
      </c>
      <c r="K269" s="251" t="s">
        <v>18</v>
      </c>
      <c r="L269" s="255"/>
      <c r="M269" s="256" t="s">
        <v>18</v>
      </c>
      <c r="N269" s="257" t="s">
        <v>42</v>
      </c>
      <c r="O269" s="68"/>
      <c r="P269" s="190">
        <f>O269*H269</f>
        <v>0</v>
      </c>
      <c r="Q269" s="190">
        <v>0</v>
      </c>
      <c r="R269" s="190">
        <f>Q269*H269</f>
        <v>0</v>
      </c>
      <c r="S269" s="190">
        <v>0</v>
      </c>
      <c r="T269" s="190">
        <f>S269*H269</f>
        <v>0</v>
      </c>
      <c r="U269" s="191" t="s">
        <v>18</v>
      </c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2" t="s">
        <v>545</v>
      </c>
      <c r="AT269" s="192" t="s">
        <v>1397</v>
      </c>
      <c r="AU269" s="192" t="s">
        <v>89</v>
      </c>
      <c r="AY269" s="21" t="s">
        <v>208</v>
      </c>
      <c r="BE269" s="193">
        <f>IF(N269="základní",J269,0)</f>
        <v>0</v>
      </c>
      <c r="BF269" s="193">
        <f>IF(N269="snížená",J269,0)</f>
        <v>0</v>
      </c>
      <c r="BG269" s="193">
        <f>IF(N269="zákl. přenesená",J269,0)</f>
        <v>0</v>
      </c>
      <c r="BH269" s="193">
        <f>IF(N269="sníž. přenesená",J269,0)</f>
        <v>0</v>
      </c>
      <c r="BI269" s="193">
        <f>IF(N269="nulová",J269,0)</f>
        <v>0</v>
      </c>
      <c r="BJ269" s="21" t="s">
        <v>76</v>
      </c>
      <c r="BK269" s="193">
        <f>ROUND(I269*H269,2)</f>
        <v>0</v>
      </c>
      <c r="BL269" s="21" t="s">
        <v>343</v>
      </c>
      <c r="BM269" s="192" t="s">
        <v>1828</v>
      </c>
    </row>
    <row r="270" spans="1:65" s="2" customFormat="1" ht="19.5">
      <c r="A270" s="38"/>
      <c r="B270" s="39"/>
      <c r="C270" s="40"/>
      <c r="D270" s="194" t="s">
        <v>217</v>
      </c>
      <c r="E270" s="40"/>
      <c r="F270" s="195" t="s">
        <v>4589</v>
      </c>
      <c r="G270" s="40"/>
      <c r="H270" s="40"/>
      <c r="I270" s="196"/>
      <c r="J270" s="40"/>
      <c r="K270" s="40"/>
      <c r="L270" s="43"/>
      <c r="M270" s="197"/>
      <c r="N270" s="198"/>
      <c r="O270" s="68"/>
      <c r="P270" s="68"/>
      <c r="Q270" s="68"/>
      <c r="R270" s="68"/>
      <c r="S270" s="68"/>
      <c r="T270" s="68"/>
      <c r="U270" s="69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21" t="s">
        <v>217</v>
      </c>
      <c r="AU270" s="21" t="s">
        <v>89</v>
      </c>
    </row>
    <row r="271" spans="1:65" s="2" customFormat="1" ht="16.5" customHeight="1">
      <c r="A271" s="38"/>
      <c r="B271" s="39"/>
      <c r="C271" s="182" t="s">
        <v>823</v>
      </c>
      <c r="D271" s="182" t="s">
        <v>212</v>
      </c>
      <c r="E271" s="183" t="s">
        <v>4591</v>
      </c>
      <c r="F271" s="184" t="s">
        <v>4592</v>
      </c>
      <c r="G271" s="185" t="s">
        <v>1974</v>
      </c>
      <c r="H271" s="186">
        <v>1</v>
      </c>
      <c r="I271" s="187"/>
      <c r="J271" s="186">
        <f>ROUND(I271*H271,2)</f>
        <v>0</v>
      </c>
      <c r="K271" s="184" t="s">
        <v>18</v>
      </c>
      <c r="L271" s="43"/>
      <c r="M271" s="188" t="s">
        <v>18</v>
      </c>
      <c r="N271" s="189" t="s">
        <v>42</v>
      </c>
      <c r="O271" s="68"/>
      <c r="P271" s="190">
        <f>O271*H271</f>
        <v>0</v>
      </c>
      <c r="Q271" s="190">
        <v>0</v>
      </c>
      <c r="R271" s="190">
        <f>Q271*H271</f>
        <v>0</v>
      </c>
      <c r="S271" s="190">
        <v>0</v>
      </c>
      <c r="T271" s="190">
        <f>S271*H271</f>
        <v>0</v>
      </c>
      <c r="U271" s="191" t="s">
        <v>18</v>
      </c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2" t="s">
        <v>343</v>
      </c>
      <c r="AT271" s="192" t="s">
        <v>212</v>
      </c>
      <c r="AU271" s="192" t="s">
        <v>89</v>
      </c>
      <c r="AY271" s="21" t="s">
        <v>208</v>
      </c>
      <c r="BE271" s="193">
        <f>IF(N271="základní",J271,0)</f>
        <v>0</v>
      </c>
      <c r="BF271" s="193">
        <f>IF(N271="snížená",J271,0)</f>
        <v>0</v>
      </c>
      <c r="BG271" s="193">
        <f>IF(N271="zákl. přenesená",J271,0)</f>
        <v>0</v>
      </c>
      <c r="BH271" s="193">
        <f>IF(N271="sníž. přenesená",J271,0)</f>
        <v>0</v>
      </c>
      <c r="BI271" s="193">
        <f>IF(N271="nulová",J271,0)</f>
        <v>0</v>
      </c>
      <c r="BJ271" s="21" t="s">
        <v>76</v>
      </c>
      <c r="BK271" s="193">
        <f>ROUND(I271*H271,2)</f>
        <v>0</v>
      </c>
      <c r="BL271" s="21" t="s">
        <v>343</v>
      </c>
      <c r="BM271" s="192" t="s">
        <v>1841</v>
      </c>
    </row>
    <row r="272" spans="1:65" s="2" customFormat="1" ht="11.25">
      <c r="A272" s="38"/>
      <c r="B272" s="39"/>
      <c r="C272" s="40"/>
      <c r="D272" s="194" t="s">
        <v>217</v>
      </c>
      <c r="E272" s="40"/>
      <c r="F272" s="195" t="s">
        <v>4592</v>
      </c>
      <c r="G272" s="40"/>
      <c r="H272" s="40"/>
      <c r="I272" s="196"/>
      <c r="J272" s="40"/>
      <c r="K272" s="40"/>
      <c r="L272" s="43"/>
      <c r="M272" s="197"/>
      <c r="N272" s="198"/>
      <c r="O272" s="68"/>
      <c r="P272" s="68"/>
      <c r="Q272" s="68"/>
      <c r="R272" s="68"/>
      <c r="S272" s="68"/>
      <c r="T272" s="68"/>
      <c r="U272" s="69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21" t="s">
        <v>217</v>
      </c>
      <c r="AU272" s="21" t="s">
        <v>89</v>
      </c>
    </row>
    <row r="273" spans="1:65" s="2" customFormat="1" ht="16.5" customHeight="1">
      <c r="A273" s="38"/>
      <c r="B273" s="39"/>
      <c r="C273" s="249" t="s">
        <v>832</v>
      </c>
      <c r="D273" s="249" t="s">
        <v>1397</v>
      </c>
      <c r="E273" s="250" t="s">
        <v>4593</v>
      </c>
      <c r="F273" s="251" t="s">
        <v>4592</v>
      </c>
      <c r="G273" s="252" t="s">
        <v>1974</v>
      </c>
      <c r="H273" s="253">
        <v>1</v>
      </c>
      <c r="I273" s="254"/>
      <c r="J273" s="253">
        <f>ROUND(I273*H273,2)</f>
        <v>0</v>
      </c>
      <c r="K273" s="251" t="s">
        <v>18</v>
      </c>
      <c r="L273" s="255"/>
      <c r="M273" s="256" t="s">
        <v>18</v>
      </c>
      <c r="N273" s="257" t="s">
        <v>42</v>
      </c>
      <c r="O273" s="68"/>
      <c r="P273" s="190">
        <f>O273*H273</f>
        <v>0</v>
      </c>
      <c r="Q273" s="190">
        <v>0</v>
      </c>
      <c r="R273" s="190">
        <f>Q273*H273</f>
        <v>0</v>
      </c>
      <c r="S273" s="190">
        <v>0</v>
      </c>
      <c r="T273" s="190">
        <f>S273*H273</f>
        <v>0</v>
      </c>
      <c r="U273" s="191" t="s">
        <v>18</v>
      </c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92" t="s">
        <v>545</v>
      </c>
      <c r="AT273" s="192" t="s">
        <v>1397</v>
      </c>
      <c r="AU273" s="192" t="s">
        <v>89</v>
      </c>
      <c r="AY273" s="21" t="s">
        <v>208</v>
      </c>
      <c r="BE273" s="193">
        <f>IF(N273="základní",J273,0)</f>
        <v>0</v>
      </c>
      <c r="BF273" s="193">
        <f>IF(N273="snížená",J273,0)</f>
        <v>0</v>
      </c>
      <c r="BG273" s="193">
        <f>IF(N273="zákl. přenesená",J273,0)</f>
        <v>0</v>
      </c>
      <c r="BH273" s="193">
        <f>IF(N273="sníž. přenesená",J273,0)</f>
        <v>0</v>
      </c>
      <c r="BI273" s="193">
        <f>IF(N273="nulová",J273,0)</f>
        <v>0</v>
      </c>
      <c r="BJ273" s="21" t="s">
        <v>76</v>
      </c>
      <c r="BK273" s="193">
        <f>ROUND(I273*H273,2)</f>
        <v>0</v>
      </c>
      <c r="BL273" s="21" t="s">
        <v>343</v>
      </c>
      <c r="BM273" s="192" t="s">
        <v>1857</v>
      </c>
    </row>
    <row r="274" spans="1:65" s="2" customFormat="1" ht="11.25">
      <c r="A274" s="38"/>
      <c r="B274" s="39"/>
      <c r="C274" s="40"/>
      <c r="D274" s="194" t="s">
        <v>217</v>
      </c>
      <c r="E274" s="40"/>
      <c r="F274" s="195" t="s">
        <v>4592</v>
      </c>
      <c r="G274" s="40"/>
      <c r="H274" s="40"/>
      <c r="I274" s="196"/>
      <c r="J274" s="40"/>
      <c r="K274" s="40"/>
      <c r="L274" s="43"/>
      <c r="M274" s="197"/>
      <c r="N274" s="198"/>
      <c r="O274" s="68"/>
      <c r="P274" s="68"/>
      <c r="Q274" s="68"/>
      <c r="R274" s="68"/>
      <c r="S274" s="68"/>
      <c r="T274" s="68"/>
      <c r="U274" s="69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21" t="s">
        <v>217</v>
      </c>
      <c r="AU274" s="21" t="s">
        <v>89</v>
      </c>
    </row>
    <row r="275" spans="1:65" s="2" customFormat="1" ht="16.5" customHeight="1">
      <c r="A275" s="38"/>
      <c r="B275" s="39"/>
      <c r="C275" s="182" t="s">
        <v>840</v>
      </c>
      <c r="D275" s="182" t="s">
        <v>212</v>
      </c>
      <c r="E275" s="183" t="s">
        <v>4594</v>
      </c>
      <c r="F275" s="184" t="s">
        <v>4595</v>
      </c>
      <c r="G275" s="185" t="s">
        <v>1974</v>
      </c>
      <c r="H275" s="186">
        <v>16</v>
      </c>
      <c r="I275" s="187"/>
      <c r="J275" s="186">
        <f>ROUND(I275*H275,2)</f>
        <v>0</v>
      </c>
      <c r="K275" s="184" t="s">
        <v>18</v>
      </c>
      <c r="L275" s="43"/>
      <c r="M275" s="188" t="s">
        <v>18</v>
      </c>
      <c r="N275" s="189" t="s">
        <v>42</v>
      </c>
      <c r="O275" s="68"/>
      <c r="P275" s="190">
        <f>O275*H275</f>
        <v>0</v>
      </c>
      <c r="Q275" s="190">
        <v>0</v>
      </c>
      <c r="R275" s="190">
        <f>Q275*H275</f>
        <v>0</v>
      </c>
      <c r="S275" s="190">
        <v>0</v>
      </c>
      <c r="T275" s="190">
        <f>S275*H275</f>
        <v>0</v>
      </c>
      <c r="U275" s="191" t="s">
        <v>18</v>
      </c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2" t="s">
        <v>343</v>
      </c>
      <c r="AT275" s="192" t="s">
        <v>212</v>
      </c>
      <c r="AU275" s="192" t="s">
        <v>89</v>
      </c>
      <c r="AY275" s="21" t="s">
        <v>208</v>
      </c>
      <c r="BE275" s="193">
        <f>IF(N275="základní",J275,0)</f>
        <v>0</v>
      </c>
      <c r="BF275" s="193">
        <f>IF(N275="snížená",J275,0)</f>
        <v>0</v>
      </c>
      <c r="BG275" s="193">
        <f>IF(N275="zákl. přenesená",J275,0)</f>
        <v>0</v>
      </c>
      <c r="BH275" s="193">
        <f>IF(N275="sníž. přenesená",J275,0)</f>
        <v>0</v>
      </c>
      <c r="BI275" s="193">
        <f>IF(N275="nulová",J275,0)</f>
        <v>0</v>
      </c>
      <c r="BJ275" s="21" t="s">
        <v>76</v>
      </c>
      <c r="BK275" s="193">
        <f>ROUND(I275*H275,2)</f>
        <v>0</v>
      </c>
      <c r="BL275" s="21" t="s">
        <v>343</v>
      </c>
      <c r="BM275" s="192" t="s">
        <v>1872</v>
      </c>
    </row>
    <row r="276" spans="1:65" s="2" customFormat="1" ht="11.25">
      <c r="A276" s="38"/>
      <c r="B276" s="39"/>
      <c r="C276" s="40"/>
      <c r="D276" s="194" t="s">
        <v>217</v>
      </c>
      <c r="E276" s="40"/>
      <c r="F276" s="195" t="s">
        <v>4596</v>
      </c>
      <c r="G276" s="40"/>
      <c r="H276" s="40"/>
      <c r="I276" s="196"/>
      <c r="J276" s="40"/>
      <c r="K276" s="40"/>
      <c r="L276" s="43"/>
      <c r="M276" s="197"/>
      <c r="N276" s="198"/>
      <c r="O276" s="68"/>
      <c r="P276" s="68"/>
      <c r="Q276" s="68"/>
      <c r="R276" s="68"/>
      <c r="S276" s="68"/>
      <c r="T276" s="68"/>
      <c r="U276" s="69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21" t="s">
        <v>217</v>
      </c>
      <c r="AU276" s="21" t="s">
        <v>89</v>
      </c>
    </row>
    <row r="277" spans="1:65" s="2" customFormat="1" ht="16.5" customHeight="1">
      <c r="A277" s="38"/>
      <c r="B277" s="39"/>
      <c r="C277" s="249" t="s">
        <v>848</v>
      </c>
      <c r="D277" s="249" t="s">
        <v>1397</v>
      </c>
      <c r="E277" s="250" t="s">
        <v>4597</v>
      </c>
      <c r="F277" s="251" t="s">
        <v>4595</v>
      </c>
      <c r="G277" s="252" t="s">
        <v>1974</v>
      </c>
      <c r="H277" s="253">
        <v>16</v>
      </c>
      <c r="I277" s="254"/>
      <c r="J277" s="253">
        <f>ROUND(I277*H277,2)</f>
        <v>0</v>
      </c>
      <c r="K277" s="251" t="s">
        <v>18</v>
      </c>
      <c r="L277" s="255"/>
      <c r="M277" s="256" t="s">
        <v>18</v>
      </c>
      <c r="N277" s="257" t="s">
        <v>42</v>
      </c>
      <c r="O277" s="68"/>
      <c r="P277" s="190">
        <f>O277*H277</f>
        <v>0</v>
      </c>
      <c r="Q277" s="190">
        <v>0</v>
      </c>
      <c r="R277" s="190">
        <f>Q277*H277</f>
        <v>0</v>
      </c>
      <c r="S277" s="190">
        <v>0</v>
      </c>
      <c r="T277" s="190">
        <f>S277*H277</f>
        <v>0</v>
      </c>
      <c r="U277" s="191" t="s">
        <v>18</v>
      </c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2" t="s">
        <v>545</v>
      </c>
      <c r="AT277" s="192" t="s">
        <v>1397</v>
      </c>
      <c r="AU277" s="192" t="s">
        <v>89</v>
      </c>
      <c r="AY277" s="21" t="s">
        <v>208</v>
      </c>
      <c r="BE277" s="193">
        <f>IF(N277="základní",J277,0)</f>
        <v>0</v>
      </c>
      <c r="BF277" s="193">
        <f>IF(N277="snížená",J277,0)</f>
        <v>0</v>
      </c>
      <c r="BG277" s="193">
        <f>IF(N277="zákl. přenesená",J277,0)</f>
        <v>0</v>
      </c>
      <c r="BH277" s="193">
        <f>IF(N277="sníž. přenesená",J277,0)</f>
        <v>0</v>
      </c>
      <c r="BI277" s="193">
        <f>IF(N277="nulová",J277,0)</f>
        <v>0</v>
      </c>
      <c r="BJ277" s="21" t="s">
        <v>76</v>
      </c>
      <c r="BK277" s="193">
        <f>ROUND(I277*H277,2)</f>
        <v>0</v>
      </c>
      <c r="BL277" s="21" t="s">
        <v>343</v>
      </c>
      <c r="BM277" s="192" t="s">
        <v>1885</v>
      </c>
    </row>
    <row r="278" spans="1:65" s="2" customFormat="1" ht="11.25">
      <c r="A278" s="38"/>
      <c r="B278" s="39"/>
      <c r="C278" s="40"/>
      <c r="D278" s="194" t="s">
        <v>217</v>
      </c>
      <c r="E278" s="40"/>
      <c r="F278" s="195" t="s">
        <v>4595</v>
      </c>
      <c r="G278" s="40"/>
      <c r="H278" s="40"/>
      <c r="I278" s="196"/>
      <c r="J278" s="40"/>
      <c r="K278" s="40"/>
      <c r="L278" s="43"/>
      <c r="M278" s="197"/>
      <c r="N278" s="198"/>
      <c r="O278" s="68"/>
      <c r="P278" s="68"/>
      <c r="Q278" s="68"/>
      <c r="R278" s="68"/>
      <c r="S278" s="68"/>
      <c r="T278" s="68"/>
      <c r="U278" s="69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21" t="s">
        <v>217</v>
      </c>
      <c r="AU278" s="21" t="s">
        <v>89</v>
      </c>
    </row>
    <row r="279" spans="1:65" s="2" customFormat="1" ht="16.5" customHeight="1">
      <c r="A279" s="38"/>
      <c r="B279" s="39"/>
      <c r="C279" s="182" t="s">
        <v>856</v>
      </c>
      <c r="D279" s="182" t="s">
        <v>212</v>
      </c>
      <c r="E279" s="183" t="s">
        <v>4598</v>
      </c>
      <c r="F279" s="184" t="s">
        <v>4599</v>
      </c>
      <c r="G279" s="185" t="s">
        <v>4600</v>
      </c>
      <c r="H279" s="186">
        <v>8</v>
      </c>
      <c r="I279" s="187"/>
      <c r="J279" s="186">
        <f>ROUND(I279*H279,2)</f>
        <v>0</v>
      </c>
      <c r="K279" s="184" t="s">
        <v>18</v>
      </c>
      <c r="L279" s="43"/>
      <c r="M279" s="188" t="s">
        <v>18</v>
      </c>
      <c r="N279" s="189" t="s">
        <v>42</v>
      </c>
      <c r="O279" s="68"/>
      <c r="P279" s="190">
        <f>O279*H279</f>
        <v>0</v>
      </c>
      <c r="Q279" s="190">
        <v>0</v>
      </c>
      <c r="R279" s="190">
        <f>Q279*H279</f>
        <v>0</v>
      </c>
      <c r="S279" s="190">
        <v>0</v>
      </c>
      <c r="T279" s="190">
        <f>S279*H279</f>
        <v>0</v>
      </c>
      <c r="U279" s="191" t="s">
        <v>18</v>
      </c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92" t="s">
        <v>343</v>
      </c>
      <c r="AT279" s="192" t="s">
        <v>212</v>
      </c>
      <c r="AU279" s="192" t="s">
        <v>89</v>
      </c>
      <c r="AY279" s="21" t="s">
        <v>208</v>
      </c>
      <c r="BE279" s="193">
        <f>IF(N279="základní",J279,0)</f>
        <v>0</v>
      </c>
      <c r="BF279" s="193">
        <f>IF(N279="snížená",J279,0)</f>
        <v>0</v>
      </c>
      <c r="BG279" s="193">
        <f>IF(N279="zákl. přenesená",J279,0)</f>
        <v>0</v>
      </c>
      <c r="BH279" s="193">
        <f>IF(N279="sníž. přenesená",J279,0)</f>
        <v>0</v>
      </c>
      <c r="BI279" s="193">
        <f>IF(N279="nulová",J279,0)</f>
        <v>0</v>
      </c>
      <c r="BJ279" s="21" t="s">
        <v>76</v>
      </c>
      <c r="BK279" s="193">
        <f>ROUND(I279*H279,2)</f>
        <v>0</v>
      </c>
      <c r="BL279" s="21" t="s">
        <v>343</v>
      </c>
      <c r="BM279" s="192" t="s">
        <v>1896</v>
      </c>
    </row>
    <row r="280" spans="1:65" s="2" customFormat="1" ht="11.25">
      <c r="A280" s="38"/>
      <c r="B280" s="39"/>
      <c r="C280" s="40"/>
      <c r="D280" s="194" t="s">
        <v>217</v>
      </c>
      <c r="E280" s="40"/>
      <c r="F280" s="195" t="s">
        <v>4599</v>
      </c>
      <c r="G280" s="40"/>
      <c r="H280" s="40"/>
      <c r="I280" s="196"/>
      <c r="J280" s="40"/>
      <c r="K280" s="40"/>
      <c r="L280" s="43"/>
      <c r="M280" s="197"/>
      <c r="N280" s="198"/>
      <c r="O280" s="68"/>
      <c r="P280" s="68"/>
      <c r="Q280" s="68"/>
      <c r="R280" s="68"/>
      <c r="S280" s="68"/>
      <c r="T280" s="68"/>
      <c r="U280" s="69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21" t="s">
        <v>217</v>
      </c>
      <c r="AU280" s="21" t="s">
        <v>89</v>
      </c>
    </row>
    <row r="281" spans="1:65" s="2" customFormat="1" ht="16.5" customHeight="1">
      <c r="A281" s="38"/>
      <c r="B281" s="39"/>
      <c r="C281" s="249" t="s">
        <v>863</v>
      </c>
      <c r="D281" s="249" t="s">
        <v>1397</v>
      </c>
      <c r="E281" s="250" t="s">
        <v>4601</v>
      </c>
      <c r="F281" s="251" t="s">
        <v>4599</v>
      </c>
      <c r="G281" s="252" t="s">
        <v>4600</v>
      </c>
      <c r="H281" s="253">
        <v>8</v>
      </c>
      <c r="I281" s="254"/>
      <c r="J281" s="253">
        <f>ROUND(I281*H281,2)</f>
        <v>0</v>
      </c>
      <c r="K281" s="251" t="s">
        <v>18</v>
      </c>
      <c r="L281" s="255"/>
      <c r="M281" s="256" t="s">
        <v>18</v>
      </c>
      <c r="N281" s="257" t="s">
        <v>42</v>
      </c>
      <c r="O281" s="68"/>
      <c r="P281" s="190">
        <f>O281*H281</f>
        <v>0</v>
      </c>
      <c r="Q281" s="190">
        <v>0</v>
      </c>
      <c r="R281" s="190">
        <f>Q281*H281</f>
        <v>0</v>
      </c>
      <c r="S281" s="190">
        <v>0</v>
      </c>
      <c r="T281" s="190">
        <f>S281*H281</f>
        <v>0</v>
      </c>
      <c r="U281" s="191" t="s">
        <v>18</v>
      </c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2" t="s">
        <v>545</v>
      </c>
      <c r="AT281" s="192" t="s">
        <v>1397</v>
      </c>
      <c r="AU281" s="192" t="s">
        <v>89</v>
      </c>
      <c r="AY281" s="21" t="s">
        <v>208</v>
      </c>
      <c r="BE281" s="193">
        <f>IF(N281="základní",J281,0)</f>
        <v>0</v>
      </c>
      <c r="BF281" s="193">
        <f>IF(N281="snížená",J281,0)</f>
        <v>0</v>
      </c>
      <c r="BG281" s="193">
        <f>IF(N281="zákl. přenesená",J281,0)</f>
        <v>0</v>
      </c>
      <c r="BH281" s="193">
        <f>IF(N281="sníž. přenesená",J281,0)</f>
        <v>0</v>
      </c>
      <c r="BI281" s="193">
        <f>IF(N281="nulová",J281,0)</f>
        <v>0</v>
      </c>
      <c r="BJ281" s="21" t="s">
        <v>76</v>
      </c>
      <c r="BK281" s="193">
        <f>ROUND(I281*H281,2)</f>
        <v>0</v>
      </c>
      <c r="BL281" s="21" t="s">
        <v>343</v>
      </c>
      <c r="BM281" s="192" t="s">
        <v>1907</v>
      </c>
    </row>
    <row r="282" spans="1:65" s="2" customFormat="1" ht="11.25">
      <c r="A282" s="38"/>
      <c r="B282" s="39"/>
      <c r="C282" s="40"/>
      <c r="D282" s="194" t="s">
        <v>217</v>
      </c>
      <c r="E282" s="40"/>
      <c r="F282" s="195" t="s">
        <v>4599</v>
      </c>
      <c r="G282" s="40"/>
      <c r="H282" s="40"/>
      <c r="I282" s="196"/>
      <c r="J282" s="40"/>
      <c r="K282" s="40"/>
      <c r="L282" s="43"/>
      <c r="M282" s="197"/>
      <c r="N282" s="198"/>
      <c r="O282" s="68"/>
      <c r="P282" s="68"/>
      <c r="Q282" s="68"/>
      <c r="R282" s="68"/>
      <c r="S282" s="68"/>
      <c r="T282" s="68"/>
      <c r="U282" s="69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21" t="s">
        <v>217</v>
      </c>
      <c r="AU282" s="21" t="s">
        <v>89</v>
      </c>
    </row>
    <row r="283" spans="1:65" s="2" customFormat="1" ht="16.5" customHeight="1">
      <c r="A283" s="38"/>
      <c r="B283" s="39"/>
      <c r="C283" s="182" t="s">
        <v>869</v>
      </c>
      <c r="D283" s="182" t="s">
        <v>212</v>
      </c>
      <c r="E283" s="183" t="s">
        <v>4602</v>
      </c>
      <c r="F283" s="184" t="s">
        <v>4603</v>
      </c>
      <c r="G283" s="185" t="s">
        <v>1974</v>
      </c>
      <c r="H283" s="186">
        <v>8</v>
      </c>
      <c r="I283" s="187"/>
      <c r="J283" s="186">
        <f>ROUND(I283*H283,2)</f>
        <v>0</v>
      </c>
      <c r="K283" s="184" t="s">
        <v>18</v>
      </c>
      <c r="L283" s="43"/>
      <c r="M283" s="188" t="s">
        <v>18</v>
      </c>
      <c r="N283" s="189" t="s">
        <v>42</v>
      </c>
      <c r="O283" s="68"/>
      <c r="P283" s="190">
        <f>O283*H283</f>
        <v>0</v>
      </c>
      <c r="Q283" s="190">
        <v>0</v>
      </c>
      <c r="R283" s="190">
        <f>Q283*H283</f>
        <v>0</v>
      </c>
      <c r="S283" s="190">
        <v>0</v>
      </c>
      <c r="T283" s="190">
        <f>S283*H283</f>
        <v>0</v>
      </c>
      <c r="U283" s="191" t="s">
        <v>18</v>
      </c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92" t="s">
        <v>343</v>
      </c>
      <c r="AT283" s="192" t="s">
        <v>212</v>
      </c>
      <c r="AU283" s="192" t="s">
        <v>89</v>
      </c>
      <c r="AY283" s="21" t="s">
        <v>208</v>
      </c>
      <c r="BE283" s="193">
        <f>IF(N283="základní",J283,0)</f>
        <v>0</v>
      </c>
      <c r="BF283" s="193">
        <f>IF(N283="snížená",J283,0)</f>
        <v>0</v>
      </c>
      <c r="BG283" s="193">
        <f>IF(N283="zákl. přenesená",J283,0)</f>
        <v>0</v>
      </c>
      <c r="BH283" s="193">
        <f>IF(N283="sníž. přenesená",J283,0)</f>
        <v>0</v>
      </c>
      <c r="BI283" s="193">
        <f>IF(N283="nulová",J283,0)</f>
        <v>0</v>
      </c>
      <c r="BJ283" s="21" t="s">
        <v>76</v>
      </c>
      <c r="BK283" s="193">
        <f>ROUND(I283*H283,2)</f>
        <v>0</v>
      </c>
      <c r="BL283" s="21" t="s">
        <v>343</v>
      </c>
      <c r="BM283" s="192" t="s">
        <v>1917</v>
      </c>
    </row>
    <row r="284" spans="1:65" s="2" customFormat="1" ht="11.25">
      <c r="A284" s="38"/>
      <c r="B284" s="39"/>
      <c r="C284" s="40"/>
      <c r="D284" s="194" t="s">
        <v>217</v>
      </c>
      <c r="E284" s="40"/>
      <c r="F284" s="195" t="s">
        <v>4603</v>
      </c>
      <c r="G284" s="40"/>
      <c r="H284" s="40"/>
      <c r="I284" s="196"/>
      <c r="J284" s="40"/>
      <c r="K284" s="40"/>
      <c r="L284" s="43"/>
      <c r="M284" s="197"/>
      <c r="N284" s="198"/>
      <c r="O284" s="68"/>
      <c r="P284" s="68"/>
      <c r="Q284" s="68"/>
      <c r="R284" s="68"/>
      <c r="S284" s="68"/>
      <c r="T284" s="68"/>
      <c r="U284" s="69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21" t="s">
        <v>217</v>
      </c>
      <c r="AU284" s="21" t="s">
        <v>89</v>
      </c>
    </row>
    <row r="285" spans="1:65" s="2" customFormat="1" ht="16.5" customHeight="1">
      <c r="A285" s="38"/>
      <c r="B285" s="39"/>
      <c r="C285" s="249" t="s">
        <v>875</v>
      </c>
      <c r="D285" s="249" t="s">
        <v>1397</v>
      </c>
      <c r="E285" s="250" t="s">
        <v>4604</v>
      </c>
      <c r="F285" s="251" t="s">
        <v>4603</v>
      </c>
      <c r="G285" s="252" t="s">
        <v>1974</v>
      </c>
      <c r="H285" s="253">
        <v>8</v>
      </c>
      <c r="I285" s="254"/>
      <c r="J285" s="253">
        <f>ROUND(I285*H285,2)</f>
        <v>0</v>
      </c>
      <c r="K285" s="251" t="s">
        <v>18</v>
      </c>
      <c r="L285" s="255"/>
      <c r="M285" s="256" t="s">
        <v>18</v>
      </c>
      <c r="N285" s="257" t="s">
        <v>42</v>
      </c>
      <c r="O285" s="68"/>
      <c r="P285" s="190">
        <f>O285*H285</f>
        <v>0</v>
      </c>
      <c r="Q285" s="190">
        <v>0</v>
      </c>
      <c r="R285" s="190">
        <f>Q285*H285</f>
        <v>0</v>
      </c>
      <c r="S285" s="190">
        <v>0</v>
      </c>
      <c r="T285" s="190">
        <f>S285*H285</f>
        <v>0</v>
      </c>
      <c r="U285" s="191" t="s">
        <v>18</v>
      </c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92" t="s">
        <v>545</v>
      </c>
      <c r="AT285" s="192" t="s">
        <v>1397</v>
      </c>
      <c r="AU285" s="192" t="s">
        <v>89</v>
      </c>
      <c r="AY285" s="21" t="s">
        <v>208</v>
      </c>
      <c r="BE285" s="193">
        <f>IF(N285="základní",J285,0)</f>
        <v>0</v>
      </c>
      <c r="BF285" s="193">
        <f>IF(N285="snížená",J285,0)</f>
        <v>0</v>
      </c>
      <c r="BG285" s="193">
        <f>IF(N285="zákl. přenesená",J285,0)</f>
        <v>0</v>
      </c>
      <c r="BH285" s="193">
        <f>IF(N285="sníž. přenesená",J285,0)</f>
        <v>0</v>
      </c>
      <c r="BI285" s="193">
        <f>IF(N285="nulová",J285,0)</f>
        <v>0</v>
      </c>
      <c r="BJ285" s="21" t="s">
        <v>76</v>
      </c>
      <c r="BK285" s="193">
        <f>ROUND(I285*H285,2)</f>
        <v>0</v>
      </c>
      <c r="BL285" s="21" t="s">
        <v>343</v>
      </c>
      <c r="BM285" s="192" t="s">
        <v>1934</v>
      </c>
    </row>
    <row r="286" spans="1:65" s="2" customFormat="1" ht="11.25">
      <c r="A286" s="38"/>
      <c r="B286" s="39"/>
      <c r="C286" s="40"/>
      <c r="D286" s="194" t="s">
        <v>217</v>
      </c>
      <c r="E286" s="40"/>
      <c r="F286" s="195" t="s">
        <v>4603</v>
      </c>
      <c r="G286" s="40"/>
      <c r="H286" s="40"/>
      <c r="I286" s="196"/>
      <c r="J286" s="40"/>
      <c r="K286" s="40"/>
      <c r="L286" s="43"/>
      <c r="M286" s="197"/>
      <c r="N286" s="198"/>
      <c r="O286" s="68"/>
      <c r="P286" s="68"/>
      <c r="Q286" s="68"/>
      <c r="R286" s="68"/>
      <c r="S286" s="68"/>
      <c r="T286" s="68"/>
      <c r="U286" s="69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21" t="s">
        <v>217</v>
      </c>
      <c r="AU286" s="21" t="s">
        <v>89</v>
      </c>
    </row>
    <row r="287" spans="1:65" s="2" customFormat="1" ht="16.5" customHeight="1">
      <c r="A287" s="38"/>
      <c r="B287" s="39"/>
      <c r="C287" s="182" t="s">
        <v>881</v>
      </c>
      <c r="D287" s="182" t="s">
        <v>212</v>
      </c>
      <c r="E287" s="183" t="s">
        <v>4605</v>
      </c>
      <c r="F287" s="184" t="s">
        <v>4606</v>
      </c>
      <c r="G287" s="185" t="s">
        <v>1974</v>
      </c>
      <c r="H287" s="186">
        <v>4</v>
      </c>
      <c r="I287" s="187"/>
      <c r="J287" s="186">
        <f>ROUND(I287*H287,2)</f>
        <v>0</v>
      </c>
      <c r="K287" s="184" t="s">
        <v>18</v>
      </c>
      <c r="L287" s="43"/>
      <c r="M287" s="188" t="s">
        <v>18</v>
      </c>
      <c r="N287" s="189" t="s">
        <v>42</v>
      </c>
      <c r="O287" s="68"/>
      <c r="P287" s="190">
        <f>O287*H287</f>
        <v>0</v>
      </c>
      <c r="Q287" s="190">
        <v>0</v>
      </c>
      <c r="R287" s="190">
        <f>Q287*H287</f>
        <v>0</v>
      </c>
      <c r="S287" s="190">
        <v>0</v>
      </c>
      <c r="T287" s="190">
        <f>S287*H287</f>
        <v>0</v>
      </c>
      <c r="U287" s="191" t="s">
        <v>18</v>
      </c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2" t="s">
        <v>343</v>
      </c>
      <c r="AT287" s="192" t="s">
        <v>212</v>
      </c>
      <c r="AU287" s="192" t="s">
        <v>89</v>
      </c>
      <c r="AY287" s="21" t="s">
        <v>208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21" t="s">
        <v>76</v>
      </c>
      <c r="BK287" s="193">
        <f>ROUND(I287*H287,2)</f>
        <v>0</v>
      </c>
      <c r="BL287" s="21" t="s">
        <v>343</v>
      </c>
      <c r="BM287" s="192" t="s">
        <v>1948</v>
      </c>
    </row>
    <row r="288" spans="1:65" s="2" customFormat="1" ht="11.25">
      <c r="A288" s="38"/>
      <c r="B288" s="39"/>
      <c r="C288" s="40"/>
      <c r="D288" s="194" t="s">
        <v>217</v>
      </c>
      <c r="E288" s="40"/>
      <c r="F288" s="195" t="s">
        <v>4606</v>
      </c>
      <c r="G288" s="40"/>
      <c r="H288" s="40"/>
      <c r="I288" s="196"/>
      <c r="J288" s="40"/>
      <c r="K288" s="40"/>
      <c r="L288" s="43"/>
      <c r="M288" s="197"/>
      <c r="N288" s="198"/>
      <c r="O288" s="68"/>
      <c r="P288" s="68"/>
      <c r="Q288" s="68"/>
      <c r="R288" s="68"/>
      <c r="S288" s="68"/>
      <c r="T288" s="68"/>
      <c r="U288" s="69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21" t="s">
        <v>217</v>
      </c>
      <c r="AU288" s="21" t="s">
        <v>89</v>
      </c>
    </row>
    <row r="289" spans="1:65" s="2" customFormat="1" ht="16.5" customHeight="1">
      <c r="A289" s="38"/>
      <c r="B289" s="39"/>
      <c r="C289" s="249" t="s">
        <v>887</v>
      </c>
      <c r="D289" s="249" t="s">
        <v>1397</v>
      </c>
      <c r="E289" s="250" t="s">
        <v>4607</v>
      </c>
      <c r="F289" s="251" t="s">
        <v>4606</v>
      </c>
      <c r="G289" s="252" t="s">
        <v>1974</v>
      </c>
      <c r="H289" s="253">
        <v>4</v>
      </c>
      <c r="I289" s="254"/>
      <c r="J289" s="253">
        <f>ROUND(I289*H289,2)</f>
        <v>0</v>
      </c>
      <c r="K289" s="251" t="s">
        <v>18</v>
      </c>
      <c r="L289" s="255"/>
      <c r="M289" s="256" t="s">
        <v>18</v>
      </c>
      <c r="N289" s="257" t="s">
        <v>42</v>
      </c>
      <c r="O289" s="68"/>
      <c r="P289" s="190">
        <f>O289*H289</f>
        <v>0</v>
      </c>
      <c r="Q289" s="190">
        <v>0</v>
      </c>
      <c r="R289" s="190">
        <f>Q289*H289</f>
        <v>0</v>
      </c>
      <c r="S289" s="190">
        <v>0</v>
      </c>
      <c r="T289" s="190">
        <f>S289*H289</f>
        <v>0</v>
      </c>
      <c r="U289" s="191" t="s">
        <v>18</v>
      </c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2" t="s">
        <v>545</v>
      </c>
      <c r="AT289" s="192" t="s">
        <v>1397</v>
      </c>
      <c r="AU289" s="192" t="s">
        <v>89</v>
      </c>
      <c r="AY289" s="21" t="s">
        <v>208</v>
      </c>
      <c r="BE289" s="193">
        <f>IF(N289="základní",J289,0)</f>
        <v>0</v>
      </c>
      <c r="BF289" s="193">
        <f>IF(N289="snížená",J289,0)</f>
        <v>0</v>
      </c>
      <c r="BG289" s="193">
        <f>IF(N289="zákl. přenesená",J289,0)</f>
        <v>0</v>
      </c>
      <c r="BH289" s="193">
        <f>IF(N289="sníž. přenesená",J289,0)</f>
        <v>0</v>
      </c>
      <c r="BI289" s="193">
        <f>IF(N289="nulová",J289,0)</f>
        <v>0</v>
      </c>
      <c r="BJ289" s="21" t="s">
        <v>76</v>
      </c>
      <c r="BK289" s="193">
        <f>ROUND(I289*H289,2)</f>
        <v>0</v>
      </c>
      <c r="BL289" s="21" t="s">
        <v>343</v>
      </c>
      <c r="BM289" s="192" t="s">
        <v>1961</v>
      </c>
    </row>
    <row r="290" spans="1:65" s="2" customFormat="1" ht="11.25">
      <c r="A290" s="38"/>
      <c r="B290" s="39"/>
      <c r="C290" s="40"/>
      <c r="D290" s="194" t="s">
        <v>217</v>
      </c>
      <c r="E290" s="40"/>
      <c r="F290" s="195" t="s">
        <v>4606</v>
      </c>
      <c r="G290" s="40"/>
      <c r="H290" s="40"/>
      <c r="I290" s="196"/>
      <c r="J290" s="40"/>
      <c r="K290" s="40"/>
      <c r="L290" s="43"/>
      <c r="M290" s="197"/>
      <c r="N290" s="198"/>
      <c r="O290" s="68"/>
      <c r="P290" s="68"/>
      <c r="Q290" s="68"/>
      <c r="R290" s="68"/>
      <c r="S290" s="68"/>
      <c r="T290" s="68"/>
      <c r="U290" s="69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21" t="s">
        <v>217</v>
      </c>
      <c r="AU290" s="21" t="s">
        <v>89</v>
      </c>
    </row>
    <row r="291" spans="1:65" s="2" customFormat="1" ht="16.5" customHeight="1">
      <c r="A291" s="38"/>
      <c r="B291" s="39"/>
      <c r="C291" s="182" t="s">
        <v>895</v>
      </c>
      <c r="D291" s="182" t="s">
        <v>212</v>
      </c>
      <c r="E291" s="183" t="s">
        <v>4608</v>
      </c>
      <c r="F291" s="184" t="s">
        <v>4609</v>
      </c>
      <c r="G291" s="185" t="s">
        <v>1974</v>
      </c>
      <c r="H291" s="186">
        <v>92</v>
      </c>
      <c r="I291" s="187"/>
      <c r="J291" s="186">
        <f>ROUND(I291*H291,2)</f>
        <v>0</v>
      </c>
      <c r="K291" s="184" t="s">
        <v>18</v>
      </c>
      <c r="L291" s="43"/>
      <c r="M291" s="188" t="s">
        <v>18</v>
      </c>
      <c r="N291" s="189" t="s">
        <v>42</v>
      </c>
      <c r="O291" s="68"/>
      <c r="P291" s="190">
        <f>O291*H291</f>
        <v>0</v>
      </c>
      <c r="Q291" s="190">
        <v>0</v>
      </c>
      <c r="R291" s="190">
        <f>Q291*H291</f>
        <v>0</v>
      </c>
      <c r="S291" s="190">
        <v>0</v>
      </c>
      <c r="T291" s="190">
        <f>S291*H291</f>
        <v>0</v>
      </c>
      <c r="U291" s="191" t="s">
        <v>18</v>
      </c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192" t="s">
        <v>343</v>
      </c>
      <c r="AT291" s="192" t="s">
        <v>212</v>
      </c>
      <c r="AU291" s="192" t="s">
        <v>89</v>
      </c>
      <c r="AY291" s="21" t="s">
        <v>208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21" t="s">
        <v>76</v>
      </c>
      <c r="BK291" s="193">
        <f>ROUND(I291*H291,2)</f>
        <v>0</v>
      </c>
      <c r="BL291" s="21" t="s">
        <v>343</v>
      </c>
      <c r="BM291" s="192" t="s">
        <v>1971</v>
      </c>
    </row>
    <row r="292" spans="1:65" s="2" customFormat="1" ht="11.25">
      <c r="A292" s="38"/>
      <c r="B292" s="39"/>
      <c r="C292" s="40"/>
      <c r="D292" s="194" t="s">
        <v>217</v>
      </c>
      <c r="E292" s="40"/>
      <c r="F292" s="195" t="s">
        <v>4609</v>
      </c>
      <c r="G292" s="40"/>
      <c r="H292" s="40"/>
      <c r="I292" s="196"/>
      <c r="J292" s="40"/>
      <c r="K292" s="40"/>
      <c r="L292" s="43"/>
      <c r="M292" s="197"/>
      <c r="N292" s="198"/>
      <c r="O292" s="68"/>
      <c r="P292" s="68"/>
      <c r="Q292" s="68"/>
      <c r="R292" s="68"/>
      <c r="S292" s="68"/>
      <c r="T292" s="68"/>
      <c r="U292" s="69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21" t="s">
        <v>217</v>
      </c>
      <c r="AU292" s="21" t="s">
        <v>89</v>
      </c>
    </row>
    <row r="293" spans="1:65" s="2" customFormat="1" ht="16.5" customHeight="1">
      <c r="A293" s="38"/>
      <c r="B293" s="39"/>
      <c r="C293" s="249" t="s">
        <v>903</v>
      </c>
      <c r="D293" s="249" t="s">
        <v>1397</v>
      </c>
      <c r="E293" s="250" t="s">
        <v>4610</v>
      </c>
      <c r="F293" s="251" t="s">
        <v>4609</v>
      </c>
      <c r="G293" s="252" t="s">
        <v>1974</v>
      </c>
      <c r="H293" s="253">
        <v>92</v>
      </c>
      <c r="I293" s="254"/>
      <c r="J293" s="253">
        <f>ROUND(I293*H293,2)</f>
        <v>0</v>
      </c>
      <c r="K293" s="251" t="s">
        <v>18</v>
      </c>
      <c r="L293" s="255"/>
      <c r="M293" s="256" t="s">
        <v>18</v>
      </c>
      <c r="N293" s="257" t="s">
        <v>42</v>
      </c>
      <c r="O293" s="68"/>
      <c r="P293" s="190">
        <f>O293*H293</f>
        <v>0</v>
      </c>
      <c r="Q293" s="190">
        <v>0</v>
      </c>
      <c r="R293" s="190">
        <f>Q293*H293</f>
        <v>0</v>
      </c>
      <c r="S293" s="190">
        <v>0</v>
      </c>
      <c r="T293" s="190">
        <f>S293*H293</f>
        <v>0</v>
      </c>
      <c r="U293" s="191" t="s">
        <v>18</v>
      </c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92" t="s">
        <v>545</v>
      </c>
      <c r="AT293" s="192" t="s">
        <v>1397</v>
      </c>
      <c r="AU293" s="192" t="s">
        <v>89</v>
      </c>
      <c r="AY293" s="21" t="s">
        <v>208</v>
      </c>
      <c r="BE293" s="193">
        <f>IF(N293="základní",J293,0)</f>
        <v>0</v>
      </c>
      <c r="BF293" s="193">
        <f>IF(N293="snížená",J293,0)</f>
        <v>0</v>
      </c>
      <c r="BG293" s="193">
        <f>IF(N293="zákl. přenesená",J293,0)</f>
        <v>0</v>
      </c>
      <c r="BH293" s="193">
        <f>IF(N293="sníž. přenesená",J293,0)</f>
        <v>0</v>
      </c>
      <c r="BI293" s="193">
        <f>IF(N293="nulová",J293,0)</f>
        <v>0</v>
      </c>
      <c r="BJ293" s="21" t="s">
        <v>76</v>
      </c>
      <c r="BK293" s="193">
        <f>ROUND(I293*H293,2)</f>
        <v>0</v>
      </c>
      <c r="BL293" s="21" t="s">
        <v>343</v>
      </c>
      <c r="BM293" s="192" t="s">
        <v>1981</v>
      </c>
    </row>
    <row r="294" spans="1:65" s="2" customFormat="1" ht="11.25">
      <c r="A294" s="38"/>
      <c r="B294" s="39"/>
      <c r="C294" s="40"/>
      <c r="D294" s="194" t="s">
        <v>217</v>
      </c>
      <c r="E294" s="40"/>
      <c r="F294" s="195" t="s">
        <v>4609</v>
      </c>
      <c r="G294" s="40"/>
      <c r="H294" s="40"/>
      <c r="I294" s="196"/>
      <c r="J294" s="40"/>
      <c r="K294" s="40"/>
      <c r="L294" s="43"/>
      <c r="M294" s="197"/>
      <c r="N294" s="198"/>
      <c r="O294" s="68"/>
      <c r="P294" s="68"/>
      <c r="Q294" s="68"/>
      <c r="R294" s="68"/>
      <c r="S294" s="68"/>
      <c r="T294" s="68"/>
      <c r="U294" s="69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21" t="s">
        <v>217</v>
      </c>
      <c r="AU294" s="21" t="s">
        <v>89</v>
      </c>
    </row>
    <row r="295" spans="1:65" s="2" customFormat="1" ht="16.5" customHeight="1">
      <c r="A295" s="38"/>
      <c r="B295" s="39"/>
      <c r="C295" s="182" t="s">
        <v>909</v>
      </c>
      <c r="D295" s="182" t="s">
        <v>212</v>
      </c>
      <c r="E295" s="183" t="s">
        <v>4611</v>
      </c>
      <c r="F295" s="184" t="s">
        <v>4612</v>
      </c>
      <c r="G295" s="185" t="s">
        <v>1974</v>
      </c>
      <c r="H295" s="186">
        <v>5</v>
      </c>
      <c r="I295" s="187"/>
      <c r="J295" s="186">
        <f>ROUND(I295*H295,2)</f>
        <v>0</v>
      </c>
      <c r="K295" s="184" t="s">
        <v>18</v>
      </c>
      <c r="L295" s="43"/>
      <c r="M295" s="188" t="s">
        <v>18</v>
      </c>
      <c r="N295" s="189" t="s">
        <v>42</v>
      </c>
      <c r="O295" s="68"/>
      <c r="P295" s="190">
        <f>O295*H295</f>
        <v>0</v>
      </c>
      <c r="Q295" s="190">
        <v>0</v>
      </c>
      <c r="R295" s="190">
        <f>Q295*H295</f>
        <v>0</v>
      </c>
      <c r="S295" s="190">
        <v>0</v>
      </c>
      <c r="T295" s="190">
        <f>S295*H295</f>
        <v>0</v>
      </c>
      <c r="U295" s="191" t="s">
        <v>18</v>
      </c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2" t="s">
        <v>343</v>
      </c>
      <c r="AT295" s="192" t="s">
        <v>212</v>
      </c>
      <c r="AU295" s="192" t="s">
        <v>89</v>
      </c>
      <c r="AY295" s="21" t="s">
        <v>208</v>
      </c>
      <c r="BE295" s="193">
        <f>IF(N295="základní",J295,0)</f>
        <v>0</v>
      </c>
      <c r="BF295" s="193">
        <f>IF(N295="snížená",J295,0)</f>
        <v>0</v>
      </c>
      <c r="BG295" s="193">
        <f>IF(N295="zákl. přenesená",J295,0)</f>
        <v>0</v>
      </c>
      <c r="BH295" s="193">
        <f>IF(N295="sníž. přenesená",J295,0)</f>
        <v>0</v>
      </c>
      <c r="BI295" s="193">
        <f>IF(N295="nulová",J295,0)</f>
        <v>0</v>
      </c>
      <c r="BJ295" s="21" t="s">
        <v>76</v>
      </c>
      <c r="BK295" s="193">
        <f>ROUND(I295*H295,2)</f>
        <v>0</v>
      </c>
      <c r="BL295" s="21" t="s">
        <v>343</v>
      </c>
      <c r="BM295" s="192" t="s">
        <v>1992</v>
      </c>
    </row>
    <row r="296" spans="1:65" s="2" customFormat="1" ht="11.25">
      <c r="A296" s="38"/>
      <c r="B296" s="39"/>
      <c r="C296" s="40"/>
      <c r="D296" s="194" t="s">
        <v>217</v>
      </c>
      <c r="E296" s="40"/>
      <c r="F296" s="195" t="s">
        <v>4612</v>
      </c>
      <c r="G296" s="40"/>
      <c r="H296" s="40"/>
      <c r="I296" s="196"/>
      <c r="J296" s="40"/>
      <c r="K296" s="40"/>
      <c r="L296" s="43"/>
      <c r="M296" s="197"/>
      <c r="N296" s="198"/>
      <c r="O296" s="68"/>
      <c r="P296" s="68"/>
      <c r="Q296" s="68"/>
      <c r="R296" s="68"/>
      <c r="S296" s="68"/>
      <c r="T296" s="68"/>
      <c r="U296" s="69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21" t="s">
        <v>217</v>
      </c>
      <c r="AU296" s="21" t="s">
        <v>89</v>
      </c>
    </row>
    <row r="297" spans="1:65" s="2" customFormat="1" ht="16.5" customHeight="1">
      <c r="A297" s="38"/>
      <c r="B297" s="39"/>
      <c r="C297" s="249" t="s">
        <v>917</v>
      </c>
      <c r="D297" s="249" t="s">
        <v>1397</v>
      </c>
      <c r="E297" s="250" t="s">
        <v>4613</v>
      </c>
      <c r="F297" s="251" t="s">
        <v>4612</v>
      </c>
      <c r="G297" s="252" t="s">
        <v>1974</v>
      </c>
      <c r="H297" s="253">
        <v>5</v>
      </c>
      <c r="I297" s="254"/>
      <c r="J297" s="253">
        <f>ROUND(I297*H297,2)</f>
        <v>0</v>
      </c>
      <c r="K297" s="251" t="s">
        <v>18</v>
      </c>
      <c r="L297" s="255"/>
      <c r="M297" s="256" t="s">
        <v>18</v>
      </c>
      <c r="N297" s="257" t="s">
        <v>42</v>
      </c>
      <c r="O297" s="68"/>
      <c r="P297" s="190">
        <f>O297*H297</f>
        <v>0</v>
      </c>
      <c r="Q297" s="190">
        <v>0</v>
      </c>
      <c r="R297" s="190">
        <f>Q297*H297</f>
        <v>0</v>
      </c>
      <c r="S297" s="190">
        <v>0</v>
      </c>
      <c r="T297" s="190">
        <f>S297*H297</f>
        <v>0</v>
      </c>
      <c r="U297" s="191" t="s">
        <v>18</v>
      </c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2" t="s">
        <v>545</v>
      </c>
      <c r="AT297" s="192" t="s">
        <v>1397</v>
      </c>
      <c r="AU297" s="192" t="s">
        <v>89</v>
      </c>
      <c r="AY297" s="21" t="s">
        <v>208</v>
      </c>
      <c r="BE297" s="193">
        <f>IF(N297="základní",J297,0)</f>
        <v>0</v>
      </c>
      <c r="BF297" s="193">
        <f>IF(N297="snížená",J297,0)</f>
        <v>0</v>
      </c>
      <c r="BG297" s="193">
        <f>IF(N297="zákl. přenesená",J297,0)</f>
        <v>0</v>
      </c>
      <c r="BH297" s="193">
        <f>IF(N297="sníž. přenesená",J297,0)</f>
        <v>0</v>
      </c>
      <c r="BI297" s="193">
        <f>IF(N297="nulová",J297,0)</f>
        <v>0</v>
      </c>
      <c r="BJ297" s="21" t="s">
        <v>76</v>
      </c>
      <c r="BK297" s="193">
        <f>ROUND(I297*H297,2)</f>
        <v>0</v>
      </c>
      <c r="BL297" s="21" t="s">
        <v>343</v>
      </c>
      <c r="BM297" s="192" t="s">
        <v>2003</v>
      </c>
    </row>
    <row r="298" spans="1:65" s="2" customFormat="1" ht="11.25">
      <c r="A298" s="38"/>
      <c r="B298" s="39"/>
      <c r="C298" s="40"/>
      <c r="D298" s="194" t="s">
        <v>217</v>
      </c>
      <c r="E298" s="40"/>
      <c r="F298" s="195" t="s">
        <v>4612</v>
      </c>
      <c r="G298" s="40"/>
      <c r="H298" s="40"/>
      <c r="I298" s="196"/>
      <c r="J298" s="40"/>
      <c r="K298" s="40"/>
      <c r="L298" s="43"/>
      <c r="M298" s="197"/>
      <c r="N298" s="198"/>
      <c r="O298" s="68"/>
      <c r="P298" s="68"/>
      <c r="Q298" s="68"/>
      <c r="R298" s="68"/>
      <c r="S298" s="68"/>
      <c r="T298" s="68"/>
      <c r="U298" s="69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21" t="s">
        <v>217</v>
      </c>
      <c r="AU298" s="21" t="s">
        <v>89</v>
      </c>
    </row>
    <row r="299" spans="1:65" s="2" customFormat="1" ht="16.5" customHeight="1">
      <c r="A299" s="38"/>
      <c r="B299" s="39"/>
      <c r="C299" s="182" t="s">
        <v>927</v>
      </c>
      <c r="D299" s="182" t="s">
        <v>212</v>
      </c>
      <c r="E299" s="183" t="s">
        <v>4614</v>
      </c>
      <c r="F299" s="184" t="s">
        <v>4615</v>
      </c>
      <c r="G299" s="185" t="s">
        <v>1974</v>
      </c>
      <c r="H299" s="186">
        <v>10</v>
      </c>
      <c r="I299" s="187"/>
      <c r="J299" s="186">
        <f>ROUND(I299*H299,2)</f>
        <v>0</v>
      </c>
      <c r="K299" s="184" t="s">
        <v>18</v>
      </c>
      <c r="L299" s="43"/>
      <c r="M299" s="188" t="s">
        <v>18</v>
      </c>
      <c r="N299" s="189" t="s">
        <v>42</v>
      </c>
      <c r="O299" s="68"/>
      <c r="P299" s="190">
        <f>O299*H299</f>
        <v>0</v>
      </c>
      <c r="Q299" s="190">
        <v>0</v>
      </c>
      <c r="R299" s="190">
        <f>Q299*H299</f>
        <v>0</v>
      </c>
      <c r="S299" s="190">
        <v>0</v>
      </c>
      <c r="T299" s="190">
        <f>S299*H299</f>
        <v>0</v>
      </c>
      <c r="U299" s="191" t="s">
        <v>18</v>
      </c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92" t="s">
        <v>343</v>
      </c>
      <c r="AT299" s="192" t="s">
        <v>212</v>
      </c>
      <c r="AU299" s="192" t="s">
        <v>89</v>
      </c>
      <c r="AY299" s="21" t="s">
        <v>208</v>
      </c>
      <c r="BE299" s="193">
        <f>IF(N299="základní",J299,0)</f>
        <v>0</v>
      </c>
      <c r="BF299" s="193">
        <f>IF(N299="snížená",J299,0)</f>
        <v>0</v>
      </c>
      <c r="BG299" s="193">
        <f>IF(N299="zákl. přenesená",J299,0)</f>
        <v>0</v>
      </c>
      <c r="BH299" s="193">
        <f>IF(N299="sníž. přenesená",J299,0)</f>
        <v>0</v>
      </c>
      <c r="BI299" s="193">
        <f>IF(N299="nulová",J299,0)</f>
        <v>0</v>
      </c>
      <c r="BJ299" s="21" t="s">
        <v>76</v>
      </c>
      <c r="BK299" s="193">
        <f>ROUND(I299*H299,2)</f>
        <v>0</v>
      </c>
      <c r="BL299" s="21" t="s">
        <v>343</v>
      </c>
      <c r="BM299" s="192" t="s">
        <v>2013</v>
      </c>
    </row>
    <row r="300" spans="1:65" s="2" customFormat="1" ht="11.25">
      <c r="A300" s="38"/>
      <c r="B300" s="39"/>
      <c r="C300" s="40"/>
      <c r="D300" s="194" t="s">
        <v>217</v>
      </c>
      <c r="E300" s="40"/>
      <c r="F300" s="195" t="s">
        <v>4615</v>
      </c>
      <c r="G300" s="40"/>
      <c r="H300" s="40"/>
      <c r="I300" s="196"/>
      <c r="J300" s="40"/>
      <c r="K300" s="40"/>
      <c r="L300" s="43"/>
      <c r="M300" s="197"/>
      <c r="N300" s="198"/>
      <c r="O300" s="68"/>
      <c r="P300" s="68"/>
      <c r="Q300" s="68"/>
      <c r="R300" s="68"/>
      <c r="S300" s="68"/>
      <c r="T300" s="68"/>
      <c r="U300" s="69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21" t="s">
        <v>217</v>
      </c>
      <c r="AU300" s="21" t="s">
        <v>89</v>
      </c>
    </row>
    <row r="301" spans="1:65" s="2" customFormat="1" ht="16.5" customHeight="1">
      <c r="A301" s="38"/>
      <c r="B301" s="39"/>
      <c r="C301" s="249" t="s">
        <v>1640</v>
      </c>
      <c r="D301" s="249" t="s">
        <v>1397</v>
      </c>
      <c r="E301" s="250" t="s">
        <v>4616</v>
      </c>
      <c r="F301" s="251" t="s">
        <v>4615</v>
      </c>
      <c r="G301" s="252" t="s">
        <v>1974</v>
      </c>
      <c r="H301" s="253">
        <v>10</v>
      </c>
      <c r="I301" s="254"/>
      <c r="J301" s="253">
        <f>ROUND(I301*H301,2)</f>
        <v>0</v>
      </c>
      <c r="K301" s="251" t="s">
        <v>18</v>
      </c>
      <c r="L301" s="255"/>
      <c r="M301" s="256" t="s">
        <v>18</v>
      </c>
      <c r="N301" s="257" t="s">
        <v>42</v>
      </c>
      <c r="O301" s="68"/>
      <c r="P301" s="190">
        <f>O301*H301</f>
        <v>0</v>
      </c>
      <c r="Q301" s="190">
        <v>0</v>
      </c>
      <c r="R301" s="190">
        <f>Q301*H301</f>
        <v>0</v>
      </c>
      <c r="S301" s="190">
        <v>0</v>
      </c>
      <c r="T301" s="190">
        <f>S301*H301</f>
        <v>0</v>
      </c>
      <c r="U301" s="191" t="s">
        <v>18</v>
      </c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92" t="s">
        <v>545</v>
      </c>
      <c r="AT301" s="192" t="s">
        <v>1397</v>
      </c>
      <c r="AU301" s="192" t="s">
        <v>89</v>
      </c>
      <c r="AY301" s="21" t="s">
        <v>208</v>
      </c>
      <c r="BE301" s="193">
        <f>IF(N301="základní",J301,0)</f>
        <v>0</v>
      </c>
      <c r="BF301" s="193">
        <f>IF(N301="snížená",J301,0)</f>
        <v>0</v>
      </c>
      <c r="BG301" s="193">
        <f>IF(N301="zákl. přenesená",J301,0)</f>
        <v>0</v>
      </c>
      <c r="BH301" s="193">
        <f>IF(N301="sníž. přenesená",J301,0)</f>
        <v>0</v>
      </c>
      <c r="BI301" s="193">
        <f>IF(N301="nulová",J301,0)</f>
        <v>0</v>
      </c>
      <c r="BJ301" s="21" t="s">
        <v>76</v>
      </c>
      <c r="BK301" s="193">
        <f>ROUND(I301*H301,2)</f>
        <v>0</v>
      </c>
      <c r="BL301" s="21" t="s">
        <v>343</v>
      </c>
      <c r="BM301" s="192" t="s">
        <v>2024</v>
      </c>
    </row>
    <row r="302" spans="1:65" s="2" customFormat="1" ht="11.25">
      <c r="A302" s="38"/>
      <c r="B302" s="39"/>
      <c r="C302" s="40"/>
      <c r="D302" s="194" t="s">
        <v>217</v>
      </c>
      <c r="E302" s="40"/>
      <c r="F302" s="195" t="s">
        <v>4615</v>
      </c>
      <c r="G302" s="40"/>
      <c r="H302" s="40"/>
      <c r="I302" s="196"/>
      <c r="J302" s="40"/>
      <c r="K302" s="40"/>
      <c r="L302" s="43"/>
      <c r="M302" s="197"/>
      <c r="N302" s="198"/>
      <c r="O302" s="68"/>
      <c r="P302" s="68"/>
      <c r="Q302" s="68"/>
      <c r="R302" s="68"/>
      <c r="S302" s="68"/>
      <c r="T302" s="68"/>
      <c r="U302" s="69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21" t="s">
        <v>217</v>
      </c>
      <c r="AU302" s="21" t="s">
        <v>89</v>
      </c>
    </row>
    <row r="303" spans="1:65" s="2" customFormat="1" ht="16.5" customHeight="1">
      <c r="A303" s="38"/>
      <c r="B303" s="39"/>
      <c r="C303" s="182" t="s">
        <v>1646</v>
      </c>
      <c r="D303" s="182" t="s">
        <v>212</v>
      </c>
      <c r="E303" s="183" t="s">
        <v>4617</v>
      </c>
      <c r="F303" s="184" t="s">
        <v>4618</v>
      </c>
      <c r="G303" s="185" t="s">
        <v>792</v>
      </c>
      <c r="H303" s="186">
        <v>10</v>
      </c>
      <c r="I303" s="187"/>
      <c r="J303" s="186">
        <f>ROUND(I303*H303,2)</f>
        <v>0</v>
      </c>
      <c r="K303" s="184" t="s">
        <v>18</v>
      </c>
      <c r="L303" s="43"/>
      <c r="M303" s="188" t="s">
        <v>18</v>
      </c>
      <c r="N303" s="189" t="s">
        <v>42</v>
      </c>
      <c r="O303" s="68"/>
      <c r="P303" s="190">
        <f>O303*H303</f>
        <v>0</v>
      </c>
      <c r="Q303" s="190">
        <v>0</v>
      </c>
      <c r="R303" s="190">
        <f>Q303*H303</f>
        <v>0</v>
      </c>
      <c r="S303" s="190">
        <v>0</v>
      </c>
      <c r="T303" s="190">
        <f>S303*H303</f>
        <v>0</v>
      </c>
      <c r="U303" s="191" t="s">
        <v>18</v>
      </c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92" t="s">
        <v>343</v>
      </c>
      <c r="AT303" s="192" t="s">
        <v>212</v>
      </c>
      <c r="AU303" s="192" t="s">
        <v>89</v>
      </c>
      <c r="AY303" s="21" t="s">
        <v>208</v>
      </c>
      <c r="BE303" s="193">
        <f>IF(N303="základní",J303,0)</f>
        <v>0</v>
      </c>
      <c r="BF303" s="193">
        <f>IF(N303="snížená",J303,0)</f>
        <v>0</v>
      </c>
      <c r="BG303" s="193">
        <f>IF(N303="zákl. přenesená",J303,0)</f>
        <v>0</v>
      </c>
      <c r="BH303" s="193">
        <f>IF(N303="sníž. přenesená",J303,0)</f>
        <v>0</v>
      </c>
      <c r="BI303" s="193">
        <f>IF(N303="nulová",J303,0)</f>
        <v>0</v>
      </c>
      <c r="BJ303" s="21" t="s">
        <v>76</v>
      </c>
      <c r="BK303" s="193">
        <f>ROUND(I303*H303,2)</f>
        <v>0</v>
      </c>
      <c r="BL303" s="21" t="s">
        <v>343</v>
      </c>
      <c r="BM303" s="192" t="s">
        <v>2034</v>
      </c>
    </row>
    <row r="304" spans="1:65" s="2" customFormat="1" ht="11.25">
      <c r="A304" s="38"/>
      <c r="B304" s="39"/>
      <c r="C304" s="40"/>
      <c r="D304" s="194" t="s">
        <v>217</v>
      </c>
      <c r="E304" s="40"/>
      <c r="F304" s="195" t="s">
        <v>4618</v>
      </c>
      <c r="G304" s="40"/>
      <c r="H304" s="40"/>
      <c r="I304" s="196"/>
      <c r="J304" s="40"/>
      <c r="K304" s="40"/>
      <c r="L304" s="43"/>
      <c r="M304" s="197"/>
      <c r="N304" s="198"/>
      <c r="O304" s="68"/>
      <c r="P304" s="68"/>
      <c r="Q304" s="68"/>
      <c r="R304" s="68"/>
      <c r="S304" s="68"/>
      <c r="T304" s="68"/>
      <c r="U304" s="69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21" t="s">
        <v>217</v>
      </c>
      <c r="AU304" s="21" t="s">
        <v>89</v>
      </c>
    </row>
    <row r="305" spans="1:65" s="2" customFormat="1" ht="16.5" customHeight="1">
      <c r="A305" s="38"/>
      <c r="B305" s="39"/>
      <c r="C305" s="182" t="s">
        <v>1653</v>
      </c>
      <c r="D305" s="182" t="s">
        <v>212</v>
      </c>
      <c r="E305" s="183" t="s">
        <v>4619</v>
      </c>
      <c r="F305" s="184" t="s">
        <v>4620</v>
      </c>
      <c r="G305" s="185" t="s">
        <v>1974</v>
      </c>
      <c r="H305" s="186">
        <v>1</v>
      </c>
      <c r="I305" s="187"/>
      <c r="J305" s="186">
        <f>ROUND(I305*H305,2)</f>
        <v>0</v>
      </c>
      <c r="K305" s="184" t="s">
        <v>18</v>
      </c>
      <c r="L305" s="43"/>
      <c r="M305" s="188" t="s">
        <v>18</v>
      </c>
      <c r="N305" s="189" t="s">
        <v>42</v>
      </c>
      <c r="O305" s="68"/>
      <c r="P305" s="190">
        <f>O305*H305</f>
        <v>0</v>
      </c>
      <c r="Q305" s="190">
        <v>0</v>
      </c>
      <c r="R305" s="190">
        <f>Q305*H305</f>
        <v>0</v>
      </c>
      <c r="S305" s="190">
        <v>0</v>
      </c>
      <c r="T305" s="190">
        <f>S305*H305</f>
        <v>0</v>
      </c>
      <c r="U305" s="191" t="s">
        <v>18</v>
      </c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2" t="s">
        <v>343</v>
      </c>
      <c r="AT305" s="192" t="s">
        <v>212</v>
      </c>
      <c r="AU305" s="192" t="s">
        <v>89</v>
      </c>
      <c r="AY305" s="21" t="s">
        <v>208</v>
      </c>
      <c r="BE305" s="193">
        <f>IF(N305="základní",J305,0)</f>
        <v>0</v>
      </c>
      <c r="BF305" s="193">
        <f>IF(N305="snížená",J305,0)</f>
        <v>0</v>
      </c>
      <c r="BG305" s="193">
        <f>IF(N305="zákl. přenesená",J305,0)</f>
        <v>0</v>
      </c>
      <c r="BH305" s="193">
        <f>IF(N305="sníž. přenesená",J305,0)</f>
        <v>0</v>
      </c>
      <c r="BI305" s="193">
        <f>IF(N305="nulová",J305,0)</f>
        <v>0</v>
      </c>
      <c r="BJ305" s="21" t="s">
        <v>76</v>
      </c>
      <c r="BK305" s="193">
        <f>ROUND(I305*H305,2)</f>
        <v>0</v>
      </c>
      <c r="BL305" s="21" t="s">
        <v>343</v>
      </c>
      <c r="BM305" s="192" t="s">
        <v>2044</v>
      </c>
    </row>
    <row r="306" spans="1:65" s="2" customFormat="1" ht="11.25">
      <c r="A306" s="38"/>
      <c r="B306" s="39"/>
      <c r="C306" s="40"/>
      <c r="D306" s="194" t="s">
        <v>217</v>
      </c>
      <c r="E306" s="40"/>
      <c r="F306" s="195" t="s">
        <v>4620</v>
      </c>
      <c r="G306" s="40"/>
      <c r="H306" s="40"/>
      <c r="I306" s="196"/>
      <c r="J306" s="40"/>
      <c r="K306" s="40"/>
      <c r="L306" s="43"/>
      <c r="M306" s="197"/>
      <c r="N306" s="198"/>
      <c r="O306" s="68"/>
      <c r="P306" s="68"/>
      <c r="Q306" s="68"/>
      <c r="R306" s="68"/>
      <c r="S306" s="68"/>
      <c r="T306" s="68"/>
      <c r="U306" s="69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21" t="s">
        <v>217</v>
      </c>
      <c r="AU306" s="21" t="s">
        <v>89</v>
      </c>
    </row>
    <row r="307" spans="1:65" s="2" customFormat="1" ht="16.5" customHeight="1">
      <c r="A307" s="38"/>
      <c r="B307" s="39"/>
      <c r="C307" s="249" t="s">
        <v>1660</v>
      </c>
      <c r="D307" s="249" t="s">
        <v>1397</v>
      </c>
      <c r="E307" s="250" t="s">
        <v>4621</v>
      </c>
      <c r="F307" s="251" t="s">
        <v>4620</v>
      </c>
      <c r="G307" s="252" t="s">
        <v>1974</v>
      </c>
      <c r="H307" s="253">
        <v>1</v>
      </c>
      <c r="I307" s="254"/>
      <c r="J307" s="253">
        <f>ROUND(I307*H307,2)</f>
        <v>0</v>
      </c>
      <c r="K307" s="251" t="s">
        <v>18</v>
      </c>
      <c r="L307" s="255"/>
      <c r="M307" s="256" t="s">
        <v>18</v>
      </c>
      <c r="N307" s="257" t="s">
        <v>42</v>
      </c>
      <c r="O307" s="68"/>
      <c r="P307" s="190">
        <f>O307*H307</f>
        <v>0</v>
      </c>
      <c r="Q307" s="190">
        <v>0</v>
      </c>
      <c r="R307" s="190">
        <f>Q307*H307</f>
        <v>0</v>
      </c>
      <c r="S307" s="190">
        <v>0</v>
      </c>
      <c r="T307" s="190">
        <f>S307*H307</f>
        <v>0</v>
      </c>
      <c r="U307" s="191" t="s">
        <v>18</v>
      </c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2" t="s">
        <v>545</v>
      </c>
      <c r="AT307" s="192" t="s">
        <v>1397</v>
      </c>
      <c r="AU307" s="192" t="s">
        <v>89</v>
      </c>
      <c r="AY307" s="21" t="s">
        <v>208</v>
      </c>
      <c r="BE307" s="193">
        <f>IF(N307="základní",J307,0)</f>
        <v>0</v>
      </c>
      <c r="BF307" s="193">
        <f>IF(N307="snížená",J307,0)</f>
        <v>0</v>
      </c>
      <c r="BG307" s="193">
        <f>IF(N307="zákl. přenesená",J307,0)</f>
        <v>0</v>
      </c>
      <c r="BH307" s="193">
        <f>IF(N307="sníž. přenesená",J307,0)</f>
        <v>0</v>
      </c>
      <c r="BI307" s="193">
        <f>IF(N307="nulová",J307,0)</f>
        <v>0</v>
      </c>
      <c r="BJ307" s="21" t="s">
        <v>76</v>
      </c>
      <c r="BK307" s="193">
        <f>ROUND(I307*H307,2)</f>
        <v>0</v>
      </c>
      <c r="BL307" s="21" t="s">
        <v>343</v>
      </c>
      <c r="BM307" s="192" t="s">
        <v>2054</v>
      </c>
    </row>
    <row r="308" spans="1:65" s="2" customFormat="1" ht="11.25">
      <c r="A308" s="38"/>
      <c r="B308" s="39"/>
      <c r="C308" s="40"/>
      <c r="D308" s="194" t="s">
        <v>217</v>
      </c>
      <c r="E308" s="40"/>
      <c r="F308" s="195" t="s">
        <v>4620</v>
      </c>
      <c r="G308" s="40"/>
      <c r="H308" s="40"/>
      <c r="I308" s="196"/>
      <c r="J308" s="40"/>
      <c r="K308" s="40"/>
      <c r="L308" s="43"/>
      <c r="M308" s="197"/>
      <c r="N308" s="198"/>
      <c r="O308" s="68"/>
      <c r="P308" s="68"/>
      <c r="Q308" s="68"/>
      <c r="R308" s="68"/>
      <c r="S308" s="68"/>
      <c r="T308" s="68"/>
      <c r="U308" s="69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21" t="s">
        <v>217</v>
      </c>
      <c r="AU308" s="21" t="s">
        <v>89</v>
      </c>
    </row>
    <row r="309" spans="1:65" s="2" customFormat="1" ht="97.5">
      <c r="A309" s="38"/>
      <c r="B309" s="39"/>
      <c r="C309" s="40"/>
      <c r="D309" s="194" t="s">
        <v>703</v>
      </c>
      <c r="E309" s="40"/>
      <c r="F309" s="244" t="s">
        <v>4622</v>
      </c>
      <c r="G309" s="40"/>
      <c r="H309" s="40"/>
      <c r="I309" s="196"/>
      <c r="J309" s="40"/>
      <c r="K309" s="40"/>
      <c r="L309" s="43"/>
      <c r="M309" s="197"/>
      <c r="N309" s="198"/>
      <c r="O309" s="68"/>
      <c r="P309" s="68"/>
      <c r="Q309" s="68"/>
      <c r="R309" s="68"/>
      <c r="S309" s="68"/>
      <c r="T309" s="68"/>
      <c r="U309" s="69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21" t="s">
        <v>703</v>
      </c>
      <c r="AU309" s="21" t="s">
        <v>89</v>
      </c>
    </row>
    <row r="310" spans="1:65" s="2" customFormat="1" ht="16.5" customHeight="1">
      <c r="A310" s="38"/>
      <c r="B310" s="39"/>
      <c r="C310" s="182" t="s">
        <v>1662</v>
      </c>
      <c r="D310" s="182" t="s">
        <v>212</v>
      </c>
      <c r="E310" s="183" t="s">
        <v>4623</v>
      </c>
      <c r="F310" s="184" t="s">
        <v>4624</v>
      </c>
      <c r="G310" s="185" t="s">
        <v>1974</v>
      </c>
      <c r="H310" s="186">
        <v>8</v>
      </c>
      <c r="I310" s="187"/>
      <c r="J310" s="186">
        <f>ROUND(I310*H310,2)</f>
        <v>0</v>
      </c>
      <c r="K310" s="184" t="s">
        <v>18</v>
      </c>
      <c r="L310" s="43"/>
      <c r="M310" s="188" t="s">
        <v>18</v>
      </c>
      <c r="N310" s="189" t="s">
        <v>42</v>
      </c>
      <c r="O310" s="68"/>
      <c r="P310" s="190">
        <f>O310*H310</f>
        <v>0</v>
      </c>
      <c r="Q310" s="190">
        <v>0</v>
      </c>
      <c r="R310" s="190">
        <f>Q310*H310</f>
        <v>0</v>
      </c>
      <c r="S310" s="190">
        <v>0</v>
      </c>
      <c r="T310" s="190">
        <f>S310*H310</f>
        <v>0</v>
      </c>
      <c r="U310" s="191" t="s">
        <v>18</v>
      </c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2" t="s">
        <v>343</v>
      </c>
      <c r="AT310" s="192" t="s">
        <v>212</v>
      </c>
      <c r="AU310" s="192" t="s">
        <v>89</v>
      </c>
      <c r="AY310" s="21" t="s">
        <v>208</v>
      </c>
      <c r="BE310" s="193">
        <f>IF(N310="základní",J310,0)</f>
        <v>0</v>
      </c>
      <c r="BF310" s="193">
        <f>IF(N310="snížená",J310,0)</f>
        <v>0</v>
      </c>
      <c r="BG310" s="193">
        <f>IF(N310="zákl. přenesená",J310,0)</f>
        <v>0</v>
      </c>
      <c r="BH310" s="193">
        <f>IF(N310="sníž. přenesená",J310,0)</f>
        <v>0</v>
      </c>
      <c r="BI310" s="193">
        <f>IF(N310="nulová",J310,0)</f>
        <v>0</v>
      </c>
      <c r="BJ310" s="21" t="s">
        <v>76</v>
      </c>
      <c r="BK310" s="193">
        <f>ROUND(I310*H310,2)</f>
        <v>0</v>
      </c>
      <c r="BL310" s="21" t="s">
        <v>343</v>
      </c>
      <c r="BM310" s="192" t="s">
        <v>2065</v>
      </c>
    </row>
    <row r="311" spans="1:65" s="2" customFormat="1" ht="11.25">
      <c r="A311" s="38"/>
      <c r="B311" s="39"/>
      <c r="C311" s="40"/>
      <c r="D311" s="194" t="s">
        <v>217</v>
      </c>
      <c r="E311" s="40"/>
      <c r="F311" s="195" t="s">
        <v>4625</v>
      </c>
      <c r="G311" s="40"/>
      <c r="H311" s="40"/>
      <c r="I311" s="196"/>
      <c r="J311" s="40"/>
      <c r="K311" s="40"/>
      <c r="L311" s="43"/>
      <c r="M311" s="197"/>
      <c r="N311" s="198"/>
      <c r="O311" s="68"/>
      <c r="P311" s="68"/>
      <c r="Q311" s="68"/>
      <c r="R311" s="68"/>
      <c r="S311" s="68"/>
      <c r="T311" s="68"/>
      <c r="U311" s="69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21" t="s">
        <v>217</v>
      </c>
      <c r="AU311" s="21" t="s">
        <v>89</v>
      </c>
    </row>
    <row r="312" spans="1:65" s="2" customFormat="1" ht="37.9" customHeight="1">
      <c r="A312" s="38"/>
      <c r="B312" s="39"/>
      <c r="C312" s="249" t="s">
        <v>1669</v>
      </c>
      <c r="D312" s="249" t="s">
        <v>1397</v>
      </c>
      <c r="E312" s="250" t="s">
        <v>4626</v>
      </c>
      <c r="F312" s="251" t="s">
        <v>4627</v>
      </c>
      <c r="G312" s="252" t="s">
        <v>1974</v>
      </c>
      <c r="H312" s="253">
        <v>8</v>
      </c>
      <c r="I312" s="254"/>
      <c r="J312" s="253">
        <f>ROUND(I312*H312,2)</f>
        <v>0</v>
      </c>
      <c r="K312" s="251" t="s">
        <v>18</v>
      </c>
      <c r="L312" s="255"/>
      <c r="M312" s="256" t="s">
        <v>18</v>
      </c>
      <c r="N312" s="257" t="s">
        <v>42</v>
      </c>
      <c r="O312" s="68"/>
      <c r="P312" s="190">
        <f>O312*H312</f>
        <v>0</v>
      </c>
      <c r="Q312" s="190">
        <v>0</v>
      </c>
      <c r="R312" s="190">
        <f>Q312*H312</f>
        <v>0</v>
      </c>
      <c r="S312" s="190">
        <v>0</v>
      </c>
      <c r="T312" s="190">
        <f>S312*H312</f>
        <v>0</v>
      </c>
      <c r="U312" s="191" t="s">
        <v>18</v>
      </c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2" t="s">
        <v>545</v>
      </c>
      <c r="AT312" s="192" t="s">
        <v>1397</v>
      </c>
      <c r="AU312" s="192" t="s">
        <v>89</v>
      </c>
      <c r="AY312" s="21" t="s">
        <v>208</v>
      </c>
      <c r="BE312" s="193">
        <f>IF(N312="základní",J312,0)</f>
        <v>0</v>
      </c>
      <c r="BF312" s="193">
        <f>IF(N312="snížená",J312,0)</f>
        <v>0</v>
      </c>
      <c r="BG312" s="193">
        <f>IF(N312="zákl. přenesená",J312,0)</f>
        <v>0</v>
      </c>
      <c r="BH312" s="193">
        <f>IF(N312="sníž. přenesená",J312,0)</f>
        <v>0</v>
      </c>
      <c r="BI312" s="193">
        <f>IF(N312="nulová",J312,0)</f>
        <v>0</v>
      </c>
      <c r="BJ312" s="21" t="s">
        <v>76</v>
      </c>
      <c r="BK312" s="193">
        <f>ROUND(I312*H312,2)</f>
        <v>0</v>
      </c>
      <c r="BL312" s="21" t="s">
        <v>343</v>
      </c>
      <c r="BM312" s="192" t="s">
        <v>2077</v>
      </c>
    </row>
    <row r="313" spans="1:65" s="2" customFormat="1" ht="19.5">
      <c r="A313" s="38"/>
      <c r="B313" s="39"/>
      <c r="C313" s="40"/>
      <c r="D313" s="194" t="s">
        <v>217</v>
      </c>
      <c r="E313" s="40"/>
      <c r="F313" s="195" t="s">
        <v>4627</v>
      </c>
      <c r="G313" s="40"/>
      <c r="H313" s="40"/>
      <c r="I313" s="196"/>
      <c r="J313" s="40"/>
      <c r="K313" s="40"/>
      <c r="L313" s="43"/>
      <c r="M313" s="197"/>
      <c r="N313" s="198"/>
      <c r="O313" s="68"/>
      <c r="P313" s="68"/>
      <c r="Q313" s="68"/>
      <c r="R313" s="68"/>
      <c r="S313" s="68"/>
      <c r="T313" s="68"/>
      <c r="U313" s="69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21" t="s">
        <v>217</v>
      </c>
      <c r="AU313" s="21" t="s">
        <v>89</v>
      </c>
    </row>
    <row r="314" spans="1:65" s="2" customFormat="1" ht="16.5" customHeight="1">
      <c r="A314" s="38"/>
      <c r="B314" s="39"/>
      <c r="C314" s="182" t="s">
        <v>1675</v>
      </c>
      <c r="D314" s="182" t="s">
        <v>212</v>
      </c>
      <c r="E314" s="183" t="s">
        <v>4628</v>
      </c>
      <c r="F314" s="184" t="s">
        <v>4629</v>
      </c>
      <c r="G314" s="185" t="s">
        <v>1974</v>
      </c>
      <c r="H314" s="186">
        <v>8</v>
      </c>
      <c r="I314" s="187"/>
      <c r="J314" s="186">
        <f>ROUND(I314*H314,2)</f>
        <v>0</v>
      </c>
      <c r="K314" s="184" t="s">
        <v>18</v>
      </c>
      <c r="L314" s="43"/>
      <c r="M314" s="188" t="s">
        <v>18</v>
      </c>
      <c r="N314" s="189" t="s">
        <v>42</v>
      </c>
      <c r="O314" s="68"/>
      <c r="P314" s="190">
        <f>O314*H314</f>
        <v>0</v>
      </c>
      <c r="Q314" s="190">
        <v>0</v>
      </c>
      <c r="R314" s="190">
        <f>Q314*H314</f>
        <v>0</v>
      </c>
      <c r="S314" s="190">
        <v>0</v>
      </c>
      <c r="T314" s="190">
        <f>S314*H314</f>
        <v>0</v>
      </c>
      <c r="U314" s="191" t="s">
        <v>18</v>
      </c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2" t="s">
        <v>343</v>
      </c>
      <c r="AT314" s="192" t="s">
        <v>212</v>
      </c>
      <c r="AU314" s="192" t="s">
        <v>89</v>
      </c>
      <c r="AY314" s="21" t="s">
        <v>208</v>
      </c>
      <c r="BE314" s="193">
        <f>IF(N314="základní",J314,0)</f>
        <v>0</v>
      </c>
      <c r="BF314" s="193">
        <f>IF(N314="snížená",J314,0)</f>
        <v>0</v>
      </c>
      <c r="BG314" s="193">
        <f>IF(N314="zákl. přenesená",J314,0)</f>
        <v>0</v>
      </c>
      <c r="BH314" s="193">
        <f>IF(N314="sníž. přenesená",J314,0)</f>
        <v>0</v>
      </c>
      <c r="BI314" s="193">
        <f>IF(N314="nulová",J314,0)</f>
        <v>0</v>
      </c>
      <c r="BJ314" s="21" t="s">
        <v>76</v>
      </c>
      <c r="BK314" s="193">
        <f>ROUND(I314*H314,2)</f>
        <v>0</v>
      </c>
      <c r="BL314" s="21" t="s">
        <v>343</v>
      </c>
      <c r="BM314" s="192" t="s">
        <v>2088</v>
      </c>
    </row>
    <row r="315" spans="1:65" s="2" customFormat="1" ht="11.25">
      <c r="A315" s="38"/>
      <c r="B315" s="39"/>
      <c r="C315" s="40"/>
      <c r="D315" s="194" t="s">
        <v>217</v>
      </c>
      <c r="E315" s="40"/>
      <c r="F315" s="195" t="s">
        <v>4629</v>
      </c>
      <c r="G315" s="40"/>
      <c r="H315" s="40"/>
      <c r="I315" s="196"/>
      <c r="J315" s="40"/>
      <c r="K315" s="40"/>
      <c r="L315" s="43"/>
      <c r="M315" s="197"/>
      <c r="N315" s="198"/>
      <c r="O315" s="68"/>
      <c r="P315" s="68"/>
      <c r="Q315" s="68"/>
      <c r="R315" s="68"/>
      <c r="S315" s="68"/>
      <c r="T315" s="68"/>
      <c r="U315" s="69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21" t="s">
        <v>217</v>
      </c>
      <c r="AU315" s="21" t="s">
        <v>89</v>
      </c>
    </row>
    <row r="316" spans="1:65" s="2" customFormat="1" ht="16.5" customHeight="1">
      <c r="A316" s="38"/>
      <c r="B316" s="39"/>
      <c r="C316" s="182" t="s">
        <v>1680</v>
      </c>
      <c r="D316" s="182" t="s">
        <v>212</v>
      </c>
      <c r="E316" s="183" t="s">
        <v>4630</v>
      </c>
      <c r="F316" s="184" t="s">
        <v>4631</v>
      </c>
      <c r="G316" s="185" t="s">
        <v>1974</v>
      </c>
      <c r="H316" s="186">
        <v>4</v>
      </c>
      <c r="I316" s="187"/>
      <c r="J316" s="186">
        <f>ROUND(I316*H316,2)</f>
        <v>0</v>
      </c>
      <c r="K316" s="184" t="s">
        <v>18</v>
      </c>
      <c r="L316" s="43"/>
      <c r="M316" s="188" t="s">
        <v>18</v>
      </c>
      <c r="N316" s="189" t="s">
        <v>42</v>
      </c>
      <c r="O316" s="68"/>
      <c r="P316" s="190">
        <f>O316*H316</f>
        <v>0</v>
      </c>
      <c r="Q316" s="190">
        <v>0</v>
      </c>
      <c r="R316" s="190">
        <f>Q316*H316</f>
        <v>0</v>
      </c>
      <c r="S316" s="190">
        <v>0</v>
      </c>
      <c r="T316" s="190">
        <f>S316*H316</f>
        <v>0</v>
      </c>
      <c r="U316" s="191" t="s">
        <v>18</v>
      </c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2" t="s">
        <v>343</v>
      </c>
      <c r="AT316" s="192" t="s">
        <v>212</v>
      </c>
      <c r="AU316" s="192" t="s">
        <v>89</v>
      </c>
      <c r="AY316" s="21" t="s">
        <v>208</v>
      </c>
      <c r="BE316" s="193">
        <f>IF(N316="základní",J316,0)</f>
        <v>0</v>
      </c>
      <c r="BF316" s="193">
        <f>IF(N316="snížená",J316,0)</f>
        <v>0</v>
      </c>
      <c r="BG316" s="193">
        <f>IF(N316="zákl. přenesená",J316,0)</f>
        <v>0</v>
      </c>
      <c r="BH316" s="193">
        <f>IF(N316="sníž. přenesená",J316,0)</f>
        <v>0</v>
      </c>
      <c r="BI316" s="193">
        <f>IF(N316="nulová",J316,0)</f>
        <v>0</v>
      </c>
      <c r="BJ316" s="21" t="s">
        <v>76</v>
      </c>
      <c r="BK316" s="193">
        <f>ROUND(I316*H316,2)</f>
        <v>0</v>
      </c>
      <c r="BL316" s="21" t="s">
        <v>343</v>
      </c>
      <c r="BM316" s="192" t="s">
        <v>2101</v>
      </c>
    </row>
    <row r="317" spans="1:65" s="2" customFormat="1" ht="11.25">
      <c r="A317" s="38"/>
      <c r="B317" s="39"/>
      <c r="C317" s="40"/>
      <c r="D317" s="194" t="s">
        <v>217</v>
      </c>
      <c r="E317" s="40"/>
      <c r="F317" s="195" t="s">
        <v>4631</v>
      </c>
      <c r="G317" s="40"/>
      <c r="H317" s="40"/>
      <c r="I317" s="196"/>
      <c r="J317" s="40"/>
      <c r="K317" s="40"/>
      <c r="L317" s="43"/>
      <c r="M317" s="197"/>
      <c r="N317" s="198"/>
      <c r="O317" s="68"/>
      <c r="P317" s="68"/>
      <c r="Q317" s="68"/>
      <c r="R317" s="68"/>
      <c r="S317" s="68"/>
      <c r="T317" s="68"/>
      <c r="U317" s="69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21" t="s">
        <v>217</v>
      </c>
      <c r="AU317" s="21" t="s">
        <v>89</v>
      </c>
    </row>
    <row r="318" spans="1:65" s="2" customFormat="1" ht="33" customHeight="1">
      <c r="A318" s="38"/>
      <c r="B318" s="39"/>
      <c r="C318" s="249" t="s">
        <v>1687</v>
      </c>
      <c r="D318" s="249" t="s">
        <v>1397</v>
      </c>
      <c r="E318" s="250" t="s">
        <v>4632</v>
      </c>
      <c r="F318" s="251" t="s">
        <v>4633</v>
      </c>
      <c r="G318" s="252" t="s">
        <v>1974</v>
      </c>
      <c r="H318" s="253">
        <v>4</v>
      </c>
      <c r="I318" s="254"/>
      <c r="J318" s="253">
        <f>ROUND(I318*H318,2)</f>
        <v>0</v>
      </c>
      <c r="K318" s="251" t="s">
        <v>18</v>
      </c>
      <c r="L318" s="255"/>
      <c r="M318" s="256" t="s">
        <v>18</v>
      </c>
      <c r="N318" s="257" t="s">
        <v>42</v>
      </c>
      <c r="O318" s="68"/>
      <c r="P318" s="190">
        <f>O318*H318</f>
        <v>0</v>
      </c>
      <c r="Q318" s="190">
        <v>0</v>
      </c>
      <c r="R318" s="190">
        <f>Q318*H318</f>
        <v>0</v>
      </c>
      <c r="S318" s="190">
        <v>0</v>
      </c>
      <c r="T318" s="190">
        <f>S318*H318</f>
        <v>0</v>
      </c>
      <c r="U318" s="191" t="s">
        <v>18</v>
      </c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2" t="s">
        <v>545</v>
      </c>
      <c r="AT318" s="192" t="s">
        <v>1397</v>
      </c>
      <c r="AU318" s="192" t="s">
        <v>89</v>
      </c>
      <c r="AY318" s="21" t="s">
        <v>208</v>
      </c>
      <c r="BE318" s="193">
        <f>IF(N318="základní",J318,0)</f>
        <v>0</v>
      </c>
      <c r="BF318" s="193">
        <f>IF(N318="snížená",J318,0)</f>
        <v>0</v>
      </c>
      <c r="BG318" s="193">
        <f>IF(N318="zákl. přenesená",J318,0)</f>
        <v>0</v>
      </c>
      <c r="BH318" s="193">
        <f>IF(N318="sníž. přenesená",J318,0)</f>
        <v>0</v>
      </c>
      <c r="BI318" s="193">
        <f>IF(N318="nulová",J318,0)</f>
        <v>0</v>
      </c>
      <c r="BJ318" s="21" t="s">
        <v>76</v>
      </c>
      <c r="BK318" s="193">
        <f>ROUND(I318*H318,2)</f>
        <v>0</v>
      </c>
      <c r="BL318" s="21" t="s">
        <v>343</v>
      </c>
      <c r="BM318" s="192" t="s">
        <v>2113</v>
      </c>
    </row>
    <row r="319" spans="1:65" s="2" customFormat="1" ht="19.5">
      <c r="A319" s="38"/>
      <c r="B319" s="39"/>
      <c r="C319" s="40"/>
      <c r="D319" s="194" t="s">
        <v>217</v>
      </c>
      <c r="E319" s="40"/>
      <c r="F319" s="195" t="s">
        <v>4633</v>
      </c>
      <c r="G319" s="40"/>
      <c r="H319" s="40"/>
      <c r="I319" s="196"/>
      <c r="J319" s="40"/>
      <c r="K319" s="40"/>
      <c r="L319" s="43"/>
      <c r="M319" s="197"/>
      <c r="N319" s="198"/>
      <c r="O319" s="68"/>
      <c r="P319" s="68"/>
      <c r="Q319" s="68"/>
      <c r="R319" s="68"/>
      <c r="S319" s="68"/>
      <c r="T319" s="68"/>
      <c r="U319" s="69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21" t="s">
        <v>217</v>
      </c>
      <c r="AU319" s="21" t="s">
        <v>89</v>
      </c>
    </row>
    <row r="320" spans="1:65" s="12" customFormat="1" ht="20.85" customHeight="1">
      <c r="B320" s="166"/>
      <c r="C320" s="167"/>
      <c r="D320" s="168" t="s">
        <v>70</v>
      </c>
      <c r="E320" s="180" t="s">
        <v>4634</v>
      </c>
      <c r="F320" s="180" t="s">
        <v>4635</v>
      </c>
      <c r="G320" s="167"/>
      <c r="H320" s="167"/>
      <c r="I320" s="170"/>
      <c r="J320" s="181">
        <f>BK320</f>
        <v>0</v>
      </c>
      <c r="K320" s="167"/>
      <c r="L320" s="172"/>
      <c r="M320" s="173"/>
      <c r="N320" s="174"/>
      <c r="O320" s="174"/>
      <c r="P320" s="175">
        <f>SUM(P321:P322)</f>
        <v>0</v>
      </c>
      <c r="Q320" s="174"/>
      <c r="R320" s="175">
        <f>SUM(R321:R322)</f>
        <v>0</v>
      </c>
      <c r="S320" s="174"/>
      <c r="T320" s="175">
        <f>SUM(T321:T322)</f>
        <v>0</v>
      </c>
      <c r="U320" s="176"/>
      <c r="AR320" s="177" t="s">
        <v>80</v>
      </c>
      <c r="AT320" s="178" t="s">
        <v>70</v>
      </c>
      <c r="AU320" s="178" t="s">
        <v>80</v>
      </c>
      <c r="AY320" s="177" t="s">
        <v>208</v>
      </c>
      <c r="BK320" s="179">
        <f>SUM(BK321:BK322)</f>
        <v>0</v>
      </c>
    </row>
    <row r="321" spans="1:65" s="2" customFormat="1" ht="37.9" customHeight="1">
      <c r="A321" s="38"/>
      <c r="B321" s="39"/>
      <c r="C321" s="182" t="s">
        <v>1778</v>
      </c>
      <c r="D321" s="182" t="s">
        <v>212</v>
      </c>
      <c r="E321" s="183" t="s">
        <v>4635</v>
      </c>
      <c r="F321" s="184" t="s">
        <v>4636</v>
      </c>
      <c r="G321" s="185" t="s">
        <v>402</v>
      </c>
      <c r="H321" s="186">
        <v>6</v>
      </c>
      <c r="I321" s="187"/>
      <c r="J321" s="186">
        <f>ROUND(I321*H321,2)</f>
        <v>0</v>
      </c>
      <c r="K321" s="184" t="s">
        <v>18</v>
      </c>
      <c r="L321" s="43"/>
      <c r="M321" s="188" t="s">
        <v>18</v>
      </c>
      <c r="N321" s="189" t="s">
        <v>42</v>
      </c>
      <c r="O321" s="68"/>
      <c r="P321" s="190">
        <f>O321*H321</f>
        <v>0</v>
      </c>
      <c r="Q321" s="190">
        <v>0</v>
      </c>
      <c r="R321" s="190">
        <f>Q321*H321</f>
        <v>0</v>
      </c>
      <c r="S321" s="190">
        <v>0</v>
      </c>
      <c r="T321" s="190">
        <f>S321*H321</f>
        <v>0</v>
      </c>
      <c r="U321" s="191" t="s">
        <v>18</v>
      </c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92" t="s">
        <v>343</v>
      </c>
      <c r="AT321" s="192" t="s">
        <v>212</v>
      </c>
      <c r="AU321" s="192" t="s">
        <v>83</v>
      </c>
      <c r="AY321" s="21" t="s">
        <v>208</v>
      </c>
      <c r="BE321" s="193">
        <f>IF(N321="základní",J321,0)</f>
        <v>0</v>
      </c>
      <c r="BF321" s="193">
        <f>IF(N321="snížená",J321,0)</f>
        <v>0</v>
      </c>
      <c r="BG321" s="193">
        <f>IF(N321="zákl. přenesená",J321,0)</f>
        <v>0</v>
      </c>
      <c r="BH321" s="193">
        <f>IF(N321="sníž. přenesená",J321,0)</f>
        <v>0</v>
      </c>
      <c r="BI321" s="193">
        <f>IF(N321="nulová",J321,0)</f>
        <v>0</v>
      </c>
      <c r="BJ321" s="21" t="s">
        <v>76</v>
      </c>
      <c r="BK321" s="193">
        <f>ROUND(I321*H321,2)</f>
        <v>0</v>
      </c>
      <c r="BL321" s="21" t="s">
        <v>343</v>
      </c>
      <c r="BM321" s="192" t="s">
        <v>4637</v>
      </c>
    </row>
    <row r="322" spans="1:65" s="2" customFormat="1" ht="19.5">
      <c r="A322" s="38"/>
      <c r="B322" s="39"/>
      <c r="C322" s="40"/>
      <c r="D322" s="194" t="s">
        <v>217</v>
      </c>
      <c r="E322" s="40"/>
      <c r="F322" s="195" t="s">
        <v>4638</v>
      </c>
      <c r="G322" s="40"/>
      <c r="H322" s="40"/>
      <c r="I322" s="196"/>
      <c r="J322" s="40"/>
      <c r="K322" s="40"/>
      <c r="L322" s="43"/>
      <c r="M322" s="197"/>
      <c r="N322" s="198"/>
      <c r="O322" s="68"/>
      <c r="P322" s="68"/>
      <c r="Q322" s="68"/>
      <c r="R322" s="68"/>
      <c r="S322" s="68"/>
      <c r="T322" s="68"/>
      <c r="U322" s="69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21" t="s">
        <v>217</v>
      </c>
      <c r="AU322" s="21" t="s">
        <v>83</v>
      </c>
    </row>
    <row r="323" spans="1:65" s="12" customFormat="1" ht="20.85" customHeight="1">
      <c r="B323" s="166"/>
      <c r="C323" s="167"/>
      <c r="D323" s="168" t="s">
        <v>70</v>
      </c>
      <c r="E323" s="180" t="s">
        <v>4639</v>
      </c>
      <c r="F323" s="180" t="s">
        <v>4640</v>
      </c>
      <c r="G323" s="167"/>
      <c r="H323" s="167"/>
      <c r="I323" s="170"/>
      <c r="J323" s="181">
        <f>BK323</f>
        <v>0</v>
      </c>
      <c r="K323" s="167"/>
      <c r="L323" s="172"/>
      <c r="M323" s="173"/>
      <c r="N323" s="174"/>
      <c r="O323" s="174"/>
      <c r="P323" s="175">
        <f>SUM(P324:P329)</f>
        <v>0</v>
      </c>
      <c r="Q323" s="174"/>
      <c r="R323" s="175">
        <f>SUM(R324:R329)</f>
        <v>0</v>
      </c>
      <c r="S323" s="174"/>
      <c r="T323" s="175">
        <f>SUM(T324:T329)</f>
        <v>0</v>
      </c>
      <c r="U323" s="176"/>
      <c r="AR323" s="177" t="s">
        <v>76</v>
      </c>
      <c r="AT323" s="178" t="s">
        <v>70</v>
      </c>
      <c r="AU323" s="178" t="s">
        <v>80</v>
      </c>
      <c r="AY323" s="177" t="s">
        <v>208</v>
      </c>
      <c r="BK323" s="179">
        <f>SUM(BK324:BK329)</f>
        <v>0</v>
      </c>
    </row>
    <row r="324" spans="1:65" s="2" customFormat="1" ht="16.5" customHeight="1">
      <c r="A324" s="38"/>
      <c r="B324" s="39"/>
      <c r="C324" s="182" t="s">
        <v>1847</v>
      </c>
      <c r="D324" s="182" t="s">
        <v>212</v>
      </c>
      <c r="E324" s="183" t="s">
        <v>4641</v>
      </c>
      <c r="F324" s="184" t="s">
        <v>4642</v>
      </c>
      <c r="G324" s="185" t="s">
        <v>331</v>
      </c>
      <c r="H324" s="186">
        <v>1500</v>
      </c>
      <c r="I324" s="187"/>
      <c r="J324" s="186">
        <f>ROUND(I324*H324,2)</f>
        <v>0</v>
      </c>
      <c r="K324" s="184" t="s">
        <v>18</v>
      </c>
      <c r="L324" s="43"/>
      <c r="M324" s="188" t="s">
        <v>18</v>
      </c>
      <c r="N324" s="189" t="s">
        <v>42</v>
      </c>
      <c r="O324" s="68"/>
      <c r="P324" s="190">
        <f>O324*H324</f>
        <v>0</v>
      </c>
      <c r="Q324" s="190">
        <v>0</v>
      </c>
      <c r="R324" s="190">
        <f>Q324*H324</f>
        <v>0</v>
      </c>
      <c r="S324" s="190">
        <v>0</v>
      </c>
      <c r="T324" s="190">
        <f>S324*H324</f>
        <v>0</v>
      </c>
      <c r="U324" s="191" t="s">
        <v>18</v>
      </c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92" t="s">
        <v>343</v>
      </c>
      <c r="AT324" s="192" t="s">
        <v>212</v>
      </c>
      <c r="AU324" s="192" t="s">
        <v>83</v>
      </c>
      <c r="AY324" s="21" t="s">
        <v>208</v>
      </c>
      <c r="BE324" s="193">
        <f>IF(N324="základní",J324,0)</f>
        <v>0</v>
      </c>
      <c r="BF324" s="193">
        <f>IF(N324="snížená",J324,0)</f>
        <v>0</v>
      </c>
      <c r="BG324" s="193">
        <f>IF(N324="zákl. přenesená",J324,0)</f>
        <v>0</v>
      </c>
      <c r="BH324" s="193">
        <f>IF(N324="sníž. přenesená",J324,0)</f>
        <v>0</v>
      </c>
      <c r="BI324" s="193">
        <f>IF(N324="nulová",J324,0)</f>
        <v>0</v>
      </c>
      <c r="BJ324" s="21" t="s">
        <v>76</v>
      </c>
      <c r="BK324" s="193">
        <f>ROUND(I324*H324,2)</f>
        <v>0</v>
      </c>
      <c r="BL324" s="21" t="s">
        <v>343</v>
      </c>
      <c r="BM324" s="192" t="s">
        <v>2466</v>
      </c>
    </row>
    <row r="325" spans="1:65" s="2" customFormat="1" ht="11.25">
      <c r="A325" s="38"/>
      <c r="B325" s="39"/>
      <c r="C325" s="40"/>
      <c r="D325" s="194" t="s">
        <v>217</v>
      </c>
      <c r="E325" s="40"/>
      <c r="F325" s="195" t="s">
        <v>4642</v>
      </c>
      <c r="G325" s="40"/>
      <c r="H325" s="40"/>
      <c r="I325" s="196"/>
      <c r="J325" s="40"/>
      <c r="K325" s="40"/>
      <c r="L325" s="43"/>
      <c r="M325" s="197"/>
      <c r="N325" s="198"/>
      <c r="O325" s="68"/>
      <c r="P325" s="68"/>
      <c r="Q325" s="68"/>
      <c r="R325" s="68"/>
      <c r="S325" s="68"/>
      <c r="T325" s="68"/>
      <c r="U325" s="69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21" t="s">
        <v>217</v>
      </c>
      <c r="AU325" s="21" t="s">
        <v>83</v>
      </c>
    </row>
    <row r="326" spans="1:65" s="2" customFormat="1" ht="16.5" customHeight="1">
      <c r="A326" s="38"/>
      <c r="B326" s="39"/>
      <c r="C326" s="182" t="s">
        <v>1857</v>
      </c>
      <c r="D326" s="182" t="s">
        <v>212</v>
      </c>
      <c r="E326" s="183" t="s">
        <v>4643</v>
      </c>
      <c r="F326" s="184" t="s">
        <v>4644</v>
      </c>
      <c r="G326" s="185" t="s">
        <v>1974</v>
      </c>
      <c r="H326" s="186">
        <v>25</v>
      </c>
      <c r="I326" s="187"/>
      <c r="J326" s="186">
        <f>ROUND(I326*H326,2)</f>
        <v>0</v>
      </c>
      <c r="K326" s="184" t="s">
        <v>18</v>
      </c>
      <c r="L326" s="43"/>
      <c r="M326" s="188" t="s">
        <v>18</v>
      </c>
      <c r="N326" s="189" t="s">
        <v>42</v>
      </c>
      <c r="O326" s="68"/>
      <c r="P326" s="190">
        <f>O326*H326</f>
        <v>0</v>
      </c>
      <c r="Q326" s="190">
        <v>0</v>
      </c>
      <c r="R326" s="190">
        <f>Q326*H326</f>
        <v>0</v>
      </c>
      <c r="S326" s="190">
        <v>0</v>
      </c>
      <c r="T326" s="190">
        <f>S326*H326</f>
        <v>0</v>
      </c>
      <c r="U326" s="191" t="s">
        <v>18</v>
      </c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2" t="s">
        <v>343</v>
      </c>
      <c r="AT326" s="192" t="s">
        <v>212</v>
      </c>
      <c r="AU326" s="192" t="s">
        <v>83</v>
      </c>
      <c r="AY326" s="21" t="s">
        <v>208</v>
      </c>
      <c r="BE326" s="193">
        <f>IF(N326="základní",J326,0)</f>
        <v>0</v>
      </c>
      <c r="BF326" s="193">
        <f>IF(N326="snížená",J326,0)</f>
        <v>0</v>
      </c>
      <c r="BG326" s="193">
        <f>IF(N326="zákl. přenesená",J326,0)</f>
        <v>0</v>
      </c>
      <c r="BH326" s="193">
        <f>IF(N326="sníž. přenesená",J326,0)</f>
        <v>0</v>
      </c>
      <c r="BI326" s="193">
        <f>IF(N326="nulová",J326,0)</f>
        <v>0</v>
      </c>
      <c r="BJ326" s="21" t="s">
        <v>76</v>
      </c>
      <c r="BK326" s="193">
        <f>ROUND(I326*H326,2)</f>
        <v>0</v>
      </c>
      <c r="BL326" s="21" t="s">
        <v>343</v>
      </c>
      <c r="BM326" s="192" t="s">
        <v>2479</v>
      </c>
    </row>
    <row r="327" spans="1:65" s="2" customFormat="1" ht="11.25">
      <c r="A327" s="38"/>
      <c r="B327" s="39"/>
      <c r="C327" s="40"/>
      <c r="D327" s="194" t="s">
        <v>217</v>
      </c>
      <c r="E327" s="40"/>
      <c r="F327" s="195" t="s">
        <v>4644</v>
      </c>
      <c r="G327" s="40"/>
      <c r="H327" s="40"/>
      <c r="I327" s="196"/>
      <c r="J327" s="40"/>
      <c r="K327" s="40"/>
      <c r="L327" s="43"/>
      <c r="M327" s="197"/>
      <c r="N327" s="198"/>
      <c r="O327" s="68"/>
      <c r="P327" s="68"/>
      <c r="Q327" s="68"/>
      <c r="R327" s="68"/>
      <c r="S327" s="68"/>
      <c r="T327" s="68"/>
      <c r="U327" s="69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21" t="s">
        <v>217</v>
      </c>
      <c r="AU327" s="21" t="s">
        <v>83</v>
      </c>
    </row>
    <row r="328" spans="1:65" s="2" customFormat="1" ht="16.5" customHeight="1">
      <c r="A328" s="38"/>
      <c r="B328" s="39"/>
      <c r="C328" s="182" t="s">
        <v>1863</v>
      </c>
      <c r="D328" s="182" t="s">
        <v>212</v>
      </c>
      <c r="E328" s="183" t="s">
        <v>4645</v>
      </c>
      <c r="F328" s="184" t="s">
        <v>4646</v>
      </c>
      <c r="G328" s="185" t="s">
        <v>4647</v>
      </c>
      <c r="H328" s="186">
        <v>150</v>
      </c>
      <c r="I328" s="187"/>
      <c r="J328" s="186">
        <f>ROUND(I328*H328,2)</f>
        <v>0</v>
      </c>
      <c r="K328" s="184" t="s">
        <v>18</v>
      </c>
      <c r="L328" s="43"/>
      <c r="M328" s="188" t="s">
        <v>18</v>
      </c>
      <c r="N328" s="189" t="s">
        <v>42</v>
      </c>
      <c r="O328" s="68"/>
      <c r="P328" s="190">
        <f>O328*H328</f>
        <v>0</v>
      </c>
      <c r="Q328" s="190">
        <v>0</v>
      </c>
      <c r="R328" s="190">
        <f>Q328*H328</f>
        <v>0</v>
      </c>
      <c r="S328" s="190">
        <v>0</v>
      </c>
      <c r="T328" s="190">
        <f>S328*H328</f>
        <v>0</v>
      </c>
      <c r="U328" s="191" t="s">
        <v>18</v>
      </c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2" t="s">
        <v>343</v>
      </c>
      <c r="AT328" s="192" t="s">
        <v>212</v>
      </c>
      <c r="AU328" s="192" t="s">
        <v>83</v>
      </c>
      <c r="AY328" s="21" t="s">
        <v>208</v>
      </c>
      <c r="BE328" s="193">
        <f>IF(N328="základní",J328,0)</f>
        <v>0</v>
      </c>
      <c r="BF328" s="193">
        <f>IF(N328="snížená",J328,0)</f>
        <v>0</v>
      </c>
      <c r="BG328" s="193">
        <f>IF(N328="zákl. přenesená",J328,0)</f>
        <v>0</v>
      </c>
      <c r="BH328" s="193">
        <f>IF(N328="sníž. přenesená",J328,0)</f>
        <v>0</v>
      </c>
      <c r="BI328" s="193">
        <f>IF(N328="nulová",J328,0)</f>
        <v>0</v>
      </c>
      <c r="BJ328" s="21" t="s">
        <v>76</v>
      </c>
      <c r="BK328" s="193">
        <f>ROUND(I328*H328,2)</f>
        <v>0</v>
      </c>
      <c r="BL328" s="21" t="s">
        <v>343</v>
      </c>
      <c r="BM328" s="192" t="s">
        <v>2526</v>
      </c>
    </row>
    <row r="329" spans="1:65" s="2" customFormat="1" ht="11.25">
      <c r="A329" s="38"/>
      <c r="B329" s="39"/>
      <c r="C329" s="40"/>
      <c r="D329" s="194" t="s">
        <v>217</v>
      </c>
      <c r="E329" s="40"/>
      <c r="F329" s="195" t="s">
        <v>4646</v>
      </c>
      <c r="G329" s="40"/>
      <c r="H329" s="40"/>
      <c r="I329" s="196"/>
      <c r="J329" s="40"/>
      <c r="K329" s="40"/>
      <c r="L329" s="43"/>
      <c r="M329" s="197"/>
      <c r="N329" s="198"/>
      <c r="O329" s="68"/>
      <c r="P329" s="68"/>
      <c r="Q329" s="68"/>
      <c r="R329" s="68"/>
      <c r="S329" s="68"/>
      <c r="T329" s="68"/>
      <c r="U329" s="69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21" t="s">
        <v>217</v>
      </c>
      <c r="AU329" s="21" t="s">
        <v>83</v>
      </c>
    </row>
    <row r="330" spans="1:65" s="12" customFormat="1" ht="20.85" customHeight="1">
      <c r="B330" s="166"/>
      <c r="C330" s="167"/>
      <c r="D330" s="168" t="s">
        <v>70</v>
      </c>
      <c r="E330" s="180" t="s">
        <v>4648</v>
      </c>
      <c r="F330" s="180" t="s">
        <v>4649</v>
      </c>
      <c r="G330" s="167"/>
      <c r="H330" s="167"/>
      <c r="I330" s="170"/>
      <c r="J330" s="181">
        <f>BK330</f>
        <v>0</v>
      </c>
      <c r="K330" s="167"/>
      <c r="L330" s="172"/>
      <c r="M330" s="173"/>
      <c r="N330" s="174"/>
      <c r="O330" s="174"/>
      <c r="P330" s="175">
        <f>SUM(P331:P408)</f>
        <v>0</v>
      </c>
      <c r="Q330" s="174"/>
      <c r="R330" s="175">
        <f>SUM(R331:R408)</f>
        <v>0</v>
      </c>
      <c r="S330" s="174"/>
      <c r="T330" s="175">
        <f>SUM(T331:T408)</f>
        <v>0</v>
      </c>
      <c r="U330" s="176"/>
      <c r="AR330" s="177" t="s">
        <v>76</v>
      </c>
      <c r="AT330" s="178" t="s">
        <v>70</v>
      </c>
      <c r="AU330" s="178" t="s">
        <v>80</v>
      </c>
      <c r="AY330" s="177" t="s">
        <v>208</v>
      </c>
      <c r="BK330" s="179">
        <f>SUM(BK331:BK408)</f>
        <v>0</v>
      </c>
    </row>
    <row r="331" spans="1:65" s="2" customFormat="1" ht="16.5" customHeight="1">
      <c r="A331" s="38"/>
      <c r="B331" s="39"/>
      <c r="C331" s="182" t="s">
        <v>1872</v>
      </c>
      <c r="D331" s="182" t="s">
        <v>212</v>
      </c>
      <c r="E331" s="183" t="s">
        <v>4650</v>
      </c>
      <c r="F331" s="184" t="s">
        <v>4651</v>
      </c>
      <c r="G331" s="185" t="s">
        <v>331</v>
      </c>
      <c r="H331" s="186">
        <v>10</v>
      </c>
      <c r="I331" s="187"/>
      <c r="J331" s="186">
        <f>ROUND(I331*H331,2)</f>
        <v>0</v>
      </c>
      <c r="K331" s="184" t="s">
        <v>18</v>
      </c>
      <c r="L331" s="43"/>
      <c r="M331" s="188" t="s">
        <v>18</v>
      </c>
      <c r="N331" s="189" t="s">
        <v>42</v>
      </c>
      <c r="O331" s="68"/>
      <c r="P331" s="190">
        <f>O331*H331</f>
        <v>0</v>
      </c>
      <c r="Q331" s="190">
        <v>0</v>
      </c>
      <c r="R331" s="190">
        <f>Q331*H331</f>
        <v>0</v>
      </c>
      <c r="S331" s="190">
        <v>0</v>
      </c>
      <c r="T331" s="190">
        <f>S331*H331</f>
        <v>0</v>
      </c>
      <c r="U331" s="191" t="s">
        <v>18</v>
      </c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192" t="s">
        <v>343</v>
      </c>
      <c r="AT331" s="192" t="s">
        <v>212</v>
      </c>
      <c r="AU331" s="192" t="s">
        <v>83</v>
      </c>
      <c r="AY331" s="21" t="s">
        <v>208</v>
      </c>
      <c r="BE331" s="193">
        <f>IF(N331="základní",J331,0)</f>
        <v>0</v>
      </c>
      <c r="BF331" s="193">
        <f>IF(N331="snížená",J331,0)</f>
        <v>0</v>
      </c>
      <c r="BG331" s="193">
        <f>IF(N331="zákl. přenesená",J331,0)</f>
        <v>0</v>
      </c>
      <c r="BH331" s="193">
        <f>IF(N331="sníž. přenesená",J331,0)</f>
        <v>0</v>
      </c>
      <c r="BI331" s="193">
        <f>IF(N331="nulová",J331,0)</f>
        <v>0</v>
      </c>
      <c r="BJ331" s="21" t="s">
        <v>76</v>
      </c>
      <c r="BK331" s="193">
        <f>ROUND(I331*H331,2)</f>
        <v>0</v>
      </c>
      <c r="BL331" s="21" t="s">
        <v>343</v>
      </c>
      <c r="BM331" s="192" t="s">
        <v>2538</v>
      </c>
    </row>
    <row r="332" spans="1:65" s="2" customFormat="1" ht="11.25">
      <c r="A332" s="38"/>
      <c r="B332" s="39"/>
      <c r="C332" s="40"/>
      <c r="D332" s="194" t="s">
        <v>217</v>
      </c>
      <c r="E332" s="40"/>
      <c r="F332" s="195" t="s">
        <v>4651</v>
      </c>
      <c r="G332" s="40"/>
      <c r="H332" s="40"/>
      <c r="I332" s="196"/>
      <c r="J332" s="40"/>
      <c r="K332" s="40"/>
      <c r="L332" s="43"/>
      <c r="M332" s="197"/>
      <c r="N332" s="198"/>
      <c r="O332" s="68"/>
      <c r="P332" s="68"/>
      <c r="Q332" s="68"/>
      <c r="R332" s="68"/>
      <c r="S332" s="68"/>
      <c r="T332" s="68"/>
      <c r="U332" s="69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21" t="s">
        <v>217</v>
      </c>
      <c r="AU332" s="21" t="s">
        <v>83</v>
      </c>
    </row>
    <row r="333" spans="1:65" s="2" customFormat="1" ht="16.5" customHeight="1">
      <c r="A333" s="38"/>
      <c r="B333" s="39"/>
      <c r="C333" s="249" t="s">
        <v>1878</v>
      </c>
      <c r="D333" s="249" t="s">
        <v>1397</v>
      </c>
      <c r="E333" s="250" t="s">
        <v>4652</v>
      </c>
      <c r="F333" s="251" t="s">
        <v>4651</v>
      </c>
      <c r="G333" s="252" t="s">
        <v>331</v>
      </c>
      <c r="H333" s="253">
        <v>5</v>
      </c>
      <c r="I333" s="254"/>
      <c r="J333" s="253">
        <f>ROUND(I333*H333,2)</f>
        <v>0</v>
      </c>
      <c r="K333" s="251" t="s">
        <v>18</v>
      </c>
      <c r="L333" s="255"/>
      <c r="M333" s="256" t="s">
        <v>18</v>
      </c>
      <c r="N333" s="257" t="s">
        <v>42</v>
      </c>
      <c r="O333" s="68"/>
      <c r="P333" s="190">
        <f>O333*H333</f>
        <v>0</v>
      </c>
      <c r="Q333" s="190">
        <v>0</v>
      </c>
      <c r="R333" s="190">
        <f>Q333*H333</f>
        <v>0</v>
      </c>
      <c r="S333" s="190">
        <v>0</v>
      </c>
      <c r="T333" s="190">
        <f>S333*H333</f>
        <v>0</v>
      </c>
      <c r="U333" s="191" t="s">
        <v>18</v>
      </c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2" t="s">
        <v>545</v>
      </c>
      <c r="AT333" s="192" t="s">
        <v>1397</v>
      </c>
      <c r="AU333" s="192" t="s">
        <v>83</v>
      </c>
      <c r="AY333" s="21" t="s">
        <v>208</v>
      </c>
      <c r="BE333" s="193">
        <f>IF(N333="základní",J333,0)</f>
        <v>0</v>
      </c>
      <c r="BF333" s="193">
        <f>IF(N333="snížená",J333,0)</f>
        <v>0</v>
      </c>
      <c r="BG333" s="193">
        <f>IF(N333="zákl. přenesená",J333,0)</f>
        <v>0</v>
      </c>
      <c r="BH333" s="193">
        <f>IF(N333="sníž. přenesená",J333,0)</f>
        <v>0</v>
      </c>
      <c r="BI333" s="193">
        <f>IF(N333="nulová",J333,0)</f>
        <v>0</v>
      </c>
      <c r="BJ333" s="21" t="s">
        <v>76</v>
      </c>
      <c r="BK333" s="193">
        <f>ROUND(I333*H333,2)</f>
        <v>0</v>
      </c>
      <c r="BL333" s="21" t="s">
        <v>343</v>
      </c>
      <c r="BM333" s="192" t="s">
        <v>2551</v>
      </c>
    </row>
    <row r="334" spans="1:65" s="2" customFormat="1" ht="11.25">
      <c r="A334" s="38"/>
      <c r="B334" s="39"/>
      <c r="C334" s="40"/>
      <c r="D334" s="194" t="s">
        <v>217</v>
      </c>
      <c r="E334" s="40"/>
      <c r="F334" s="195" t="s">
        <v>4651</v>
      </c>
      <c r="G334" s="40"/>
      <c r="H334" s="40"/>
      <c r="I334" s="196"/>
      <c r="J334" s="40"/>
      <c r="K334" s="40"/>
      <c r="L334" s="43"/>
      <c r="M334" s="197"/>
      <c r="N334" s="198"/>
      <c r="O334" s="68"/>
      <c r="P334" s="68"/>
      <c r="Q334" s="68"/>
      <c r="R334" s="68"/>
      <c r="S334" s="68"/>
      <c r="T334" s="68"/>
      <c r="U334" s="69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21" t="s">
        <v>217</v>
      </c>
      <c r="AU334" s="21" t="s">
        <v>83</v>
      </c>
    </row>
    <row r="335" spans="1:65" s="2" customFormat="1" ht="16.5" customHeight="1">
      <c r="A335" s="38"/>
      <c r="B335" s="39"/>
      <c r="C335" s="182" t="s">
        <v>1885</v>
      </c>
      <c r="D335" s="182" t="s">
        <v>212</v>
      </c>
      <c r="E335" s="183" t="s">
        <v>4653</v>
      </c>
      <c r="F335" s="184" t="s">
        <v>4654</v>
      </c>
      <c r="G335" s="185" t="s">
        <v>331</v>
      </c>
      <c r="H335" s="186">
        <v>100</v>
      </c>
      <c r="I335" s="187"/>
      <c r="J335" s="186">
        <f>ROUND(I335*H335,2)</f>
        <v>0</v>
      </c>
      <c r="K335" s="184" t="s">
        <v>18</v>
      </c>
      <c r="L335" s="43"/>
      <c r="M335" s="188" t="s">
        <v>18</v>
      </c>
      <c r="N335" s="189" t="s">
        <v>42</v>
      </c>
      <c r="O335" s="68"/>
      <c r="P335" s="190">
        <f>O335*H335</f>
        <v>0</v>
      </c>
      <c r="Q335" s="190">
        <v>0</v>
      </c>
      <c r="R335" s="190">
        <f>Q335*H335</f>
        <v>0</v>
      </c>
      <c r="S335" s="190">
        <v>0</v>
      </c>
      <c r="T335" s="190">
        <f>S335*H335</f>
        <v>0</v>
      </c>
      <c r="U335" s="191" t="s">
        <v>18</v>
      </c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92" t="s">
        <v>343</v>
      </c>
      <c r="AT335" s="192" t="s">
        <v>212</v>
      </c>
      <c r="AU335" s="192" t="s">
        <v>83</v>
      </c>
      <c r="AY335" s="21" t="s">
        <v>208</v>
      </c>
      <c r="BE335" s="193">
        <f>IF(N335="základní",J335,0)</f>
        <v>0</v>
      </c>
      <c r="BF335" s="193">
        <f>IF(N335="snížená",J335,0)</f>
        <v>0</v>
      </c>
      <c r="BG335" s="193">
        <f>IF(N335="zákl. přenesená",J335,0)</f>
        <v>0</v>
      </c>
      <c r="BH335" s="193">
        <f>IF(N335="sníž. přenesená",J335,0)</f>
        <v>0</v>
      </c>
      <c r="BI335" s="193">
        <f>IF(N335="nulová",J335,0)</f>
        <v>0</v>
      </c>
      <c r="BJ335" s="21" t="s">
        <v>76</v>
      </c>
      <c r="BK335" s="193">
        <f>ROUND(I335*H335,2)</f>
        <v>0</v>
      </c>
      <c r="BL335" s="21" t="s">
        <v>343</v>
      </c>
      <c r="BM335" s="192" t="s">
        <v>2568</v>
      </c>
    </row>
    <row r="336" spans="1:65" s="2" customFormat="1" ht="11.25">
      <c r="A336" s="38"/>
      <c r="B336" s="39"/>
      <c r="C336" s="40"/>
      <c r="D336" s="194" t="s">
        <v>217</v>
      </c>
      <c r="E336" s="40"/>
      <c r="F336" s="195" t="s">
        <v>4654</v>
      </c>
      <c r="G336" s="40"/>
      <c r="H336" s="40"/>
      <c r="I336" s="196"/>
      <c r="J336" s="40"/>
      <c r="K336" s="40"/>
      <c r="L336" s="43"/>
      <c r="M336" s="197"/>
      <c r="N336" s="198"/>
      <c r="O336" s="68"/>
      <c r="P336" s="68"/>
      <c r="Q336" s="68"/>
      <c r="R336" s="68"/>
      <c r="S336" s="68"/>
      <c r="T336" s="68"/>
      <c r="U336" s="69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21" t="s">
        <v>217</v>
      </c>
      <c r="AU336" s="21" t="s">
        <v>83</v>
      </c>
    </row>
    <row r="337" spans="1:65" s="2" customFormat="1" ht="16.5" customHeight="1">
      <c r="A337" s="38"/>
      <c r="B337" s="39"/>
      <c r="C337" s="249" t="s">
        <v>1892</v>
      </c>
      <c r="D337" s="249" t="s">
        <v>1397</v>
      </c>
      <c r="E337" s="250" t="s">
        <v>4655</v>
      </c>
      <c r="F337" s="251" t="s">
        <v>4654</v>
      </c>
      <c r="G337" s="252" t="s">
        <v>331</v>
      </c>
      <c r="H337" s="253">
        <v>100</v>
      </c>
      <c r="I337" s="254"/>
      <c r="J337" s="253">
        <f>ROUND(I337*H337,2)</f>
        <v>0</v>
      </c>
      <c r="K337" s="251" t="s">
        <v>18</v>
      </c>
      <c r="L337" s="255"/>
      <c r="M337" s="256" t="s">
        <v>18</v>
      </c>
      <c r="N337" s="257" t="s">
        <v>42</v>
      </c>
      <c r="O337" s="68"/>
      <c r="P337" s="190">
        <f>O337*H337</f>
        <v>0</v>
      </c>
      <c r="Q337" s="190">
        <v>0</v>
      </c>
      <c r="R337" s="190">
        <f>Q337*H337</f>
        <v>0</v>
      </c>
      <c r="S337" s="190">
        <v>0</v>
      </c>
      <c r="T337" s="190">
        <f>S337*H337</f>
        <v>0</v>
      </c>
      <c r="U337" s="191" t="s">
        <v>18</v>
      </c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2" t="s">
        <v>545</v>
      </c>
      <c r="AT337" s="192" t="s">
        <v>1397</v>
      </c>
      <c r="AU337" s="192" t="s">
        <v>83</v>
      </c>
      <c r="AY337" s="21" t="s">
        <v>208</v>
      </c>
      <c r="BE337" s="193">
        <f>IF(N337="základní",J337,0)</f>
        <v>0</v>
      </c>
      <c r="BF337" s="193">
        <f>IF(N337="snížená",J337,0)</f>
        <v>0</v>
      </c>
      <c r="BG337" s="193">
        <f>IF(N337="zákl. přenesená",J337,0)</f>
        <v>0</v>
      </c>
      <c r="BH337" s="193">
        <f>IF(N337="sníž. přenesená",J337,0)</f>
        <v>0</v>
      </c>
      <c r="BI337" s="193">
        <f>IF(N337="nulová",J337,0)</f>
        <v>0</v>
      </c>
      <c r="BJ337" s="21" t="s">
        <v>76</v>
      </c>
      <c r="BK337" s="193">
        <f>ROUND(I337*H337,2)</f>
        <v>0</v>
      </c>
      <c r="BL337" s="21" t="s">
        <v>343</v>
      </c>
      <c r="BM337" s="192" t="s">
        <v>2581</v>
      </c>
    </row>
    <row r="338" spans="1:65" s="2" customFormat="1" ht="11.25">
      <c r="A338" s="38"/>
      <c r="B338" s="39"/>
      <c r="C338" s="40"/>
      <c r="D338" s="194" t="s">
        <v>217</v>
      </c>
      <c r="E338" s="40"/>
      <c r="F338" s="195" t="s">
        <v>4654</v>
      </c>
      <c r="G338" s="40"/>
      <c r="H338" s="40"/>
      <c r="I338" s="196"/>
      <c r="J338" s="40"/>
      <c r="K338" s="40"/>
      <c r="L338" s="43"/>
      <c r="M338" s="197"/>
      <c r="N338" s="198"/>
      <c r="O338" s="68"/>
      <c r="P338" s="68"/>
      <c r="Q338" s="68"/>
      <c r="R338" s="68"/>
      <c r="S338" s="68"/>
      <c r="T338" s="68"/>
      <c r="U338" s="69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T338" s="21" t="s">
        <v>217</v>
      </c>
      <c r="AU338" s="21" t="s">
        <v>83</v>
      </c>
    </row>
    <row r="339" spans="1:65" s="2" customFormat="1" ht="16.5" customHeight="1">
      <c r="A339" s="38"/>
      <c r="B339" s="39"/>
      <c r="C339" s="182" t="s">
        <v>1896</v>
      </c>
      <c r="D339" s="182" t="s">
        <v>212</v>
      </c>
      <c r="E339" s="183" t="s">
        <v>4656</v>
      </c>
      <c r="F339" s="184" t="s">
        <v>4657</v>
      </c>
      <c r="G339" s="185" t="s">
        <v>331</v>
      </c>
      <c r="H339" s="186">
        <v>100</v>
      </c>
      <c r="I339" s="187"/>
      <c r="J339" s="186">
        <f>ROUND(I339*H339,2)</f>
        <v>0</v>
      </c>
      <c r="K339" s="184" t="s">
        <v>18</v>
      </c>
      <c r="L339" s="43"/>
      <c r="M339" s="188" t="s">
        <v>18</v>
      </c>
      <c r="N339" s="189" t="s">
        <v>42</v>
      </c>
      <c r="O339" s="68"/>
      <c r="P339" s="190">
        <f>O339*H339</f>
        <v>0</v>
      </c>
      <c r="Q339" s="190">
        <v>0</v>
      </c>
      <c r="R339" s="190">
        <f>Q339*H339</f>
        <v>0</v>
      </c>
      <c r="S339" s="190">
        <v>0</v>
      </c>
      <c r="T339" s="190">
        <f>S339*H339</f>
        <v>0</v>
      </c>
      <c r="U339" s="191" t="s">
        <v>18</v>
      </c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R339" s="192" t="s">
        <v>343</v>
      </c>
      <c r="AT339" s="192" t="s">
        <v>212</v>
      </c>
      <c r="AU339" s="192" t="s">
        <v>83</v>
      </c>
      <c r="AY339" s="21" t="s">
        <v>208</v>
      </c>
      <c r="BE339" s="193">
        <f>IF(N339="základní",J339,0)</f>
        <v>0</v>
      </c>
      <c r="BF339" s="193">
        <f>IF(N339="snížená",J339,0)</f>
        <v>0</v>
      </c>
      <c r="BG339" s="193">
        <f>IF(N339="zákl. přenesená",J339,0)</f>
        <v>0</v>
      </c>
      <c r="BH339" s="193">
        <f>IF(N339="sníž. přenesená",J339,0)</f>
        <v>0</v>
      </c>
      <c r="BI339" s="193">
        <f>IF(N339="nulová",J339,0)</f>
        <v>0</v>
      </c>
      <c r="BJ339" s="21" t="s">
        <v>76</v>
      </c>
      <c r="BK339" s="193">
        <f>ROUND(I339*H339,2)</f>
        <v>0</v>
      </c>
      <c r="BL339" s="21" t="s">
        <v>343</v>
      </c>
      <c r="BM339" s="192" t="s">
        <v>2604</v>
      </c>
    </row>
    <row r="340" spans="1:65" s="2" customFormat="1" ht="11.25">
      <c r="A340" s="38"/>
      <c r="B340" s="39"/>
      <c r="C340" s="40"/>
      <c r="D340" s="194" t="s">
        <v>217</v>
      </c>
      <c r="E340" s="40"/>
      <c r="F340" s="195" t="s">
        <v>4657</v>
      </c>
      <c r="G340" s="40"/>
      <c r="H340" s="40"/>
      <c r="I340" s="196"/>
      <c r="J340" s="40"/>
      <c r="K340" s="40"/>
      <c r="L340" s="43"/>
      <c r="M340" s="197"/>
      <c r="N340" s="198"/>
      <c r="O340" s="68"/>
      <c r="P340" s="68"/>
      <c r="Q340" s="68"/>
      <c r="R340" s="68"/>
      <c r="S340" s="68"/>
      <c r="T340" s="68"/>
      <c r="U340" s="69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21" t="s">
        <v>217</v>
      </c>
      <c r="AU340" s="21" t="s">
        <v>83</v>
      </c>
    </row>
    <row r="341" spans="1:65" s="2" customFormat="1" ht="16.5" customHeight="1">
      <c r="A341" s="38"/>
      <c r="B341" s="39"/>
      <c r="C341" s="249" t="s">
        <v>1903</v>
      </c>
      <c r="D341" s="249" t="s">
        <v>1397</v>
      </c>
      <c r="E341" s="250" t="s">
        <v>4658</v>
      </c>
      <c r="F341" s="251" t="s">
        <v>4657</v>
      </c>
      <c r="G341" s="252" t="s">
        <v>331</v>
      </c>
      <c r="H341" s="253">
        <v>100</v>
      </c>
      <c r="I341" s="254"/>
      <c r="J341" s="253">
        <f>ROUND(I341*H341,2)</f>
        <v>0</v>
      </c>
      <c r="K341" s="251" t="s">
        <v>18</v>
      </c>
      <c r="L341" s="255"/>
      <c r="M341" s="256" t="s">
        <v>18</v>
      </c>
      <c r="N341" s="257" t="s">
        <v>42</v>
      </c>
      <c r="O341" s="68"/>
      <c r="P341" s="190">
        <f>O341*H341</f>
        <v>0</v>
      </c>
      <c r="Q341" s="190">
        <v>0</v>
      </c>
      <c r="R341" s="190">
        <f>Q341*H341</f>
        <v>0</v>
      </c>
      <c r="S341" s="190">
        <v>0</v>
      </c>
      <c r="T341" s="190">
        <f>S341*H341</f>
        <v>0</v>
      </c>
      <c r="U341" s="191" t="s">
        <v>18</v>
      </c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92" t="s">
        <v>545</v>
      </c>
      <c r="AT341" s="192" t="s">
        <v>1397</v>
      </c>
      <c r="AU341" s="192" t="s">
        <v>83</v>
      </c>
      <c r="AY341" s="21" t="s">
        <v>208</v>
      </c>
      <c r="BE341" s="193">
        <f>IF(N341="základní",J341,0)</f>
        <v>0</v>
      </c>
      <c r="BF341" s="193">
        <f>IF(N341="snížená",J341,0)</f>
        <v>0</v>
      </c>
      <c r="BG341" s="193">
        <f>IF(N341="zákl. přenesená",J341,0)</f>
        <v>0</v>
      </c>
      <c r="BH341" s="193">
        <f>IF(N341="sníž. přenesená",J341,0)</f>
        <v>0</v>
      </c>
      <c r="BI341" s="193">
        <f>IF(N341="nulová",J341,0)</f>
        <v>0</v>
      </c>
      <c r="BJ341" s="21" t="s">
        <v>76</v>
      </c>
      <c r="BK341" s="193">
        <f>ROUND(I341*H341,2)</f>
        <v>0</v>
      </c>
      <c r="BL341" s="21" t="s">
        <v>343</v>
      </c>
      <c r="BM341" s="192" t="s">
        <v>2622</v>
      </c>
    </row>
    <row r="342" spans="1:65" s="2" customFormat="1" ht="11.25">
      <c r="A342" s="38"/>
      <c r="B342" s="39"/>
      <c r="C342" s="40"/>
      <c r="D342" s="194" t="s">
        <v>217</v>
      </c>
      <c r="E342" s="40"/>
      <c r="F342" s="195" t="s">
        <v>4657</v>
      </c>
      <c r="G342" s="40"/>
      <c r="H342" s="40"/>
      <c r="I342" s="196"/>
      <c r="J342" s="40"/>
      <c r="K342" s="40"/>
      <c r="L342" s="43"/>
      <c r="M342" s="197"/>
      <c r="N342" s="198"/>
      <c r="O342" s="68"/>
      <c r="P342" s="68"/>
      <c r="Q342" s="68"/>
      <c r="R342" s="68"/>
      <c r="S342" s="68"/>
      <c r="T342" s="68"/>
      <c r="U342" s="69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21" t="s">
        <v>217</v>
      </c>
      <c r="AU342" s="21" t="s">
        <v>83</v>
      </c>
    </row>
    <row r="343" spans="1:65" s="2" customFormat="1" ht="16.5" customHeight="1">
      <c r="A343" s="38"/>
      <c r="B343" s="39"/>
      <c r="C343" s="182" t="s">
        <v>1907</v>
      </c>
      <c r="D343" s="182" t="s">
        <v>212</v>
      </c>
      <c r="E343" s="183" t="s">
        <v>4659</v>
      </c>
      <c r="F343" s="184" t="s">
        <v>4660</v>
      </c>
      <c r="G343" s="185" t="s">
        <v>331</v>
      </c>
      <c r="H343" s="186">
        <v>30</v>
      </c>
      <c r="I343" s="187"/>
      <c r="J343" s="186">
        <f>ROUND(I343*H343,2)</f>
        <v>0</v>
      </c>
      <c r="K343" s="184" t="s">
        <v>18</v>
      </c>
      <c r="L343" s="43"/>
      <c r="M343" s="188" t="s">
        <v>18</v>
      </c>
      <c r="N343" s="189" t="s">
        <v>42</v>
      </c>
      <c r="O343" s="68"/>
      <c r="P343" s="190">
        <f>O343*H343</f>
        <v>0</v>
      </c>
      <c r="Q343" s="190">
        <v>0</v>
      </c>
      <c r="R343" s="190">
        <f>Q343*H343</f>
        <v>0</v>
      </c>
      <c r="S343" s="190">
        <v>0</v>
      </c>
      <c r="T343" s="190">
        <f>S343*H343</f>
        <v>0</v>
      </c>
      <c r="U343" s="191" t="s">
        <v>18</v>
      </c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92" t="s">
        <v>343</v>
      </c>
      <c r="AT343" s="192" t="s">
        <v>212</v>
      </c>
      <c r="AU343" s="192" t="s">
        <v>83</v>
      </c>
      <c r="AY343" s="21" t="s">
        <v>208</v>
      </c>
      <c r="BE343" s="193">
        <f>IF(N343="základní",J343,0)</f>
        <v>0</v>
      </c>
      <c r="BF343" s="193">
        <f>IF(N343="snížená",J343,0)</f>
        <v>0</v>
      </c>
      <c r="BG343" s="193">
        <f>IF(N343="zákl. přenesená",J343,0)</f>
        <v>0</v>
      </c>
      <c r="BH343" s="193">
        <f>IF(N343="sníž. přenesená",J343,0)</f>
        <v>0</v>
      </c>
      <c r="BI343" s="193">
        <f>IF(N343="nulová",J343,0)</f>
        <v>0</v>
      </c>
      <c r="BJ343" s="21" t="s">
        <v>76</v>
      </c>
      <c r="BK343" s="193">
        <f>ROUND(I343*H343,2)</f>
        <v>0</v>
      </c>
      <c r="BL343" s="21" t="s">
        <v>343</v>
      </c>
      <c r="BM343" s="192" t="s">
        <v>2636</v>
      </c>
    </row>
    <row r="344" spans="1:65" s="2" customFormat="1" ht="11.25">
      <c r="A344" s="38"/>
      <c r="B344" s="39"/>
      <c r="C344" s="40"/>
      <c r="D344" s="194" t="s">
        <v>217</v>
      </c>
      <c r="E344" s="40"/>
      <c r="F344" s="195" t="s">
        <v>4660</v>
      </c>
      <c r="G344" s="40"/>
      <c r="H344" s="40"/>
      <c r="I344" s="196"/>
      <c r="J344" s="40"/>
      <c r="K344" s="40"/>
      <c r="L344" s="43"/>
      <c r="M344" s="197"/>
      <c r="N344" s="198"/>
      <c r="O344" s="68"/>
      <c r="P344" s="68"/>
      <c r="Q344" s="68"/>
      <c r="R344" s="68"/>
      <c r="S344" s="68"/>
      <c r="T344" s="68"/>
      <c r="U344" s="69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T344" s="21" t="s">
        <v>217</v>
      </c>
      <c r="AU344" s="21" t="s">
        <v>83</v>
      </c>
    </row>
    <row r="345" spans="1:65" s="2" customFormat="1" ht="16.5" customHeight="1">
      <c r="A345" s="38"/>
      <c r="B345" s="39"/>
      <c r="C345" s="249" t="s">
        <v>1913</v>
      </c>
      <c r="D345" s="249" t="s">
        <v>1397</v>
      </c>
      <c r="E345" s="250" t="s">
        <v>4661</v>
      </c>
      <c r="F345" s="251" t="s">
        <v>4660</v>
      </c>
      <c r="G345" s="252" t="s">
        <v>331</v>
      </c>
      <c r="H345" s="253">
        <v>30</v>
      </c>
      <c r="I345" s="254"/>
      <c r="J345" s="253">
        <f>ROUND(I345*H345,2)</f>
        <v>0</v>
      </c>
      <c r="K345" s="251" t="s">
        <v>18</v>
      </c>
      <c r="L345" s="255"/>
      <c r="M345" s="256" t="s">
        <v>18</v>
      </c>
      <c r="N345" s="257" t="s">
        <v>42</v>
      </c>
      <c r="O345" s="68"/>
      <c r="P345" s="190">
        <f>O345*H345</f>
        <v>0</v>
      </c>
      <c r="Q345" s="190">
        <v>0</v>
      </c>
      <c r="R345" s="190">
        <f>Q345*H345</f>
        <v>0</v>
      </c>
      <c r="S345" s="190">
        <v>0</v>
      </c>
      <c r="T345" s="190">
        <f>S345*H345</f>
        <v>0</v>
      </c>
      <c r="U345" s="191" t="s">
        <v>18</v>
      </c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92" t="s">
        <v>545</v>
      </c>
      <c r="AT345" s="192" t="s">
        <v>1397</v>
      </c>
      <c r="AU345" s="192" t="s">
        <v>83</v>
      </c>
      <c r="AY345" s="21" t="s">
        <v>208</v>
      </c>
      <c r="BE345" s="193">
        <f>IF(N345="základní",J345,0)</f>
        <v>0</v>
      </c>
      <c r="BF345" s="193">
        <f>IF(N345="snížená",J345,0)</f>
        <v>0</v>
      </c>
      <c r="BG345" s="193">
        <f>IF(N345="zákl. přenesená",J345,0)</f>
        <v>0</v>
      </c>
      <c r="BH345" s="193">
        <f>IF(N345="sníž. přenesená",J345,0)</f>
        <v>0</v>
      </c>
      <c r="BI345" s="193">
        <f>IF(N345="nulová",J345,0)</f>
        <v>0</v>
      </c>
      <c r="BJ345" s="21" t="s">
        <v>76</v>
      </c>
      <c r="BK345" s="193">
        <f>ROUND(I345*H345,2)</f>
        <v>0</v>
      </c>
      <c r="BL345" s="21" t="s">
        <v>343</v>
      </c>
      <c r="BM345" s="192" t="s">
        <v>4662</v>
      </c>
    </row>
    <row r="346" spans="1:65" s="2" customFormat="1" ht="11.25">
      <c r="A346" s="38"/>
      <c r="B346" s="39"/>
      <c r="C346" s="40"/>
      <c r="D346" s="194" t="s">
        <v>217</v>
      </c>
      <c r="E346" s="40"/>
      <c r="F346" s="195" t="s">
        <v>4660</v>
      </c>
      <c r="G346" s="40"/>
      <c r="H346" s="40"/>
      <c r="I346" s="196"/>
      <c r="J346" s="40"/>
      <c r="K346" s="40"/>
      <c r="L346" s="43"/>
      <c r="M346" s="197"/>
      <c r="N346" s="198"/>
      <c r="O346" s="68"/>
      <c r="P346" s="68"/>
      <c r="Q346" s="68"/>
      <c r="R346" s="68"/>
      <c r="S346" s="68"/>
      <c r="T346" s="68"/>
      <c r="U346" s="69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21" t="s">
        <v>217</v>
      </c>
      <c r="AU346" s="21" t="s">
        <v>83</v>
      </c>
    </row>
    <row r="347" spans="1:65" s="2" customFormat="1" ht="16.5" customHeight="1">
      <c r="A347" s="38"/>
      <c r="B347" s="39"/>
      <c r="C347" s="182" t="s">
        <v>1917</v>
      </c>
      <c r="D347" s="182" t="s">
        <v>212</v>
      </c>
      <c r="E347" s="183" t="s">
        <v>4663</v>
      </c>
      <c r="F347" s="184" t="s">
        <v>4664</v>
      </c>
      <c r="G347" s="185" t="s">
        <v>1974</v>
      </c>
      <c r="H347" s="186">
        <v>1</v>
      </c>
      <c r="I347" s="187"/>
      <c r="J347" s="186">
        <f>ROUND(I347*H347,2)</f>
        <v>0</v>
      </c>
      <c r="K347" s="184" t="s">
        <v>18</v>
      </c>
      <c r="L347" s="43"/>
      <c r="M347" s="188" t="s">
        <v>18</v>
      </c>
      <c r="N347" s="189" t="s">
        <v>42</v>
      </c>
      <c r="O347" s="68"/>
      <c r="P347" s="190">
        <f>O347*H347</f>
        <v>0</v>
      </c>
      <c r="Q347" s="190">
        <v>0</v>
      </c>
      <c r="R347" s="190">
        <f>Q347*H347</f>
        <v>0</v>
      </c>
      <c r="S347" s="190">
        <v>0</v>
      </c>
      <c r="T347" s="190">
        <f>S347*H347</f>
        <v>0</v>
      </c>
      <c r="U347" s="191" t="s">
        <v>18</v>
      </c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192" t="s">
        <v>343</v>
      </c>
      <c r="AT347" s="192" t="s">
        <v>212</v>
      </c>
      <c r="AU347" s="192" t="s">
        <v>83</v>
      </c>
      <c r="AY347" s="21" t="s">
        <v>208</v>
      </c>
      <c r="BE347" s="193">
        <f>IF(N347="základní",J347,0)</f>
        <v>0</v>
      </c>
      <c r="BF347" s="193">
        <f>IF(N347="snížená",J347,0)</f>
        <v>0</v>
      </c>
      <c r="BG347" s="193">
        <f>IF(N347="zákl. přenesená",J347,0)</f>
        <v>0</v>
      </c>
      <c r="BH347" s="193">
        <f>IF(N347="sníž. přenesená",J347,0)</f>
        <v>0</v>
      </c>
      <c r="BI347" s="193">
        <f>IF(N347="nulová",J347,0)</f>
        <v>0</v>
      </c>
      <c r="BJ347" s="21" t="s">
        <v>76</v>
      </c>
      <c r="BK347" s="193">
        <f>ROUND(I347*H347,2)</f>
        <v>0</v>
      </c>
      <c r="BL347" s="21" t="s">
        <v>343</v>
      </c>
      <c r="BM347" s="192" t="s">
        <v>4665</v>
      </c>
    </row>
    <row r="348" spans="1:65" s="2" customFormat="1" ht="11.25">
      <c r="A348" s="38"/>
      <c r="B348" s="39"/>
      <c r="C348" s="40"/>
      <c r="D348" s="194" t="s">
        <v>217</v>
      </c>
      <c r="E348" s="40"/>
      <c r="F348" s="195" t="s">
        <v>4664</v>
      </c>
      <c r="G348" s="40"/>
      <c r="H348" s="40"/>
      <c r="I348" s="196"/>
      <c r="J348" s="40"/>
      <c r="K348" s="40"/>
      <c r="L348" s="43"/>
      <c r="M348" s="197"/>
      <c r="N348" s="198"/>
      <c r="O348" s="68"/>
      <c r="P348" s="68"/>
      <c r="Q348" s="68"/>
      <c r="R348" s="68"/>
      <c r="S348" s="68"/>
      <c r="T348" s="68"/>
      <c r="U348" s="69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T348" s="21" t="s">
        <v>217</v>
      </c>
      <c r="AU348" s="21" t="s">
        <v>83</v>
      </c>
    </row>
    <row r="349" spans="1:65" s="2" customFormat="1" ht="16.5" customHeight="1">
      <c r="A349" s="38"/>
      <c r="B349" s="39"/>
      <c r="C349" s="249" t="s">
        <v>1927</v>
      </c>
      <c r="D349" s="249" t="s">
        <v>1397</v>
      </c>
      <c r="E349" s="250" t="s">
        <v>4666</v>
      </c>
      <c r="F349" s="251" t="s">
        <v>4664</v>
      </c>
      <c r="G349" s="252" t="s">
        <v>1974</v>
      </c>
      <c r="H349" s="253">
        <v>1</v>
      </c>
      <c r="I349" s="254"/>
      <c r="J349" s="253">
        <f>ROUND(I349*H349,2)</f>
        <v>0</v>
      </c>
      <c r="K349" s="251" t="s">
        <v>18</v>
      </c>
      <c r="L349" s="255"/>
      <c r="M349" s="256" t="s">
        <v>18</v>
      </c>
      <c r="N349" s="257" t="s">
        <v>42</v>
      </c>
      <c r="O349" s="68"/>
      <c r="P349" s="190">
        <f>O349*H349</f>
        <v>0</v>
      </c>
      <c r="Q349" s="190">
        <v>0</v>
      </c>
      <c r="R349" s="190">
        <f>Q349*H349</f>
        <v>0</v>
      </c>
      <c r="S349" s="190">
        <v>0</v>
      </c>
      <c r="T349" s="190">
        <f>S349*H349</f>
        <v>0</v>
      </c>
      <c r="U349" s="191" t="s">
        <v>18</v>
      </c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92" t="s">
        <v>545</v>
      </c>
      <c r="AT349" s="192" t="s">
        <v>1397</v>
      </c>
      <c r="AU349" s="192" t="s">
        <v>83</v>
      </c>
      <c r="AY349" s="21" t="s">
        <v>208</v>
      </c>
      <c r="BE349" s="193">
        <f>IF(N349="základní",J349,0)</f>
        <v>0</v>
      </c>
      <c r="BF349" s="193">
        <f>IF(N349="snížená",J349,0)</f>
        <v>0</v>
      </c>
      <c r="BG349" s="193">
        <f>IF(N349="zákl. přenesená",J349,0)</f>
        <v>0</v>
      </c>
      <c r="BH349" s="193">
        <f>IF(N349="sníž. přenesená",J349,0)</f>
        <v>0</v>
      </c>
      <c r="BI349" s="193">
        <f>IF(N349="nulová",J349,0)</f>
        <v>0</v>
      </c>
      <c r="BJ349" s="21" t="s">
        <v>76</v>
      </c>
      <c r="BK349" s="193">
        <f>ROUND(I349*H349,2)</f>
        <v>0</v>
      </c>
      <c r="BL349" s="21" t="s">
        <v>343</v>
      </c>
      <c r="BM349" s="192" t="s">
        <v>4667</v>
      </c>
    </row>
    <row r="350" spans="1:65" s="2" customFormat="1" ht="11.25">
      <c r="A350" s="38"/>
      <c r="B350" s="39"/>
      <c r="C350" s="40"/>
      <c r="D350" s="194" t="s">
        <v>217</v>
      </c>
      <c r="E350" s="40"/>
      <c r="F350" s="195" t="s">
        <v>4664</v>
      </c>
      <c r="G350" s="40"/>
      <c r="H350" s="40"/>
      <c r="I350" s="196"/>
      <c r="J350" s="40"/>
      <c r="K350" s="40"/>
      <c r="L350" s="43"/>
      <c r="M350" s="197"/>
      <c r="N350" s="198"/>
      <c r="O350" s="68"/>
      <c r="P350" s="68"/>
      <c r="Q350" s="68"/>
      <c r="R350" s="68"/>
      <c r="S350" s="68"/>
      <c r="T350" s="68"/>
      <c r="U350" s="69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21" t="s">
        <v>217</v>
      </c>
      <c r="AU350" s="21" t="s">
        <v>83</v>
      </c>
    </row>
    <row r="351" spans="1:65" s="2" customFormat="1" ht="16.5" customHeight="1">
      <c r="A351" s="38"/>
      <c r="B351" s="39"/>
      <c r="C351" s="182" t="s">
        <v>1934</v>
      </c>
      <c r="D351" s="182" t="s">
        <v>212</v>
      </c>
      <c r="E351" s="183" t="s">
        <v>4668</v>
      </c>
      <c r="F351" s="184" t="s">
        <v>4669</v>
      </c>
      <c r="G351" s="185" t="s">
        <v>1974</v>
      </c>
      <c r="H351" s="186">
        <v>1</v>
      </c>
      <c r="I351" s="187"/>
      <c r="J351" s="186">
        <f>ROUND(I351*H351,2)</f>
        <v>0</v>
      </c>
      <c r="K351" s="184" t="s">
        <v>18</v>
      </c>
      <c r="L351" s="43"/>
      <c r="M351" s="188" t="s">
        <v>18</v>
      </c>
      <c r="N351" s="189" t="s">
        <v>42</v>
      </c>
      <c r="O351" s="68"/>
      <c r="P351" s="190">
        <f>O351*H351</f>
        <v>0</v>
      </c>
      <c r="Q351" s="190">
        <v>0</v>
      </c>
      <c r="R351" s="190">
        <f>Q351*H351</f>
        <v>0</v>
      </c>
      <c r="S351" s="190">
        <v>0</v>
      </c>
      <c r="T351" s="190">
        <f>S351*H351</f>
        <v>0</v>
      </c>
      <c r="U351" s="191" t="s">
        <v>18</v>
      </c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92" t="s">
        <v>343</v>
      </c>
      <c r="AT351" s="192" t="s">
        <v>212</v>
      </c>
      <c r="AU351" s="192" t="s">
        <v>83</v>
      </c>
      <c r="AY351" s="21" t="s">
        <v>208</v>
      </c>
      <c r="BE351" s="193">
        <f>IF(N351="základní",J351,0)</f>
        <v>0</v>
      </c>
      <c r="BF351" s="193">
        <f>IF(N351="snížená",J351,0)</f>
        <v>0</v>
      </c>
      <c r="BG351" s="193">
        <f>IF(N351="zákl. přenesená",J351,0)</f>
        <v>0</v>
      </c>
      <c r="BH351" s="193">
        <f>IF(N351="sníž. přenesená",J351,0)</f>
        <v>0</v>
      </c>
      <c r="BI351" s="193">
        <f>IF(N351="nulová",J351,0)</f>
        <v>0</v>
      </c>
      <c r="BJ351" s="21" t="s">
        <v>76</v>
      </c>
      <c r="BK351" s="193">
        <f>ROUND(I351*H351,2)</f>
        <v>0</v>
      </c>
      <c r="BL351" s="21" t="s">
        <v>343</v>
      </c>
      <c r="BM351" s="192" t="s">
        <v>4670</v>
      </c>
    </row>
    <row r="352" spans="1:65" s="2" customFormat="1" ht="11.25">
      <c r="A352" s="38"/>
      <c r="B352" s="39"/>
      <c r="C352" s="40"/>
      <c r="D352" s="194" t="s">
        <v>217</v>
      </c>
      <c r="E352" s="40"/>
      <c r="F352" s="195" t="s">
        <v>4669</v>
      </c>
      <c r="G352" s="40"/>
      <c r="H352" s="40"/>
      <c r="I352" s="196"/>
      <c r="J352" s="40"/>
      <c r="K352" s="40"/>
      <c r="L352" s="43"/>
      <c r="M352" s="197"/>
      <c r="N352" s="198"/>
      <c r="O352" s="68"/>
      <c r="P352" s="68"/>
      <c r="Q352" s="68"/>
      <c r="R352" s="68"/>
      <c r="S352" s="68"/>
      <c r="T352" s="68"/>
      <c r="U352" s="69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T352" s="21" t="s">
        <v>217</v>
      </c>
      <c r="AU352" s="21" t="s">
        <v>83</v>
      </c>
    </row>
    <row r="353" spans="1:65" s="2" customFormat="1" ht="16.5" customHeight="1">
      <c r="A353" s="38"/>
      <c r="B353" s="39"/>
      <c r="C353" s="249" t="s">
        <v>1942</v>
      </c>
      <c r="D353" s="249" t="s">
        <v>1397</v>
      </c>
      <c r="E353" s="250" t="s">
        <v>4671</v>
      </c>
      <c r="F353" s="251" t="s">
        <v>4669</v>
      </c>
      <c r="G353" s="252" t="s">
        <v>1974</v>
      </c>
      <c r="H353" s="253">
        <v>1</v>
      </c>
      <c r="I353" s="254"/>
      <c r="J353" s="253">
        <f>ROUND(I353*H353,2)</f>
        <v>0</v>
      </c>
      <c r="K353" s="251" t="s">
        <v>18</v>
      </c>
      <c r="L353" s="255"/>
      <c r="M353" s="256" t="s">
        <v>18</v>
      </c>
      <c r="N353" s="257" t="s">
        <v>42</v>
      </c>
      <c r="O353" s="68"/>
      <c r="P353" s="190">
        <f>O353*H353</f>
        <v>0</v>
      </c>
      <c r="Q353" s="190">
        <v>0</v>
      </c>
      <c r="R353" s="190">
        <f>Q353*H353</f>
        <v>0</v>
      </c>
      <c r="S353" s="190">
        <v>0</v>
      </c>
      <c r="T353" s="190">
        <f>S353*H353</f>
        <v>0</v>
      </c>
      <c r="U353" s="191" t="s">
        <v>18</v>
      </c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R353" s="192" t="s">
        <v>545</v>
      </c>
      <c r="AT353" s="192" t="s">
        <v>1397</v>
      </c>
      <c r="AU353" s="192" t="s">
        <v>83</v>
      </c>
      <c r="AY353" s="21" t="s">
        <v>208</v>
      </c>
      <c r="BE353" s="193">
        <f>IF(N353="základní",J353,0)</f>
        <v>0</v>
      </c>
      <c r="BF353" s="193">
        <f>IF(N353="snížená",J353,0)</f>
        <v>0</v>
      </c>
      <c r="BG353" s="193">
        <f>IF(N353="zákl. přenesená",J353,0)</f>
        <v>0</v>
      </c>
      <c r="BH353" s="193">
        <f>IF(N353="sníž. přenesená",J353,0)</f>
        <v>0</v>
      </c>
      <c r="BI353" s="193">
        <f>IF(N353="nulová",J353,0)</f>
        <v>0</v>
      </c>
      <c r="BJ353" s="21" t="s">
        <v>76</v>
      </c>
      <c r="BK353" s="193">
        <f>ROUND(I353*H353,2)</f>
        <v>0</v>
      </c>
      <c r="BL353" s="21" t="s">
        <v>343</v>
      </c>
      <c r="BM353" s="192" t="s">
        <v>4672</v>
      </c>
    </row>
    <row r="354" spans="1:65" s="2" customFormat="1" ht="11.25">
      <c r="A354" s="38"/>
      <c r="B354" s="39"/>
      <c r="C354" s="40"/>
      <c r="D354" s="194" t="s">
        <v>217</v>
      </c>
      <c r="E354" s="40"/>
      <c r="F354" s="195" t="s">
        <v>4669</v>
      </c>
      <c r="G354" s="40"/>
      <c r="H354" s="40"/>
      <c r="I354" s="196"/>
      <c r="J354" s="40"/>
      <c r="K354" s="40"/>
      <c r="L354" s="43"/>
      <c r="M354" s="197"/>
      <c r="N354" s="198"/>
      <c r="O354" s="68"/>
      <c r="P354" s="68"/>
      <c r="Q354" s="68"/>
      <c r="R354" s="68"/>
      <c r="S354" s="68"/>
      <c r="T354" s="68"/>
      <c r="U354" s="69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21" t="s">
        <v>217</v>
      </c>
      <c r="AU354" s="21" t="s">
        <v>83</v>
      </c>
    </row>
    <row r="355" spans="1:65" s="2" customFormat="1" ht="16.5" customHeight="1">
      <c r="A355" s="38"/>
      <c r="B355" s="39"/>
      <c r="C355" s="182" t="s">
        <v>1948</v>
      </c>
      <c r="D355" s="182" t="s">
        <v>212</v>
      </c>
      <c r="E355" s="183" t="s">
        <v>4673</v>
      </c>
      <c r="F355" s="184" t="s">
        <v>4674</v>
      </c>
      <c r="G355" s="185" t="s">
        <v>1974</v>
      </c>
      <c r="H355" s="186">
        <v>1</v>
      </c>
      <c r="I355" s="187"/>
      <c r="J355" s="186">
        <f>ROUND(I355*H355,2)</f>
        <v>0</v>
      </c>
      <c r="K355" s="184" t="s">
        <v>18</v>
      </c>
      <c r="L355" s="43"/>
      <c r="M355" s="188" t="s">
        <v>18</v>
      </c>
      <c r="N355" s="189" t="s">
        <v>42</v>
      </c>
      <c r="O355" s="68"/>
      <c r="P355" s="190">
        <f>O355*H355</f>
        <v>0</v>
      </c>
      <c r="Q355" s="190">
        <v>0</v>
      </c>
      <c r="R355" s="190">
        <f>Q355*H355</f>
        <v>0</v>
      </c>
      <c r="S355" s="190">
        <v>0</v>
      </c>
      <c r="T355" s="190">
        <f>S355*H355</f>
        <v>0</v>
      </c>
      <c r="U355" s="191" t="s">
        <v>18</v>
      </c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R355" s="192" t="s">
        <v>343</v>
      </c>
      <c r="AT355" s="192" t="s">
        <v>212</v>
      </c>
      <c r="AU355" s="192" t="s">
        <v>83</v>
      </c>
      <c r="AY355" s="21" t="s">
        <v>208</v>
      </c>
      <c r="BE355" s="193">
        <f>IF(N355="základní",J355,0)</f>
        <v>0</v>
      </c>
      <c r="BF355" s="193">
        <f>IF(N355="snížená",J355,0)</f>
        <v>0</v>
      </c>
      <c r="BG355" s="193">
        <f>IF(N355="zákl. přenesená",J355,0)</f>
        <v>0</v>
      </c>
      <c r="BH355" s="193">
        <f>IF(N355="sníž. přenesená",J355,0)</f>
        <v>0</v>
      </c>
      <c r="BI355" s="193">
        <f>IF(N355="nulová",J355,0)</f>
        <v>0</v>
      </c>
      <c r="BJ355" s="21" t="s">
        <v>76</v>
      </c>
      <c r="BK355" s="193">
        <f>ROUND(I355*H355,2)</f>
        <v>0</v>
      </c>
      <c r="BL355" s="21" t="s">
        <v>343</v>
      </c>
      <c r="BM355" s="192" t="s">
        <v>137</v>
      </c>
    </row>
    <row r="356" spans="1:65" s="2" customFormat="1" ht="11.25">
      <c r="A356" s="38"/>
      <c r="B356" s="39"/>
      <c r="C356" s="40"/>
      <c r="D356" s="194" t="s">
        <v>217</v>
      </c>
      <c r="E356" s="40"/>
      <c r="F356" s="195" t="s">
        <v>4674</v>
      </c>
      <c r="G356" s="40"/>
      <c r="H356" s="40"/>
      <c r="I356" s="196"/>
      <c r="J356" s="40"/>
      <c r="K356" s="40"/>
      <c r="L356" s="43"/>
      <c r="M356" s="197"/>
      <c r="N356" s="198"/>
      <c r="O356" s="68"/>
      <c r="P356" s="68"/>
      <c r="Q356" s="68"/>
      <c r="R356" s="68"/>
      <c r="S356" s="68"/>
      <c r="T356" s="68"/>
      <c r="U356" s="69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T356" s="21" t="s">
        <v>217</v>
      </c>
      <c r="AU356" s="21" t="s">
        <v>83</v>
      </c>
    </row>
    <row r="357" spans="1:65" s="2" customFormat="1" ht="16.5" customHeight="1">
      <c r="A357" s="38"/>
      <c r="B357" s="39"/>
      <c r="C357" s="249" t="s">
        <v>1954</v>
      </c>
      <c r="D357" s="249" t="s">
        <v>1397</v>
      </c>
      <c r="E357" s="250" t="s">
        <v>4675</v>
      </c>
      <c r="F357" s="251" t="s">
        <v>4674</v>
      </c>
      <c r="G357" s="252" t="s">
        <v>1974</v>
      </c>
      <c r="H357" s="253">
        <v>1</v>
      </c>
      <c r="I357" s="254"/>
      <c r="J357" s="253">
        <f>ROUND(I357*H357,2)</f>
        <v>0</v>
      </c>
      <c r="K357" s="251" t="s">
        <v>18</v>
      </c>
      <c r="L357" s="255"/>
      <c r="M357" s="256" t="s">
        <v>18</v>
      </c>
      <c r="N357" s="257" t="s">
        <v>42</v>
      </c>
      <c r="O357" s="68"/>
      <c r="P357" s="190">
        <f>O357*H357</f>
        <v>0</v>
      </c>
      <c r="Q357" s="190">
        <v>0</v>
      </c>
      <c r="R357" s="190">
        <f>Q357*H357</f>
        <v>0</v>
      </c>
      <c r="S357" s="190">
        <v>0</v>
      </c>
      <c r="T357" s="190">
        <f>S357*H357</f>
        <v>0</v>
      </c>
      <c r="U357" s="191" t="s">
        <v>18</v>
      </c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92" t="s">
        <v>545</v>
      </c>
      <c r="AT357" s="192" t="s">
        <v>1397</v>
      </c>
      <c r="AU357" s="192" t="s">
        <v>83</v>
      </c>
      <c r="AY357" s="21" t="s">
        <v>208</v>
      </c>
      <c r="BE357" s="193">
        <f>IF(N357="základní",J357,0)</f>
        <v>0</v>
      </c>
      <c r="BF357" s="193">
        <f>IF(N357="snížená",J357,0)</f>
        <v>0</v>
      </c>
      <c r="BG357" s="193">
        <f>IF(N357="zákl. přenesená",J357,0)</f>
        <v>0</v>
      </c>
      <c r="BH357" s="193">
        <f>IF(N357="sníž. přenesená",J357,0)</f>
        <v>0</v>
      </c>
      <c r="BI357" s="193">
        <f>IF(N357="nulová",J357,0)</f>
        <v>0</v>
      </c>
      <c r="BJ357" s="21" t="s">
        <v>76</v>
      </c>
      <c r="BK357" s="193">
        <f>ROUND(I357*H357,2)</f>
        <v>0</v>
      </c>
      <c r="BL357" s="21" t="s">
        <v>343</v>
      </c>
      <c r="BM357" s="192" t="s">
        <v>4676</v>
      </c>
    </row>
    <row r="358" spans="1:65" s="2" customFormat="1" ht="11.25">
      <c r="A358" s="38"/>
      <c r="B358" s="39"/>
      <c r="C358" s="40"/>
      <c r="D358" s="194" t="s">
        <v>217</v>
      </c>
      <c r="E358" s="40"/>
      <c r="F358" s="195" t="s">
        <v>4674</v>
      </c>
      <c r="G358" s="40"/>
      <c r="H358" s="40"/>
      <c r="I358" s="196"/>
      <c r="J358" s="40"/>
      <c r="K358" s="40"/>
      <c r="L358" s="43"/>
      <c r="M358" s="197"/>
      <c r="N358" s="198"/>
      <c r="O358" s="68"/>
      <c r="P358" s="68"/>
      <c r="Q358" s="68"/>
      <c r="R358" s="68"/>
      <c r="S358" s="68"/>
      <c r="T358" s="68"/>
      <c r="U358" s="69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21" t="s">
        <v>217</v>
      </c>
      <c r="AU358" s="21" t="s">
        <v>83</v>
      </c>
    </row>
    <row r="359" spans="1:65" s="2" customFormat="1" ht="16.5" customHeight="1">
      <c r="A359" s="38"/>
      <c r="B359" s="39"/>
      <c r="C359" s="182" t="s">
        <v>1961</v>
      </c>
      <c r="D359" s="182" t="s">
        <v>212</v>
      </c>
      <c r="E359" s="183" t="s">
        <v>4677</v>
      </c>
      <c r="F359" s="184" t="s">
        <v>4678</v>
      </c>
      <c r="G359" s="185" t="s">
        <v>1974</v>
      </c>
      <c r="H359" s="186">
        <v>1</v>
      </c>
      <c r="I359" s="187"/>
      <c r="J359" s="186">
        <f>ROUND(I359*H359,2)</f>
        <v>0</v>
      </c>
      <c r="K359" s="184" t="s">
        <v>18</v>
      </c>
      <c r="L359" s="43"/>
      <c r="M359" s="188" t="s">
        <v>18</v>
      </c>
      <c r="N359" s="189" t="s">
        <v>42</v>
      </c>
      <c r="O359" s="68"/>
      <c r="P359" s="190">
        <f>O359*H359</f>
        <v>0</v>
      </c>
      <c r="Q359" s="190">
        <v>0</v>
      </c>
      <c r="R359" s="190">
        <f>Q359*H359</f>
        <v>0</v>
      </c>
      <c r="S359" s="190">
        <v>0</v>
      </c>
      <c r="T359" s="190">
        <f>S359*H359</f>
        <v>0</v>
      </c>
      <c r="U359" s="191" t="s">
        <v>18</v>
      </c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192" t="s">
        <v>343</v>
      </c>
      <c r="AT359" s="192" t="s">
        <v>212</v>
      </c>
      <c r="AU359" s="192" t="s">
        <v>83</v>
      </c>
      <c r="AY359" s="21" t="s">
        <v>208</v>
      </c>
      <c r="BE359" s="193">
        <f>IF(N359="základní",J359,0)</f>
        <v>0</v>
      </c>
      <c r="BF359" s="193">
        <f>IF(N359="snížená",J359,0)</f>
        <v>0</v>
      </c>
      <c r="BG359" s="193">
        <f>IF(N359="zákl. přenesená",J359,0)</f>
        <v>0</v>
      </c>
      <c r="BH359" s="193">
        <f>IF(N359="sníž. přenesená",J359,0)</f>
        <v>0</v>
      </c>
      <c r="BI359" s="193">
        <f>IF(N359="nulová",J359,0)</f>
        <v>0</v>
      </c>
      <c r="BJ359" s="21" t="s">
        <v>76</v>
      </c>
      <c r="BK359" s="193">
        <f>ROUND(I359*H359,2)</f>
        <v>0</v>
      </c>
      <c r="BL359" s="21" t="s">
        <v>343</v>
      </c>
      <c r="BM359" s="192" t="s">
        <v>4679</v>
      </c>
    </row>
    <row r="360" spans="1:65" s="2" customFormat="1" ht="11.25">
      <c r="A360" s="38"/>
      <c r="B360" s="39"/>
      <c r="C360" s="40"/>
      <c r="D360" s="194" t="s">
        <v>217</v>
      </c>
      <c r="E360" s="40"/>
      <c r="F360" s="195" t="s">
        <v>4678</v>
      </c>
      <c r="G360" s="40"/>
      <c r="H360" s="40"/>
      <c r="I360" s="196"/>
      <c r="J360" s="40"/>
      <c r="K360" s="40"/>
      <c r="L360" s="43"/>
      <c r="M360" s="197"/>
      <c r="N360" s="198"/>
      <c r="O360" s="68"/>
      <c r="P360" s="68"/>
      <c r="Q360" s="68"/>
      <c r="R360" s="68"/>
      <c r="S360" s="68"/>
      <c r="T360" s="68"/>
      <c r="U360" s="69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21" t="s">
        <v>217</v>
      </c>
      <c r="AU360" s="21" t="s">
        <v>83</v>
      </c>
    </row>
    <row r="361" spans="1:65" s="2" customFormat="1" ht="16.5" customHeight="1">
      <c r="A361" s="38"/>
      <c r="B361" s="39"/>
      <c r="C361" s="249" t="s">
        <v>1966</v>
      </c>
      <c r="D361" s="249" t="s">
        <v>1397</v>
      </c>
      <c r="E361" s="250" t="s">
        <v>4680</v>
      </c>
      <c r="F361" s="251" t="s">
        <v>4678</v>
      </c>
      <c r="G361" s="252" t="s">
        <v>1974</v>
      </c>
      <c r="H361" s="253">
        <v>1</v>
      </c>
      <c r="I361" s="254"/>
      <c r="J361" s="253">
        <f>ROUND(I361*H361,2)</f>
        <v>0</v>
      </c>
      <c r="K361" s="251" t="s">
        <v>18</v>
      </c>
      <c r="L361" s="255"/>
      <c r="M361" s="256" t="s">
        <v>18</v>
      </c>
      <c r="N361" s="257" t="s">
        <v>42</v>
      </c>
      <c r="O361" s="68"/>
      <c r="P361" s="190">
        <f>O361*H361</f>
        <v>0</v>
      </c>
      <c r="Q361" s="190">
        <v>0</v>
      </c>
      <c r="R361" s="190">
        <f>Q361*H361</f>
        <v>0</v>
      </c>
      <c r="S361" s="190">
        <v>0</v>
      </c>
      <c r="T361" s="190">
        <f>S361*H361</f>
        <v>0</v>
      </c>
      <c r="U361" s="191" t="s">
        <v>18</v>
      </c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R361" s="192" t="s">
        <v>545</v>
      </c>
      <c r="AT361" s="192" t="s">
        <v>1397</v>
      </c>
      <c r="AU361" s="192" t="s">
        <v>83</v>
      </c>
      <c r="AY361" s="21" t="s">
        <v>208</v>
      </c>
      <c r="BE361" s="193">
        <f>IF(N361="základní",J361,0)</f>
        <v>0</v>
      </c>
      <c r="BF361" s="193">
        <f>IF(N361="snížená",J361,0)</f>
        <v>0</v>
      </c>
      <c r="BG361" s="193">
        <f>IF(N361="zákl. přenesená",J361,0)</f>
        <v>0</v>
      </c>
      <c r="BH361" s="193">
        <f>IF(N361="sníž. přenesená",J361,0)</f>
        <v>0</v>
      </c>
      <c r="BI361" s="193">
        <f>IF(N361="nulová",J361,0)</f>
        <v>0</v>
      </c>
      <c r="BJ361" s="21" t="s">
        <v>76</v>
      </c>
      <c r="BK361" s="193">
        <f>ROUND(I361*H361,2)</f>
        <v>0</v>
      </c>
      <c r="BL361" s="21" t="s">
        <v>343</v>
      </c>
      <c r="BM361" s="192" t="s">
        <v>4681</v>
      </c>
    </row>
    <row r="362" spans="1:65" s="2" customFormat="1" ht="11.25">
      <c r="A362" s="38"/>
      <c r="B362" s="39"/>
      <c r="C362" s="40"/>
      <c r="D362" s="194" t="s">
        <v>217</v>
      </c>
      <c r="E362" s="40"/>
      <c r="F362" s="195" t="s">
        <v>4678</v>
      </c>
      <c r="G362" s="40"/>
      <c r="H362" s="40"/>
      <c r="I362" s="196"/>
      <c r="J362" s="40"/>
      <c r="K362" s="40"/>
      <c r="L362" s="43"/>
      <c r="M362" s="197"/>
      <c r="N362" s="198"/>
      <c r="O362" s="68"/>
      <c r="P362" s="68"/>
      <c r="Q362" s="68"/>
      <c r="R362" s="68"/>
      <c r="S362" s="68"/>
      <c r="T362" s="68"/>
      <c r="U362" s="69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T362" s="21" t="s">
        <v>217</v>
      </c>
      <c r="AU362" s="21" t="s">
        <v>83</v>
      </c>
    </row>
    <row r="363" spans="1:65" s="2" customFormat="1" ht="16.5" customHeight="1">
      <c r="A363" s="38"/>
      <c r="B363" s="39"/>
      <c r="C363" s="182" t="s">
        <v>1971</v>
      </c>
      <c r="D363" s="182" t="s">
        <v>212</v>
      </c>
      <c r="E363" s="183" t="s">
        <v>4682</v>
      </c>
      <c r="F363" s="184" t="s">
        <v>4683</v>
      </c>
      <c r="G363" s="185" t="s">
        <v>1974</v>
      </c>
      <c r="H363" s="186">
        <v>2</v>
      </c>
      <c r="I363" s="187"/>
      <c r="J363" s="186">
        <f>ROUND(I363*H363,2)</f>
        <v>0</v>
      </c>
      <c r="K363" s="184" t="s">
        <v>18</v>
      </c>
      <c r="L363" s="43"/>
      <c r="M363" s="188" t="s">
        <v>18</v>
      </c>
      <c r="N363" s="189" t="s">
        <v>42</v>
      </c>
      <c r="O363" s="68"/>
      <c r="P363" s="190">
        <f>O363*H363</f>
        <v>0</v>
      </c>
      <c r="Q363" s="190">
        <v>0</v>
      </c>
      <c r="R363" s="190">
        <f>Q363*H363</f>
        <v>0</v>
      </c>
      <c r="S363" s="190">
        <v>0</v>
      </c>
      <c r="T363" s="190">
        <f>S363*H363</f>
        <v>0</v>
      </c>
      <c r="U363" s="191" t="s">
        <v>18</v>
      </c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R363" s="192" t="s">
        <v>343</v>
      </c>
      <c r="AT363" s="192" t="s">
        <v>212</v>
      </c>
      <c r="AU363" s="192" t="s">
        <v>83</v>
      </c>
      <c r="AY363" s="21" t="s">
        <v>208</v>
      </c>
      <c r="BE363" s="193">
        <f>IF(N363="základní",J363,0)</f>
        <v>0</v>
      </c>
      <c r="BF363" s="193">
        <f>IF(N363="snížená",J363,0)</f>
        <v>0</v>
      </c>
      <c r="BG363" s="193">
        <f>IF(N363="zákl. přenesená",J363,0)</f>
        <v>0</v>
      </c>
      <c r="BH363" s="193">
        <f>IF(N363="sníž. přenesená",J363,0)</f>
        <v>0</v>
      </c>
      <c r="BI363" s="193">
        <f>IF(N363="nulová",J363,0)</f>
        <v>0</v>
      </c>
      <c r="BJ363" s="21" t="s">
        <v>76</v>
      </c>
      <c r="BK363" s="193">
        <f>ROUND(I363*H363,2)</f>
        <v>0</v>
      </c>
      <c r="BL363" s="21" t="s">
        <v>343</v>
      </c>
      <c r="BM363" s="192" t="s">
        <v>4684</v>
      </c>
    </row>
    <row r="364" spans="1:65" s="2" customFormat="1" ht="11.25">
      <c r="A364" s="38"/>
      <c r="B364" s="39"/>
      <c r="C364" s="40"/>
      <c r="D364" s="194" t="s">
        <v>217</v>
      </c>
      <c r="E364" s="40"/>
      <c r="F364" s="195" t="s">
        <v>4683</v>
      </c>
      <c r="G364" s="40"/>
      <c r="H364" s="40"/>
      <c r="I364" s="196"/>
      <c r="J364" s="40"/>
      <c r="K364" s="40"/>
      <c r="L364" s="43"/>
      <c r="M364" s="197"/>
      <c r="N364" s="198"/>
      <c r="O364" s="68"/>
      <c r="P364" s="68"/>
      <c r="Q364" s="68"/>
      <c r="R364" s="68"/>
      <c r="S364" s="68"/>
      <c r="T364" s="68"/>
      <c r="U364" s="69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T364" s="21" t="s">
        <v>217</v>
      </c>
      <c r="AU364" s="21" t="s">
        <v>83</v>
      </c>
    </row>
    <row r="365" spans="1:65" s="2" customFormat="1" ht="16.5" customHeight="1">
      <c r="A365" s="38"/>
      <c r="B365" s="39"/>
      <c r="C365" s="249" t="s">
        <v>960</v>
      </c>
      <c r="D365" s="249" t="s">
        <v>1397</v>
      </c>
      <c r="E365" s="250" t="s">
        <v>4685</v>
      </c>
      <c r="F365" s="251" t="s">
        <v>4683</v>
      </c>
      <c r="G365" s="252" t="s">
        <v>1974</v>
      </c>
      <c r="H365" s="253">
        <v>2</v>
      </c>
      <c r="I365" s="254"/>
      <c r="J365" s="253">
        <f>ROUND(I365*H365,2)</f>
        <v>0</v>
      </c>
      <c r="K365" s="251" t="s">
        <v>18</v>
      </c>
      <c r="L365" s="255"/>
      <c r="M365" s="256" t="s">
        <v>18</v>
      </c>
      <c r="N365" s="257" t="s">
        <v>42</v>
      </c>
      <c r="O365" s="68"/>
      <c r="P365" s="190">
        <f>O365*H365</f>
        <v>0</v>
      </c>
      <c r="Q365" s="190">
        <v>0</v>
      </c>
      <c r="R365" s="190">
        <f>Q365*H365</f>
        <v>0</v>
      </c>
      <c r="S365" s="190">
        <v>0</v>
      </c>
      <c r="T365" s="190">
        <f>S365*H365</f>
        <v>0</v>
      </c>
      <c r="U365" s="191" t="s">
        <v>18</v>
      </c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R365" s="192" t="s">
        <v>545</v>
      </c>
      <c r="AT365" s="192" t="s">
        <v>1397</v>
      </c>
      <c r="AU365" s="192" t="s">
        <v>83</v>
      </c>
      <c r="AY365" s="21" t="s">
        <v>208</v>
      </c>
      <c r="BE365" s="193">
        <f>IF(N365="základní",J365,0)</f>
        <v>0</v>
      </c>
      <c r="BF365" s="193">
        <f>IF(N365="snížená",J365,0)</f>
        <v>0</v>
      </c>
      <c r="BG365" s="193">
        <f>IF(N365="zákl. přenesená",J365,0)</f>
        <v>0</v>
      </c>
      <c r="BH365" s="193">
        <f>IF(N365="sníž. přenesená",J365,0)</f>
        <v>0</v>
      </c>
      <c r="BI365" s="193">
        <f>IF(N365="nulová",J365,0)</f>
        <v>0</v>
      </c>
      <c r="BJ365" s="21" t="s">
        <v>76</v>
      </c>
      <c r="BK365" s="193">
        <f>ROUND(I365*H365,2)</f>
        <v>0</v>
      </c>
      <c r="BL365" s="21" t="s">
        <v>343</v>
      </c>
      <c r="BM365" s="192" t="s">
        <v>4686</v>
      </c>
    </row>
    <row r="366" spans="1:65" s="2" customFormat="1" ht="11.25">
      <c r="A366" s="38"/>
      <c r="B366" s="39"/>
      <c r="C366" s="40"/>
      <c r="D366" s="194" t="s">
        <v>217</v>
      </c>
      <c r="E366" s="40"/>
      <c r="F366" s="195" t="s">
        <v>4683</v>
      </c>
      <c r="G366" s="40"/>
      <c r="H366" s="40"/>
      <c r="I366" s="196"/>
      <c r="J366" s="40"/>
      <c r="K366" s="40"/>
      <c r="L366" s="43"/>
      <c r="M366" s="197"/>
      <c r="N366" s="198"/>
      <c r="O366" s="68"/>
      <c r="P366" s="68"/>
      <c r="Q366" s="68"/>
      <c r="R366" s="68"/>
      <c r="S366" s="68"/>
      <c r="T366" s="68"/>
      <c r="U366" s="69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21" t="s">
        <v>217</v>
      </c>
      <c r="AU366" s="21" t="s">
        <v>83</v>
      </c>
    </row>
    <row r="367" spans="1:65" s="2" customFormat="1" ht="16.5" customHeight="1">
      <c r="A367" s="38"/>
      <c r="B367" s="39"/>
      <c r="C367" s="182" t="s">
        <v>1981</v>
      </c>
      <c r="D367" s="182" t="s">
        <v>212</v>
      </c>
      <c r="E367" s="183" t="s">
        <v>4687</v>
      </c>
      <c r="F367" s="184" t="s">
        <v>4688</v>
      </c>
      <c r="G367" s="185" t="s">
        <v>1974</v>
      </c>
      <c r="H367" s="186">
        <v>1</v>
      </c>
      <c r="I367" s="187"/>
      <c r="J367" s="186">
        <f>ROUND(I367*H367,2)</f>
        <v>0</v>
      </c>
      <c r="K367" s="184" t="s">
        <v>18</v>
      </c>
      <c r="L367" s="43"/>
      <c r="M367" s="188" t="s">
        <v>18</v>
      </c>
      <c r="N367" s="189" t="s">
        <v>42</v>
      </c>
      <c r="O367" s="68"/>
      <c r="P367" s="190">
        <f>O367*H367</f>
        <v>0</v>
      </c>
      <c r="Q367" s="190">
        <v>0</v>
      </c>
      <c r="R367" s="190">
        <f>Q367*H367</f>
        <v>0</v>
      </c>
      <c r="S367" s="190">
        <v>0</v>
      </c>
      <c r="T367" s="190">
        <f>S367*H367</f>
        <v>0</v>
      </c>
      <c r="U367" s="191" t="s">
        <v>18</v>
      </c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R367" s="192" t="s">
        <v>343</v>
      </c>
      <c r="AT367" s="192" t="s">
        <v>212</v>
      </c>
      <c r="AU367" s="192" t="s">
        <v>83</v>
      </c>
      <c r="AY367" s="21" t="s">
        <v>208</v>
      </c>
      <c r="BE367" s="193">
        <f>IF(N367="základní",J367,0)</f>
        <v>0</v>
      </c>
      <c r="BF367" s="193">
        <f>IF(N367="snížená",J367,0)</f>
        <v>0</v>
      </c>
      <c r="BG367" s="193">
        <f>IF(N367="zákl. přenesená",J367,0)</f>
        <v>0</v>
      </c>
      <c r="BH367" s="193">
        <f>IF(N367="sníž. přenesená",J367,0)</f>
        <v>0</v>
      </c>
      <c r="BI367" s="193">
        <f>IF(N367="nulová",J367,0)</f>
        <v>0</v>
      </c>
      <c r="BJ367" s="21" t="s">
        <v>76</v>
      </c>
      <c r="BK367" s="193">
        <f>ROUND(I367*H367,2)</f>
        <v>0</v>
      </c>
      <c r="BL367" s="21" t="s">
        <v>343</v>
      </c>
      <c r="BM367" s="192" t="s">
        <v>4689</v>
      </c>
    </row>
    <row r="368" spans="1:65" s="2" customFormat="1" ht="11.25">
      <c r="A368" s="38"/>
      <c r="B368" s="39"/>
      <c r="C368" s="40"/>
      <c r="D368" s="194" t="s">
        <v>217</v>
      </c>
      <c r="E368" s="40"/>
      <c r="F368" s="195" t="s">
        <v>4688</v>
      </c>
      <c r="G368" s="40"/>
      <c r="H368" s="40"/>
      <c r="I368" s="196"/>
      <c r="J368" s="40"/>
      <c r="K368" s="40"/>
      <c r="L368" s="43"/>
      <c r="M368" s="197"/>
      <c r="N368" s="198"/>
      <c r="O368" s="68"/>
      <c r="P368" s="68"/>
      <c r="Q368" s="68"/>
      <c r="R368" s="68"/>
      <c r="S368" s="68"/>
      <c r="T368" s="68"/>
      <c r="U368" s="69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T368" s="21" t="s">
        <v>217</v>
      </c>
      <c r="AU368" s="21" t="s">
        <v>83</v>
      </c>
    </row>
    <row r="369" spans="1:65" s="2" customFormat="1" ht="16.5" customHeight="1">
      <c r="A369" s="38"/>
      <c r="B369" s="39"/>
      <c r="C369" s="249" t="s">
        <v>1986</v>
      </c>
      <c r="D369" s="249" t="s">
        <v>1397</v>
      </c>
      <c r="E369" s="250" t="s">
        <v>4690</v>
      </c>
      <c r="F369" s="251" t="s">
        <v>4688</v>
      </c>
      <c r="G369" s="252" t="s">
        <v>1974</v>
      </c>
      <c r="H369" s="253">
        <v>1</v>
      </c>
      <c r="I369" s="254"/>
      <c r="J369" s="253">
        <f>ROUND(I369*H369,2)</f>
        <v>0</v>
      </c>
      <c r="K369" s="251" t="s">
        <v>18</v>
      </c>
      <c r="L369" s="255"/>
      <c r="M369" s="256" t="s">
        <v>18</v>
      </c>
      <c r="N369" s="257" t="s">
        <v>42</v>
      </c>
      <c r="O369" s="68"/>
      <c r="P369" s="190">
        <f>O369*H369</f>
        <v>0</v>
      </c>
      <c r="Q369" s="190">
        <v>0</v>
      </c>
      <c r="R369" s="190">
        <f>Q369*H369</f>
        <v>0</v>
      </c>
      <c r="S369" s="190">
        <v>0</v>
      </c>
      <c r="T369" s="190">
        <f>S369*H369</f>
        <v>0</v>
      </c>
      <c r="U369" s="191" t="s">
        <v>18</v>
      </c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R369" s="192" t="s">
        <v>545</v>
      </c>
      <c r="AT369" s="192" t="s">
        <v>1397</v>
      </c>
      <c r="AU369" s="192" t="s">
        <v>83</v>
      </c>
      <c r="AY369" s="21" t="s">
        <v>208</v>
      </c>
      <c r="BE369" s="193">
        <f>IF(N369="základní",J369,0)</f>
        <v>0</v>
      </c>
      <c r="BF369" s="193">
        <f>IF(N369="snížená",J369,0)</f>
        <v>0</v>
      </c>
      <c r="BG369" s="193">
        <f>IF(N369="zákl. přenesená",J369,0)</f>
        <v>0</v>
      </c>
      <c r="BH369" s="193">
        <f>IF(N369="sníž. přenesená",J369,0)</f>
        <v>0</v>
      </c>
      <c r="BI369" s="193">
        <f>IF(N369="nulová",J369,0)</f>
        <v>0</v>
      </c>
      <c r="BJ369" s="21" t="s">
        <v>76</v>
      </c>
      <c r="BK369" s="193">
        <f>ROUND(I369*H369,2)</f>
        <v>0</v>
      </c>
      <c r="BL369" s="21" t="s">
        <v>343</v>
      </c>
      <c r="BM369" s="192" t="s">
        <v>4691</v>
      </c>
    </row>
    <row r="370" spans="1:65" s="2" customFormat="1" ht="11.25">
      <c r="A370" s="38"/>
      <c r="B370" s="39"/>
      <c r="C370" s="40"/>
      <c r="D370" s="194" t="s">
        <v>217</v>
      </c>
      <c r="E370" s="40"/>
      <c r="F370" s="195" t="s">
        <v>4688</v>
      </c>
      <c r="G370" s="40"/>
      <c r="H370" s="40"/>
      <c r="I370" s="196"/>
      <c r="J370" s="40"/>
      <c r="K370" s="40"/>
      <c r="L370" s="43"/>
      <c r="M370" s="197"/>
      <c r="N370" s="198"/>
      <c r="O370" s="68"/>
      <c r="P370" s="68"/>
      <c r="Q370" s="68"/>
      <c r="R370" s="68"/>
      <c r="S370" s="68"/>
      <c r="T370" s="68"/>
      <c r="U370" s="69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T370" s="21" t="s">
        <v>217</v>
      </c>
      <c r="AU370" s="21" t="s">
        <v>83</v>
      </c>
    </row>
    <row r="371" spans="1:65" s="2" customFormat="1" ht="16.5" customHeight="1">
      <c r="A371" s="38"/>
      <c r="B371" s="39"/>
      <c r="C371" s="182" t="s">
        <v>1992</v>
      </c>
      <c r="D371" s="182" t="s">
        <v>212</v>
      </c>
      <c r="E371" s="183" t="s">
        <v>4692</v>
      </c>
      <c r="F371" s="184" t="s">
        <v>4693</v>
      </c>
      <c r="G371" s="185" t="s">
        <v>1974</v>
      </c>
      <c r="H371" s="186">
        <v>1</v>
      </c>
      <c r="I371" s="187"/>
      <c r="J371" s="186">
        <f>ROUND(I371*H371,2)</f>
        <v>0</v>
      </c>
      <c r="K371" s="184" t="s">
        <v>18</v>
      </c>
      <c r="L371" s="43"/>
      <c r="M371" s="188" t="s">
        <v>18</v>
      </c>
      <c r="N371" s="189" t="s">
        <v>42</v>
      </c>
      <c r="O371" s="68"/>
      <c r="P371" s="190">
        <f>O371*H371</f>
        <v>0</v>
      </c>
      <c r="Q371" s="190">
        <v>0</v>
      </c>
      <c r="R371" s="190">
        <f>Q371*H371</f>
        <v>0</v>
      </c>
      <c r="S371" s="190">
        <v>0</v>
      </c>
      <c r="T371" s="190">
        <f>S371*H371</f>
        <v>0</v>
      </c>
      <c r="U371" s="191" t="s">
        <v>18</v>
      </c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R371" s="192" t="s">
        <v>343</v>
      </c>
      <c r="AT371" s="192" t="s">
        <v>212</v>
      </c>
      <c r="AU371" s="192" t="s">
        <v>83</v>
      </c>
      <c r="AY371" s="21" t="s">
        <v>208</v>
      </c>
      <c r="BE371" s="193">
        <f>IF(N371="základní",J371,0)</f>
        <v>0</v>
      </c>
      <c r="BF371" s="193">
        <f>IF(N371="snížená",J371,0)</f>
        <v>0</v>
      </c>
      <c r="BG371" s="193">
        <f>IF(N371="zákl. přenesená",J371,0)</f>
        <v>0</v>
      </c>
      <c r="BH371" s="193">
        <f>IF(N371="sníž. přenesená",J371,0)</f>
        <v>0</v>
      </c>
      <c r="BI371" s="193">
        <f>IF(N371="nulová",J371,0)</f>
        <v>0</v>
      </c>
      <c r="BJ371" s="21" t="s">
        <v>76</v>
      </c>
      <c r="BK371" s="193">
        <f>ROUND(I371*H371,2)</f>
        <v>0</v>
      </c>
      <c r="BL371" s="21" t="s">
        <v>343</v>
      </c>
      <c r="BM371" s="192" t="s">
        <v>4694</v>
      </c>
    </row>
    <row r="372" spans="1:65" s="2" customFormat="1" ht="11.25">
      <c r="A372" s="38"/>
      <c r="B372" s="39"/>
      <c r="C372" s="40"/>
      <c r="D372" s="194" t="s">
        <v>217</v>
      </c>
      <c r="E372" s="40"/>
      <c r="F372" s="195" t="s">
        <v>4693</v>
      </c>
      <c r="G372" s="40"/>
      <c r="H372" s="40"/>
      <c r="I372" s="196"/>
      <c r="J372" s="40"/>
      <c r="K372" s="40"/>
      <c r="L372" s="43"/>
      <c r="M372" s="197"/>
      <c r="N372" s="198"/>
      <c r="O372" s="68"/>
      <c r="P372" s="68"/>
      <c r="Q372" s="68"/>
      <c r="R372" s="68"/>
      <c r="S372" s="68"/>
      <c r="T372" s="68"/>
      <c r="U372" s="69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T372" s="21" t="s">
        <v>217</v>
      </c>
      <c r="AU372" s="21" t="s">
        <v>83</v>
      </c>
    </row>
    <row r="373" spans="1:65" s="2" customFormat="1" ht="16.5" customHeight="1">
      <c r="A373" s="38"/>
      <c r="B373" s="39"/>
      <c r="C373" s="249" t="s">
        <v>1997</v>
      </c>
      <c r="D373" s="249" t="s">
        <v>1397</v>
      </c>
      <c r="E373" s="250" t="s">
        <v>4695</v>
      </c>
      <c r="F373" s="251" t="s">
        <v>4693</v>
      </c>
      <c r="G373" s="252" t="s">
        <v>1974</v>
      </c>
      <c r="H373" s="253">
        <v>1</v>
      </c>
      <c r="I373" s="254"/>
      <c r="J373" s="253">
        <f>ROUND(I373*H373,2)</f>
        <v>0</v>
      </c>
      <c r="K373" s="251" t="s">
        <v>18</v>
      </c>
      <c r="L373" s="255"/>
      <c r="M373" s="256" t="s">
        <v>18</v>
      </c>
      <c r="N373" s="257" t="s">
        <v>42</v>
      </c>
      <c r="O373" s="68"/>
      <c r="P373" s="190">
        <f>O373*H373</f>
        <v>0</v>
      </c>
      <c r="Q373" s="190">
        <v>0</v>
      </c>
      <c r="R373" s="190">
        <f>Q373*H373</f>
        <v>0</v>
      </c>
      <c r="S373" s="190">
        <v>0</v>
      </c>
      <c r="T373" s="190">
        <f>S373*H373</f>
        <v>0</v>
      </c>
      <c r="U373" s="191" t="s">
        <v>18</v>
      </c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R373" s="192" t="s">
        <v>545</v>
      </c>
      <c r="AT373" s="192" t="s">
        <v>1397</v>
      </c>
      <c r="AU373" s="192" t="s">
        <v>83</v>
      </c>
      <c r="AY373" s="21" t="s">
        <v>208</v>
      </c>
      <c r="BE373" s="193">
        <f>IF(N373="základní",J373,0)</f>
        <v>0</v>
      </c>
      <c r="BF373" s="193">
        <f>IF(N373="snížená",J373,0)</f>
        <v>0</v>
      </c>
      <c r="BG373" s="193">
        <f>IF(N373="zákl. přenesená",J373,0)</f>
        <v>0</v>
      </c>
      <c r="BH373" s="193">
        <f>IF(N373="sníž. přenesená",J373,0)</f>
        <v>0</v>
      </c>
      <c r="BI373" s="193">
        <f>IF(N373="nulová",J373,0)</f>
        <v>0</v>
      </c>
      <c r="BJ373" s="21" t="s">
        <v>76</v>
      </c>
      <c r="BK373" s="193">
        <f>ROUND(I373*H373,2)</f>
        <v>0</v>
      </c>
      <c r="BL373" s="21" t="s">
        <v>343</v>
      </c>
      <c r="BM373" s="192" t="s">
        <v>4696</v>
      </c>
    </row>
    <row r="374" spans="1:65" s="2" customFormat="1" ht="11.25">
      <c r="A374" s="38"/>
      <c r="B374" s="39"/>
      <c r="C374" s="40"/>
      <c r="D374" s="194" t="s">
        <v>217</v>
      </c>
      <c r="E374" s="40"/>
      <c r="F374" s="195" t="s">
        <v>4693</v>
      </c>
      <c r="G374" s="40"/>
      <c r="H374" s="40"/>
      <c r="I374" s="196"/>
      <c r="J374" s="40"/>
      <c r="K374" s="40"/>
      <c r="L374" s="43"/>
      <c r="M374" s="197"/>
      <c r="N374" s="198"/>
      <c r="O374" s="68"/>
      <c r="P374" s="68"/>
      <c r="Q374" s="68"/>
      <c r="R374" s="68"/>
      <c r="S374" s="68"/>
      <c r="T374" s="68"/>
      <c r="U374" s="69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T374" s="21" t="s">
        <v>217</v>
      </c>
      <c r="AU374" s="21" t="s">
        <v>83</v>
      </c>
    </row>
    <row r="375" spans="1:65" s="2" customFormat="1" ht="16.5" customHeight="1">
      <c r="A375" s="38"/>
      <c r="B375" s="39"/>
      <c r="C375" s="182" t="s">
        <v>2003</v>
      </c>
      <c r="D375" s="182" t="s">
        <v>212</v>
      </c>
      <c r="E375" s="183" t="s">
        <v>4697</v>
      </c>
      <c r="F375" s="184" t="s">
        <v>4698</v>
      </c>
      <c r="G375" s="185" t="s">
        <v>1974</v>
      </c>
      <c r="H375" s="186">
        <v>1</v>
      </c>
      <c r="I375" s="187"/>
      <c r="J375" s="186">
        <f>ROUND(I375*H375,2)</f>
        <v>0</v>
      </c>
      <c r="K375" s="184" t="s">
        <v>18</v>
      </c>
      <c r="L375" s="43"/>
      <c r="M375" s="188" t="s">
        <v>18</v>
      </c>
      <c r="N375" s="189" t="s">
        <v>42</v>
      </c>
      <c r="O375" s="68"/>
      <c r="P375" s="190">
        <f>O375*H375</f>
        <v>0</v>
      </c>
      <c r="Q375" s="190">
        <v>0</v>
      </c>
      <c r="R375" s="190">
        <f>Q375*H375</f>
        <v>0</v>
      </c>
      <c r="S375" s="190">
        <v>0</v>
      </c>
      <c r="T375" s="190">
        <f>S375*H375</f>
        <v>0</v>
      </c>
      <c r="U375" s="191" t="s">
        <v>18</v>
      </c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192" t="s">
        <v>343</v>
      </c>
      <c r="AT375" s="192" t="s">
        <v>212</v>
      </c>
      <c r="AU375" s="192" t="s">
        <v>83</v>
      </c>
      <c r="AY375" s="21" t="s">
        <v>208</v>
      </c>
      <c r="BE375" s="193">
        <f>IF(N375="základní",J375,0)</f>
        <v>0</v>
      </c>
      <c r="BF375" s="193">
        <f>IF(N375="snížená",J375,0)</f>
        <v>0</v>
      </c>
      <c r="BG375" s="193">
        <f>IF(N375="zákl. přenesená",J375,0)</f>
        <v>0</v>
      </c>
      <c r="BH375" s="193">
        <f>IF(N375="sníž. přenesená",J375,0)</f>
        <v>0</v>
      </c>
      <c r="BI375" s="193">
        <f>IF(N375="nulová",J375,0)</f>
        <v>0</v>
      </c>
      <c r="BJ375" s="21" t="s">
        <v>76</v>
      </c>
      <c r="BK375" s="193">
        <f>ROUND(I375*H375,2)</f>
        <v>0</v>
      </c>
      <c r="BL375" s="21" t="s">
        <v>343</v>
      </c>
      <c r="BM375" s="192" t="s">
        <v>4699</v>
      </c>
    </row>
    <row r="376" spans="1:65" s="2" customFormat="1" ht="11.25">
      <c r="A376" s="38"/>
      <c r="B376" s="39"/>
      <c r="C376" s="40"/>
      <c r="D376" s="194" t="s">
        <v>217</v>
      </c>
      <c r="E376" s="40"/>
      <c r="F376" s="195" t="s">
        <v>4698</v>
      </c>
      <c r="G376" s="40"/>
      <c r="H376" s="40"/>
      <c r="I376" s="196"/>
      <c r="J376" s="40"/>
      <c r="K376" s="40"/>
      <c r="L376" s="43"/>
      <c r="M376" s="197"/>
      <c r="N376" s="198"/>
      <c r="O376" s="68"/>
      <c r="P376" s="68"/>
      <c r="Q376" s="68"/>
      <c r="R376" s="68"/>
      <c r="S376" s="68"/>
      <c r="T376" s="68"/>
      <c r="U376" s="69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21" t="s">
        <v>217</v>
      </c>
      <c r="AU376" s="21" t="s">
        <v>83</v>
      </c>
    </row>
    <row r="377" spans="1:65" s="2" customFormat="1" ht="16.5" customHeight="1">
      <c r="A377" s="38"/>
      <c r="B377" s="39"/>
      <c r="C377" s="249" t="s">
        <v>2008</v>
      </c>
      <c r="D377" s="249" t="s">
        <v>1397</v>
      </c>
      <c r="E377" s="250" t="s">
        <v>4700</v>
      </c>
      <c r="F377" s="251" t="s">
        <v>4698</v>
      </c>
      <c r="G377" s="252" t="s">
        <v>1974</v>
      </c>
      <c r="H377" s="253">
        <v>1</v>
      </c>
      <c r="I377" s="254"/>
      <c r="J377" s="253">
        <f>ROUND(I377*H377,2)</f>
        <v>0</v>
      </c>
      <c r="K377" s="251" t="s">
        <v>18</v>
      </c>
      <c r="L377" s="255"/>
      <c r="M377" s="256" t="s">
        <v>18</v>
      </c>
      <c r="N377" s="257" t="s">
        <v>42</v>
      </c>
      <c r="O377" s="68"/>
      <c r="P377" s="190">
        <f>O377*H377</f>
        <v>0</v>
      </c>
      <c r="Q377" s="190">
        <v>0</v>
      </c>
      <c r="R377" s="190">
        <f>Q377*H377</f>
        <v>0</v>
      </c>
      <c r="S377" s="190">
        <v>0</v>
      </c>
      <c r="T377" s="190">
        <f>S377*H377</f>
        <v>0</v>
      </c>
      <c r="U377" s="191" t="s">
        <v>18</v>
      </c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R377" s="192" t="s">
        <v>545</v>
      </c>
      <c r="AT377" s="192" t="s">
        <v>1397</v>
      </c>
      <c r="AU377" s="192" t="s">
        <v>83</v>
      </c>
      <c r="AY377" s="21" t="s">
        <v>208</v>
      </c>
      <c r="BE377" s="193">
        <f>IF(N377="základní",J377,0)</f>
        <v>0</v>
      </c>
      <c r="BF377" s="193">
        <f>IF(N377="snížená",J377,0)</f>
        <v>0</v>
      </c>
      <c r="BG377" s="193">
        <f>IF(N377="zákl. přenesená",J377,0)</f>
        <v>0</v>
      </c>
      <c r="BH377" s="193">
        <f>IF(N377="sníž. přenesená",J377,0)</f>
        <v>0</v>
      </c>
      <c r="BI377" s="193">
        <f>IF(N377="nulová",J377,0)</f>
        <v>0</v>
      </c>
      <c r="BJ377" s="21" t="s">
        <v>76</v>
      </c>
      <c r="BK377" s="193">
        <f>ROUND(I377*H377,2)</f>
        <v>0</v>
      </c>
      <c r="BL377" s="21" t="s">
        <v>343</v>
      </c>
      <c r="BM377" s="192" t="s">
        <v>4701</v>
      </c>
    </row>
    <row r="378" spans="1:65" s="2" customFormat="1" ht="11.25">
      <c r="A378" s="38"/>
      <c r="B378" s="39"/>
      <c r="C378" s="40"/>
      <c r="D378" s="194" t="s">
        <v>217</v>
      </c>
      <c r="E378" s="40"/>
      <c r="F378" s="195" t="s">
        <v>4698</v>
      </c>
      <c r="G378" s="40"/>
      <c r="H378" s="40"/>
      <c r="I378" s="196"/>
      <c r="J378" s="40"/>
      <c r="K378" s="40"/>
      <c r="L378" s="43"/>
      <c r="M378" s="197"/>
      <c r="N378" s="198"/>
      <c r="O378" s="68"/>
      <c r="P378" s="68"/>
      <c r="Q378" s="68"/>
      <c r="R378" s="68"/>
      <c r="S378" s="68"/>
      <c r="T378" s="68"/>
      <c r="U378" s="69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T378" s="21" t="s">
        <v>217</v>
      </c>
      <c r="AU378" s="21" t="s">
        <v>83</v>
      </c>
    </row>
    <row r="379" spans="1:65" s="2" customFormat="1" ht="16.5" customHeight="1">
      <c r="A379" s="38"/>
      <c r="B379" s="39"/>
      <c r="C379" s="182" t="s">
        <v>2013</v>
      </c>
      <c r="D379" s="182" t="s">
        <v>212</v>
      </c>
      <c r="E379" s="183" t="s">
        <v>4702</v>
      </c>
      <c r="F379" s="184" t="s">
        <v>4703</v>
      </c>
      <c r="G379" s="185" t="s">
        <v>1974</v>
      </c>
      <c r="H379" s="186">
        <v>1</v>
      </c>
      <c r="I379" s="187"/>
      <c r="J379" s="186">
        <f>ROUND(I379*H379,2)</f>
        <v>0</v>
      </c>
      <c r="K379" s="184" t="s">
        <v>18</v>
      </c>
      <c r="L379" s="43"/>
      <c r="M379" s="188" t="s">
        <v>18</v>
      </c>
      <c r="N379" s="189" t="s">
        <v>42</v>
      </c>
      <c r="O379" s="68"/>
      <c r="P379" s="190">
        <f>O379*H379</f>
        <v>0</v>
      </c>
      <c r="Q379" s="190">
        <v>0</v>
      </c>
      <c r="R379" s="190">
        <f>Q379*H379</f>
        <v>0</v>
      </c>
      <c r="S379" s="190">
        <v>0</v>
      </c>
      <c r="T379" s="190">
        <f>S379*H379</f>
        <v>0</v>
      </c>
      <c r="U379" s="191" t="s">
        <v>18</v>
      </c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R379" s="192" t="s">
        <v>343</v>
      </c>
      <c r="AT379" s="192" t="s">
        <v>212</v>
      </c>
      <c r="AU379" s="192" t="s">
        <v>83</v>
      </c>
      <c r="AY379" s="21" t="s">
        <v>208</v>
      </c>
      <c r="BE379" s="193">
        <f>IF(N379="základní",J379,0)</f>
        <v>0</v>
      </c>
      <c r="BF379" s="193">
        <f>IF(N379="snížená",J379,0)</f>
        <v>0</v>
      </c>
      <c r="BG379" s="193">
        <f>IF(N379="zákl. přenesená",J379,0)</f>
        <v>0</v>
      </c>
      <c r="BH379" s="193">
        <f>IF(N379="sníž. přenesená",J379,0)</f>
        <v>0</v>
      </c>
      <c r="BI379" s="193">
        <f>IF(N379="nulová",J379,0)</f>
        <v>0</v>
      </c>
      <c r="BJ379" s="21" t="s">
        <v>76</v>
      </c>
      <c r="BK379" s="193">
        <f>ROUND(I379*H379,2)</f>
        <v>0</v>
      </c>
      <c r="BL379" s="21" t="s">
        <v>343</v>
      </c>
      <c r="BM379" s="192" t="s">
        <v>4704</v>
      </c>
    </row>
    <row r="380" spans="1:65" s="2" customFormat="1" ht="11.25">
      <c r="A380" s="38"/>
      <c r="B380" s="39"/>
      <c r="C380" s="40"/>
      <c r="D380" s="194" t="s">
        <v>217</v>
      </c>
      <c r="E380" s="40"/>
      <c r="F380" s="195" t="s">
        <v>4703</v>
      </c>
      <c r="G380" s="40"/>
      <c r="H380" s="40"/>
      <c r="I380" s="196"/>
      <c r="J380" s="40"/>
      <c r="K380" s="40"/>
      <c r="L380" s="43"/>
      <c r="M380" s="197"/>
      <c r="N380" s="198"/>
      <c r="O380" s="68"/>
      <c r="P380" s="68"/>
      <c r="Q380" s="68"/>
      <c r="R380" s="68"/>
      <c r="S380" s="68"/>
      <c r="T380" s="68"/>
      <c r="U380" s="69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T380" s="21" t="s">
        <v>217</v>
      </c>
      <c r="AU380" s="21" t="s">
        <v>83</v>
      </c>
    </row>
    <row r="381" spans="1:65" s="2" customFormat="1" ht="16.5" customHeight="1">
      <c r="A381" s="38"/>
      <c r="B381" s="39"/>
      <c r="C381" s="249" t="s">
        <v>2019</v>
      </c>
      <c r="D381" s="249" t="s">
        <v>1397</v>
      </c>
      <c r="E381" s="250" t="s">
        <v>4705</v>
      </c>
      <c r="F381" s="251" t="s">
        <v>4703</v>
      </c>
      <c r="G381" s="252" t="s">
        <v>1974</v>
      </c>
      <c r="H381" s="253">
        <v>1</v>
      </c>
      <c r="I381" s="254"/>
      <c r="J381" s="253">
        <f>ROUND(I381*H381,2)</f>
        <v>0</v>
      </c>
      <c r="K381" s="251" t="s">
        <v>18</v>
      </c>
      <c r="L381" s="255"/>
      <c r="M381" s="256" t="s">
        <v>18</v>
      </c>
      <c r="N381" s="257" t="s">
        <v>42</v>
      </c>
      <c r="O381" s="68"/>
      <c r="P381" s="190">
        <f>O381*H381</f>
        <v>0</v>
      </c>
      <c r="Q381" s="190">
        <v>0</v>
      </c>
      <c r="R381" s="190">
        <f>Q381*H381</f>
        <v>0</v>
      </c>
      <c r="S381" s="190">
        <v>0</v>
      </c>
      <c r="T381" s="190">
        <f>S381*H381</f>
        <v>0</v>
      </c>
      <c r="U381" s="191" t="s">
        <v>18</v>
      </c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192" t="s">
        <v>545</v>
      </c>
      <c r="AT381" s="192" t="s">
        <v>1397</v>
      </c>
      <c r="AU381" s="192" t="s">
        <v>83</v>
      </c>
      <c r="AY381" s="21" t="s">
        <v>208</v>
      </c>
      <c r="BE381" s="193">
        <f>IF(N381="základní",J381,0)</f>
        <v>0</v>
      </c>
      <c r="BF381" s="193">
        <f>IF(N381="snížená",J381,0)</f>
        <v>0</v>
      </c>
      <c r="BG381" s="193">
        <f>IF(N381="zákl. přenesená",J381,0)</f>
        <v>0</v>
      </c>
      <c r="BH381" s="193">
        <f>IF(N381="sníž. přenesená",J381,0)</f>
        <v>0</v>
      </c>
      <c r="BI381" s="193">
        <f>IF(N381="nulová",J381,0)</f>
        <v>0</v>
      </c>
      <c r="BJ381" s="21" t="s">
        <v>76</v>
      </c>
      <c r="BK381" s="193">
        <f>ROUND(I381*H381,2)</f>
        <v>0</v>
      </c>
      <c r="BL381" s="21" t="s">
        <v>343</v>
      </c>
      <c r="BM381" s="192" t="s">
        <v>4706</v>
      </c>
    </row>
    <row r="382" spans="1:65" s="2" customFormat="1" ht="11.25">
      <c r="A382" s="38"/>
      <c r="B382" s="39"/>
      <c r="C382" s="40"/>
      <c r="D382" s="194" t="s">
        <v>217</v>
      </c>
      <c r="E382" s="40"/>
      <c r="F382" s="195" t="s">
        <v>4703</v>
      </c>
      <c r="G382" s="40"/>
      <c r="H382" s="40"/>
      <c r="I382" s="196"/>
      <c r="J382" s="40"/>
      <c r="K382" s="40"/>
      <c r="L382" s="43"/>
      <c r="M382" s="197"/>
      <c r="N382" s="198"/>
      <c r="O382" s="68"/>
      <c r="P382" s="68"/>
      <c r="Q382" s="68"/>
      <c r="R382" s="68"/>
      <c r="S382" s="68"/>
      <c r="T382" s="68"/>
      <c r="U382" s="69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T382" s="21" t="s">
        <v>217</v>
      </c>
      <c r="AU382" s="21" t="s">
        <v>83</v>
      </c>
    </row>
    <row r="383" spans="1:65" s="2" customFormat="1" ht="16.5" customHeight="1">
      <c r="A383" s="38"/>
      <c r="B383" s="39"/>
      <c r="C383" s="182" t="s">
        <v>2024</v>
      </c>
      <c r="D383" s="182" t="s">
        <v>212</v>
      </c>
      <c r="E383" s="183" t="s">
        <v>4707</v>
      </c>
      <c r="F383" s="184" t="s">
        <v>4708</v>
      </c>
      <c r="G383" s="185" t="s">
        <v>1974</v>
      </c>
      <c r="H383" s="186">
        <v>7</v>
      </c>
      <c r="I383" s="187"/>
      <c r="J383" s="186">
        <f>ROUND(I383*H383,2)</f>
        <v>0</v>
      </c>
      <c r="K383" s="184" t="s">
        <v>18</v>
      </c>
      <c r="L383" s="43"/>
      <c r="M383" s="188" t="s">
        <v>18</v>
      </c>
      <c r="N383" s="189" t="s">
        <v>42</v>
      </c>
      <c r="O383" s="68"/>
      <c r="P383" s="190">
        <f>O383*H383</f>
        <v>0</v>
      </c>
      <c r="Q383" s="190">
        <v>0</v>
      </c>
      <c r="R383" s="190">
        <f>Q383*H383</f>
        <v>0</v>
      </c>
      <c r="S383" s="190">
        <v>0</v>
      </c>
      <c r="T383" s="190">
        <f>S383*H383</f>
        <v>0</v>
      </c>
      <c r="U383" s="191" t="s">
        <v>18</v>
      </c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R383" s="192" t="s">
        <v>343</v>
      </c>
      <c r="AT383" s="192" t="s">
        <v>212</v>
      </c>
      <c r="AU383" s="192" t="s">
        <v>83</v>
      </c>
      <c r="AY383" s="21" t="s">
        <v>208</v>
      </c>
      <c r="BE383" s="193">
        <f>IF(N383="základní",J383,0)</f>
        <v>0</v>
      </c>
      <c r="BF383" s="193">
        <f>IF(N383="snížená",J383,0)</f>
        <v>0</v>
      </c>
      <c r="BG383" s="193">
        <f>IF(N383="zákl. přenesená",J383,0)</f>
        <v>0</v>
      </c>
      <c r="BH383" s="193">
        <f>IF(N383="sníž. přenesená",J383,0)</f>
        <v>0</v>
      </c>
      <c r="BI383" s="193">
        <f>IF(N383="nulová",J383,0)</f>
        <v>0</v>
      </c>
      <c r="BJ383" s="21" t="s">
        <v>76</v>
      </c>
      <c r="BK383" s="193">
        <f>ROUND(I383*H383,2)</f>
        <v>0</v>
      </c>
      <c r="BL383" s="21" t="s">
        <v>343</v>
      </c>
      <c r="BM383" s="192" t="s">
        <v>4709</v>
      </c>
    </row>
    <row r="384" spans="1:65" s="2" customFormat="1" ht="11.25">
      <c r="A384" s="38"/>
      <c r="B384" s="39"/>
      <c r="C384" s="40"/>
      <c r="D384" s="194" t="s">
        <v>217</v>
      </c>
      <c r="E384" s="40"/>
      <c r="F384" s="195" t="s">
        <v>4708</v>
      </c>
      <c r="G384" s="40"/>
      <c r="H384" s="40"/>
      <c r="I384" s="196"/>
      <c r="J384" s="40"/>
      <c r="K384" s="40"/>
      <c r="L384" s="43"/>
      <c r="M384" s="197"/>
      <c r="N384" s="198"/>
      <c r="O384" s="68"/>
      <c r="P384" s="68"/>
      <c r="Q384" s="68"/>
      <c r="R384" s="68"/>
      <c r="S384" s="68"/>
      <c r="T384" s="68"/>
      <c r="U384" s="69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T384" s="21" t="s">
        <v>217</v>
      </c>
      <c r="AU384" s="21" t="s">
        <v>83</v>
      </c>
    </row>
    <row r="385" spans="1:65" s="2" customFormat="1" ht="16.5" customHeight="1">
      <c r="A385" s="38"/>
      <c r="B385" s="39"/>
      <c r="C385" s="249" t="s">
        <v>2029</v>
      </c>
      <c r="D385" s="249" t="s">
        <v>1397</v>
      </c>
      <c r="E385" s="250" t="s">
        <v>4710</v>
      </c>
      <c r="F385" s="251" t="s">
        <v>4711</v>
      </c>
      <c r="G385" s="252" t="s">
        <v>1974</v>
      </c>
      <c r="H385" s="253">
        <v>7</v>
      </c>
      <c r="I385" s="254"/>
      <c r="J385" s="253">
        <f>ROUND(I385*H385,2)</f>
        <v>0</v>
      </c>
      <c r="K385" s="251" t="s">
        <v>18</v>
      </c>
      <c r="L385" s="255"/>
      <c r="M385" s="256" t="s">
        <v>18</v>
      </c>
      <c r="N385" s="257" t="s">
        <v>42</v>
      </c>
      <c r="O385" s="68"/>
      <c r="P385" s="190">
        <f>O385*H385</f>
        <v>0</v>
      </c>
      <c r="Q385" s="190">
        <v>0</v>
      </c>
      <c r="R385" s="190">
        <f>Q385*H385</f>
        <v>0</v>
      </c>
      <c r="S385" s="190">
        <v>0</v>
      </c>
      <c r="T385" s="190">
        <f>S385*H385</f>
        <v>0</v>
      </c>
      <c r="U385" s="191" t="s">
        <v>18</v>
      </c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R385" s="192" t="s">
        <v>545</v>
      </c>
      <c r="AT385" s="192" t="s">
        <v>1397</v>
      </c>
      <c r="AU385" s="192" t="s">
        <v>83</v>
      </c>
      <c r="AY385" s="21" t="s">
        <v>208</v>
      </c>
      <c r="BE385" s="193">
        <f>IF(N385="základní",J385,0)</f>
        <v>0</v>
      </c>
      <c r="BF385" s="193">
        <f>IF(N385="snížená",J385,0)</f>
        <v>0</v>
      </c>
      <c r="BG385" s="193">
        <f>IF(N385="zákl. přenesená",J385,0)</f>
        <v>0</v>
      </c>
      <c r="BH385" s="193">
        <f>IF(N385="sníž. přenesená",J385,0)</f>
        <v>0</v>
      </c>
      <c r="BI385" s="193">
        <f>IF(N385="nulová",J385,0)</f>
        <v>0</v>
      </c>
      <c r="BJ385" s="21" t="s">
        <v>76</v>
      </c>
      <c r="BK385" s="193">
        <f>ROUND(I385*H385,2)</f>
        <v>0</v>
      </c>
      <c r="BL385" s="21" t="s">
        <v>343</v>
      </c>
      <c r="BM385" s="192" t="s">
        <v>4712</v>
      </c>
    </row>
    <row r="386" spans="1:65" s="2" customFormat="1" ht="11.25">
      <c r="A386" s="38"/>
      <c r="B386" s="39"/>
      <c r="C386" s="40"/>
      <c r="D386" s="194" t="s">
        <v>217</v>
      </c>
      <c r="E386" s="40"/>
      <c r="F386" s="195" t="s">
        <v>4711</v>
      </c>
      <c r="G386" s="40"/>
      <c r="H386" s="40"/>
      <c r="I386" s="196"/>
      <c r="J386" s="40"/>
      <c r="K386" s="40"/>
      <c r="L386" s="43"/>
      <c r="M386" s="197"/>
      <c r="N386" s="198"/>
      <c r="O386" s="68"/>
      <c r="P386" s="68"/>
      <c r="Q386" s="68"/>
      <c r="R386" s="68"/>
      <c r="S386" s="68"/>
      <c r="T386" s="68"/>
      <c r="U386" s="69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T386" s="21" t="s">
        <v>217</v>
      </c>
      <c r="AU386" s="21" t="s">
        <v>83</v>
      </c>
    </row>
    <row r="387" spans="1:65" s="2" customFormat="1" ht="16.5" customHeight="1">
      <c r="A387" s="38"/>
      <c r="B387" s="39"/>
      <c r="C387" s="182" t="s">
        <v>2034</v>
      </c>
      <c r="D387" s="182" t="s">
        <v>212</v>
      </c>
      <c r="E387" s="183" t="s">
        <v>4713</v>
      </c>
      <c r="F387" s="184" t="s">
        <v>4714</v>
      </c>
      <c r="G387" s="185" t="s">
        <v>1974</v>
      </c>
      <c r="H387" s="186">
        <v>8</v>
      </c>
      <c r="I387" s="187"/>
      <c r="J387" s="186">
        <f>ROUND(I387*H387,2)</f>
        <v>0</v>
      </c>
      <c r="K387" s="184" t="s">
        <v>18</v>
      </c>
      <c r="L387" s="43"/>
      <c r="M387" s="188" t="s">
        <v>18</v>
      </c>
      <c r="N387" s="189" t="s">
        <v>42</v>
      </c>
      <c r="O387" s="68"/>
      <c r="P387" s="190">
        <f>O387*H387</f>
        <v>0</v>
      </c>
      <c r="Q387" s="190">
        <v>0</v>
      </c>
      <c r="R387" s="190">
        <f>Q387*H387</f>
        <v>0</v>
      </c>
      <c r="S387" s="190">
        <v>0</v>
      </c>
      <c r="T387" s="190">
        <f>S387*H387</f>
        <v>0</v>
      </c>
      <c r="U387" s="191" t="s">
        <v>18</v>
      </c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92" t="s">
        <v>343</v>
      </c>
      <c r="AT387" s="192" t="s">
        <v>212</v>
      </c>
      <c r="AU387" s="192" t="s">
        <v>83</v>
      </c>
      <c r="AY387" s="21" t="s">
        <v>208</v>
      </c>
      <c r="BE387" s="193">
        <f>IF(N387="základní",J387,0)</f>
        <v>0</v>
      </c>
      <c r="BF387" s="193">
        <f>IF(N387="snížená",J387,0)</f>
        <v>0</v>
      </c>
      <c r="BG387" s="193">
        <f>IF(N387="zákl. přenesená",J387,0)</f>
        <v>0</v>
      </c>
      <c r="BH387" s="193">
        <f>IF(N387="sníž. přenesená",J387,0)</f>
        <v>0</v>
      </c>
      <c r="BI387" s="193">
        <f>IF(N387="nulová",J387,0)</f>
        <v>0</v>
      </c>
      <c r="BJ387" s="21" t="s">
        <v>76</v>
      </c>
      <c r="BK387" s="193">
        <f>ROUND(I387*H387,2)</f>
        <v>0</v>
      </c>
      <c r="BL387" s="21" t="s">
        <v>343</v>
      </c>
      <c r="BM387" s="192" t="s">
        <v>4715</v>
      </c>
    </row>
    <row r="388" spans="1:65" s="2" customFormat="1" ht="11.25">
      <c r="A388" s="38"/>
      <c r="B388" s="39"/>
      <c r="C388" s="40"/>
      <c r="D388" s="194" t="s">
        <v>217</v>
      </c>
      <c r="E388" s="40"/>
      <c r="F388" s="195" t="s">
        <v>4714</v>
      </c>
      <c r="G388" s="40"/>
      <c r="H388" s="40"/>
      <c r="I388" s="196"/>
      <c r="J388" s="40"/>
      <c r="K388" s="40"/>
      <c r="L388" s="43"/>
      <c r="M388" s="197"/>
      <c r="N388" s="198"/>
      <c r="O388" s="68"/>
      <c r="P388" s="68"/>
      <c r="Q388" s="68"/>
      <c r="R388" s="68"/>
      <c r="S388" s="68"/>
      <c r="T388" s="68"/>
      <c r="U388" s="69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21" t="s">
        <v>217</v>
      </c>
      <c r="AU388" s="21" t="s">
        <v>83</v>
      </c>
    </row>
    <row r="389" spans="1:65" s="2" customFormat="1" ht="16.5" customHeight="1">
      <c r="A389" s="38"/>
      <c r="B389" s="39"/>
      <c r="C389" s="249" t="s">
        <v>2039</v>
      </c>
      <c r="D389" s="249" t="s">
        <v>1397</v>
      </c>
      <c r="E389" s="250" t="s">
        <v>4716</v>
      </c>
      <c r="F389" s="251" t="s">
        <v>4717</v>
      </c>
      <c r="G389" s="252" t="s">
        <v>1974</v>
      </c>
      <c r="H389" s="253">
        <v>8</v>
      </c>
      <c r="I389" s="254"/>
      <c r="J389" s="253">
        <f>ROUND(I389*H389,2)</f>
        <v>0</v>
      </c>
      <c r="K389" s="251" t="s">
        <v>18</v>
      </c>
      <c r="L389" s="255"/>
      <c r="M389" s="256" t="s">
        <v>18</v>
      </c>
      <c r="N389" s="257" t="s">
        <v>42</v>
      </c>
      <c r="O389" s="68"/>
      <c r="P389" s="190">
        <f>O389*H389</f>
        <v>0</v>
      </c>
      <c r="Q389" s="190">
        <v>0</v>
      </c>
      <c r="R389" s="190">
        <f>Q389*H389</f>
        <v>0</v>
      </c>
      <c r="S389" s="190">
        <v>0</v>
      </c>
      <c r="T389" s="190">
        <f>S389*H389</f>
        <v>0</v>
      </c>
      <c r="U389" s="191" t="s">
        <v>18</v>
      </c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R389" s="192" t="s">
        <v>545</v>
      </c>
      <c r="AT389" s="192" t="s">
        <v>1397</v>
      </c>
      <c r="AU389" s="192" t="s">
        <v>83</v>
      </c>
      <c r="AY389" s="21" t="s">
        <v>208</v>
      </c>
      <c r="BE389" s="193">
        <f>IF(N389="základní",J389,0)</f>
        <v>0</v>
      </c>
      <c r="BF389" s="193">
        <f>IF(N389="snížená",J389,0)</f>
        <v>0</v>
      </c>
      <c r="BG389" s="193">
        <f>IF(N389="zákl. přenesená",J389,0)</f>
        <v>0</v>
      </c>
      <c r="BH389" s="193">
        <f>IF(N389="sníž. přenesená",J389,0)</f>
        <v>0</v>
      </c>
      <c r="BI389" s="193">
        <f>IF(N389="nulová",J389,0)</f>
        <v>0</v>
      </c>
      <c r="BJ389" s="21" t="s">
        <v>76</v>
      </c>
      <c r="BK389" s="193">
        <f>ROUND(I389*H389,2)</f>
        <v>0</v>
      </c>
      <c r="BL389" s="21" t="s">
        <v>343</v>
      </c>
      <c r="BM389" s="192" t="s">
        <v>4718</v>
      </c>
    </row>
    <row r="390" spans="1:65" s="2" customFormat="1" ht="11.25">
      <c r="A390" s="38"/>
      <c r="B390" s="39"/>
      <c r="C390" s="40"/>
      <c r="D390" s="194" t="s">
        <v>217</v>
      </c>
      <c r="E390" s="40"/>
      <c r="F390" s="195" t="s">
        <v>4717</v>
      </c>
      <c r="G390" s="40"/>
      <c r="H390" s="40"/>
      <c r="I390" s="196"/>
      <c r="J390" s="40"/>
      <c r="K390" s="40"/>
      <c r="L390" s="43"/>
      <c r="M390" s="197"/>
      <c r="N390" s="198"/>
      <c r="O390" s="68"/>
      <c r="P390" s="68"/>
      <c r="Q390" s="68"/>
      <c r="R390" s="68"/>
      <c r="S390" s="68"/>
      <c r="T390" s="68"/>
      <c r="U390" s="69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T390" s="21" t="s">
        <v>217</v>
      </c>
      <c r="AU390" s="21" t="s">
        <v>83</v>
      </c>
    </row>
    <row r="391" spans="1:65" s="2" customFormat="1" ht="16.5" customHeight="1">
      <c r="A391" s="38"/>
      <c r="B391" s="39"/>
      <c r="C391" s="182" t="s">
        <v>2044</v>
      </c>
      <c r="D391" s="182" t="s">
        <v>212</v>
      </c>
      <c r="E391" s="183" t="s">
        <v>4719</v>
      </c>
      <c r="F391" s="184" t="s">
        <v>4720</v>
      </c>
      <c r="G391" s="185" t="s">
        <v>1974</v>
      </c>
      <c r="H391" s="186">
        <v>8</v>
      </c>
      <c r="I391" s="187"/>
      <c r="J391" s="186">
        <f>ROUND(I391*H391,2)</f>
        <v>0</v>
      </c>
      <c r="K391" s="184" t="s">
        <v>18</v>
      </c>
      <c r="L391" s="43"/>
      <c r="M391" s="188" t="s">
        <v>18</v>
      </c>
      <c r="N391" s="189" t="s">
        <v>42</v>
      </c>
      <c r="O391" s="68"/>
      <c r="P391" s="190">
        <f>O391*H391</f>
        <v>0</v>
      </c>
      <c r="Q391" s="190">
        <v>0</v>
      </c>
      <c r="R391" s="190">
        <f>Q391*H391</f>
        <v>0</v>
      </c>
      <c r="S391" s="190">
        <v>0</v>
      </c>
      <c r="T391" s="190">
        <f>S391*H391</f>
        <v>0</v>
      </c>
      <c r="U391" s="191" t="s">
        <v>18</v>
      </c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R391" s="192" t="s">
        <v>343</v>
      </c>
      <c r="AT391" s="192" t="s">
        <v>212</v>
      </c>
      <c r="AU391" s="192" t="s">
        <v>83</v>
      </c>
      <c r="AY391" s="21" t="s">
        <v>208</v>
      </c>
      <c r="BE391" s="193">
        <f>IF(N391="základní",J391,0)</f>
        <v>0</v>
      </c>
      <c r="BF391" s="193">
        <f>IF(N391="snížená",J391,0)</f>
        <v>0</v>
      </c>
      <c r="BG391" s="193">
        <f>IF(N391="zákl. přenesená",J391,0)</f>
        <v>0</v>
      </c>
      <c r="BH391" s="193">
        <f>IF(N391="sníž. přenesená",J391,0)</f>
        <v>0</v>
      </c>
      <c r="BI391" s="193">
        <f>IF(N391="nulová",J391,0)</f>
        <v>0</v>
      </c>
      <c r="BJ391" s="21" t="s">
        <v>76</v>
      </c>
      <c r="BK391" s="193">
        <f>ROUND(I391*H391,2)</f>
        <v>0</v>
      </c>
      <c r="BL391" s="21" t="s">
        <v>343</v>
      </c>
      <c r="BM391" s="192" t="s">
        <v>4721</v>
      </c>
    </row>
    <row r="392" spans="1:65" s="2" customFormat="1" ht="11.25">
      <c r="A392" s="38"/>
      <c r="B392" s="39"/>
      <c r="C392" s="40"/>
      <c r="D392" s="194" t="s">
        <v>217</v>
      </c>
      <c r="E392" s="40"/>
      <c r="F392" s="195" t="s">
        <v>4720</v>
      </c>
      <c r="G392" s="40"/>
      <c r="H392" s="40"/>
      <c r="I392" s="196"/>
      <c r="J392" s="40"/>
      <c r="K392" s="40"/>
      <c r="L392" s="43"/>
      <c r="M392" s="197"/>
      <c r="N392" s="198"/>
      <c r="O392" s="68"/>
      <c r="P392" s="68"/>
      <c r="Q392" s="68"/>
      <c r="R392" s="68"/>
      <c r="S392" s="68"/>
      <c r="T392" s="68"/>
      <c r="U392" s="69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21" t="s">
        <v>217</v>
      </c>
      <c r="AU392" s="21" t="s">
        <v>83</v>
      </c>
    </row>
    <row r="393" spans="1:65" s="2" customFormat="1" ht="16.5" customHeight="1">
      <c r="A393" s="38"/>
      <c r="B393" s="39"/>
      <c r="C393" s="249" t="s">
        <v>2049</v>
      </c>
      <c r="D393" s="249" t="s">
        <v>1397</v>
      </c>
      <c r="E393" s="250" t="s">
        <v>4722</v>
      </c>
      <c r="F393" s="251" t="s">
        <v>4720</v>
      </c>
      <c r="G393" s="252" t="s">
        <v>1974</v>
      </c>
      <c r="H393" s="253">
        <v>8</v>
      </c>
      <c r="I393" s="254"/>
      <c r="J393" s="253">
        <f>ROUND(I393*H393,2)</f>
        <v>0</v>
      </c>
      <c r="K393" s="251" t="s">
        <v>18</v>
      </c>
      <c r="L393" s="255"/>
      <c r="M393" s="256" t="s">
        <v>18</v>
      </c>
      <c r="N393" s="257" t="s">
        <v>42</v>
      </c>
      <c r="O393" s="68"/>
      <c r="P393" s="190">
        <f>O393*H393</f>
        <v>0</v>
      </c>
      <c r="Q393" s="190">
        <v>0</v>
      </c>
      <c r="R393" s="190">
        <f>Q393*H393</f>
        <v>0</v>
      </c>
      <c r="S393" s="190">
        <v>0</v>
      </c>
      <c r="T393" s="190">
        <f>S393*H393</f>
        <v>0</v>
      </c>
      <c r="U393" s="191" t="s">
        <v>18</v>
      </c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R393" s="192" t="s">
        <v>545</v>
      </c>
      <c r="AT393" s="192" t="s">
        <v>1397</v>
      </c>
      <c r="AU393" s="192" t="s">
        <v>83</v>
      </c>
      <c r="AY393" s="21" t="s">
        <v>208</v>
      </c>
      <c r="BE393" s="193">
        <f>IF(N393="základní",J393,0)</f>
        <v>0</v>
      </c>
      <c r="BF393" s="193">
        <f>IF(N393="snížená",J393,0)</f>
        <v>0</v>
      </c>
      <c r="BG393" s="193">
        <f>IF(N393="zákl. přenesená",J393,0)</f>
        <v>0</v>
      </c>
      <c r="BH393" s="193">
        <f>IF(N393="sníž. přenesená",J393,0)</f>
        <v>0</v>
      </c>
      <c r="BI393" s="193">
        <f>IF(N393="nulová",J393,0)</f>
        <v>0</v>
      </c>
      <c r="BJ393" s="21" t="s">
        <v>76</v>
      </c>
      <c r="BK393" s="193">
        <f>ROUND(I393*H393,2)</f>
        <v>0</v>
      </c>
      <c r="BL393" s="21" t="s">
        <v>343</v>
      </c>
      <c r="BM393" s="192" t="s">
        <v>4723</v>
      </c>
    </row>
    <row r="394" spans="1:65" s="2" customFormat="1" ht="11.25">
      <c r="A394" s="38"/>
      <c r="B394" s="39"/>
      <c r="C394" s="40"/>
      <c r="D394" s="194" t="s">
        <v>217</v>
      </c>
      <c r="E394" s="40"/>
      <c r="F394" s="195" t="s">
        <v>4720</v>
      </c>
      <c r="G394" s="40"/>
      <c r="H394" s="40"/>
      <c r="I394" s="196"/>
      <c r="J394" s="40"/>
      <c r="K394" s="40"/>
      <c r="L394" s="43"/>
      <c r="M394" s="197"/>
      <c r="N394" s="198"/>
      <c r="O394" s="68"/>
      <c r="P394" s="68"/>
      <c r="Q394" s="68"/>
      <c r="R394" s="68"/>
      <c r="S394" s="68"/>
      <c r="T394" s="68"/>
      <c r="U394" s="69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T394" s="21" t="s">
        <v>217</v>
      </c>
      <c r="AU394" s="21" t="s">
        <v>83</v>
      </c>
    </row>
    <row r="395" spans="1:65" s="2" customFormat="1" ht="16.5" customHeight="1">
      <c r="A395" s="38"/>
      <c r="B395" s="39"/>
      <c r="C395" s="182" t="s">
        <v>2054</v>
      </c>
      <c r="D395" s="182" t="s">
        <v>212</v>
      </c>
      <c r="E395" s="183" t="s">
        <v>4724</v>
      </c>
      <c r="F395" s="184" t="s">
        <v>4725</v>
      </c>
      <c r="G395" s="185" t="s">
        <v>1974</v>
      </c>
      <c r="H395" s="186">
        <v>1</v>
      </c>
      <c r="I395" s="187"/>
      <c r="J395" s="186">
        <f>ROUND(I395*H395,2)</f>
        <v>0</v>
      </c>
      <c r="K395" s="184" t="s">
        <v>18</v>
      </c>
      <c r="L395" s="43"/>
      <c r="M395" s="188" t="s">
        <v>18</v>
      </c>
      <c r="N395" s="189" t="s">
        <v>42</v>
      </c>
      <c r="O395" s="68"/>
      <c r="P395" s="190">
        <f>O395*H395</f>
        <v>0</v>
      </c>
      <c r="Q395" s="190">
        <v>0</v>
      </c>
      <c r="R395" s="190">
        <f>Q395*H395</f>
        <v>0</v>
      </c>
      <c r="S395" s="190">
        <v>0</v>
      </c>
      <c r="T395" s="190">
        <f>S395*H395</f>
        <v>0</v>
      </c>
      <c r="U395" s="191" t="s">
        <v>18</v>
      </c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R395" s="192" t="s">
        <v>343</v>
      </c>
      <c r="AT395" s="192" t="s">
        <v>212</v>
      </c>
      <c r="AU395" s="192" t="s">
        <v>83</v>
      </c>
      <c r="AY395" s="21" t="s">
        <v>208</v>
      </c>
      <c r="BE395" s="193">
        <f>IF(N395="základní",J395,0)</f>
        <v>0</v>
      </c>
      <c r="BF395" s="193">
        <f>IF(N395="snížená",J395,0)</f>
        <v>0</v>
      </c>
      <c r="BG395" s="193">
        <f>IF(N395="zákl. přenesená",J395,0)</f>
        <v>0</v>
      </c>
      <c r="BH395" s="193">
        <f>IF(N395="sníž. přenesená",J395,0)</f>
        <v>0</v>
      </c>
      <c r="BI395" s="193">
        <f>IF(N395="nulová",J395,0)</f>
        <v>0</v>
      </c>
      <c r="BJ395" s="21" t="s">
        <v>76</v>
      </c>
      <c r="BK395" s="193">
        <f>ROUND(I395*H395,2)</f>
        <v>0</v>
      </c>
      <c r="BL395" s="21" t="s">
        <v>343</v>
      </c>
      <c r="BM395" s="192" t="s">
        <v>4726</v>
      </c>
    </row>
    <row r="396" spans="1:65" s="2" customFormat="1" ht="11.25">
      <c r="A396" s="38"/>
      <c r="B396" s="39"/>
      <c r="C396" s="40"/>
      <c r="D396" s="194" t="s">
        <v>217</v>
      </c>
      <c r="E396" s="40"/>
      <c r="F396" s="195" t="s">
        <v>4725</v>
      </c>
      <c r="G396" s="40"/>
      <c r="H396" s="40"/>
      <c r="I396" s="196"/>
      <c r="J396" s="40"/>
      <c r="K396" s="40"/>
      <c r="L396" s="43"/>
      <c r="M396" s="197"/>
      <c r="N396" s="198"/>
      <c r="O396" s="68"/>
      <c r="P396" s="68"/>
      <c r="Q396" s="68"/>
      <c r="R396" s="68"/>
      <c r="S396" s="68"/>
      <c r="T396" s="68"/>
      <c r="U396" s="69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T396" s="21" t="s">
        <v>217</v>
      </c>
      <c r="AU396" s="21" t="s">
        <v>83</v>
      </c>
    </row>
    <row r="397" spans="1:65" s="2" customFormat="1" ht="16.5" customHeight="1">
      <c r="A397" s="38"/>
      <c r="B397" s="39"/>
      <c r="C397" s="249" t="s">
        <v>2060</v>
      </c>
      <c r="D397" s="249" t="s">
        <v>1397</v>
      </c>
      <c r="E397" s="250" t="s">
        <v>4727</v>
      </c>
      <c r="F397" s="251" t="s">
        <v>4725</v>
      </c>
      <c r="G397" s="252" t="s">
        <v>1974</v>
      </c>
      <c r="H397" s="253">
        <v>1</v>
      </c>
      <c r="I397" s="254"/>
      <c r="J397" s="253">
        <f>ROUND(I397*H397,2)</f>
        <v>0</v>
      </c>
      <c r="K397" s="251" t="s">
        <v>18</v>
      </c>
      <c r="L397" s="255"/>
      <c r="M397" s="256" t="s">
        <v>18</v>
      </c>
      <c r="N397" s="257" t="s">
        <v>42</v>
      </c>
      <c r="O397" s="68"/>
      <c r="P397" s="190">
        <f>O397*H397</f>
        <v>0</v>
      </c>
      <c r="Q397" s="190">
        <v>0</v>
      </c>
      <c r="R397" s="190">
        <f>Q397*H397</f>
        <v>0</v>
      </c>
      <c r="S397" s="190">
        <v>0</v>
      </c>
      <c r="T397" s="190">
        <f>S397*H397</f>
        <v>0</v>
      </c>
      <c r="U397" s="191" t="s">
        <v>18</v>
      </c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R397" s="192" t="s">
        <v>545</v>
      </c>
      <c r="AT397" s="192" t="s">
        <v>1397</v>
      </c>
      <c r="AU397" s="192" t="s">
        <v>83</v>
      </c>
      <c r="AY397" s="21" t="s">
        <v>208</v>
      </c>
      <c r="BE397" s="193">
        <f>IF(N397="základní",J397,0)</f>
        <v>0</v>
      </c>
      <c r="BF397" s="193">
        <f>IF(N397="snížená",J397,0)</f>
        <v>0</v>
      </c>
      <c r="BG397" s="193">
        <f>IF(N397="zákl. přenesená",J397,0)</f>
        <v>0</v>
      </c>
      <c r="BH397" s="193">
        <f>IF(N397="sníž. přenesená",J397,0)</f>
        <v>0</v>
      </c>
      <c r="BI397" s="193">
        <f>IF(N397="nulová",J397,0)</f>
        <v>0</v>
      </c>
      <c r="BJ397" s="21" t="s">
        <v>76</v>
      </c>
      <c r="BK397" s="193">
        <f>ROUND(I397*H397,2)</f>
        <v>0</v>
      </c>
      <c r="BL397" s="21" t="s">
        <v>343</v>
      </c>
      <c r="BM397" s="192" t="s">
        <v>4728</v>
      </c>
    </row>
    <row r="398" spans="1:65" s="2" customFormat="1" ht="11.25">
      <c r="A398" s="38"/>
      <c r="B398" s="39"/>
      <c r="C398" s="40"/>
      <c r="D398" s="194" t="s">
        <v>217</v>
      </c>
      <c r="E398" s="40"/>
      <c r="F398" s="195" t="s">
        <v>4725</v>
      </c>
      <c r="G398" s="40"/>
      <c r="H398" s="40"/>
      <c r="I398" s="196"/>
      <c r="J398" s="40"/>
      <c r="K398" s="40"/>
      <c r="L398" s="43"/>
      <c r="M398" s="197"/>
      <c r="N398" s="198"/>
      <c r="O398" s="68"/>
      <c r="P398" s="68"/>
      <c r="Q398" s="68"/>
      <c r="R398" s="68"/>
      <c r="S398" s="68"/>
      <c r="T398" s="68"/>
      <c r="U398" s="69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T398" s="21" t="s">
        <v>217</v>
      </c>
      <c r="AU398" s="21" t="s">
        <v>83</v>
      </c>
    </row>
    <row r="399" spans="1:65" s="2" customFormat="1" ht="16.5" customHeight="1">
      <c r="A399" s="38"/>
      <c r="B399" s="39"/>
      <c r="C399" s="182" t="s">
        <v>2065</v>
      </c>
      <c r="D399" s="182" t="s">
        <v>212</v>
      </c>
      <c r="E399" s="183" t="s">
        <v>4509</v>
      </c>
      <c r="F399" s="184" t="s">
        <v>4510</v>
      </c>
      <c r="G399" s="185" t="s">
        <v>1974</v>
      </c>
      <c r="H399" s="186">
        <v>2</v>
      </c>
      <c r="I399" s="187"/>
      <c r="J399" s="186">
        <f>ROUND(I399*H399,2)</f>
        <v>0</v>
      </c>
      <c r="K399" s="184" t="s">
        <v>18</v>
      </c>
      <c r="L399" s="43"/>
      <c r="M399" s="188" t="s">
        <v>18</v>
      </c>
      <c r="N399" s="189" t="s">
        <v>42</v>
      </c>
      <c r="O399" s="68"/>
      <c r="P399" s="190">
        <f>O399*H399</f>
        <v>0</v>
      </c>
      <c r="Q399" s="190">
        <v>0</v>
      </c>
      <c r="R399" s="190">
        <f>Q399*H399</f>
        <v>0</v>
      </c>
      <c r="S399" s="190">
        <v>0</v>
      </c>
      <c r="T399" s="190">
        <f>S399*H399</f>
        <v>0</v>
      </c>
      <c r="U399" s="191" t="s">
        <v>18</v>
      </c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R399" s="192" t="s">
        <v>343</v>
      </c>
      <c r="AT399" s="192" t="s">
        <v>212</v>
      </c>
      <c r="AU399" s="192" t="s">
        <v>83</v>
      </c>
      <c r="AY399" s="21" t="s">
        <v>208</v>
      </c>
      <c r="BE399" s="193">
        <f>IF(N399="základní",J399,0)</f>
        <v>0</v>
      </c>
      <c r="BF399" s="193">
        <f>IF(N399="snížená",J399,0)</f>
        <v>0</v>
      </c>
      <c r="BG399" s="193">
        <f>IF(N399="zákl. přenesená",J399,0)</f>
        <v>0</v>
      </c>
      <c r="BH399" s="193">
        <f>IF(N399="sníž. přenesená",J399,0)</f>
        <v>0</v>
      </c>
      <c r="BI399" s="193">
        <f>IF(N399="nulová",J399,0)</f>
        <v>0</v>
      </c>
      <c r="BJ399" s="21" t="s">
        <v>76</v>
      </c>
      <c r="BK399" s="193">
        <f>ROUND(I399*H399,2)</f>
        <v>0</v>
      </c>
      <c r="BL399" s="21" t="s">
        <v>343</v>
      </c>
      <c r="BM399" s="192" t="s">
        <v>4729</v>
      </c>
    </row>
    <row r="400" spans="1:65" s="2" customFormat="1" ht="11.25">
      <c r="A400" s="38"/>
      <c r="B400" s="39"/>
      <c r="C400" s="40"/>
      <c r="D400" s="194" t="s">
        <v>217</v>
      </c>
      <c r="E400" s="40"/>
      <c r="F400" s="195" t="s">
        <v>4510</v>
      </c>
      <c r="G400" s="40"/>
      <c r="H400" s="40"/>
      <c r="I400" s="196"/>
      <c r="J400" s="40"/>
      <c r="K400" s="40"/>
      <c r="L400" s="43"/>
      <c r="M400" s="197"/>
      <c r="N400" s="198"/>
      <c r="O400" s="68"/>
      <c r="P400" s="68"/>
      <c r="Q400" s="68"/>
      <c r="R400" s="68"/>
      <c r="S400" s="68"/>
      <c r="T400" s="68"/>
      <c r="U400" s="69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T400" s="21" t="s">
        <v>217</v>
      </c>
      <c r="AU400" s="21" t="s">
        <v>83</v>
      </c>
    </row>
    <row r="401" spans="1:65" s="2" customFormat="1" ht="16.5" customHeight="1">
      <c r="A401" s="38"/>
      <c r="B401" s="39"/>
      <c r="C401" s="182" t="s">
        <v>2071</v>
      </c>
      <c r="D401" s="182" t="s">
        <v>212</v>
      </c>
      <c r="E401" s="183" t="s">
        <v>4511</v>
      </c>
      <c r="F401" s="184" t="s">
        <v>4512</v>
      </c>
      <c r="G401" s="185" t="s">
        <v>331</v>
      </c>
      <c r="H401" s="186">
        <v>100</v>
      </c>
      <c r="I401" s="187"/>
      <c r="J401" s="186">
        <f>ROUND(I401*H401,2)</f>
        <v>0</v>
      </c>
      <c r="K401" s="184" t="s">
        <v>18</v>
      </c>
      <c r="L401" s="43"/>
      <c r="M401" s="188" t="s">
        <v>18</v>
      </c>
      <c r="N401" s="189" t="s">
        <v>42</v>
      </c>
      <c r="O401" s="68"/>
      <c r="P401" s="190">
        <f>O401*H401</f>
        <v>0</v>
      </c>
      <c r="Q401" s="190">
        <v>0</v>
      </c>
      <c r="R401" s="190">
        <f>Q401*H401</f>
        <v>0</v>
      </c>
      <c r="S401" s="190">
        <v>0</v>
      </c>
      <c r="T401" s="190">
        <f>S401*H401</f>
        <v>0</v>
      </c>
      <c r="U401" s="191" t="s">
        <v>18</v>
      </c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R401" s="192" t="s">
        <v>343</v>
      </c>
      <c r="AT401" s="192" t="s">
        <v>212</v>
      </c>
      <c r="AU401" s="192" t="s">
        <v>83</v>
      </c>
      <c r="AY401" s="21" t="s">
        <v>208</v>
      </c>
      <c r="BE401" s="193">
        <f>IF(N401="základní",J401,0)</f>
        <v>0</v>
      </c>
      <c r="BF401" s="193">
        <f>IF(N401="snížená",J401,0)</f>
        <v>0</v>
      </c>
      <c r="BG401" s="193">
        <f>IF(N401="zákl. přenesená",J401,0)</f>
        <v>0</v>
      </c>
      <c r="BH401" s="193">
        <f>IF(N401="sníž. přenesená",J401,0)</f>
        <v>0</v>
      </c>
      <c r="BI401" s="193">
        <f>IF(N401="nulová",J401,0)</f>
        <v>0</v>
      </c>
      <c r="BJ401" s="21" t="s">
        <v>76</v>
      </c>
      <c r="BK401" s="193">
        <f>ROUND(I401*H401,2)</f>
        <v>0</v>
      </c>
      <c r="BL401" s="21" t="s">
        <v>343</v>
      </c>
      <c r="BM401" s="192" t="s">
        <v>4730</v>
      </c>
    </row>
    <row r="402" spans="1:65" s="2" customFormat="1" ht="11.25">
      <c r="A402" s="38"/>
      <c r="B402" s="39"/>
      <c r="C402" s="40"/>
      <c r="D402" s="194" t="s">
        <v>217</v>
      </c>
      <c r="E402" s="40"/>
      <c r="F402" s="195" t="s">
        <v>4512</v>
      </c>
      <c r="G402" s="40"/>
      <c r="H402" s="40"/>
      <c r="I402" s="196"/>
      <c r="J402" s="40"/>
      <c r="K402" s="40"/>
      <c r="L402" s="43"/>
      <c r="M402" s="197"/>
      <c r="N402" s="198"/>
      <c r="O402" s="68"/>
      <c r="P402" s="68"/>
      <c r="Q402" s="68"/>
      <c r="R402" s="68"/>
      <c r="S402" s="68"/>
      <c r="T402" s="68"/>
      <c r="U402" s="69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T402" s="21" t="s">
        <v>217</v>
      </c>
      <c r="AU402" s="21" t="s">
        <v>83</v>
      </c>
    </row>
    <row r="403" spans="1:65" s="2" customFormat="1" ht="16.5" customHeight="1">
      <c r="A403" s="38"/>
      <c r="B403" s="39"/>
      <c r="C403" s="182" t="s">
        <v>2077</v>
      </c>
      <c r="D403" s="182" t="s">
        <v>212</v>
      </c>
      <c r="E403" s="183" t="s">
        <v>4731</v>
      </c>
      <c r="F403" s="184" t="s">
        <v>4732</v>
      </c>
      <c r="G403" s="185" t="s">
        <v>1974</v>
      </c>
      <c r="H403" s="186">
        <v>10</v>
      </c>
      <c r="I403" s="187"/>
      <c r="J403" s="186">
        <f>ROUND(I403*H403,2)</f>
        <v>0</v>
      </c>
      <c r="K403" s="184" t="s">
        <v>18</v>
      </c>
      <c r="L403" s="43"/>
      <c r="M403" s="188" t="s">
        <v>18</v>
      </c>
      <c r="N403" s="189" t="s">
        <v>42</v>
      </c>
      <c r="O403" s="68"/>
      <c r="P403" s="190">
        <f>O403*H403</f>
        <v>0</v>
      </c>
      <c r="Q403" s="190">
        <v>0</v>
      </c>
      <c r="R403" s="190">
        <f>Q403*H403</f>
        <v>0</v>
      </c>
      <c r="S403" s="190">
        <v>0</v>
      </c>
      <c r="T403" s="190">
        <f>S403*H403</f>
        <v>0</v>
      </c>
      <c r="U403" s="191" t="s">
        <v>18</v>
      </c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R403" s="192" t="s">
        <v>343</v>
      </c>
      <c r="AT403" s="192" t="s">
        <v>212</v>
      </c>
      <c r="AU403" s="192" t="s">
        <v>83</v>
      </c>
      <c r="AY403" s="21" t="s">
        <v>208</v>
      </c>
      <c r="BE403" s="193">
        <f>IF(N403="základní",J403,0)</f>
        <v>0</v>
      </c>
      <c r="BF403" s="193">
        <f>IF(N403="snížená",J403,0)</f>
        <v>0</v>
      </c>
      <c r="BG403" s="193">
        <f>IF(N403="zákl. přenesená",J403,0)</f>
        <v>0</v>
      </c>
      <c r="BH403" s="193">
        <f>IF(N403="sníž. přenesená",J403,0)</f>
        <v>0</v>
      </c>
      <c r="BI403" s="193">
        <f>IF(N403="nulová",J403,0)</f>
        <v>0</v>
      </c>
      <c r="BJ403" s="21" t="s">
        <v>76</v>
      </c>
      <c r="BK403" s="193">
        <f>ROUND(I403*H403,2)</f>
        <v>0</v>
      </c>
      <c r="BL403" s="21" t="s">
        <v>343</v>
      </c>
      <c r="BM403" s="192" t="s">
        <v>4733</v>
      </c>
    </row>
    <row r="404" spans="1:65" s="2" customFormat="1" ht="11.25">
      <c r="A404" s="38"/>
      <c r="B404" s="39"/>
      <c r="C404" s="40"/>
      <c r="D404" s="194" t="s">
        <v>217</v>
      </c>
      <c r="E404" s="40"/>
      <c r="F404" s="195" t="s">
        <v>4732</v>
      </c>
      <c r="G404" s="40"/>
      <c r="H404" s="40"/>
      <c r="I404" s="196"/>
      <c r="J404" s="40"/>
      <c r="K404" s="40"/>
      <c r="L404" s="43"/>
      <c r="M404" s="197"/>
      <c r="N404" s="198"/>
      <c r="O404" s="68"/>
      <c r="P404" s="68"/>
      <c r="Q404" s="68"/>
      <c r="R404" s="68"/>
      <c r="S404" s="68"/>
      <c r="T404" s="68"/>
      <c r="U404" s="69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T404" s="21" t="s">
        <v>217</v>
      </c>
      <c r="AU404" s="21" t="s">
        <v>83</v>
      </c>
    </row>
    <row r="405" spans="1:65" s="2" customFormat="1" ht="16.5" customHeight="1">
      <c r="A405" s="38"/>
      <c r="B405" s="39"/>
      <c r="C405" s="182" t="s">
        <v>2084</v>
      </c>
      <c r="D405" s="182" t="s">
        <v>212</v>
      </c>
      <c r="E405" s="183" t="s">
        <v>4734</v>
      </c>
      <c r="F405" s="184" t="s">
        <v>4735</v>
      </c>
      <c r="G405" s="185" t="s">
        <v>1974</v>
      </c>
      <c r="H405" s="186">
        <v>1</v>
      </c>
      <c r="I405" s="187"/>
      <c r="J405" s="186">
        <f>ROUND(I405*H405,2)</f>
        <v>0</v>
      </c>
      <c r="K405" s="184" t="s">
        <v>18</v>
      </c>
      <c r="L405" s="43"/>
      <c r="M405" s="188" t="s">
        <v>18</v>
      </c>
      <c r="N405" s="189" t="s">
        <v>42</v>
      </c>
      <c r="O405" s="68"/>
      <c r="P405" s="190">
        <f>O405*H405</f>
        <v>0</v>
      </c>
      <c r="Q405" s="190">
        <v>0</v>
      </c>
      <c r="R405" s="190">
        <f>Q405*H405</f>
        <v>0</v>
      </c>
      <c r="S405" s="190">
        <v>0</v>
      </c>
      <c r="T405" s="190">
        <f>S405*H405</f>
        <v>0</v>
      </c>
      <c r="U405" s="191" t="s">
        <v>18</v>
      </c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R405" s="192" t="s">
        <v>343</v>
      </c>
      <c r="AT405" s="192" t="s">
        <v>212</v>
      </c>
      <c r="AU405" s="192" t="s">
        <v>83</v>
      </c>
      <c r="AY405" s="21" t="s">
        <v>208</v>
      </c>
      <c r="BE405" s="193">
        <f>IF(N405="základní",J405,0)</f>
        <v>0</v>
      </c>
      <c r="BF405" s="193">
        <f>IF(N405="snížená",J405,0)</f>
        <v>0</v>
      </c>
      <c r="BG405" s="193">
        <f>IF(N405="zákl. přenesená",J405,0)</f>
        <v>0</v>
      </c>
      <c r="BH405" s="193">
        <f>IF(N405="sníž. přenesená",J405,0)</f>
        <v>0</v>
      </c>
      <c r="BI405" s="193">
        <f>IF(N405="nulová",J405,0)</f>
        <v>0</v>
      </c>
      <c r="BJ405" s="21" t="s">
        <v>76</v>
      </c>
      <c r="BK405" s="193">
        <f>ROUND(I405*H405,2)</f>
        <v>0</v>
      </c>
      <c r="BL405" s="21" t="s">
        <v>343</v>
      </c>
      <c r="BM405" s="192" t="s">
        <v>4736</v>
      </c>
    </row>
    <row r="406" spans="1:65" s="2" customFormat="1" ht="11.25">
      <c r="A406" s="38"/>
      <c r="B406" s="39"/>
      <c r="C406" s="40"/>
      <c r="D406" s="194" t="s">
        <v>217</v>
      </c>
      <c r="E406" s="40"/>
      <c r="F406" s="195" t="s">
        <v>4735</v>
      </c>
      <c r="G406" s="40"/>
      <c r="H406" s="40"/>
      <c r="I406" s="196"/>
      <c r="J406" s="40"/>
      <c r="K406" s="40"/>
      <c r="L406" s="43"/>
      <c r="M406" s="197"/>
      <c r="N406" s="198"/>
      <c r="O406" s="68"/>
      <c r="P406" s="68"/>
      <c r="Q406" s="68"/>
      <c r="R406" s="68"/>
      <c r="S406" s="68"/>
      <c r="T406" s="68"/>
      <c r="U406" s="69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T406" s="21" t="s">
        <v>217</v>
      </c>
      <c r="AU406" s="21" t="s">
        <v>83</v>
      </c>
    </row>
    <row r="407" spans="1:65" s="2" customFormat="1" ht="16.5" customHeight="1">
      <c r="A407" s="38"/>
      <c r="B407" s="39"/>
      <c r="C407" s="182" t="s">
        <v>2088</v>
      </c>
      <c r="D407" s="182" t="s">
        <v>212</v>
      </c>
      <c r="E407" s="183" t="s">
        <v>4737</v>
      </c>
      <c r="F407" s="184" t="s">
        <v>4738</v>
      </c>
      <c r="G407" s="185" t="s">
        <v>1974</v>
      </c>
      <c r="H407" s="186">
        <v>1</v>
      </c>
      <c r="I407" s="187"/>
      <c r="J407" s="186">
        <f>ROUND(I407*H407,2)</f>
        <v>0</v>
      </c>
      <c r="K407" s="184" t="s">
        <v>18</v>
      </c>
      <c r="L407" s="43"/>
      <c r="M407" s="188" t="s">
        <v>18</v>
      </c>
      <c r="N407" s="189" t="s">
        <v>42</v>
      </c>
      <c r="O407" s="68"/>
      <c r="P407" s="190">
        <f>O407*H407</f>
        <v>0</v>
      </c>
      <c r="Q407" s="190">
        <v>0</v>
      </c>
      <c r="R407" s="190">
        <f>Q407*H407</f>
        <v>0</v>
      </c>
      <c r="S407" s="190">
        <v>0</v>
      </c>
      <c r="T407" s="190">
        <f>S407*H407</f>
        <v>0</v>
      </c>
      <c r="U407" s="191" t="s">
        <v>18</v>
      </c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R407" s="192" t="s">
        <v>343</v>
      </c>
      <c r="AT407" s="192" t="s">
        <v>212</v>
      </c>
      <c r="AU407" s="192" t="s">
        <v>83</v>
      </c>
      <c r="AY407" s="21" t="s">
        <v>208</v>
      </c>
      <c r="BE407" s="193">
        <f>IF(N407="základní",J407,0)</f>
        <v>0</v>
      </c>
      <c r="BF407" s="193">
        <f>IF(N407="snížená",J407,0)</f>
        <v>0</v>
      </c>
      <c r="BG407" s="193">
        <f>IF(N407="zákl. přenesená",J407,0)</f>
        <v>0</v>
      </c>
      <c r="BH407" s="193">
        <f>IF(N407="sníž. přenesená",J407,0)</f>
        <v>0</v>
      </c>
      <c r="BI407" s="193">
        <f>IF(N407="nulová",J407,0)</f>
        <v>0</v>
      </c>
      <c r="BJ407" s="21" t="s">
        <v>76</v>
      </c>
      <c r="BK407" s="193">
        <f>ROUND(I407*H407,2)</f>
        <v>0</v>
      </c>
      <c r="BL407" s="21" t="s">
        <v>343</v>
      </c>
      <c r="BM407" s="192" t="s">
        <v>4739</v>
      </c>
    </row>
    <row r="408" spans="1:65" s="2" customFormat="1" ht="11.25">
      <c r="A408" s="38"/>
      <c r="B408" s="39"/>
      <c r="C408" s="40"/>
      <c r="D408" s="194" t="s">
        <v>217</v>
      </c>
      <c r="E408" s="40"/>
      <c r="F408" s="195" t="s">
        <v>4740</v>
      </c>
      <c r="G408" s="40"/>
      <c r="H408" s="40"/>
      <c r="I408" s="196"/>
      <c r="J408" s="40"/>
      <c r="K408" s="40"/>
      <c r="L408" s="43"/>
      <c r="M408" s="197"/>
      <c r="N408" s="198"/>
      <c r="O408" s="68"/>
      <c r="P408" s="68"/>
      <c r="Q408" s="68"/>
      <c r="R408" s="68"/>
      <c r="S408" s="68"/>
      <c r="T408" s="68"/>
      <c r="U408" s="69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T408" s="21" t="s">
        <v>217</v>
      </c>
      <c r="AU408" s="21" t="s">
        <v>83</v>
      </c>
    </row>
    <row r="409" spans="1:65" s="12" customFormat="1" ht="20.85" customHeight="1">
      <c r="B409" s="166"/>
      <c r="C409" s="167"/>
      <c r="D409" s="168" t="s">
        <v>70</v>
      </c>
      <c r="E409" s="180" t="s">
        <v>4741</v>
      </c>
      <c r="F409" s="180" t="s">
        <v>4742</v>
      </c>
      <c r="G409" s="167"/>
      <c r="H409" s="167"/>
      <c r="I409" s="170"/>
      <c r="J409" s="181">
        <f>BK409</f>
        <v>0</v>
      </c>
      <c r="K409" s="167"/>
      <c r="L409" s="172"/>
      <c r="M409" s="173"/>
      <c r="N409" s="174"/>
      <c r="O409" s="174"/>
      <c r="P409" s="175">
        <f>SUM(P410:P439)</f>
        <v>0</v>
      </c>
      <c r="Q409" s="174"/>
      <c r="R409" s="175">
        <f>SUM(R410:R439)</f>
        <v>0</v>
      </c>
      <c r="S409" s="174"/>
      <c r="T409" s="175">
        <f>SUM(T410:T439)</f>
        <v>0</v>
      </c>
      <c r="U409" s="176"/>
      <c r="AR409" s="177" t="s">
        <v>76</v>
      </c>
      <c r="AT409" s="178" t="s">
        <v>70</v>
      </c>
      <c r="AU409" s="178" t="s">
        <v>80</v>
      </c>
      <c r="AY409" s="177" t="s">
        <v>208</v>
      </c>
      <c r="BK409" s="179">
        <f>SUM(BK410:BK439)</f>
        <v>0</v>
      </c>
    </row>
    <row r="410" spans="1:65" s="2" customFormat="1" ht="16.5" customHeight="1">
      <c r="A410" s="38"/>
      <c r="B410" s="39"/>
      <c r="C410" s="182" t="s">
        <v>2094</v>
      </c>
      <c r="D410" s="182" t="s">
        <v>212</v>
      </c>
      <c r="E410" s="183" t="s">
        <v>4743</v>
      </c>
      <c r="F410" s="184" t="s">
        <v>4744</v>
      </c>
      <c r="G410" s="185" t="s">
        <v>331</v>
      </c>
      <c r="H410" s="186">
        <v>30</v>
      </c>
      <c r="I410" s="187"/>
      <c r="J410" s="186">
        <f>ROUND(I410*H410,2)</f>
        <v>0</v>
      </c>
      <c r="K410" s="184" t="s">
        <v>18</v>
      </c>
      <c r="L410" s="43"/>
      <c r="M410" s="188" t="s">
        <v>18</v>
      </c>
      <c r="N410" s="189" t="s">
        <v>42</v>
      </c>
      <c r="O410" s="68"/>
      <c r="P410" s="190">
        <f>O410*H410</f>
        <v>0</v>
      </c>
      <c r="Q410" s="190">
        <v>0</v>
      </c>
      <c r="R410" s="190">
        <f>Q410*H410</f>
        <v>0</v>
      </c>
      <c r="S410" s="190">
        <v>0</v>
      </c>
      <c r="T410" s="190">
        <f>S410*H410</f>
        <v>0</v>
      </c>
      <c r="U410" s="191" t="s">
        <v>18</v>
      </c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R410" s="192" t="s">
        <v>343</v>
      </c>
      <c r="AT410" s="192" t="s">
        <v>212</v>
      </c>
      <c r="AU410" s="192" t="s">
        <v>83</v>
      </c>
      <c r="AY410" s="21" t="s">
        <v>208</v>
      </c>
      <c r="BE410" s="193">
        <f>IF(N410="základní",J410,0)</f>
        <v>0</v>
      </c>
      <c r="BF410" s="193">
        <f>IF(N410="snížená",J410,0)</f>
        <v>0</v>
      </c>
      <c r="BG410" s="193">
        <f>IF(N410="zákl. přenesená",J410,0)</f>
        <v>0</v>
      </c>
      <c r="BH410" s="193">
        <f>IF(N410="sníž. přenesená",J410,0)</f>
        <v>0</v>
      </c>
      <c r="BI410" s="193">
        <f>IF(N410="nulová",J410,0)</f>
        <v>0</v>
      </c>
      <c r="BJ410" s="21" t="s">
        <v>76</v>
      </c>
      <c r="BK410" s="193">
        <f>ROUND(I410*H410,2)</f>
        <v>0</v>
      </c>
      <c r="BL410" s="21" t="s">
        <v>343</v>
      </c>
      <c r="BM410" s="192" t="s">
        <v>4745</v>
      </c>
    </row>
    <row r="411" spans="1:65" s="2" customFormat="1" ht="11.25">
      <c r="A411" s="38"/>
      <c r="B411" s="39"/>
      <c r="C411" s="40"/>
      <c r="D411" s="194" t="s">
        <v>217</v>
      </c>
      <c r="E411" s="40"/>
      <c r="F411" s="195" t="s">
        <v>4744</v>
      </c>
      <c r="G411" s="40"/>
      <c r="H411" s="40"/>
      <c r="I411" s="196"/>
      <c r="J411" s="40"/>
      <c r="K411" s="40"/>
      <c r="L411" s="43"/>
      <c r="M411" s="197"/>
      <c r="N411" s="198"/>
      <c r="O411" s="68"/>
      <c r="P411" s="68"/>
      <c r="Q411" s="68"/>
      <c r="R411" s="68"/>
      <c r="S411" s="68"/>
      <c r="T411" s="68"/>
      <c r="U411" s="69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T411" s="21" t="s">
        <v>217</v>
      </c>
      <c r="AU411" s="21" t="s">
        <v>83</v>
      </c>
    </row>
    <row r="412" spans="1:65" s="2" customFormat="1" ht="16.5" customHeight="1">
      <c r="A412" s="38"/>
      <c r="B412" s="39"/>
      <c r="C412" s="249" t="s">
        <v>2101</v>
      </c>
      <c r="D412" s="249" t="s">
        <v>1397</v>
      </c>
      <c r="E412" s="250" t="s">
        <v>4746</v>
      </c>
      <c r="F412" s="251" t="s">
        <v>4744</v>
      </c>
      <c r="G412" s="252" t="s">
        <v>331</v>
      </c>
      <c r="H412" s="253">
        <v>30</v>
      </c>
      <c r="I412" s="254"/>
      <c r="J412" s="253">
        <f>ROUND(I412*H412,2)</f>
        <v>0</v>
      </c>
      <c r="K412" s="251" t="s">
        <v>18</v>
      </c>
      <c r="L412" s="255"/>
      <c r="M412" s="256" t="s">
        <v>18</v>
      </c>
      <c r="N412" s="257" t="s">
        <v>42</v>
      </c>
      <c r="O412" s="68"/>
      <c r="P412" s="190">
        <f>O412*H412</f>
        <v>0</v>
      </c>
      <c r="Q412" s="190">
        <v>0</v>
      </c>
      <c r="R412" s="190">
        <f>Q412*H412</f>
        <v>0</v>
      </c>
      <c r="S412" s="190">
        <v>0</v>
      </c>
      <c r="T412" s="190">
        <f>S412*H412</f>
        <v>0</v>
      </c>
      <c r="U412" s="191" t="s">
        <v>18</v>
      </c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R412" s="192" t="s">
        <v>545</v>
      </c>
      <c r="AT412" s="192" t="s">
        <v>1397</v>
      </c>
      <c r="AU412" s="192" t="s">
        <v>83</v>
      </c>
      <c r="AY412" s="21" t="s">
        <v>208</v>
      </c>
      <c r="BE412" s="193">
        <f>IF(N412="základní",J412,0)</f>
        <v>0</v>
      </c>
      <c r="BF412" s="193">
        <f>IF(N412="snížená",J412,0)</f>
        <v>0</v>
      </c>
      <c r="BG412" s="193">
        <f>IF(N412="zákl. přenesená",J412,0)</f>
        <v>0</v>
      </c>
      <c r="BH412" s="193">
        <f>IF(N412="sníž. přenesená",J412,0)</f>
        <v>0</v>
      </c>
      <c r="BI412" s="193">
        <f>IF(N412="nulová",J412,0)</f>
        <v>0</v>
      </c>
      <c r="BJ412" s="21" t="s">
        <v>76</v>
      </c>
      <c r="BK412" s="193">
        <f>ROUND(I412*H412,2)</f>
        <v>0</v>
      </c>
      <c r="BL412" s="21" t="s">
        <v>343</v>
      </c>
      <c r="BM412" s="192" t="s">
        <v>4747</v>
      </c>
    </row>
    <row r="413" spans="1:65" s="2" customFormat="1" ht="11.25">
      <c r="A413" s="38"/>
      <c r="B413" s="39"/>
      <c r="C413" s="40"/>
      <c r="D413" s="194" t="s">
        <v>217</v>
      </c>
      <c r="E413" s="40"/>
      <c r="F413" s="195" t="s">
        <v>4744</v>
      </c>
      <c r="G413" s="40"/>
      <c r="H413" s="40"/>
      <c r="I413" s="196"/>
      <c r="J413" s="40"/>
      <c r="K413" s="40"/>
      <c r="L413" s="43"/>
      <c r="M413" s="197"/>
      <c r="N413" s="198"/>
      <c r="O413" s="68"/>
      <c r="P413" s="68"/>
      <c r="Q413" s="68"/>
      <c r="R413" s="68"/>
      <c r="S413" s="68"/>
      <c r="T413" s="68"/>
      <c r="U413" s="69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21" t="s">
        <v>217</v>
      </c>
      <c r="AU413" s="21" t="s">
        <v>83</v>
      </c>
    </row>
    <row r="414" spans="1:65" s="2" customFormat="1" ht="16.5" customHeight="1">
      <c r="A414" s="38"/>
      <c r="B414" s="39"/>
      <c r="C414" s="182" t="s">
        <v>2107</v>
      </c>
      <c r="D414" s="182" t="s">
        <v>212</v>
      </c>
      <c r="E414" s="183" t="s">
        <v>4748</v>
      </c>
      <c r="F414" s="184" t="s">
        <v>4749</v>
      </c>
      <c r="G414" s="185" t="s">
        <v>331</v>
      </c>
      <c r="H414" s="186">
        <v>1</v>
      </c>
      <c r="I414" s="187"/>
      <c r="J414" s="186">
        <f>ROUND(I414*H414,2)</f>
        <v>0</v>
      </c>
      <c r="K414" s="184" t="s">
        <v>18</v>
      </c>
      <c r="L414" s="43"/>
      <c r="M414" s="188" t="s">
        <v>18</v>
      </c>
      <c r="N414" s="189" t="s">
        <v>42</v>
      </c>
      <c r="O414" s="68"/>
      <c r="P414" s="190">
        <f>O414*H414</f>
        <v>0</v>
      </c>
      <c r="Q414" s="190">
        <v>0</v>
      </c>
      <c r="R414" s="190">
        <f>Q414*H414</f>
        <v>0</v>
      </c>
      <c r="S414" s="190">
        <v>0</v>
      </c>
      <c r="T414" s="190">
        <f>S414*H414</f>
        <v>0</v>
      </c>
      <c r="U414" s="191" t="s">
        <v>18</v>
      </c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R414" s="192" t="s">
        <v>343</v>
      </c>
      <c r="AT414" s="192" t="s">
        <v>212</v>
      </c>
      <c r="AU414" s="192" t="s">
        <v>83</v>
      </c>
      <c r="AY414" s="21" t="s">
        <v>208</v>
      </c>
      <c r="BE414" s="193">
        <f>IF(N414="základní",J414,0)</f>
        <v>0</v>
      </c>
      <c r="BF414" s="193">
        <f>IF(N414="snížená",J414,0)</f>
        <v>0</v>
      </c>
      <c r="BG414" s="193">
        <f>IF(N414="zákl. přenesená",J414,0)</f>
        <v>0</v>
      </c>
      <c r="BH414" s="193">
        <f>IF(N414="sníž. přenesená",J414,0)</f>
        <v>0</v>
      </c>
      <c r="BI414" s="193">
        <f>IF(N414="nulová",J414,0)</f>
        <v>0</v>
      </c>
      <c r="BJ414" s="21" t="s">
        <v>76</v>
      </c>
      <c r="BK414" s="193">
        <f>ROUND(I414*H414,2)</f>
        <v>0</v>
      </c>
      <c r="BL414" s="21" t="s">
        <v>343</v>
      </c>
      <c r="BM414" s="192" t="s">
        <v>4750</v>
      </c>
    </row>
    <row r="415" spans="1:65" s="2" customFormat="1" ht="11.25">
      <c r="A415" s="38"/>
      <c r="B415" s="39"/>
      <c r="C415" s="40"/>
      <c r="D415" s="194" t="s">
        <v>217</v>
      </c>
      <c r="E415" s="40"/>
      <c r="F415" s="195" t="s">
        <v>4749</v>
      </c>
      <c r="G415" s="40"/>
      <c r="H415" s="40"/>
      <c r="I415" s="196"/>
      <c r="J415" s="40"/>
      <c r="K415" s="40"/>
      <c r="L415" s="43"/>
      <c r="M415" s="197"/>
      <c r="N415" s="198"/>
      <c r="O415" s="68"/>
      <c r="P415" s="68"/>
      <c r="Q415" s="68"/>
      <c r="R415" s="68"/>
      <c r="S415" s="68"/>
      <c r="T415" s="68"/>
      <c r="U415" s="69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21" t="s">
        <v>217</v>
      </c>
      <c r="AU415" s="21" t="s">
        <v>83</v>
      </c>
    </row>
    <row r="416" spans="1:65" s="2" customFormat="1" ht="16.5" customHeight="1">
      <c r="A416" s="38"/>
      <c r="B416" s="39"/>
      <c r="C416" s="249" t="s">
        <v>2113</v>
      </c>
      <c r="D416" s="249" t="s">
        <v>1397</v>
      </c>
      <c r="E416" s="250" t="s">
        <v>4751</v>
      </c>
      <c r="F416" s="251" t="s">
        <v>4749</v>
      </c>
      <c r="G416" s="252" t="s">
        <v>331</v>
      </c>
      <c r="H416" s="253">
        <v>1</v>
      </c>
      <c r="I416" s="254"/>
      <c r="J416" s="253">
        <f>ROUND(I416*H416,2)</f>
        <v>0</v>
      </c>
      <c r="K416" s="251" t="s">
        <v>18</v>
      </c>
      <c r="L416" s="255"/>
      <c r="M416" s="256" t="s">
        <v>18</v>
      </c>
      <c r="N416" s="257" t="s">
        <v>42</v>
      </c>
      <c r="O416" s="68"/>
      <c r="P416" s="190">
        <f>O416*H416</f>
        <v>0</v>
      </c>
      <c r="Q416" s="190">
        <v>0</v>
      </c>
      <c r="R416" s="190">
        <f>Q416*H416</f>
        <v>0</v>
      </c>
      <c r="S416" s="190">
        <v>0</v>
      </c>
      <c r="T416" s="190">
        <f>S416*H416</f>
        <v>0</v>
      </c>
      <c r="U416" s="191" t="s">
        <v>18</v>
      </c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R416" s="192" t="s">
        <v>545</v>
      </c>
      <c r="AT416" s="192" t="s">
        <v>1397</v>
      </c>
      <c r="AU416" s="192" t="s">
        <v>83</v>
      </c>
      <c r="AY416" s="21" t="s">
        <v>208</v>
      </c>
      <c r="BE416" s="193">
        <f>IF(N416="základní",J416,0)</f>
        <v>0</v>
      </c>
      <c r="BF416" s="193">
        <f>IF(N416="snížená",J416,0)</f>
        <v>0</v>
      </c>
      <c r="BG416" s="193">
        <f>IF(N416="zákl. přenesená",J416,0)</f>
        <v>0</v>
      </c>
      <c r="BH416" s="193">
        <f>IF(N416="sníž. přenesená",J416,0)</f>
        <v>0</v>
      </c>
      <c r="BI416" s="193">
        <f>IF(N416="nulová",J416,0)</f>
        <v>0</v>
      </c>
      <c r="BJ416" s="21" t="s">
        <v>76</v>
      </c>
      <c r="BK416" s="193">
        <f>ROUND(I416*H416,2)</f>
        <v>0</v>
      </c>
      <c r="BL416" s="21" t="s">
        <v>343</v>
      </c>
      <c r="BM416" s="192" t="s">
        <v>4752</v>
      </c>
    </row>
    <row r="417" spans="1:65" s="2" customFormat="1" ht="11.25">
      <c r="A417" s="38"/>
      <c r="B417" s="39"/>
      <c r="C417" s="40"/>
      <c r="D417" s="194" t="s">
        <v>217</v>
      </c>
      <c r="E417" s="40"/>
      <c r="F417" s="195" t="s">
        <v>4749</v>
      </c>
      <c r="G417" s="40"/>
      <c r="H417" s="40"/>
      <c r="I417" s="196"/>
      <c r="J417" s="40"/>
      <c r="K417" s="40"/>
      <c r="L417" s="43"/>
      <c r="M417" s="197"/>
      <c r="N417" s="198"/>
      <c r="O417" s="68"/>
      <c r="P417" s="68"/>
      <c r="Q417" s="68"/>
      <c r="R417" s="68"/>
      <c r="S417" s="68"/>
      <c r="T417" s="68"/>
      <c r="U417" s="69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T417" s="21" t="s">
        <v>217</v>
      </c>
      <c r="AU417" s="21" t="s">
        <v>83</v>
      </c>
    </row>
    <row r="418" spans="1:65" s="2" customFormat="1" ht="16.5" customHeight="1">
      <c r="A418" s="38"/>
      <c r="B418" s="39"/>
      <c r="C418" s="182" t="s">
        <v>2119</v>
      </c>
      <c r="D418" s="182" t="s">
        <v>212</v>
      </c>
      <c r="E418" s="183" t="s">
        <v>4753</v>
      </c>
      <c r="F418" s="184" t="s">
        <v>4754</v>
      </c>
      <c r="G418" s="185" t="s">
        <v>1974</v>
      </c>
      <c r="H418" s="186">
        <v>2</v>
      </c>
      <c r="I418" s="187"/>
      <c r="J418" s="186">
        <f>ROUND(I418*H418,2)</f>
        <v>0</v>
      </c>
      <c r="K418" s="184" t="s">
        <v>18</v>
      </c>
      <c r="L418" s="43"/>
      <c r="M418" s="188" t="s">
        <v>18</v>
      </c>
      <c r="N418" s="189" t="s">
        <v>42</v>
      </c>
      <c r="O418" s="68"/>
      <c r="P418" s="190">
        <f>O418*H418</f>
        <v>0</v>
      </c>
      <c r="Q418" s="190">
        <v>0</v>
      </c>
      <c r="R418" s="190">
        <f>Q418*H418</f>
        <v>0</v>
      </c>
      <c r="S418" s="190">
        <v>0</v>
      </c>
      <c r="T418" s="190">
        <f>S418*H418</f>
        <v>0</v>
      </c>
      <c r="U418" s="191" t="s">
        <v>18</v>
      </c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192" t="s">
        <v>343</v>
      </c>
      <c r="AT418" s="192" t="s">
        <v>212</v>
      </c>
      <c r="AU418" s="192" t="s">
        <v>83</v>
      </c>
      <c r="AY418" s="21" t="s">
        <v>208</v>
      </c>
      <c r="BE418" s="193">
        <f>IF(N418="základní",J418,0)</f>
        <v>0</v>
      </c>
      <c r="BF418" s="193">
        <f>IF(N418="snížená",J418,0)</f>
        <v>0</v>
      </c>
      <c r="BG418" s="193">
        <f>IF(N418="zákl. přenesená",J418,0)</f>
        <v>0</v>
      </c>
      <c r="BH418" s="193">
        <f>IF(N418="sníž. přenesená",J418,0)</f>
        <v>0</v>
      </c>
      <c r="BI418" s="193">
        <f>IF(N418="nulová",J418,0)</f>
        <v>0</v>
      </c>
      <c r="BJ418" s="21" t="s">
        <v>76</v>
      </c>
      <c r="BK418" s="193">
        <f>ROUND(I418*H418,2)</f>
        <v>0</v>
      </c>
      <c r="BL418" s="21" t="s">
        <v>343</v>
      </c>
      <c r="BM418" s="192" t="s">
        <v>4755</v>
      </c>
    </row>
    <row r="419" spans="1:65" s="2" customFormat="1" ht="11.25">
      <c r="A419" s="38"/>
      <c r="B419" s="39"/>
      <c r="C419" s="40"/>
      <c r="D419" s="194" t="s">
        <v>217</v>
      </c>
      <c r="E419" s="40"/>
      <c r="F419" s="195" t="s">
        <v>4754</v>
      </c>
      <c r="G419" s="40"/>
      <c r="H419" s="40"/>
      <c r="I419" s="196"/>
      <c r="J419" s="40"/>
      <c r="K419" s="40"/>
      <c r="L419" s="43"/>
      <c r="M419" s="197"/>
      <c r="N419" s="198"/>
      <c r="O419" s="68"/>
      <c r="P419" s="68"/>
      <c r="Q419" s="68"/>
      <c r="R419" s="68"/>
      <c r="S419" s="68"/>
      <c r="T419" s="68"/>
      <c r="U419" s="69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21" t="s">
        <v>217</v>
      </c>
      <c r="AU419" s="21" t="s">
        <v>83</v>
      </c>
    </row>
    <row r="420" spans="1:65" s="2" customFormat="1" ht="16.5" customHeight="1">
      <c r="A420" s="38"/>
      <c r="B420" s="39"/>
      <c r="C420" s="249" t="s">
        <v>2127</v>
      </c>
      <c r="D420" s="249" t="s">
        <v>1397</v>
      </c>
      <c r="E420" s="250" t="s">
        <v>4756</v>
      </c>
      <c r="F420" s="251" t="s">
        <v>4754</v>
      </c>
      <c r="G420" s="252" t="s">
        <v>331</v>
      </c>
      <c r="H420" s="253">
        <v>2</v>
      </c>
      <c r="I420" s="254"/>
      <c r="J420" s="253">
        <f>ROUND(I420*H420,2)</f>
        <v>0</v>
      </c>
      <c r="K420" s="251" t="s">
        <v>18</v>
      </c>
      <c r="L420" s="255"/>
      <c r="M420" s="256" t="s">
        <v>18</v>
      </c>
      <c r="N420" s="257" t="s">
        <v>42</v>
      </c>
      <c r="O420" s="68"/>
      <c r="P420" s="190">
        <f>O420*H420</f>
        <v>0</v>
      </c>
      <c r="Q420" s="190">
        <v>0</v>
      </c>
      <c r="R420" s="190">
        <f>Q420*H420</f>
        <v>0</v>
      </c>
      <c r="S420" s="190">
        <v>0</v>
      </c>
      <c r="T420" s="190">
        <f>S420*H420</f>
        <v>0</v>
      </c>
      <c r="U420" s="191" t="s">
        <v>18</v>
      </c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R420" s="192" t="s">
        <v>545</v>
      </c>
      <c r="AT420" s="192" t="s">
        <v>1397</v>
      </c>
      <c r="AU420" s="192" t="s">
        <v>83</v>
      </c>
      <c r="AY420" s="21" t="s">
        <v>208</v>
      </c>
      <c r="BE420" s="193">
        <f>IF(N420="základní",J420,0)</f>
        <v>0</v>
      </c>
      <c r="BF420" s="193">
        <f>IF(N420="snížená",J420,0)</f>
        <v>0</v>
      </c>
      <c r="BG420" s="193">
        <f>IF(N420="zákl. přenesená",J420,0)</f>
        <v>0</v>
      </c>
      <c r="BH420" s="193">
        <f>IF(N420="sníž. přenesená",J420,0)</f>
        <v>0</v>
      </c>
      <c r="BI420" s="193">
        <f>IF(N420="nulová",J420,0)</f>
        <v>0</v>
      </c>
      <c r="BJ420" s="21" t="s">
        <v>76</v>
      </c>
      <c r="BK420" s="193">
        <f>ROUND(I420*H420,2)</f>
        <v>0</v>
      </c>
      <c r="BL420" s="21" t="s">
        <v>343</v>
      </c>
      <c r="BM420" s="192" t="s">
        <v>4757</v>
      </c>
    </row>
    <row r="421" spans="1:65" s="2" customFormat="1" ht="11.25">
      <c r="A421" s="38"/>
      <c r="B421" s="39"/>
      <c r="C421" s="40"/>
      <c r="D421" s="194" t="s">
        <v>217</v>
      </c>
      <c r="E421" s="40"/>
      <c r="F421" s="195" t="s">
        <v>4754</v>
      </c>
      <c r="G421" s="40"/>
      <c r="H421" s="40"/>
      <c r="I421" s="196"/>
      <c r="J421" s="40"/>
      <c r="K421" s="40"/>
      <c r="L421" s="43"/>
      <c r="M421" s="197"/>
      <c r="N421" s="198"/>
      <c r="O421" s="68"/>
      <c r="P421" s="68"/>
      <c r="Q421" s="68"/>
      <c r="R421" s="68"/>
      <c r="S421" s="68"/>
      <c r="T421" s="68"/>
      <c r="U421" s="69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21" t="s">
        <v>217</v>
      </c>
      <c r="AU421" s="21" t="s">
        <v>83</v>
      </c>
    </row>
    <row r="422" spans="1:65" s="2" customFormat="1" ht="16.5" customHeight="1">
      <c r="A422" s="38"/>
      <c r="B422" s="39"/>
      <c r="C422" s="182" t="s">
        <v>2133</v>
      </c>
      <c r="D422" s="182" t="s">
        <v>212</v>
      </c>
      <c r="E422" s="183" t="s">
        <v>4545</v>
      </c>
      <c r="F422" s="184" t="s">
        <v>4546</v>
      </c>
      <c r="G422" s="185" t="s">
        <v>331</v>
      </c>
      <c r="H422" s="186">
        <v>30</v>
      </c>
      <c r="I422" s="187"/>
      <c r="J422" s="186">
        <f>ROUND(I422*H422,2)</f>
        <v>0</v>
      </c>
      <c r="K422" s="184" t="s">
        <v>18</v>
      </c>
      <c r="L422" s="43"/>
      <c r="M422" s="188" t="s">
        <v>18</v>
      </c>
      <c r="N422" s="189" t="s">
        <v>42</v>
      </c>
      <c r="O422" s="68"/>
      <c r="P422" s="190">
        <f>O422*H422</f>
        <v>0</v>
      </c>
      <c r="Q422" s="190">
        <v>0</v>
      </c>
      <c r="R422" s="190">
        <f>Q422*H422</f>
        <v>0</v>
      </c>
      <c r="S422" s="190">
        <v>0</v>
      </c>
      <c r="T422" s="190">
        <f>S422*H422</f>
        <v>0</v>
      </c>
      <c r="U422" s="191" t="s">
        <v>18</v>
      </c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2" t="s">
        <v>343</v>
      </c>
      <c r="AT422" s="192" t="s">
        <v>212</v>
      </c>
      <c r="AU422" s="192" t="s">
        <v>83</v>
      </c>
      <c r="AY422" s="21" t="s">
        <v>208</v>
      </c>
      <c r="BE422" s="193">
        <f>IF(N422="základní",J422,0)</f>
        <v>0</v>
      </c>
      <c r="BF422" s="193">
        <f>IF(N422="snížená",J422,0)</f>
        <v>0</v>
      </c>
      <c r="BG422" s="193">
        <f>IF(N422="zákl. přenesená",J422,0)</f>
        <v>0</v>
      </c>
      <c r="BH422" s="193">
        <f>IF(N422="sníž. přenesená",J422,0)</f>
        <v>0</v>
      </c>
      <c r="BI422" s="193">
        <f>IF(N422="nulová",J422,0)</f>
        <v>0</v>
      </c>
      <c r="BJ422" s="21" t="s">
        <v>76</v>
      </c>
      <c r="BK422" s="193">
        <f>ROUND(I422*H422,2)</f>
        <v>0</v>
      </c>
      <c r="BL422" s="21" t="s">
        <v>343</v>
      </c>
      <c r="BM422" s="192" t="s">
        <v>4758</v>
      </c>
    </row>
    <row r="423" spans="1:65" s="2" customFormat="1" ht="11.25">
      <c r="A423" s="38"/>
      <c r="B423" s="39"/>
      <c r="C423" s="40"/>
      <c r="D423" s="194" t="s">
        <v>217</v>
      </c>
      <c r="E423" s="40"/>
      <c r="F423" s="195" t="s">
        <v>4546</v>
      </c>
      <c r="G423" s="40"/>
      <c r="H423" s="40"/>
      <c r="I423" s="196"/>
      <c r="J423" s="40"/>
      <c r="K423" s="40"/>
      <c r="L423" s="43"/>
      <c r="M423" s="197"/>
      <c r="N423" s="198"/>
      <c r="O423" s="68"/>
      <c r="P423" s="68"/>
      <c r="Q423" s="68"/>
      <c r="R423" s="68"/>
      <c r="S423" s="68"/>
      <c r="T423" s="68"/>
      <c r="U423" s="69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21" t="s">
        <v>217</v>
      </c>
      <c r="AU423" s="21" t="s">
        <v>83</v>
      </c>
    </row>
    <row r="424" spans="1:65" s="2" customFormat="1" ht="16.5" customHeight="1">
      <c r="A424" s="38"/>
      <c r="B424" s="39"/>
      <c r="C424" s="249" t="s">
        <v>2142</v>
      </c>
      <c r="D424" s="249" t="s">
        <v>1397</v>
      </c>
      <c r="E424" s="250" t="s">
        <v>4547</v>
      </c>
      <c r="F424" s="251" t="s">
        <v>4546</v>
      </c>
      <c r="G424" s="252" t="s">
        <v>331</v>
      </c>
      <c r="H424" s="253">
        <v>30</v>
      </c>
      <c r="I424" s="254"/>
      <c r="J424" s="253">
        <f>ROUND(I424*H424,2)</f>
        <v>0</v>
      </c>
      <c r="K424" s="251" t="s">
        <v>18</v>
      </c>
      <c r="L424" s="255"/>
      <c r="M424" s="256" t="s">
        <v>18</v>
      </c>
      <c r="N424" s="257" t="s">
        <v>42</v>
      </c>
      <c r="O424" s="68"/>
      <c r="P424" s="190">
        <f>O424*H424</f>
        <v>0</v>
      </c>
      <c r="Q424" s="190">
        <v>0</v>
      </c>
      <c r="R424" s="190">
        <f>Q424*H424</f>
        <v>0</v>
      </c>
      <c r="S424" s="190">
        <v>0</v>
      </c>
      <c r="T424" s="190">
        <f>S424*H424</f>
        <v>0</v>
      </c>
      <c r="U424" s="191" t="s">
        <v>18</v>
      </c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92" t="s">
        <v>545</v>
      </c>
      <c r="AT424" s="192" t="s">
        <v>1397</v>
      </c>
      <c r="AU424" s="192" t="s">
        <v>83</v>
      </c>
      <c r="AY424" s="21" t="s">
        <v>208</v>
      </c>
      <c r="BE424" s="193">
        <f>IF(N424="základní",J424,0)</f>
        <v>0</v>
      </c>
      <c r="BF424" s="193">
        <f>IF(N424="snížená",J424,0)</f>
        <v>0</v>
      </c>
      <c r="BG424" s="193">
        <f>IF(N424="zákl. přenesená",J424,0)</f>
        <v>0</v>
      </c>
      <c r="BH424" s="193">
        <f>IF(N424="sníž. přenesená",J424,0)</f>
        <v>0</v>
      </c>
      <c r="BI424" s="193">
        <f>IF(N424="nulová",J424,0)</f>
        <v>0</v>
      </c>
      <c r="BJ424" s="21" t="s">
        <v>76</v>
      </c>
      <c r="BK424" s="193">
        <f>ROUND(I424*H424,2)</f>
        <v>0</v>
      </c>
      <c r="BL424" s="21" t="s">
        <v>343</v>
      </c>
      <c r="BM424" s="192" t="s">
        <v>4759</v>
      </c>
    </row>
    <row r="425" spans="1:65" s="2" customFormat="1" ht="11.25">
      <c r="A425" s="38"/>
      <c r="B425" s="39"/>
      <c r="C425" s="40"/>
      <c r="D425" s="194" t="s">
        <v>217</v>
      </c>
      <c r="E425" s="40"/>
      <c r="F425" s="195" t="s">
        <v>4546</v>
      </c>
      <c r="G425" s="40"/>
      <c r="H425" s="40"/>
      <c r="I425" s="196"/>
      <c r="J425" s="40"/>
      <c r="K425" s="40"/>
      <c r="L425" s="43"/>
      <c r="M425" s="197"/>
      <c r="N425" s="198"/>
      <c r="O425" s="68"/>
      <c r="P425" s="68"/>
      <c r="Q425" s="68"/>
      <c r="R425" s="68"/>
      <c r="S425" s="68"/>
      <c r="T425" s="68"/>
      <c r="U425" s="69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21" t="s">
        <v>217</v>
      </c>
      <c r="AU425" s="21" t="s">
        <v>83</v>
      </c>
    </row>
    <row r="426" spans="1:65" s="2" customFormat="1" ht="16.5" customHeight="1">
      <c r="A426" s="38"/>
      <c r="B426" s="39"/>
      <c r="C426" s="182" t="s">
        <v>2148</v>
      </c>
      <c r="D426" s="182" t="s">
        <v>212</v>
      </c>
      <c r="E426" s="183" t="s">
        <v>4554</v>
      </c>
      <c r="F426" s="184" t="s">
        <v>4555</v>
      </c>
      <c r="G426" s="185" t="s">
        <v>1974</v>
      </c>
      <c r="H426" s="186">
        <v>15</v>
      </c>
      <c r="I426" s="187"/>
      <c r="J426" s="186">
        <f>ROUND(I426*H426,2)</f>
        <v>0</v>
      </c>
      <c r="K426" s="184" t="s">
        <v>18</v>
      </c>
      <c r="L426" s="43"/>
      <c r="M426" s="188" t="s">
        <v>18</v>
      </c>
      <c r="N426" s="189" t="s">
        <v>42</v>
      </c>
      <c r="O426" s="68"/>
      <c r="P426" s="190">
        <f>O426*H426</f>
        <v>0</v>
      </c>
      <c r="Q426" s="190">
        <v>0</v>
      </c>
      <c r="R426" s="190">
        <f>Q426*H426</f>
        <v>0</v>
      </c>
      <c r="S426" s="190">
        <v>0</v>
      </c>
      <c r="T426" s="190">
        <f>S426*H426</f>
        <v>0</v>
      </c>
      <c r="U426" s="191" t="s">
        <v>18</v>
      </c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2" t="s">
        <v>343</v>
      </c>
      <c r="AT426" s="192" t="s">
        <v>212</v>
      </c>
      <c r="AU426" s="192" t="s">
        <v>83</v>
      </c>
      <c r="AY426" s="21" t="s">
        <v>208</v>
      </c>
      <c r="BE426" s="193">
        <f>IF(N426="základní",J426,0)</f>
        <v>0</v>
      </c>
      <c r="BF426" s="193">
        <f>IF(N426="snížená",J426,0)</f>
        <v>0</v>
      </c>
      <c r="BG426" s="193">
        <f>IF(N426="zákl. přenesená",J426,0)</f>
        <v>0</v>
      </c>
      <c r="BH426" s="193">
        <f>IF(N426="sníž. přenesená",J426,0)</f>
        <v>0</v>
      </c>
      <c r="BI426" s="193">
        <f>IF(N426="nulová",J426,0)</f>
        <v>0</v>
      </c>
      <c r="BJ426" s="21" t="s">
        <v>76</v>
      </c>
      <c r="BK426" s="193">
        <f>ROUND(I426*H426,2)</f>
        <v>0</v>
      </c>
      <c r="BL426" s="21" t="s">
        <v>343</v>
      </c>
      <c r="BM426" s="192" t="s">
        <v>4760</v>
      </c>
    </row>
    <row r="427" spans="1:65" s="2" customFormat="1" ht="11.25">
      <c r="A427" s="38"/>
      <c r="B427" s="39"/>
      <c r="C427" s="40"/>
      <c r="D427" s="194" t="s">
        <v>217</v>
      </c>
      <c r="E427" s="40"/>
      <c r="F427" s="195" t="s">
        <v>4555</v>
      </c>
      <c r="G427" s="40"/>
      <c r="H427" s="40"/>
      <c r="I427" s="196"/>
      <c r="J427" s="40"/>
      <c r="K427" s="40"/>
      <c r="L427" s="43"/>
      <c r="M427" s="197"/>
      <c r="N427" s="198"/>
      <c r="O427" s="68"/>
      <c r="P427" s="68"/>
      <c r="Q427" s="68"/>
      <c r="R427" s="68"/>
      <c r="S427" s="68"/>
      <c r="T427" s="68"/>
      <c r="U427" s="69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21" t="s">
        <v>217</v>
      </c>
      <c r="AU427" s="21" t="s">
        <v>83</v>
      </c>
    </row>
    <row r="428" spans="1:65" s="2" customFormat="1" ht="16.5" customHeight="1">
      <c r="A428" s="38"/>
      <c r="B428" s="39"/>
      <c r="C428" s="249" t="s">
        <v>2154</v>
      </c>
      <c r="D428" s="249" t="s">
        <v>1397</v>
      </c>
      <c r="E428" s="250" t="s">
        <v>4556</v>
      </c>
      <c r="F428" s="251" t="s">
        <v>4555</v>
      </c>
      <c r="G428" s="252" t="s">
        <v>1974</v>
      </c>
      <c r="H428" s="253">
        <v>15</v>
      </c>
      <c r="I428" s="254"/>
      <c r="J428" s="253">
        <f>ROUND(I428*H428,2)</f>
        <v>0</v>
      </c>
      <c r="K428" s="251" t="s">
        <v>18</v>
      </c>
      <c r="L428" s="255"/>
      <c r="M428" s="256" t="s">
        <v>18</v>
      </c>
      <c r="N428" s="257" t="s">
        <v>42</v>
      </c>
      <c r="O428" s="68"/>
      <c r="P428" s="190">
        <f>O428*H428</f>
        <v>0</v>
      </c>
      <c r="Q428" s="190">
        <v>0</v>
      </c>
      <c r="R428" s="190">
        <f>Q428*H428</f>
        <v>0</v>
      </c>
      <c r="S428" s="190">
        <v>0</v>
      </c>
      <c r="T428" s="190">
        <f>S428*H428</f>
        <v>0</v>
      </c>
      <c r="U428" s="191" t="s">
        <v>18</v>
      </c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R428" s="192" t="s">
        <v>545</v>
      </c>
      <c r="AT428" s="192" t="s">
        <v>1397</v>
      </c>
      <c r="AU428" s="192" t="s">
        <v>83</v>
      </c>
      <c r="AY428" s="21" t="s">
        <v>208</v>
      </c>
      <c r="BE428" s="193">
        <f>IF(N428="základní",J428,0)</f>
        <v>0</v>
      </c>
      <c r="BF428" s="193">
        <f>IF(N428="snížená",J428,0)</f>
        <v>0</v>
      </c>
      <c r="BG428" s="193">
        <f>IF(N428="zákl. přenesená",J428,0)</f>
        <v>0</v>
      </c>
      <c r="BH428" s="193">
        <f>IF(N428="sníž. přenesená",J428,0)</f>
        <v>0</v>
      </c>
      <c r="BI428" s="193">
        <f>IF(N428="nulová",J428,0)</f>
        <v>0</v>
      </c>
      <c r="BJ428" s="21" t="s">
        <v>76</v>
      </c>
      <c r="BK428" s="193">
        <f>ROUND(I428*H428,2)</f>
        <v>0</v>
      </c>
      <c r="BL428" s="21" t="s">
        <v>343</v>
      </c>
      <c r="BM428" s="192" t="s">
        <v>4761</v>
      </c>
    </row>
    <row r="429" spans="1:65" s="2" customFormat="1" ht="11.25">
      <c r="A429" s="38"/>
      <c r="B429" s="39"/>
      <c r="C429" s="40"/>
      <c r="D429" s="194" t="s">
        <v>217</v>
      </c>
      <c r="E429" s="40"/>
      <c r="F429" s="195" t="s">
        <v>4555</v>
      </c>
      <c r="G429" s="40"/>
      <c r="H429" s="40"/>
      <c r="I429" s="196"/>
      <c r="J429" s="40"/>
      <c r="K429" s="40"/>
      <c r="L429" s="43"/>
      <c r="M429" s="197"/>
      <c r="N429" s="198"/>
      <c r="O429" s="68"/>
      <c r="P429" s="68"/>
      <c r="Q429" s="68"/>
      <c r="R429" s="68"/>
      <c r="S429" s="68"/>
      <c r="T429" s="68"/>
      <c r="U429" s="69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T429" s="21" t="s">
        <v>217</v>
      </c>
      <c r="AU429" s="21" t="s">
        <v>83</v>
      </c>
    </row>
    <row r="430" spans="1:65" s="2" customFormat="1" ht="24.2" customHeight="1">
      <c r="A430" s="38"/>
      <c r="B430" s="39"/>
      <c r="C430" s="182" t="s">
        <v>2160</v>
      </c>
      <c r="D430" s="182" t="s">
        <v>212</v>
      </c>
      <c r="E430" s="183" t="s">
        <v>4762</v>
      </c>
      <c r="F430" s="184" t="s">
        <v>4763</v>
      </c>
      <c r="G430" s="185" t="s">
        <v>1974</v>
      </c>
      <c r="H430" s="186">
        <v>2</v>
      </c>
      <c r="I430" s="187"/>
      <c r="J430" s="186">
        <f>ROUND(I430*H430,2)</f>
        <v>0</v>
      </c>
      <c r="K430" s="184" t="s">
        <v>18</v>
      </c>
      <c r="L430" s="43"/>
      <c r="M430" s="188" t="s">
        <v>18</v>
      </c>
      <c r="N430" s="189" t="s">
        <v>42</v>
      </c>
      <c r="O430" s="68"/>
      <c r="P430" s="190">
        <f>O430*H430</f>
        <v>0</v>
      </c>
      <c r="Q430" s="190">
        <v>0</v>
      </c>
      <c r="R430" s="190">
        <f>Q430*H430</f>
        <v>0</v>
      </c>
      <c r="S430" s="190">
        <v>0</v>
      </c>
      <c r="T430" s="190">
        <f>S430*H430</f>
        <v>0</v>
      </c>
      <c r="U430" s="191" t="s">
        <v>18</v>
      </c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92" t="s">
        <v>343</v>
      </c>
      <c r="AT430" s="192" t="s">
        <v>212</v>
      </c>
      <c r="AU430" s="192" t="s">
        <v>83</v>
      </c>
      <c r="AY430" s="21" t="s">
        <v>208</v>
      </c>
      <c r="BE430" s="193">
        <f>IF(N430="základní",J430,0)</f>
        <v>0</v>
      </c>
      <c r="BF430" s="193">
        <f>IF(N430="snížená",J430,0)</f>
        <v>0</v>
      </c>
      <c r="BG430" s="193">
        <f>IF(N430="zákl. přenesená",J430,0)</f>
        <v>0</v>
      </c>
      <c r="BH430" s="193">
        <f>IF(N430="sníž. přenesená",J430,0)</f>
        <v>0</v>
      </c>
      <c r="BI430" s="193">
        <f>IF(N430="nulová",J430,0)</f>
        <v>0</v>
      </c>
      <c r="BJ430" s="21" t="s">
        <v>76</v>
      </c>
      <c r="BK430" s="193">
        <f>ROUND(I430*H430,2)</f>
        <v>0</v>
      </c>
      <c r="BL430" s="21" t="s">
        <v>343</v>
      </c>
      <c r="BM430" s="192" t="s">
        <v>4764</v>
      </c>
    </row>
    <row r="431" spans="1:65" s="2" customFormat="1" ht="19.5">
      <c r="A431" s="38"/>
      <c r="B431" s="39"/>
      <c r="C431" s="40"/>
      <c r="D431" s="194" t="s">
        <v>217</v>
      </c>
      <c r="E431" s="40"/>
      <c r="F431" s="195" t="s">
        <v>4763</v>
      </c>
      <c r="G431" s="40"/>
      <c r="H431" s="40"/>
      <c r="I431" s="196"/>
      <c r="J431" s="40"/>
      <c r="K431" s="40"/>
      <c r="L431" s="43"/>
      <c r="M431" s="197"/>
      <c r="N431" s="198"/>
      <c r="O431" s="68"/>
      <c r="P431" s="68"/>
      <c r="Q431" s="68"/>
      <c r="R431" s="68"/>
      <c r="S431" s="68"/>
      <c r="T431" s="68"/>
      <c r="U431" s="69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T431" s="21" t="s">
        <v>217</v>
      </c>
      <c r="AU431" s="21" t="s">
        <v>83</v>
      </c>
    </row>
    <row r="432" spans="1:65" s="2" customFormat="1" ht="19.5">
      <c r="A432" s="38"/>
      <c r="B432" s="39"/>
      <c r="C432" s="40"/>
      <c r="D432" s="194" t="s">
        <v>703</v>
      </c>
      <c r="E432" s="40"/>
      <c r="F432" s="244" t="s">
        <v>4765</v>
      </c>
      <c r="G432" s="40"/>
      <c r="H432" s="40"/>
      <c r="I432" s="196"/>
      <c r="J432" s="40"/>
      <c r="K432" s="40"/>
      <c r="L432" s="43"/>
      <c r="M432" s="197"/>
      <c r="N432" s="198"/>
      <c r="O432" s="68"/>
      <c r="P432" s="68"/>
      <c r="Q432" s="68"/>
      <c r="R432" s="68"/>
      <c r="S432" s="68"/>
      <c r="T432" s="68"/>
      <c r="U432" s="69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T432" s="21" t="s">
        <v>703</v>
      </c>
      <c r="AU432" s="21" t="s">
        <v>83</v>
      </c>
    </row>
    <row r="433" spans="1:65" s="2" customFormat="1" ht="24.2" customHeight="1">
      <c r="A433" s="38"/>
      <c r="B433" s="39"/>
      <c r="C433" s="249" t="s">
        <v>2164</v>
      </c>
      <c r="D433" s="249" t="s">
        <v>1397</v>
      </c>
      <c r="E433" s="250" t="s">
        <v>4766</v>
      </c>
      <c r="F433" s="251" t="s">
        <v>4763</v>
      </c>
      <c r="G433" s="252" t="s">
        <v>1974</v>
      </c>
      <c r="H433" s="253">
        <v>2</v>
      </c>
      <c r="I433" s="254"/>
      <c r="J433" s="253">
        <f>ROUND(I433*H433,2)</f>
        <v>0</v>
      </c>
      <c r="K433" s="251" t="s">
        <v>18</v>
      </c>
      <c r="L433" s="255"/>
      <c r="M433" s="256" t="s">
        <v>18</v>
      </c>
      <c r="N433" s="257" t="s">
        <v>42</v>
      </c>
      <c r="O433" s="68"/>
      <c r="P433" s="190">
        <f>O433*H433</f>
        <v>0</v>
      </c>
      <c r="Q433" s="190">
        <v>0</v>
      </c>
      <c r="R433" s="190">
        <f>Q433*H433</f>
        <v>0</v>
      </c>
      <c r="S433" s="190">
        <v>0</v>
      </c>
      <c r="T433" s="190">
        <f>S433*H433</f>
        <v>0</v>
      </c>
      <c r="U433" s="191" t="s">
        <v>18</v>
      </c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R433" s="192" t="s">
        <v>545</v>
      </c>
      <c r="AT433" s="192" t="s">
        <v>1397</v>
      </c>
      <c r="AU433" s="192" t="s">
        <v>83</v>
      </c>
      <c r="AY433" s="21" t="s">
        <v>208</v>
      </c>
      <c r="BE433" s="193">
        <f>IF(N433="základní",J433,0)</f>
        <v>0</v>
      </c>
      <c r="BF433" s="193">
        <f>IF(N433="snížená",J433,0)</f>
        <v>0</v>
      </c>
      <c r="BG433" s="193">
        <f>IF(N433="zákl. přenesená",J433,0)</f>
        <v>0</v>
      </c>
      <c r="BH433" s="193">
        <f>IF(N433="sníž. přenesená",J433,0)</f>
        <v>0</v>
      </c>
      <c r="BI433" s="193">
        <f>IF(N433="nulová",J433,0)</f>
        <v>0</v>
      </c>
      <c r="BJ433" s="21" t="s">
        <v>76</v>
      </c>
      <c r="BK433" s="193">
        <f>ROUND(I433*H433,2)</f>
        <v>0</v>
      </c>
      <c r="BL433" s="21" t="s">
        <v>343</v>
      </c>
      <c r="BM433" s="192" t="s">
        <v>4767</v>
      </c>
    </row>
    <row r="434" spans="1:65" s="2" customFormat="1" ht="19.5">
      <c r="A434" s="38"/>
      <c r="B434" s="39"/>
      <c r="C434" s="40"/>
      <c r="D434" s="194" t="s">
        <v>217</v>
      </c>
      <c r="E434" s="40"/>
      <c r="F434" s="195" t="s">
        <v>4763</v>
      </c>
      <c r="G434" s="40"/>
      <c r="H434" s="40"/>
      <c r="I434" s="196"/>
      <c r="J434" s="40"/>
      <c r="K434" s="40"/>
      <c r="L434" s="43"/>
      <c r="M434" s="197"/>
      <c r="N434" s="198"/>
      <c r="O434" s="68"/>
      <c r="P434" s="68"/>
      <c r="Q434" s="68"/>
      <c r="R434" s="68"/>
      <c r="S434" s="68"/>
      <c r="T434" s="68"/>
      <c r="U434" s="69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T434" s="21" t="s">
        <v>217</v>
      </c>
      <c r="AU434" s="21" t="s">
        <v>83</v>
      </c>
    </row>
    <row r="435" spans="1:65" s="2" customFormat="1" ht="19.5">
      <c r="A435" s="38"/>
      <c r="B435" s="39"/>
      <c r="C435" s="40"/>
      <c r="D435" s="194" t="s">
        <v>703</v>
      </c>
      <c r="E435" s="40"/>
      <c r="F435" s="244" t="s">
        <v>4768</v>
      </c>
      <c r="G435" s="40"/>
      <c r="H435" s="40"/>
      <c r="I435" s="196"/>
      <c r="J435" s="40"/>
      <c r="K435" s="40"/>
      <c r="L435" s="43"/>
      <c r="M435" s="197"/>
      <c r="N435" s="198"/>
      <c r="O435" s="68"/>
      <c r="P435" s="68"/>
      <c r="Q435" s="68"/>
      <c r="R435" s="68"/>
      <c r="S435" s="68"/>
      <c r="T435" s="68"/>
      <c r="U435" s="69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T435" s="21" t="s">
        <v>703</v>
      </c>
      <c r="AU435" s="21" t="s">
        <v>83</v>
      </c>
    </row>
    <row r="436" spans="1:65" s="2" customFormat="1" ht="16.5" customHeight="1">
      <c r="A436" s="38"/>
      <c r="B436" s="39"/>
      <c r="C436" s="182" t="s">
        <v>2168</v>
      </c>
      <c r="D436" s="182" t="s">
        <v>212</v>
      </c>
      <c r="E436" s="183" t="s">
        <v>4731</v>
      </c>
      <c r="F436" s="184" t="s">
        <v>4732</v>
      </c>
      <c r="G436" s="185" t="s">
        <v>1974</v>
      </c>
      <c r="H436" s="186">
        <v>4</v>
      </c>
      <c r="I436" s="187"/>
      <c r="J436" s="186">
        <f>ROUND(I436*H436,2)</f>
        <v>0</v>
      </c>
      <c r="K436" s="184" t="s">
        <v>18</v>
      </c>
      <c r="L436" s="43"/>
      <c r="M436" s="188" t="s">
        <v>18</v>
      </c>
      <c r="N436" s="189" t="s">
        <v>42</v>
      </c>
      <c r="O436" s="68"/>
      <c r="P436" s="190">
        <f>O436*H436</f>
        <v>0</v>
      </c>
      <c r="Q436" s="190">
        <v>0</v>
      </c>
      <c r="R436" s="190">
        <f>Q436*H436</f>
        <v>0</v>
      </c>
      <c r="S436" s="190">
        <v>0</v>
      </c>
      <c r="T436" s="190">
        <f>S436*H436</f>
        <v>0</v>
      </c>
      <c r="U436" s="191" t="s">
        <v>18</v>
      </c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R436" s="192" t="s">
        <v>343</v>
      </c>
      <c r="AT436" s="192" t="s">
        <v>212</v>
      </c>
      <c r="AU436" s="192" t="s">
        <v>83</v>
      </c>
      <c r="AY436" s="21" t="s">
        <v>208</v>
      </c>
      <c r="BE436" s="193">
        <f>IF(N436="základní",J436,0)</f>
        <v>0</v>
      </c>
      <c r="BF436" s="193">
        <f>IF(N436="snížená",J436,0)</f>
        <v>0</v>
      </c>
      <c r="BG436" s="193">
        <f>IF(N436="zákl. přenesená",J436,0)</f>
        <v>0</v>
      </c>
      <c r="BH436" s="193">
        <f>IF(N436="sníž. přenesená",J436,0)</f>
        <v>0</v>
      </c>
      <c r="BI436" s="193">
        <f>IF(N436="nulová",J436,0)</f>
        <v>0</v>
      </c>
      <c r="BJ436" s="21" t="s">
        <v>76</v>
      </c>
      <c r="BK436" s="193">
        <f>ROUND(I436*H436,2)</f>
        <v>0</v>
      </c>
      <c r="BL436" s="21" t="s">
        <v>343</v>
      </c>
      <c r="BM436" s="192" t="s">
        <v>4769</v>
      </c>
    </row>
    <row r="437" spans="1:65" s="2" customFormat="1" ht="11.25">
      <c r="A437" s="38"/>
      <c r="B437" s="39"/>
      <c r="C437" s="40"/>
      <c r="D437" s="194" t="s">
        <v>217</v>
      </c>
      <c r="E437" s="40"/>
      <c r="F437" s="195" t="s">
        <v>4732</v>
      </c>
      <c r="G437" s="40"/>
      <c r="H437" s="40"/>
      <c r="I437" s="196"/>
      <c r="J437" s="40"/>
      <c r="K437" s="40"/>
      <c r="L437" s="43"/>
      <c r="M437" s="197"/>
      <c r="N437" s="198"/>
      <c r="O437" s="68"/>
      <c r="P437" s="68"/>
      <c r="Q437" s="68"/>
      <c r="R437" s="68"/>
      <c r="S437" s="68"/>
      <c r="T437" s="68"/>
      <c r="U437" s="69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21" t="s">
        <v>217</v>
      </c>
      <c r="AU437" s="21" t="s">
        <v>83</v>
      </c>
    </row>
    <row r="438" spans="1:65" s="2" customFormat="1" ht="16.5" customHeight="1">
      <c r="A438" s="38"/>
      <c r="B438" s="39"/>
      <c r="C438" s="182" t="s">
        <v>2173</v>
      </c>
      <c r="D438" s="182" t="s">
        <v>212</v>
      </c>
      <c r="E438" s="183" t="s">
        <v>4511</v>
      </c>
      <c r="F438" s="184" t="s">
        <v>4512</v>
      </c>
      <c r="G438" s="185" t="s">
        <v>331</v>
      </c>
      <c r="H438" s="186">
        <v>35</v>
      </c>
      <c r="I438" s="187"/>
      <c r="J438" s="186">
        <f>ROUND(I438*H438,2)</f>
        <v>0</v>
      </c>
      <c r="K438" s="184" t="s">
        <v>18</v>
      </c>
      <c r="L438" s="43"/>
      <c r="M438" s="188" t="s">
        <v>18</v>
      </c>
      <c r="N438" s="189" t="s">
        <v>42</v>
      </c>
      <c r="O438" s="68"/>
      <c r="P438" s="190">
        <f>O438*H438</f>
        <v>0</v>
      </c>
      <c r="Q438" s="190">
        <v>0</v>
      </c>
      <c r="R438" s="190">
        <f>Q438*H438</f>
        <v>0</v>
      </c>
      <c r="S438" s="190">
        <v>0</v>
      </c>
      <c r="T438" s="190">
        <f>S438*H438</f>
        <v>0</v>
      </c>
      <c r="U438" s="191" t="s">
        <v>18</v>
      </c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2" t="s">
        <v>343</v>
      </c>
      <c r="AT438" s="192" t="s">
        <v>212</v>
      </c>
      <c r="AU438" s="192" t="s">
        <v>83</v>
      </c>
      <c r="AY438" s="21" t="s">
        <v>208</v>
      </c>
      <c r="BE438" s="193">
        <f>IF(N438="základní",J438,0)</f>
        <v>0</v>
      </c>
      <c r="BF438" s="193">
        <f>IF(N438="snížená",J438,0)</f>
        <v>0</v>
      </c>
      <c r="BG438" s="193">
        <f>IF(N438="zákl. přenesená",J438,0)</f>
        <v>0</v>
      </c>
      <c r="BH438" s="193">
        <f>IF(N438="sníž. přenesená",J438,0)</f>
        <v>0</v>
      </c>
      <c r="BI438" s="193">
        <f>IF(N438="nulová",J438,0)</f>
        <v>0</v>
      </c>
      <c r="BJ438" s="21" t="s">
        <v>76</v>
      </c>
      <c r="BK438" s="193">
        <f>ROUND(I438*H438,2)</f>
        <v>0</v>
      </c>
      <c r="BL438" s="21" t="s">
        <v>343</v>
      </c>
      <c r="BM438" s="192" t="s">
        <v>4770</v>
      </c>
    </row>
    <row r="439" spans="1:65" s="2" customFormat="1" ht="11.25">
      <c r="A439" s="38"/>
      <c r="B439" s="39"/>
      <c r="C439" s="40"/>
      <c r="D439" s="194" t="s">
        <v>217</v>
      </c>
      <c r="E439" s="40"/>
      <c r="F439" s="195" t="s">
        <v>4512</v>
      </c>
      <c r="G439" s="40"/>
      <c r="H439" s="40"/>
      <c r="I439" s="196"/>
      <c r="J439" s="40"/>
      <c r="K439" s="40"/>
      <c r="L439" s="43"/>
      <c r="M439" s="197"/>
      <c r="N439" s="198"/>
      <c r="O439" s="68"/>
      <c r="P439" s="68"/>
      <c r="Q439" s="68"/>
      <c r="R439" s="68"/>
      <c r="S439" s="68"/>
      <c r="T439" s="68"/>
      <c r="U439" s="69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T439" s="21" t="s">
        <v>217</v>
      </c>
      <c r="AU439" s="21" t="s">
        <v>83</v>
      </c>
    </row>
    <row r="440" spans="1:65" s="12" customFormat="1" ht="20.85" customHeight="1">
      <c r="B440" s="166"/>
      <c r="C440" s="167"/>
      <c r="D440" s="168" t="s">
        <v>70</v>
      </c>
      <c r="E440" s="180" t="s">
        <v>4771</v>
      </c>
      <c r="F440" s="180" t="s">
        <v>4772</v>
      </c>
      <c r="G440" s="167"/>
      <c r="H440" s="167"/>
      <c r="I440" s="170"/>
      <c r="J440" s="181">
        <f>BK440</f>
        <v>0</v>
      </c>
      <c r="K440" s="167"/>
      <c r="L440" s="172"/>
      <c r="M440" s="173"/>
      <c r="N440" s="174"/>
      <c r="O440" s="174"/>
      <c r="P440" s="175">
        <f>SUM(P441:P464)</f>
        <v>0</v>
      </c>
      <c r="Q440" s="174"/>
      <c r="R440" s="175">
        <f>SUM(R441:R464)</f>
        <v>0</v>
      </c>
      <c r="S440" s="174"/>
      <c r="T440" s="175">
        <f>SUM(T441:T464)</f>
        <v>0</v>
      </c>
      <c r="U440" s="176"/>
      <c r="AR440" s="177" t="s">
        <v>76</v>
      </c>
      <c r="AT440" s="178" t="s">
        <v>70</v>
      </c>
      <c r="AU440" s="178" t="s">
        <v>80</v>
      </c>
      <c r="AY440" s="177" t="s">
        <v>208</v>
      </c>
      <c r="BK440" s="179">
        <f>SUM(BK441:BK464)</f>
        <v>0</v>
      </c>
    </row>
    <row r="441" spans="1:65" s="2" customFormat="1" ht="16.5" customHeight="1">
      <c r="A441" s="38"/>
      <c r="B441" s="39"/>
      <c r="C441" s="182" t="s">
        <v>2179</v>
      </c>
      <c r="D441" s="182" t="s">
        <v>212</v>
      </c>
      <c r="E441" s="183" t="s">
        <v>4773</v>
      </c>
      <c r="F441" s="184" t="s">
        <v>4774</v>
      </c>
      <c r="G441" s="185" t="s">
        <v>331</v>
      </c>
      <c r="H441" s="186">
        <v>30</v>
      </c>
      <c r="I441" s="187"/>
      <c r="J441" s="186">
        <f>ROUND(I441*H441,2)</f>
        <v>0</v>
      </c>
      <c r="K441" s="184" t="s">
        <v>18</v>
      </c>
      <c r="L441" s="43"/>
      <c r="M441" s="188" t="s">
        <v>18</v>
      </c>
      <c r="N441" s="189" t="s">
        <v>42</v>
      </c>
      <c r="O441" s="68"/>
      <c r="P441" s="190">
        <f>O441*H441</f>
        <v>0</v>
      </c>
      <c r="Q441" s="190">
        <v>0</v>
      </c>
      <c r="R441" s="190">
        <f>Q441*H441</f>
        <v>0</v>
      </c>
      <c r="S441" s="190">
        <v>0</v>
      </c>
      <c r="T441" s="190">
        <f>S441*H441</f>
        <v>0</v>
      </c>
      <c r="U441" s="191" t="s">
        <v>18</v>
      </c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R441" s="192" t="s">
        <v>343</v>
      </c>
      <c r="AT441" s="192" t="s">
        <v>212</v>
      </c>
      <c r="AU441" s="192" t="s">
        <v>83</v>
      </c>
      <c r="AY441" s="21" t="s">
        <v>208</v>
      </c>
      <c r="BE441" s="193">
        <f>IF(N441="základní",J441,0)</f>
        <v>0</v>
      </c>
      <c r="BF441" s="193">
        <f>IF(N441="snížená",J441,0)</f>
        <v>0</v>
      </c>
      <c r="BG441" s="193">
        <f>IF(N441="zákl. přenesená",J441,0)</f>
        <v>0</v>
      </c>
      <c r="BH441" s="193">
        <f>IF(N441="sníž. přenesená",J441,0)</f>
        <v>0</v>
      </c>
      <c r="BI441" s="193">
        <f>IF(N441="nulová",J441,0)</f>
        <v>0</v>
      </c>
      <c r="BJ441" s="21" t="s">
        <v>76</v>
      </c>
      <c r="BK441" s="193">
        <f>ROUND(I441*H441,2)</f>
        <v>0</v>
      </c>
      <c r="BL441" s="21" t="s">
        <v>343</v>
      </c>
      <c r="BM441" s="192" t="s">
        <v>4775</v>
      </c>
    </row>
    <row r="442" spans="1:65" s="2" customFormat="1" ht="11.25">
      <c r="A442" s="38"/>
      <c r="B442" s="39"/>
      <c r="C442" s="40"/>
      <c r="D442" s="194" t="s">
        <v>217</v>
      </c>
      <c r="E442" s="40"/>
      <c r="F442" s="195" t="s">
        <v>4774</v>
      </c>
      <c r="G442" s="40"/>
      <c r="H442" s="40"/>
      <c r="I442" s="196"/>
      <c r="J442" s="40"/>
      <c r="K442" s="40"/>
      <c r="L442" s="43"/>
      <c r="M442" s="197"/>
      <c r="N442" s="198"/>
      <c r="O442" s="68"/>
      <c r="P442" s="68"/>
      <c r="Q442" s="68"/>
      <c r="R442" s="68"/>
      <c r="S442" s="68"/>
      <c r="T442" s="68"/>
      <c r="U442" s="69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T442" s="21" t="s">
        <v>217</v>
      </c>
      <c r="AU442" s="21" t="s">
        <v>83</v>
      </c>
    </row>
    <row r="443" spans="1:65" s="2" customFormat="1" ht="16.5" customHeight="1">
      <c r="A443" s="38"/>
      <c r="B443" s="39"/>
      <c r="C443" s="249" t="s">
        <v>2184</v>
      </c>
      <c r="D443" s="249" t="s">
        <v>1397</v>
      </c>
      <c r="E443" s="250" t="s">
        <v>4776</v>
      </c>
      <c r="F443" s="251" t="s">
        <v>4774</v>
      </c>
      <c r="G443" s="252" t="s">
        <v>331</v>
      </c>
      <c r="H443" s="253">
        <v>30</v>
      </c>
      <c r="I443" s="254"/>
      <c r="J443" s="253">
        <f>ROUND(I443*H443,2)</f>
        <v>0</v>
      </c>
      <c r="K443" s="251" t="s">
        <v>18</v>
      </c>
      <c r="L443" s="255"/>
      <c r="M443" s="256" t="s">
        <v>18</v>
      </c>
      <c r="N443" s="257" t="s">
        <v>42</v>
      </c>
      <c r="O443" s="68"/>
      <c r="P443" s="190">
        <f>O443*H443</f>
        <v>0</v>
      </c>
      <c r="Q443" s="190">
        <v>0</v>
      </c>
      <c r="R443" s="190">
        <f>Q443*H443</f>
        <v>0</v>
      </c>
      <c r="S443" s="190">
        <v>0</v>
      </c>
      <c r="T443" s="190">
        <f>S443*H443</f>
        <v>0</v>
      </c>
      <c r="U443" s="191" t="s">
        <v>18</v>
      </c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R443" s="192" t="s">
        <v>545</v>
      </c>
      <c r="AT443" s="192" t="s">
        <v>1397</v>
      </c>
      <c r="AU443" s="192" t="s">
        <v>83</v>
      </c>
      <c r="AY443" s="21" t="s">
        <v>208</v>
      </c>
      <c r="BE443" s="193">
        <f>IF(N443="základní",J443,0)</f>
        <v>0</v>
      </c>
      <c r="BF443" s="193">
        <f>IF(N443="snížená",J443,0)</f>
        <v>0</v>
      </c>
      <c r="BG443" s="193">
        <f>IF(N443="zákl. přenesená",J443,0)</f>
        <v>0</v>
      </c>
      <c r="BH443" s="193">
        <f>IF(N443="sníž. přenesená",J443,0)</f>
        <v>0</v>
      </c>
      <c r="BI443" s="193">
        <f>IF(N443="nulová",J443,0)</f>
        <v>0</v>
      </c>
      <c r="BJ443" s="21" t="s">
        <v>76</v>
      </c>
      <c r="BK443" s="193">
        <f>ROUND(I443*H443,2)</f>
        <v>0</v>
      </c>
      <c r="BL443" s="21" t="s">
        <v>343</v>
      </c>
      <c r="BM443" s="192" t="s">
        <v>4777</v>
      </c>
    </row>
    <row r="444" spans="1:65" s="2" customFormat="1" ht="11.25">
      <c r="A444" s="38"/>
      <c r="B444" s="39"/>
      <c r="C444" s="40"/>
      <c r="D444" s="194" t="s">
        <v>217</v>
      </c>
      <c r="E444" s="40"/>
      <c r="F444" s="195" t="s">
        <v>4774</v>
      </c>
      <c r="G444" s="40"/>
      <c r="H444" s="40"/>
      <c r="I444" s="196"/>
      <c r="J444" s="40"/>
      <c r="K444" s="40"/>
      <c r="L444" s="43"/>
      <c r="M444" s="197"/>
      <c r="N444" s="198"/>
      <c r="O444" s="68"/>
      <c r="P444" s="68"/>
      <c r="Q444" s="68"/>
      <c r="R444" s="68"/>
      <c r="S444" s="68"/>
      <c r="T444" s="68"/>
      <c r="U444" s="69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T444" s="21" t="s">
        <v>217</v>
      </c>
      <c r="AU444" s="21" t="s">
        <v>83</v>
      </c>
    </row>
    <row r="445" spans="1:65" s="2" customFormat="1" ht="24.2" customHeight="1">
      <c r="A445" s="38"/>
      <c r="B445" s="39"/>
      <c r="C445" s="182" t="s">
        <v>2191</v>
      </c>
      <c r="D445" s="182" t="s">
        <v>212</v>
      </c>
      <c r="E445" s="183" t="s">
        <v>4522</v>
      </c>
      <c r="F445" s="184" t="s">
        <v>4523</v>
      </c>
      <c r="G445" s="185" t="s">
        <v>331</v>
      </c>
      <c r="H445" s="186">
        <v>20</v>
      </c>
      <c r="I445" s="187"/>
      <c r="J445" s="186">
        <f>ROUND(I445*H445,2)</f>
        <v>0</v>
      </c>
      <c r="K445" s="184" t="s">
        <v>18</v>
      </c>
      <c r="L445" s="43"/>
      <c r="M445" s="188" t="s">
        <v>18</v>
      </c>
      <c r="N445" s="189" t="s">
        <v>42</v>
      </c>
      <c r="O445" s="68"/>
      <c r="P445" s="190">
        <f>O445*H445</f>
        <v>0</v>
      </c>
      <c r="Q445" s="190">
        <v>0</v>
      </c>
      <c r="R445" s="190">
        <f>Q445*H445</f>
        <v>0</v>
      </c>
      <c r="S445" s="190">
        <v>0</v>
      </c>
      <c r="T445" s="190">
        <f>S445*H445</f>
        <v>0</v>
      </c>
      <c r="U445" s="191" t="s">
        <v>18</v>
      </c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2" t="s">
        <v>343</v>
      </c>
      <c r="AT445" s="192" t="s">
        <v>212</v>
      </c>
      <c r="AU445" s="192" t="s">
        <v>83</v>
      </c>
      <c r="AY445" s="21" t="s">
        <v>208</v>
      </c>
      <c r="BE445" s="193">
        <f>IF(N445="základní",J445,0)</f>
        <v>0</v>
      </c>
      <c r="BF445" s="193">
        <f>IF(N445="snížená",J445,0)</f>
        <v>0</v>
      </c>
      <c r="BG445" s="193">
        <f>IF(N445="zákl. přenesená",J445,0)</f>
        <v>0</v>
      </c>
      <c r="BH445" s="193">
        <f>IF(N445="sníž. přenesená",J445,0)</f>
        <v>0</v>
      </c>
      <c r="BI445" s="193">
        <f>IF(N445="nulová",J445,0)</f>
        <v>0</v>
      </c>
      <c r="BJ445" s="21" t="s">
        <v>76</v>
      </c>
      <c r="BK445" s="193">
        <f>ROUND(I445*H445,2)</f>
        <v>0</v>
      </c>
      <c r="BL445" s="21" t="s">
        <v>343</v>
      </c>
      <c r="BM445" s="192" t="s">
        <v>4778</v>
      </c>
    </row>
    <row r="446" spans="1:65" s="2" customFormat="1" ht="19.5">
      <c r="A446" s="38"/>
      <c r="B446" s="39"/>
      <c r="C446" s="40"/>
      <c r="D446" s="194" t="s">
        <v>217</v>
      </c>
      <c r="E446" s="40"/>
      <c r="F446" s="195" t="s">
        <v>4523</v>
      </c>
      <c r="G446" s="40"/>
      <c r="H446" s="40"/>
      <c r="I446" s="196"/>
      <c r="J446" s="40"/>
      <c r="K446" s="40"/>
      <c r="L446" s="43"/>
      <c r="M446" s="197"/>
      <c r="N446" s="198"/>
      <c r="O446" s="68"/>
      <c r="P446" s="68"/>
      <c r="Q446" s="68"/>
      <c r="R446" s="68"/>
      <c r="S446" s="68"/>
      <c r="T446" s="68"/>
      <c r="U446" s="69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T446" s="21" t="s">
        <v>217</v>
      </c>
      <c r="AU446" s="21" t="s">
        <v>83</v>
      </c>
    </row>
    <row r="447" spans="1:65" s="2" customFormat="1" ht="24.2" customHeight="1">
      <c r="A447" s="38"/>
      <c r="B447" s="39"/>
      <c r="C447" s="249" t="s">
        <v>2196</v>
      </c>
      <c r="D447" s="249" t="s">
        <v>1397</v>
      </c>
      <c r="E447" s="250" t="s">
        <v>4524</v>
      </c>
      <c r="F447" s="251" t="s">
        <v>4523</v>
      </c>
      <c r="G447" s="252" t="s">
        <v>331</v>
      </c>
      <c r="H447" s="253">
        <v>20</v>
      </c>
      <c r="I447" s="254"/>
      <c r="J447" s="253">
        <f>ROUND(I447*H447,2)</f>
        <v>0</v>
      </c>
      <c r="K447" s="251" t="s">
        <v>18</v>
      </c>
      <c r="L447" s="255"/>
      <c r="M447" s="256" t="s">
        <v>18</v>
      </c>
      <c r="N447" s="257" t="s">
        <v>42</v>
      </c>
      <c r="O447" s="68"/>
      <c r="P447" s="190">
        <f>O447*H447</f>
        <v>0</v>
      </c>
      <c r="Q447" s="190">
        <v>0</v>
      </c>
      <c r="R447" s="190">
        <f>Q447*H447</f>
        <v>0</v>
      </c>
      <c r="S447" s="190">
        <v>0</v>
      </c>
      <c r="T447" s="190">
        <f>S447*H447</f>
        <v>0</v>
      </c>
      <c r="U447" s="191" t="s">
        <v>18</v>
      </c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R447" s="192" t="s">
        <v>545</v>
      </c>
      <c r="AT447" s="192" t="s">
        <v>1397</v>
      </c>
      <c r="AU447" s="192" t="s">
        <v>83</v>
      </c>
      <c r="AY447" s="21" t="s">
        <v>208</v>
      </c>
      <c r="BE447" s="193">
        <f>IF(N447="základní",J447,0)</f>
        <v>0</v>
      </c>
      <c r="BF447" s="193">
        <f>IF(N447="snížená",J447,0)</f>
        <v>0</v>
      </c>
      <c r="BG447" s="193">
        <f>IF(N447="zákl. přenesená",J447,0)</f>
        <v>0</v>
      </c>
      <c r="BH447" s="193">
        <f>IF(N447="sníž. přenesená",J447,0)</f>
        <v>0</v>
      </c>
      <c r="BI447" s="193">
        <f>IF(N447="nulová",J447,0)</f>
        <v>0</v>
      </c>
      <c r="BJ447" s="21" t="s">
        <v>76</v>
      </c>
      <c r="BK447" s="193">
        <f>ROUND(I447*H447,2)</f>
        <v>0</v>
      </c>
      <c r="BL447" s="21" t="s">
        <v>343</v>
      </c>
      <c r="BM447" s="192" t="s">
        <v>4779</v>
      </c>
    </row>
    <row r="448" spans="1:65" s="2" customFormat="1" ht="19.5">
      <c r="A448" s="38"/>
      <c r="B448" s="39"/>
      <c r="C448" s="40"/>
      <c r="D448" s="194" t="s">
        <v>217</v>
      </c>
      <c r="E448" s="40"/>
      <c r="F448" s="195" t="s">
        <v>4523</v>
      </c>
      <c r="G448" s="40"/>
      <c r="H448" s="40"/>
      <c r="I448" s="196"/>
      <c r="J448" s="40"/>
      <c r="K448" s="40"/>
      <c r="L448" s="43"/>
      <c r="M448" s="197"/>
      <c r="N448" s="198"/>
      <c r="O448" s="68"/>
      <c r="P448" s="68"/>
      <c r="Q448" s="68"/>
      <c r="R448" s="68"/>
      <c r="S448" s="68"/>
      <c r="T448" s="68"/>
      <c r="U448" s="69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T448" s="21" t="s">
        <v>217</v>
      </c>
      <c r="AU448" s="21" t="s">
        <v>83</v>
      </c>
    </row>
    <row r="449" spans="1:65" s="2" customFormat="1" ht="16.5" customHeight="1">
      <c r="A449" s="38"/>
      <c r="B449" s="39"/>
      <c r="C449" s="182" t="s">
        <v>2203</v>
      </c>
      <c r="D449" s="182" t="s">
        <v>212</v>
      </c>
      <c r="E449" s="183" t="s">
        <v>4780</v>
      </c>
      <c r="F449" s="184" t="s">
        <v>4781</v>
      </c>
      <c r="G449" s="185" t="s">
        <v>331</v>
      </c>
      <c r="H449" s="186">
        <v>15</v>
      </c>
      <c r="I449" s="187"/>
      <c r="J449" s="186">
        <f>ROUND(I449*H449,2)</f>
        <v>0</v>
      </c>
      <c r="K449" s="184" t="s">
        <v>18</v>
      </c>
      <c r="L449" s="43"/>
      <c r="M449" s="188" t="s">
        <v>18</v>
      </c>
      <c r="N449" s="189" t="s">
        <v>42</v>
      </c>
      <c r="O449" s="68"/>
      <c r="P449" s="190">
        <f>O449*H449</f>
        <v>0</v>
      </c>
      <c r="Q449" s="190">
        <v>0</v>
      </c>
      <c r="R449" s="190">
        <f>Q449*H449</f>
        <v>0</v>
      </c>
      <c r="S449" s="190">
        <v>0</v>
      </c>
      <c r="T449" s="190">
        <f>S449*H449</f>
        <v>0</v>
      </c>
      <c r="U449" s="191" t="s">
        <v>18</v>
      </c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R449" s="192" t="s">
        <v>343</v>
      </c>
      <c r="AT449" s="192" t="s">
        <v>212</v>
      </c>
      <c r="AU449" s="192" t="s">
        <v>83</v>
      </c>
      <c r="AY449" s="21" t="s">
        <v>208</v>
      </c>
      <c r="BE449" s="193">
        <f>IF(N449="základní",J449,0)</f>
        <v>0</v>
      </c>
      <c r="BF449" s="193">
        <f>IF(N449="snížená",J449,0)</f>
        <v>0</v>
      </c>
      <c r="BG449" s="193">
        <f>IF(N449="zákl. přenesená",J449,0)</f>
        <v>0</v>
      </c>
      <c r="BH449" s="193">
        <f>IF(N449="sníž. přenesená",J449,0)</f>
        <v>0</v>
      </c>
      <c r="BI449" s="193">
        <f>IF(N449="nulová",J449,0)</f>
        <v>0</v>
      </c>
      <c r="BJ449" s="21" t="s">
        <v>76</v>
      </c>
      <c r="BK449" s="193">
        <f>ROUND(I449*H449,2)</f>
        <v>0</v>
      </c>
      <c r="BL449" s="21" t="s">
        <v>343</v>
      </c>
      <c r="BM449" s="192" t="s">
        <v>4782</v>
      </c>
    </row>
    <row r="450" spans="1:65" s="2" customFormat="1" ht="11.25">
      <c r="A450" s="38"/>
      <c r="B450" s="39"/>
      <c r="C450" s="40"/>
      <c r="D450" s="194" t="s">
        <v>217</v>
      </c>
      <c r="E450" s="40"/>
      <c r="F450" s="195" t="s">
        <v>4781</v>
      </c>
      <c r="G450" s="40"/>
      <c r="H450" s="40"/>
      <c r="I450" s="196"/>
      <c r="J450" s="40"/>
      <c r="K450" s="40"/>
      <c r="L450" s="43"/>
      <c r="M450" s="197"/>
      <c r="N450" s="198"/>
      <c r="O450" s="68"/>
      <c r="P450" s="68"/>
      <c r="Q450" s="68"/>
      <c r="R450" s="68"/>
      <c r="S450" s="68"/>
      <c r="T450" s="68"/>
      <c r="U450" s="69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T450" s="21" t="s">
        <v>217</v>
      </c>
      <c r="AU450" s="21" t="s">
        <v>83</v>
      </c>
    </row>
    <row r="451" spans="1:65" s="2" customFormat="1" ht="16.5" customHeight="1">
      <c r="A451" s="38"/>
      <c r="B451" s="39"/>
      <c r="C451" s="249" t="s">
        <v>2209</v>
      </c>
      <c r="D451" s="249" t="s">
        <v>1397</v>
      </c>
      <c r="E451" s="250" t="s">
        <v>4783</v>
      </c>
      <c r="F451" s="251" t="s">
        <v>4781</v>
      </c>
      <c r="G451" s="252" t="s">
        <v>331</v>
      </c>
      <c r="H451" s="253">
        <v>15</v>
      </c>
      <c r="I451" s="254"/>
      <c r="J451" s="253">
        <f>ROUND(I451*H451,2)</f>
        <v>0</v>
      </c>
      <c r="K451" s="251" t="s">
        <v>18</v>
      </c>
      <c r="L451" s="255"/>
      <c r="M451" s="256" t="s">
        <v>18</v>
      </c>
      <c r="N451" s="257" t="s">
        <v>42</v>
      </c>
      <c r="O451" s="68"/>
      <c r="P451" s="190">
        <f>O451*H451</f>
        <v>0</v>
      </c>
      <c r="Q451" s="190">
        <v>0</v>
      </c>
      <c r="R451" s="190">
        <f>Q451*H451</f>
        <v>0</v>
      </c>
      <c r="S451" s="190">
        <v>0</v>
      </c>
      <c r="T451" s="190">
        <f>S451*H451</f>
        <v>0</v>
      </c>
      <c r="U451" s="191" t="s">
        <v>18</v>
      </c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R451" s="192" t="s">
        <v>545</v>
      </c>
      <c r="AT451" s="192" t="s">
        <v>1397</v>
      </c>
      <c r="AU451" s="192" t="s">
        <v>83</v>
      </c>
      <c r="AY451" s="21" t="s">
        <v>208</v>
      </c>
      <c r="BE451" s="193">
        <f>IF(N451="základní",J451,0)</f>
        <v>0</v>
      </c>
      <c r="BF451" s="193">
        <f>IF(N451="snížená",J451,0)</f>
        <v>0</v>
      </c>
      <c r="BG451" s="193">
        <f>IF(N451="zákl. přenesená",J451,0)</f>
        <v>0</v>
      </c>
      <c r="BH451" s="193">
        <f>IF(N451="sníž. přenesená",J451,0)</f>
        <v>0</v>
      </c>
      <c r="BI451" s="193">
        <f>IF(N451="nulová",J451,0)</f>
        <v>0</v>
      </c>
      <c r="BJ451" s="21" t="s">
        <v>76</v>
      </c>
      <c r="BK451" s="193">
        <f>ROUND(I451*H451,2)</f>
        <v>0</v>
      </c>
      <c r="BL451" s="21" t="s">
        <v>343</v>
      </c>
      <c r="BM451" s="192" t="s">
        <v>4784</v>
      </c>
    </row>
    <row r="452" spans="1:65" s="2" customFormat="1" ht="11.25">
      <c r="A452" s="38"/>
      <c r="B452" s="39"/>
      <c r="C452" s="40"/>
      <c r="D452" s="194" t="s">
        <v>217</v>
      </c>
      <c r="E452" s="40"/>
      <c r="F452" s="195" t="s">
        <v>4781</v>
      </c>
      <c r="G452" s="40"/>
      <c r="H452" s="40"/>
      <c r="I452" s="196"/>
      <c r="J452" s="40"/>
      <c r="K452" s="40"/>
      <c r="L452" s="43"/>
      <c r="M452" s="197"/>
      <c r="N452" s="198"/>
      <c r="O452" s="68"/>
      <c r="P452" s="68"/>
      <c r="Q452" s="68"/>
      <c r="R452" s="68"/>
      <c r="S452" s="68"/>
      <c r="T452" s="68"/>
      <c r="U452" s="69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T452" s="21" t="s">
        <v>217</v>
      </c>
      <c r="AU452" s="21" t="s">
        <v>83</v>
      </c>
    </row>
    <row r="453" spans="1:65" s="2" customFormat="1" ht="16.5" customHeight="1">
      <c r="A453" s="38"/>
      <c r="B453" s="39"/>
      <c r="C453" s="182" t="s">
        <v>2215</v>
      </c>
      <c r="D453" s="182" t="s">
        <v>212</v>
      </c>
      <c r="E453" s="183" t="s">
        <v>4509</v>
      </c>
      <c r="F453" s="184" t="s">
        <v>4510</v>
      </c>
      <c r="G453" s="185" t="s">
        <v>1974</v>
      </c>
      <c r="H453" s="186">
        <v>2</v>
      </c>
      <c r="I453" s="187"/>
      <c r="J453" s="186">
        <f>ROUND(I453*H453,2)</f>
        <v>0</v>
      </c>
      <c r="K453" s="184" t="s">
        <v>18</v>
      </c>
      <c r="L453" s="43"/>
      <c r="M453" s="188" t="s">
        <v>18</v>
      </c>
      <c r="N453" s="189" t="s">
        <v>42</v>
      </c>
      <c r="O453" s="68"/>
      <c r="P453" s="190">
        <f>O453*H453</f>
        <v>0</v>
      </c>
      <c r="Q453" s="190">
        <v>0</v>
      </c>
      <c r="R453" s="190">
        <f>Q453*H453</f>
        <v>0</v>
      </c>
      <c r="S453" s="190">
        <v>0</v>
      </c>
      <c r="T453" s="190">
        <f>S453*H453</f>
        <v>0</v>
      </c>
      <c r="U453" s="191" t="s">
        <v>18</v>
      </c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R453" s="192" t="s">
        <v>343</v>
      </c>
      <c r="AT453" s="192" t="s">
        <v>212</v>
      </c>
      <c r="AU453" s="192" t="s">
        <v>83</v>
      </c>
      <c r="AY453" s="21" t="s">
        <v>208</v>
      </c>
      <c r="BE453" s="193">
        <f>IF(N453="základní",J453,0)</f>
        <v>0</v>
      </c>
      <c r="BF453" s="193">
        <f>IF(N453="snížená",J453,0)</f>
        <v>0</v>
      </c>
      <c r="BG453" s="193">
        <f>IF(N453="zákl. přenesená",J453,0)</f>
        <v>0</v>
      </c>
      <c r="BH453" s="193">
        <f>IF(N453="sníž. přenesená",J453,0)</f>
        <v>0</v>
      </c>
      <c r="BI453" s="193">
        <f>IF(N453="nulová",J453,0)</f>
        <v>0</v>
      </c>
      <c r="BJ453" s="21" t="s">
        <v>76</v>
      </c>
      <c r="BK453" s="193">
        <f>ROUND(I453*H453,2)</f>
        <v>0</v>
      </c>
      <c r="BL453" s="21" t="s">
        <v>343</v>
      </c>
      <c r="BM453" s="192" t="s">
        <v>4785</v>
      </c>
    </row>
    <row r="454" spans="1:65" s="2" customFormat="1" ht="11.25">
      <c r="A454" s="38"/>
      <c r="B454" s="39"/>
      <c r="C454" s="40"/>
      <c r="D454" s="194" t="s">
        <v>217</v>
      </c>
      <c r="E454" s="40"/>
      <c r="F454" s="195" t="s">
        <v>4510</v>
      </c>
      <c r="G454" s="40"/>
      <c r="H454" s="40"/>
      <c r="I454" s="196"/>
      <c r="J454" s="40"/>
      <c r="K454" s="40"/>
      <c r="L454" s="43"/>
      <c r="M454" s="197"/>
      <c r="N454" s="198"/>
      <c r="O454" s="68"/>
      <c r="P454" s="68"/>
      <c r="Q454" s="68"/>
      <c r="R454" s="68"/>
      <c r="S454" s="68"/>
      <c r="T454" s="68"/>
      <c r="U454" s="69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T454" s="21" t="s">
        <v>217</v>
      </c>
      <c r="AU454" s="21" t="s">
        <v>83</v>
      </c>
    </row>
    <row r="455" spans="1:65" s="2" customFormat="1" ht="16.5" customHeight="1">
      <c r="A455" s="38"/>
      <c r="B455" s="39"/>
      <c r="C455" s="182" t="s">
        <v>2236</v>
      </c>
      <c r="D455" s="182" t="s">
        <v>212</v>
      </c>
      <c r="E455" s="183" t="s">
        <v>4511</v>
      </c>
      <c r="F455" s="184" t="s">
        <v>4512</v>
      </c>
      <c r="G455" s="185" t="s">
        <v>331</v>
      </c>
      <c r="H455" s="186">
        <v>30</v>
      </c>
      <c r="I455" s="187"/>
      <c r="J455" s="186">
        <f>ROUND(I455*H455,2)</f>
        <v>0</v>
      </c>
      <c r="K455" s="184" t="s">
        <v>18</v>
      </c>
      <c r="L455" s="43"/>
      <c r="M455" s="188" t="s">
        <v>18</v>
      </c>
      <c r="N455" s="189" t="s">
        <v>42</v>
      </c>
      <c r="O455" s="68"/>
      <c r="P455" s="190">
        <f>O455*H455</f>
        <v>0</v>
      </c>
      <c r="Q455" s="190">
        <v>0</v>
      </c>
      <c r="R455" s="190">
        <f>Q455*H455</f>
        <v>0</v>
      </c>
      <c r="S455" s="190">
        <v>0</v>
      </c>
      <c r="T455" s="190">
        <f>S455*H455</f>
        <v>0</v>
      </c>
      <c r="U455" s="191" t="s">
        <v>18</v>
      </c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192" t="s">
        <v>343</v>
      </c>
      <c r="AT455" s="192" t="s">
        <v>212</v>
      </c>
      <c r="AU455" s="192" t="s">
        <v>83</v>
      </c>
      <c r="AY455" s="21" t="s">
        <v>208</v>
      </c>
      <c r="BE455" s="193">
        <f>IF(N455="základní",J455,0)</f>
        <v>0</v>
      </c>
      <c r="BF455" s="193">
        <f>IF(N455="snížená",J455,0)</f>
        <v>0</v>
      </c>
      <c r="BG455" s="193">
        <f>IF(N455="zákl. přenesená",J455,0)</f>
        <v>0</v>
      </c>
      <c r="BH455" s="193">
        <f>IF(N455="sníž. přenesená",J455,0)</f>
        <v>0</v>
      </c>
      <c r="BI455" s="193">
        <f>IF(N455="nulová",J455,0)</f>
        <v>0</v>
      </c>
      <c r="BJ455" s="21" t="s">
        <v>76</v>
      </c>
      <c r="BK455" s="193">
        <f>ROUND(I455*H455,2)</f>
        <v>0</v>
      </c>
      <c r="BL455" s="21" t="s">
        <v>343</v>
      </c>
      <c r="BM455" s="192" t="s">
        <v>4786</v>
      </c>
    </row>
    <row r="456" spans="1:65" s="2" customFormat="1" ht="11.25">
      <c r="A456" s="38"/>
      <c r="B456" s="39"/>
      <c r="C456" s="40"/>
      <c r="D456" s="194" t="s">
        <v>217</v>
      </c>
      <c r="E456" s="40"/>
      <c r="F456" s="195" t="s">
        <v>4512</v>
      </c>
      <c r="G456" s="40"/>
      <c r="H456" s="40"/>
      <c r="I456" s="196"/>
      <c r="J456" s="40"/>
      <c r="K456" s="40"/>
      <c r="L456" s="43"/>
      <c r="M456" s="197"/>
      <c r="N456" s="198"/>
      <c r="O456" s="68"/>
      <c r="P456" s="68"/>
      <c r="Q456" s="68"/>
      <c r="R456" s="68"/>
      <c r="S456" s="68"/>
      <c r="T456" s="68"/>
      <c r="U456" s="69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T456" s="21" t="s">
        <v>217</v>
      </c>
      <c r="AU456" s="21" t="s">
        <v>83</v>
      </c>
    </row>
    <row r="457" spans="1:65" s="2" customFormat="1" ht="16.5" customHeight="1">
      <c r="A457" s="38"/>
      <c r="B457" s="39"/>
      <c r="C457" s="182" t="s">
        <v>2242</v>
      </c>
      <c r="D457" s="182" t="s">
        <v>212</v>
      </c>
      <c r="E457" s="183" t="s">
        <v>4787</v>
      </c>
      <c r="F457" s="184" t="s">
        <v>4788</v>
      </c>
      <c r="G457" s="185" t="s">
        <v>1974</v>
      </c>
      <c r="H457" s="186">
        <v>6</v>
      </c>
      <c r="I457" s="187"/>
      <c r="J457" s="186">
        <f>ROUND(I457*H457,2)</f>
        <v>0</v>
      </c>
      <c r="K457" s="184" t="s">
        <v>18</v>
      </c>
      <c r="L457" s="43"/>
      <c r="M457" s="188" t="s">
        <v>18</v>
      </c>
      <c r="N457" s="189" t="s">
        <v>42</v>
      </c>
      <c r="O457" s="68"/>
      <c r="P457" s="190">
        <f>O457*H457</f>
        <v>0</v>
      </c>
      <c r="Q457" s="190">
        <v>0</v>
      </c>
      <c r="R457" s="190">
        <f>Q457*H457</f>
        <v>0</v>
      </c>
      <c r="S457" s="190">
        <v>0</v>
      </c>
      <c r="T457" s="190">
        <f>S457*H457</f>
        <v>0</v>
      </c>
      <c r="U457" s="191" t="s">
        <v>18</v>
      </c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R457" s="192" t="s">
        <v>343</v>
      </c>
      <c r="AT457" s="192" t="s">
        <v>212</v>
      </c>
      <c r="AU457" s="192" t="s">
        <v>83</v>
      </c>
      <c r="AY457" s="21" t="s">
        <v>208</v>
      </c>
      <c r="BE457" s="193">
        <f>IF(N457="základní",J457,0)</f>
        <v>0</v>
      </c>
      <c r="BF457" s="193">
        <f>IF(N457="snížená",J457,0)</f>
        <v>0</v>
      </c>
      <c r="BG457" s="193">
        <f>IF(N457="zákl. přenesená",J457,0)</f>
        <v>0</v>
      </c>
      <c r="BH457" s="193">
        <f>IF(N457="sníž. přenesená",J457,0)</f>
        <v>0</v>
      </c>
      <c r="BI457" s="193">
        <f>IF(N457="nulová",J457,0)</f>
        <v>0</v>
      </c>
      <c r="BJ457" s="21" t="s">
        <v>76</v>
      </c>
      <c r="BK457" s="193">
        <f>ROUND(I457*H457,2)</f>
        <v>0</v>
      </c>
      <c r="BL457" s="21" t="s">
        <v>343</v>
      </c>
      <c r="BM457" s="192" t="s">
        <v>4789</v>
      </c>
    </row>
    <row r="458" spans="1:65" s="2" customFormat="1" ht="11.25">
      <c r="A458" s="38"/>
      <c r="B458" s="39"/>
      <c r="C458" s="40"/>
      <c r="D458" s="194" t="s">
        <v>217</v>
      </c>
      <c r="E458" s="40"/>
      <c r="F458" s="195" t="s">
        <v>4788</v>
      </c>
      <c r="G458" s="40"/>
      <c r="H458" s="40"/>
      <c r="I458" s="196"/>
      <c r="J458" s="40"/>
      <c r="K458" s="40"/>
      <c r="L458" s="43"/>
      <c r="M458" s="197"/>
      <c r="N458" s="198"/>
      <c r="O458" s="68"/>
      <c r="P458" s="68"/>
      <c r="Q458" s="68"/>
      <c r="R458" s="68"/>
      <c r="S458" s="68"/>
      <c r="T458" s="68"/>
      <c r="U458" s="69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T458" s="21" t="s">
        <v>217</v>
      </c>
      <c r="AU458" s="21" t="s">
        <v>83</v>
      </c>
    </row>
    <row r="459" spans="1:65" s="2" customFormat="1" ht="16.5" customHeight="1">
      <c r="A459" s="38"/>
      <c r="B459" s="39"/>
      <c r="C459" s="249" t="s">
        <v>2248</v>
      </c>
      <c r="D459" s="249" t="s">
        <v>1397</v>
      </c>
      <c r="E459" s="250" t="s">
        <v>4790</v>
      </c>
      <c r="F459" s="251" t="s">
        <v>4788</v>
      </c>
      <c r="G459" s="252" t="s">
        <v>1974</v>
      </c>
      <c r="H459" s="253">
        <v>6</v>
      </c>
      <c r="I459" s="254"/>
      <c r="J459" s="253">
        <f>ROUND(I459*H459,2)</f>
        <v>0</v>
      </c>
      <c r="K459" s="251" t="s">
        <v>18</v>
      </c>
      <c r="L459" s="255"/>
      <c r="M459" s="256" t="s">
        <v>18</v>
      </c>
      <c r="N459" s="257" t="s">
        <v>42</v>
      </c>
      <c r="O459" s="68"/>
      <c r="P459" s="190">
        <f>O459*H459</f>
        <v>0</v>
      </c>
      <c r="Q459" s="190">
        <v>0</v>
      </c>
      <c r="R459" s="190">
        <f>Q459*H459</f>
        <v>0</v>
      </c>
      <c r="S459" s="190">
        <v>0</v>
      </c>
      <c r="T459" s="190">
        <f>S459*H459</f>
        <v>0</v>
      </c>
      <c r="U459" s="191" t="s">
        <v>18</v>
      </c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R459" s="192" t="s">
        <v>545</v>
      </c>
      <c r="AT459" s="192" t="s">
        <v>1397</v>
      </c>
      <c r="AU459" s="192" t="s">
        <v>83</v>
      </c>
      <c r="AY459" s="21" t="s">
        <v>208</v>
      </c>
      <c r="BE459" s="193">
        <f>IF(N459="základní",J459,0)</f>
        <v>0</v>
      </c>
      <c r="BF459" s="193">
        <f>IF(N459="snížená",J459,0)</f>
        <v>0</v>
      </c>
      <c r="BG459" s="193">
        <f>IF(N459="zákl. přenesená",J459,0)</f>
        <v>0</v>
      </c>
      <c r="BH459" s="193">
        <f>IF(N459="sníž. přenesená",J459,0)</f>
        <v>0</v>
      </c>
      <c r="BI459" s="193">
        <f>IF(N459="nulová",J459,0)</f>
        <v>0</v>
      </c>
      <c r="BJ459" s="21" t="s">
        <v>76</v>
      </c>
      <c r="BK459" s="193">
        <f>ROUND(I459*H459,2)</f>
        <v>0</v>
      </c>
      <c r="BL459" s="21" t="s">
        <v>343</v>
      </c>
      <c r="BM459" s="192" t="s">
        <v>4791</v>
      </c>
    </row>
    <row r="460" spans="1:65" s="2" customFormat="1" ht="11.25">
      <c r="A460" s="38"/>
      <c r="B460" s="39"/>
      <c r="C460" s="40"/>
      <c r="D460" s="194" t="s">
        <v>217</v>
      </c>
      <c r="E460" s="40"/>
      <c r="F460" s="195" t="s">
        <v>4788</v>
      </c>
      <c r="G460" s="40"/>
      <c r="H460" s="40"/>
      <c r="I460" s="196"/>
      <c r="J460" s="40"/>
      <c r="K460" s="40"/>
      <c r="L460" s="43"/>
      <c r="M460" s="197"/>
      <c r="N460" s="198"/>
      <c r="O460" s="68"/>
      <c r="P460" s="68"/>
      <c r="Q460" s="68"/>
      <c r="R460" s="68"/>
      <c r="S460" s="68"/>
      <c r="T460" s="68"/>
      <c r="U460" s="69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T460" s="21" t="s">
        <v>217</v>
      </c>
      <c r="AU460" s="21" t="s">
        <v>83</v>
      </c>
    </row>
    <row r="461" spans="1:65" s="2" customFormat="1" ht="16.5" customHeight="1">
      <c r="A461" s="38"/>
      <c r="B461" s="39"/>
      <c r="C461" s="182" t="s">
        <v>2254</v>
      </c>
      <c r="D461" s="182" t="s">
        <v>212</v>
      </c>
      <c r="E461" s="183" t="s">
        <v>4731</v>
      </c>
      <c r="F461" s="184" t="s">
        <v>4732</v>
      </c>
      <c r="G461" s="185" t="s">
        <v>1974</v>
      </c>
      <c r="H461" s="186">
        <v>6</v>
      </c>
      <c r="I461" s="187"/>
      <c r="J461" s="186">
        <f>ROUND(I461*H461,2)</f>
        <v>0</v>
      </c>
      <c r="K461" s="184" t="s">
        <v>18</v>
      </c>
      <c r="L461" s="43"/>
      <c r="M461" s="188" t="s">
        <v>18</v>
      </c>
      <c r="N461" s="189" t="s">
        <v>42</v>
      </c>
      <c r="O461" s="68"/>
      <c r="P461" s="190">
        <f>O461*H461</f>
        <v>0</v>
      </c>
      <c r="Q461" s="190">
        <v>0</v>
      </c>
      <c r="R461" s="190">
        <f>Q461*H461</f>
        <v>0</v>
      </c>
      <c r="S461" s="190">
        <v>0</v>
      </c>
      <c r="T461" s="190">
        <f>S461*H461</f>
        <v>0</v>
      </c>
      <c r="U461" s="191" t="s">
        <v>18</v>
      </c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R461" s="192" t="s">
        <v>343</v>
      </c>
      <c r="AT461" s="192" t="s">
        <v>212</v>
      </c>
      <c r="AU461" s="192" t="s">
        <v>83</v>
      </c>
      <c r="AY461" s="21" t="s">
        <v>208</v>
      </c>
      <c r="BE461" s="193">
        <f>IF(N461="základní",J461,0)</f>
        <v>0</v>
      </c>
      <c r="BF461" s="193">
        <f>IF(N461="snížená",J461,0)</f>
        <v>0</v>
      </c>
      <c r="BG461" s="193">
        <f>IF(N461="zákl. přenesená",J461,0)</f>
        <v>0</v>
      </c>
      <c r="BH461" s="193">
        <f>IF(N461="sníž. přenesená",J461,0)</f>
        <v>0</v>
      </c>
      <c r="BI461" s="193">
        <f>IF(N461="nulová",J461,0)</f>
        <v>0</v>
      </c>
      <c r="BJ461" s="21" t="s">
        <v>76</v>
      </c>
      <c r="BK461" s="193">
        <f>ROUND(I461*H461,2)</f>
        <v>0</v>
      </c>
      <c r="BL461" s="21" t="s">
        <v>343</v>
      </c>
      <c r="BM461" s="192" t="s">
        <v>4792</v>
      </c>
    </row>
    <row r="462" spans="1:65" s="2" customFormat="1" ht="11.25">
      <c r="A462" s="38"/>
      <c r="B462" s="39"/>
      <c r="C462" s="40"/>
      <c r="D462" s="194" t="s">
        <v>217</v>
      </c>
      <c r="E462" s="40"/>
      <c r="F462" s="195" t="s">
        <v>4732</v>
      </c>
      <c r="G462" s="40"/>
      <c r="H462" s="40"/>
      <c r="I462" s="196"/>
      <c r="J462" s="40"/>
      <c r="K462" s="40"/>
      <c r="L462" s="43"/>
      <c r="M462" s="197"/>
      <c r="N462" s="198"/>
      <c r="O462" s="68"/>
      <c r="P462" s="68"/>
      <c r="Q462" s="68"/>
      <c r="R462" s="68"/>
      <c r="S462" s="68"/>
      <c r="T462" s="68"/>
      <c r="U462" s="69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T462" s="21" t="s">
        <v>217</v>
      </c>
      <c r="AU462" s="21" t="s">
        <v>83</v>
      </c>
    </row>
    <row r="463" spans="1:65" s="2" customFormat="1" ht="16.5" customHeight="1">
      <c r="A463" s="38"/>
      <c r="B463" s="39"/>
      <c r="C463" s="182" t="s">
        <v>2260</v>
      </c>
      <c r="D463" s="182" t="s">
        <v>212</v>
      </c>
      <c r="E463" s="183" t="s">
        <v>4511</v>
      </c>
      <c r="F463" s="184" t="s">
        <v>4512</v>
      </c>
      <c r="G463" s="185" t="s">
        <v>331</v>
      </c>
      <c r="H463" s="186">
        <v>15</v>
      </c>
      <c r="I463" s="187"/>
      <c r="J463" s="186">
        <f>ROUND(I463*H463,2)</f>
        <v>0</v>
      </c>
      <c r="K463" s="184" t="s">
        <v>18</v>
      </c>
      <c r="L463" s="43"/>
      <c r="M463" s="188" t="s">
        <v>18</v>
      </c>
      <c r="N463" s="189" t="s">
        <v>42</v>
      </c>
      <c r="O463" s="68"/>
      <c r="P463" s="190">
        <f>O463*H463</f>
        <v>0</v>
      </c>
      <c r="Q463" s="190">
        <v>0</v>
      </c>
      <c r="R463" s="190">
        <f>Q463*H463</f>
        <v>0</v>
      </c>
      <c r="S463" s="190">
        <v>0</v>
      </c>
      <c r="T463" s="190">
        <f>S463*H463</f>
        <v>0</v>
      </c>
      <c r="U463" s="191" t="s">
        <v>18</v>
      </c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R463" s="192" t="s">
        <v>343</v>
      </c>
      <c r="AT463" s="192" t="s">
        <v>212</v>
      </c>
      <c r="AU463" s="192" t="s">
        <v>83</v>
      </c>
      <c r="AY463" s="21" t="s">
        <v>208</v>
      </c>
      <c r="BE463" s="193">
        <f>IF(N463="základní",J463,0)</f>
        <v>0</v>
      </c>
      <c r="BF463" s="193">
        <f>IF(N463="snížená",J463,0)</f>
        <v>0</v>
      </c>
      <c r="BG463" s="193">
        <f>IF(N463="zákl. přenesená",J463,0)</f>
        <v>0</v>
      </c>
      <c r="BH463" s="193">
        <f>IF(N463="sníž. přenesená",J463,0)</f>
        <v>0</v>
      </c>
      <c r="BI463" s="193">
        <f>IF(N463="nulová",J463,0)</f>
        <v>0</v>
      </c>
      <c r="BJ463" s="21" t="s">
        <v>76</v>
      </c>
      <c r="BK463" s="193">
        <f>ROUND(I463*H463,2)</f>
        <v>0</v>
      </c>
      <c r="BL463" s="21" t="s">
        <v>343</v>
      </c>
      <c r="BM463" s="192" t="s">
        <v>4793</v>
      </c>
    </row>
    <row r="464" spans="1:65" s="2" customFormat="1" ht="11.25">
      <c r="A464" s="38"/>
      <c r="B464" s="39"/>
      <c r="C464" s="40"/>
      <c r="D464" s="194" t="s">
        <v>217</v>
      </c>
      <c r="E464" s="40"/>
      <c r="F464" s="195" t="s">
        <v>4512</v>
      </c>
      <c r="G464" s="40"/>
      <c r="H464" s="40"/>
      <c r="I464" s="196"/>
      <c r="J464" s="40"/>
      <c r="K464" s="40"/>
      <c r="L464" s="43"/>
      <c r="M464" s="197"/>
      <c r="N464" s="198"/>
      <c r="O464" s="68"/>
      <c r="P464" s="68"/>
      <c r="Q464" s="68"/>
      <c r="R464" s="68"/>
      <c r="S464" s="68"/>
      <c r="T464" s="68"/>
      <c r="U464" s="69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T464" s="21" t="s">
        <v>217</v>
      </c>
      <c r="AU464" s="21" t="s">
        <v>83</v>
      </c>
    </row>
    <row r="465" spans="1:65" s="12" customFormat="1" ht="20.85" customHeight="1">
      <c r="B465" s="166"/>
      <c r="C465" s="167"/>
      <c r="D465" s="168" t="s">
        <v>70</v>
      </c>
      <c r="E465" s="180" t="s">
        <v>4794</v>
      </c>
      <c r="F465" s="180" t="s">
        <v>4795</v>
      </c>
      <c r="G465" s="167"/>
      <c r="H465" s="167"/>
      <c r="I465" s="170"/>
      <c r="J465" s="181">
        <f>BK465</f>
        <v>0</v>
      </c>
      <c r="K465" s="167"/>
      <c r="L465" s="172"/>
      <c r="M465" s="173"/>
      <c r="N465" s="174"/>
      <c r="O465" s="174"/>
      <c r="P465" s="175">
        <f>SUM(P466:P467)</f>
        <v>0</v>
      </c>
      <c r="Q465" s="174"/>
      <c r="R465" s="175">
        <f>SUM(R466:R467)</f>
        <v>0</v>
      </c>
      <c r="S465" s="174"/>
      <c r="T465" s="175">
        <f>SUM(T466:T467)</f>
        <v>0</v>
      </c>
      <c r="U465" s="176"/>
      <c r="AR465" s="177" t="s">
        <v>76</v>
      </c>
      <c r="AT465" s="178" t="s">
        <v>70</v>
      </c>
      <c r="AU465" s="178" t="s">
        <v>80</v>
      </c>
      <c r="AY465" s="177" t="s">
        <v>208</v>
      </c>
      <c r="BK465" s="179">
        <f>SUM(BK466:BK467)</f>
        <v>0</v>
      </c>
    </row>
    <row r="466" spans="1:65" s="2" customFormat="1" ht="16.5" customHeight="1">
      <c r="A466" s="38"/>
      <c r="B466" s="39"/>
      <c r="C466" s="182" t="s">
        <v>2266</v>
      </c>
      <c r="D466" s="182" t="s">
        <v>212</v>
      </c>
      <c r="E466" s="183" t="s">
        <v>4796</v>
      </c>
      <c r="F466" s="184" t="s">
        <v>4797</v>
      </c>
      <c r="G466" s="185" t="s">
        <v>752</v>
      </c>
      <c r="H466" s="187"/>
      <c r="I466" s="187"/>
      <c r="J466" s="186">
        <f>ROUND(I466*H466,2)</f>
        <v>0</v>
      </c>
      <c r="K466" s="184" t="s">
        <v>18</v>
      </c>
      <c r="L466" s="43"/>
      <c r="M466" s="188" t="s">
        <v>18</v>
      </c>
      <c r="N466" s="189" t="s">
        <v>42</v>
      </c>
      <c r="O466" s="68"/>
      <c r="P466" s="190">
        <f>O466*H466</f>
        <v>0</v>
      </c>
      <c r="Q466" s="190">
        <v>0</v>
      </c>
      <c r="R466" s="190">
        <f>Q466*H466</f>
        <v>0</v>
      </c>
      <c r="S466" s="190">
        <v>0</v>
      </c>
      <c r="T466" s="190">
        <f>S466*H466</f>
        <v>0</v>
      </c>
      <c r="U466" s="191" t="s">
        <v>18</v>
      </c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R466" s="192" t="s">
        <v>343</v>
      </c>
      <c r="AT466" s="192" t="s">
        <v>212</v>
      </c>
      <c r="AU466" s="192" t="s">
        <v>83</v>
      </c>
      <c r="AY466" s="21" t="s">
        <v>208</v>
      </c>
      <c r="BE466" s="193">
        <f>IF(N466="základní",J466,0)</f>
        <v>0</v>
      </c>
      <c r="BF466" s="193">
        <f>IF(N466="snížená",J466,0)</f>
        <v>0</v>
      </c>
      <c r="BG466" s="193">
        <f>IF(N466="zákl. přenesená",J466,0)</f>
        <v>0</v>
      </c>
      <c r="BH466" s="193">
        <f>IF(N466="sníž. přenesená",J466,0)</f>
        <v>0</v>
      </c>
      <c r="BI466" s="193">
        <f>IF(N466="nulová",J466,0)</f>
        <v>0</v>
      </c>
      <c r="BJ466" s="21" t="s">
        <v>76</v>
      </c>
      <c r="BK466" s="193">
        <f>ROUND(I466*H466,2)</f>
        <v>0</v>
      </c>
      <c r="BL466" s="21" t="s">
        <v>343</v>
      </c>
      <c r="BM466" s="192" t="s">
        <v>4798</v>
      </c>
    </row>
    <row r="467" spans="1:65" s="2" customFormat="1" ht="11.25">
      <c r="A467" s="38"/>
      <c r="B467" s="39"/>
      <c r="C467" s="40"/>
      <c r="D467" s="194" t="s">
        <v>217</v>
      </c>
      <c r="E467" s="40"/>
      <c r="F467" s="195" t="s">
        <v>4797</v>
      </c>
      <c r="G467" s="40"/>
      <c r="H467" s="40"/>
      <c r="I467" s="196"/>
      <c r="J467" s="40"/>
      <c r="K467" s="40"/>
      <c r="L467" s="43"/>
      <c r="M467" s="197"/>
      <c r="N467" s="198"/>
      <c r="O467" s="68"/>
      <c r="P467" s="68"/>
      <c r="Q467" s="68"/>
      <c r="R467" s="68"/>
      <c r="S467" s="68"/>
      <c r="T467" s="68"/>
      <c r="U467" s="69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T467" s="21" t="s">
        <v>217</v>
      </c>
      <c r="AU467" s="21" t="s">
        <v>83</v>
      </c>
    </row>
    <row r="468" spans="1:65" s="12" customFormat="1" ht="20.85" customHeight="1">
      <c r="B468" s="166"/>
      <c r="C468" s="167"/>
      <c r="D468" s="168" t="s">
        <v>70</v>
      </c>
      <c r="E468" s="180" t="s">
        <v>4799</v>
      </c>
      <c r="F468" s="180" t="s">
        <v>4800</v>
      </c>
      <c r="G468" s="167"/>
      <c r="H468" s="167"/>
      <c r="I468" s="170"/>
      <c r="J468" s="181">
        <f>BK468</f>
        <v>0</v>
      </c>
      <c r="K468" s="167"/>
      <c r="L468" s="172"/>
      <c r="M468" s="173"/>
      <c r="N468" s="174"/>
      <c r="O468" s="174"/>
      <c r="P468" s="175">
        <f>SUM(P469:P470)</f>
        <v>0</v>
      </c>
      <c r="Q468" s="174"/>
      <c r="R468" s="175">
        <f>SUM(R469:R470)</f>
        <v>0</v>
      </c>
      <c r="S468" s="174"/>
      <c r="T468" s="175">
        <f>SUM(T469:T470)</f>
        <v>0</v>
      </c>
      <c r="U468" s="176"/>
      <c r="AR468" s="177" t="s">
        <v>80</v>
      </c>
      <c r="AT468" s="178" t="s">
        <v>70</v>
      </c>
      <c r="AU468" s="178" t="s">
        <v>80</v>
      </c>
      <c r="AY468" s="177" t="s">
        <v>208</v>
      </c>
      <c r="BK468" s="179">
        <f>SUM(BK469:BK470)</f>
        <v>0</v>
      </c>
    </row>
    <row r="469" spans="1:65" s="2" customFormat="1" ht="16.5" customHeight="1">
      <c r="A469" s="38"/>
      <c r="B469" s="39"/>
      <c r="C469" s="182" t="s">
        <v>2273</v>
      </c>
      <c r="D469" s="182" t="s">
        <v>212</v>
      </c>
      <c r="E469" s="183" t="s">
        <v>4801</v>
      </c>
      <c r="F469" s="184" t="s">
        <v>4802</v>
      </c>
      <c r="G469" s="185" t="s">
        <v>752</v>
      </c>
      <c r="H469" s="187"/>
      <c r="I469" s="187"/>
      <c r="J469" s="186">
        <f>ROUND(I469*H469,2)</f>
        <v>0</v>
      </c>
      <c r="K469" s="184" t="s">
        <v>18</v>
      </c>
      <c r="L469" s="43"/>
      <c r="M469" s="188" t="s">
        <v>18</v>
      </c>
      <c r="N469" s="189" t="s">
        <v>42</v>
      </c>
      <c r="O469" s="68"/>
      <c r="P469" s="190">
        <f>O469*H469</f>
        <v>0</v>
      </c>
      <c r="Q469" s="190">
        <v>0</v>
      </c>
      <c r="R469" s="190">
        <f>Q469*H469</f>
        <v>0</v>
      </c>
      <c r="S469" s="190">
        <v>0</v>
      </c>
      <c r="T469" s="190">
        <f>S469*H469</f>
        <v>0</v>
      </c>
      <c r="U469" s="191" t="s">
        <v>18</v>
      </c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R469" s="192" t="s">
        <v>343</v>
      </c>
      <c r="AT469" s="192" t="s">
        <v>212</v>
      </c>
      <c r="AU469" s="192" t="s">
        <v>83</v>
      </c>
      <c r="AY469" s="21" t="s">
        <v>208</v>
      </c>
      <c r="BE469" s="193">
        <f>IF(N469="základní",J469,0)</f>
        <v>0</v>
      </c>
      <c r="BF469" s="193">
        <f>IF(N469="snížená",J469,0)</f>
        <v>0</v>
      </c>
      <c r="BG469" s="193">
        <f>IF(N469="zákl. přenesená",J469,0)</f>
        <v>0</v>
      </c>
      <c r="BH469" s="193">
        <f>IF(N469="sníž. přenesená",J469,0)</f>
        <v>0</v>
      </c>
      <c r="BI469" s="193">
        <f>IF(N469="nulová",J469,0)</f>
        <v>0</v>
      </c>
      <c r="BJ469" s="21" t="s">
        <v>76</v>
      </c>
      <c r="BK469" s="193">
        <f>ROUND(I469*H469,2)</f>
        <v>0</v>
      </c>
      <c r="BL469" s="21" t="s">
        <v>343</v>
      </c>
      <c r="BM469" s="192" t="s">
        <v>4803</v>
      </c>
    </row>
    <row r="470" spans="1:65" s="2" customFormat="1" ht="11.25">
      <c r="A470" s="38"/>
      <c r="B470" s="39"/>
      <c r="C470" s="40"/>
      <c r="D470" s="194" t="s">
        <v>217</v>
      </c>
      <c r="E470" s="40"/>
      <c r="F470" s="195" t="s">
        <v>4802</v>
      </c>
      <c r="G470" s="40"/>
      <c r="H470" s="40"/>
      <c r="I470" s="196"/>
      <c r="J470" s="40"/>
      <c r="K470" s="40"/>
      <c r="L470" s="43"/>
      <c r="M470" s="197"/>
      <c r="N470" s="198"/>
      <c r="O470" s="68"/>
      <c r="P470" s="68"/>
      <c r="Q470" s="68"/>
      <c r="R470" s="68"/>
      <c r="S470" s="68"/>
      <c r="T470" s="68"/>
      <c r="U470" s="69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T470" s="21" t="s">
        <v>217</v>
      </c>
      <c r="AU470" s="21" t="s">
        <v>83</v>
      </c>
    </row>
    <row r="471" spans="1:65" s="12" customFormat="1" ht="20.85" customHeight="1">
      <c r="B471" s="166"/>
      <c r="C471" s="167"/>
      <c r="D471" s="168" t="s">
        <v>70</v>
      </c>
      <c r="E471" s="180" t="s">
        <v>301</v>
      </c>
      <c r="F471" s="180" t="s">
        <v>4804</v>
      </c>
      <c r="G471" s="167"/>
      <c r="H471" s="167"/>
      <c r="I471" s="170"/>
      <c r="J471" s="181">
        <f>BK471</f>
        <v>0</v>
      </c>
      <c r="K471" s="167"/>
      <c r="L471" s="172"/>
      <c r="M471" s="173"/>
      <c r="N471" s="174"/>
      <c r="O471" s="174"/>
      <c r="P471" s="175">
        <f>SUM(P472:P473)</f>
        <v>0</v>
      </c>
      <c r="Q471" s="174"/>
      <c r="R471" s="175">
        <f>SUM(R472:R473)</f>
        <v>0</v>
      </c>
      <c r="S471" s="174"/>
      <c r="T471" s="175">
        <f>SUM(T472:T473)</f>
        <v>0</v>
      </c>
      <c r="U471" s="176"/>
      <c r="AR471" s="177" t="s">
        <v>80</v>
      </c>
      <c r="AT471" s="178" t="s">
        <v>70</v>
      </c>
      <c r="AU471" s="178" t="s">
        <v>80</v>
      </c>
      <c r="AY471" s="177" t="s">
        <v>208</v>
      </c>
      <c r="BK471" s="179">
        <f>SUM(BK472:BK473)</f>
        <v>0</v>
      </c>
    </row>
    <row r="472" spans="1:65" s="2" customFormat="1" ht="16.5" customHeight="1">
      <c r="A472" s="38"/>
      <c r="B472" s="39"/>
      <c r="C472" s="182" t="s">
        <v>2279</v>
      </c>
      <c r="D472" s="182" t="s">
        <v>212</v>
      </c>
      <c r="E472" s="183" t="s">
        <v>4805</v>
      </c>
      <c r="F472" s="184" t="s">
        <v>4804</v>
      </c>
      <c r="G472" s="185" t="s">
        <v>792</v>
      </c>
      <c r="H472" s="186">
        <v>1</v>
      </c>
      <c r="I472" s="187"/>
      <c r="J472" s="186">
        <f>ROUND(I472*H472,2)</f>
        <v>0</v>
      </c>
      <c r="K472" s="184" t="s">
        <v>18</v>
      </c>
      <c r="L472" s="43"/>
      <c r="M472" s="188" t="s">
        <v>18</v>
      </c>
      <c r="N472" s="189" t="s">
        <v>42</v>
      </c>
      <c r="O472" s="68"/>
      <c r="P472" s="190">
        <f>O472*H472</f>
        <v>0</v>
      </c>
      <c r="Q472" s="190">
        <v>0</v>
      </c>
      <c r="R472" s="190">
        <f>Q472*H472</f>
        <v>0</v>
      </c>
      <c r="S472" s="190">
        <v>0</v>
      </c>
      <c r="T472" s="190">
        <f>S472*H472</f>
        <v>0</v>
      </c>
      <c r="U472" s="191" t="s">
        <v>18</v>
      </c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R472" s="192" t="s">
        <v>343</v>
      </c>
      <c r="AT472" s="192" t="s">
        <v>212</v>
      </c>
      <c r="AU472" s="192" t="s">
        <v>83</v>
      </c>
      <c r="AY472" s="21" t="s">
        <v>208</v>
      </c>
      <c r="BE472" s="193">
        <f>IF(N472="základní",J472,0)</f>
        <v>0</v>
      </c>
      <c r="BF472" s="193">
        <f>IF(N472="snížená",J472,0)</f>
        <v>0</v>
      </c>
      <c r="BG472" s="193">
        <f>IF(N472="zákl. přenesená",J472,0)</f>
        <v>0</v>
      </c>
      <c r="BH472" s="193">
        <f>IF(N472="sníž. přenesená",J472,0)</f>
        <v>0</v>
      </c>
      <c r="BI472" s="193">
        <f>IF(N472="nulová",J472,0)</f>
        <v>0</v>
      </c>
      <c r="BJ472" s="21" t="s">
        <v>76</v>
      </c>
      <c r="BK472" s="193">
        <f>ROUND(I472*H472,2)</f>
        <v>0</v>
      </c>
      <c r="BL472" s="21" t="s">
        <v>343</v>
      </c>
      <c r="BM472" s="192" t="s">
        <v>4806</v>
      </c>
    </row>
    <row r="473" spans="1:65" s="2" customFormat="1" ht="11.25">
      <c r="A473" s="38"/>
      <c r="B473" s="39"/>
      <c r="C473" s="40"/>
      <c r="D473" s="194" t="s">
        <v>217</v>
      </c>
      <c r="E473" s="40"/>
      <c r="F473" s="195" t="s">
        <v>4804</v>
      </c>
      <c r="G473" s="40"/>
      <c r="H473" s="40"/>
      <c r="I473" s="196"/>
      <c r="J473" s="40"/>
      <c r="K473" s="40"/>
      <c r="L473" s="43"/>
      <c r="M473" s="197"/>
      <c r="N473" s="198"/>
      <c r="O473" s="68"/>
      <c r="P473" s="68"/>
      <c r="Q473" s="68"/>
      <c r="R473" s="68"/>
      <c r="S473" s="68"/>
      <c r="T473" s="68"/>
      <c r="U473" s="69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T473" s="21" t="s">
        <v>217</v>
      </c>
      <c r="AU473" s="21" t="s">
        <v>83</v>
      </c>
    </row>
    <row r="474" spans="1:65" s="12" customFormat="1" ht="20.85" customHeight="1">
      <c r="B474" s="166"/>
      <c r="C474" s="167"/>
      <c r="D474" s="168" t="s">
        <v>70</v>
      </c>
      <c r="E474" s="180" t="s">
        <v>308</v>
      </c>
      <c r="F474" s="180" t="s">
        <v>4807</v>
      </c>
      <c r="G474" s="167"/>
      <c r="H474" s="167"/>
      <c r="I474" s="170"/>
      <c r="J474" s="181">
        <f>BK474</f>
        <v>0</v>
      </c>
      <c r="K474" s="167"/>
      <c r="L474" s="172"/>
      <c r="M474" s="173"/>
      <c r="N474" s="174"/>
      <c r="O474" s="174"/>
      <c r="P474" s="175">
        <f>SUM(P475:P476)</f>
        <v>0</v>
      </c>
      <c r="Q474" s="174"/>
      <c r="R474" s="175">
        <f>SUM(R475:R476)</f>
        <v>0</v>
      </c>
      <c r="S474" s="174"/>
      <c r="T474" s="175">
        <f>SUM(T475:T476)</f>
        <v>0</v>
      </c>
      <c r="U474" s="176"/>
      <c r="AR474" s="177" t="s">
        <v>80</v>
      </c>
      <c r="AT474" s="178" t="s">
        <v>70</v>
      </c>
      <c r="AU474" s="178" t="s">
        <v>80</v>
      </c>
      <c r="AY474" s="177" t="s">
        <v>208</v>
      </c>
      <c r="BK474" s="179">
        <f>SUM(BK475:BK476)</f>
        <v>0</v>
      </c>
    </row>
    <row r="475" spans="1:65" s="2" customFormat="1" ht="16.5" customHeight="1">
      <c r="A475" s="38"/>
      <c r="B475" s="39"/>
      <c r="C475" s="182" t="s">
        <v>2285</v>
      </c>
      <c r="D475" s="182" t="s">
        <v>212</v>
      </c>
      <c r="E475" s="183" t="s">
        <v>4808</v>
      </c>
      <c r="F475" s="184" t="s">
        <v>4807</v>
      </c>
      <c r="G475" s="185" t="s">
        <v>2935</v>
      </c>
      <c r="H475" s="186">
        <v>1</v>
      </c>
      <c r="I475" s="187"/>
      <c r="J475" s="186">
        <f>ROUND(I475*H475,2)</f>
        <v>0</v>
      </c>
      <c r="K475" s="184" t="s">
        <v>18</v>
      </c>
      <c r="L475" s="43"/>
      <c r="M475" s="188" t="s">
        <v>18</v>
      </c>
      <c r="N475" s="189" t="s">
        <v>42</v>
      </c>
      <c r="O475" s="68"/>
      <c r="P475" s="190">
        <f>O475*H475</f>
        <v>0</v>
      </c>
      <c r="Q475" s="190">
        <v>0</v>
      </c>
      <c r="R475" s="190">
        <f>Q475*H475</f>
        <v>0</v>
      </c>
      <c r="S475" s="190">
        <v>0</v>
      </c>
      <c r="T475" s="190">
        <f>S475*H475</f>
        <v>0</v>
      </c>
      <c r="U475" s="191" t="s">
        <v>18</v>
      </c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R475" s="192" t="s">
        <v>343</v>
      </c>
      <c r="AT475" s="192" t="s">
        <v>212</v>
      </c>
      <c r="AU475" s="192" t="s">
        <v>83</v>
      </c>
      <c r="AY475" s="21" t="s">
        <v>208</v>
      </c>
      <c r="BE475" s="193">
        <f>IF(N475="základní",J475,0)</f>
        <v>0</v>
      </c>
      <c r="BF475" s="193">
        <f>IF(N475="snížená",J475,0)</f>
        <v>0</v>
      </c>
      <c r="BG475" s="193">
        <f>IF(N475="zákl. přenesená",J475,0)</f>
        <v>0</v>
      </c>
      <c r="BH475" s="193">
        <f>IF(N475="sníž. přenesená",J475,0)</f>
        <v>0</v>
      </c>
      <c r="BI475" s="193">
        <f>IF(N475="nulová",J475,0)</f>
        <v>0</v>
      </c>
      <c r="BJ475" s="21" t="s">
        <v>76</v>
      </c>
      <c r="BK475" s="193">
        <f>ROUND(I475*H475,2)</f>
        <v>0</v>
      </c>
      <c r="BL475" s="21" t="s">
        <v>343</v>
      </c>
      <c r="BM475" s="192" t="s">
        <v>4809</v>
      </c>
    </row>
    <row r="476" spans="1:65" s="2" customFormat="1" ht="11.25">
      <c r="A476" s="38"/>
      <c r="B476" s="39"/>
      <c r="C476" s="40"/>
      <c r="D476" s="194" t="s">
        <v>217</v>
      </c>
      <c r="E476" s="40"/>
      <c r="F476" s="195" t="s">
        <v>4807</v>
      </c>
      <c r="G476" s="40"/>
      <c r="H476" s="40"/>
      <c r="I476" s="196"/>
      <c r="J476" s="40"/>
      <c r="K476" s="40"/>
      <c r="L476" s="43"/>
      <c r="M476" s="197"/>
      <c r="N476" s="198"/>
      <c r="O476" s="68"/>
      <c r="P476" s="68"/>
      <c r="Q476" s="68"/>
      <c r="R476" s="68"/>
      <c r="S476" s="68"/>
      <c r="T476" s="68"/>
      <c r="U476" s="69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T476" s="21" t="s">
        <v>217</v>
      </c>
      <c r="AU476" s="21" t="s">
        <v>83</v>
      </c>
    </row>
    <row r="477" spans="1:65" s="12" customFormat="1" ht="20.85" customHeight="1">
      <c r="B477" s="166"/>
      <c r="C477" s="167"/>
      <c r="D477" s="168" t="s">
        <v>70</v>
      </c>
      <c r="E477" s="180" t="s">
        <v>8</v>
      </c>
      <c r="F477" s="180" t="s">
        <v>4810</v>
      </c>
      <c r="G477" s="167"/>
      <c r="H477" s="167"/>
      <c r="I477" s="170"/>
      <c r="J477" s="181">
        <f>BK477</f>
        <v>0</v>
      </c>
      <c r="K477" s="167"/>
      <c r="L477" s="172"/>
      <c r="M477" s="173"/>
      <c r="N477" s="174"/>
      <c r="O477" s="174"/>
      <c r="P477" s="175">
        <f>SUM(P478:P479)</f>
        <v>0</v>
      </c>
      <c r="Q477" s="174"/>
      <c r="R477" s="175">
        <f>SUM(R478:R479)</f>
        <v>0</v>
      </c>
      <c r="S477" s="174"/>
      <c r="T477" s="175">
        <f>SUM(T478:T479)</f>
        <v>0</v>
      </c>
      <c r="U477" s="176"/>
      <c r="AR477" s="177" t="s">
        <v>80</v>
      </c>
      <c r="AT477" s="178" t="s">
        <v>70</v>
      </c>
      <c r="AU477" s="178" t="s">
        <v>80</v>
      </c>
      <c r="AY477" s="177" t="s">
        <v>208</v>
      </c>
      <c r="BK477" s="179">
        <f>SUM(BK478:BK479)</f>
        <v>0</v>
      </c>
    </row>
    <row r="478" spans="1:65" s="2" customFormat="1" ht="16.5" customHeight="1">
      <c r="A478" s="38"/>
      <c r="B478" s="39"/>
      <c r="C478" s="182" t="s">
        <v>2291</v>
      </c>
      <c r="D478" s="182" t="s">
        <v>212</v>
      </c>
      <c r="E478" s="183" t="s">
        <v>4811</v>
      </c>
      <c r="F478" s="184" t="s">
        <v>4812</v>
      </c>
      <c r="G478" s="185" t="s">
        <v>792</v>
      </c>
      <c r="H478" s="186">
        <v>1</v>
      </c>
      <c r="I478" s="187"/>
      <c r="J478" s="186">
        <f>ROUND(I478*H478,2)</f>
        <v>0</v>
      </c>
      <c r="K478" s="184" t="s">
        <v>18</v>
      </c>
      <c r="L478" s="43"/>
      <c r="M478" s="188" t="s">
        <v>18</v>
      </c>
      <c r="N478" s="189" t="s">
        <v>42</v>
      </c>
      <c r="O478" s="68"/>
      <c r="P478" s="190">
        <f>O478*H478</f>
        <v>0</v>
      </c>
      <c r="Q478" s="190">
        <v>0</v>
      </c>
      <c r="R478" s="190">
        <f>Q478*H478</f>
        <v>0</v>
      </c>
      <c r="S478" s="190">
        <v>0</v>
      </c>
      <c r="T478" s="190">
        <f>S478*H478</f>
        <v>0</v>
      </c>
      <c r="U478" s="191" t="s">
        <v>18</v>
      </c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R478" s="192" t="s">
        <v>343</v>
      </c>
      <c r="AT478" s="192" t="s">
        <v>212</v>
      </c>
      <c r="AU478" s="192" t="s">
        <v>83</v>
      </c>
      <c r="AY478" s="21" t="s">
        <v>208</v>
      </c>
      <c r="BE478" s="193">
        <f>IF(N478="základní",J478,0)</f>
        <v>0</v>
      </c>
      <c r="BF478" s="193">
        <f>IF(N478="snížená",J478,0)</f>
        <v>0</v>
      </c>
      <c r="BG478" s="193">
        <f>IF(N478="zákl. přenesená",J478,0)</f>
        <v>0</v>
      </c>
      <c r="BH478" s="193">
        <f>IF(N478="sníž. přenesená",J478,0)</f>
        <v>0</v>
      </c>
      <c r="BI478" s="193">
        <f>IF(N478="nulová",J478,0)</f>
        <v>0</v>
      </c>
      <c r="BJ478" s="21" t="s">
        <v>76</v>
      </c>
      <c r="BK478" s="193">
        <f>ROUND(I478*H478,2)</f>
        <v>0</v>
      </c>
      <c r="BL478" s="21" t="s">
        <v>343</v>
      </c>
      <c r="BM478" s="192" t="s">
        <v>4813</v>
      </c>
    </row>
    <row r="479" spans="1:65" s="2" customFormat="1" ht="11.25">
      <c r="A479" s="38"/>
      <c r="B479" s="39"/>
      <c r="C479" s="40"/>
      <c r="D479" s="194" t="s">
        <v>217</v>
      </c>
      <c r="E479" s="40"/>
      <c r="F479" s="195" t="s">
        <v>4812</v>
      </c>
      <c r="G479" s="40"/>
      <c r="H479" s="40"/>
      <c r="I479" s="196"/>
      <c r="J479" s="40"/>
      <c r="K479" s="40"/>
      <c r="L479" s="43"/>
      <c r="M479" s="258"/>
      <c r="N479" s="259"/>
      <c r="O479" s="260"/>
      <c r="P479" s="260"/>
      <c r="Q479" s="260"/>
      <c r="R479" s="260"/>
      <c r="S479" s="260"/>
      <c r="T479" s="260"/>
      <c r="U479" s="261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T479" s="21" t="s">
        <v>217</v>
      </c>
      <c r="AU479" s="21" t="s">
        <v>83</v>
      </c>
    </row>
    <row r="480" spans="1:65" s="2" customFormat="1" ht="6.95" customHeight="1">
      <c r="A480" s="38"/>
      <c r="B480" s="51"/>
      <c r="C480" s="52"/>
      <c r="D480" s="52"/>
      <c r="E480" s="52"/>
      <c r="F480" s="52"/>
      <c r="G480" s="52"/>
      <c r="H480" s="52"/>
      <c r="I480" s="52"/>
      <c r="J480" s="52"/>
      <c r="K480" s="52"/>
      <c r="L480" s="43"/>
      <c r="M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</row>
  </sheetData>
  <sheetProtection algorithmName="SHA-512" hashValue="oADKjEoykMueLzazQEpunLYiybLIaJVD7gRVT1cHw0zSgc7COHCQB0f6nNmTpCDGbcX478hC6CefIEspeOlc1w==" saltValue="/yqDEdfui/kLupnQHHqJuOIGh0lCn/QCrKZ2PximsLEjwIW/TRZXQM3x/dv7ji5ODY7KOkOdqp/vO1BO0WbZxA==" spinCount="100000" sheet="1" objects="1" scenarios="1" formatColumns="0" formatRows="0" autoFilter="0"/>
  <autoFilter ref="C106:K479" xr:uid="{00000000-0009-0000-0000-00000B000000}"/>
  <mergeCells count="12">
    <mergeCell ref="E99:H99"/>
    <mergeCell ref="L2:V2"/>
    <mergeCell ref="E50:H50"/>
    <mergeCell ref="E52:H52"/>
    <mergeCell ref="E54:H54"/>
    <mergeCell ref="E95:H95"/>
    <mergeCell ref="E97:H97"/>
    <mergeCell ref="E7:H7"/>
    <mergeCell ref="E9:H9"/>
    <mergeCell ref="E11:H11"/>
    <mergeCell ref="E20:H20"/>
    <mergeCell ref="E29:H29"/>
  </mergeCells>
  <hyperlinks>
    <hyperlink ref="F113" r:id="rId1" xr:uid="{00000000-0004-0000-0B00-000000000000}"/>
    <hyperlink ref="F120" r:id="rId2" xr:uid="{00000000-0004-0000-0B00-000001000000}"/>
    <hyperlink ref="F125" r:id="rId3" xr:uid="{00000000-0004-0000-0B00-000002000000}"/>
    <hyperlink ref="F129" r:id="rId4" xr:uid="{00000000-0004-0000-0B00-000003000000}"/>
    <hyperlink ref="F134" r:id="rId5" xr:uid="{00000000-0004-0000-0B00-000004000000}"/>
    <hyperlink ref="F137" r:id="rId6" xr:uid="{00000000-0004-0000-0B00-000005000000}"/>
    <hyperlink ref="F141" r:id="rId7" xr:uid="{00000000-0004-0000-0B00-000006000000}"/>
    <hyperlink ref="F144" r:id="rId8" xr:uid="{00000000-0004-0000-0B00-000007000000}"/>
    <hyperlink ref="F148" r:id="rId9" xr:uid="{00000000-0004-0000-0B00-000008000000}"/>
    <hyperlink ref="F155" r:id="rId10" xr:uid="{00000000-0004-0000-0B00-000009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21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1" width="14.16406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AT2" s="21" t="s">
        <v>118</v>
      </c>
    </row>
    <row r="3" spans="1:46" s="1" customFormat="1" ht="6.95" customHeight="1"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24"/>
      <c r="AT3" s="21" t="s">
        <v>80</v>
      </c>
    </row>
    <row r="4" spans="1:46" s="1" customFormat="1" ht="24.95" customHeight="1">
      <c r="B4" s="24"/>
      <c r="D4" s="115" t="s">
        <v>134</v>
      </c>
      <c r="L4" s="24"/>
      <c r="M4" s="116" t="s">
        <v>10</v>
      </c>
      <c r="AT4" s="21" t="s">
        <v>4</v>
      </c>
    </row>
    <row r="5" spans="1:46" s="1" customFormat="1" ht="6.95" customHeight="1">
      <c r="B5" s="24"/>
      <c r="L5" s="24"/>
    </row>
    <row r="6" spans="1:46" s="1" customFormat="1" ht="12" customHeight="1">
      <c r="B6" s="24"/>
      <c r="D6" s="117" t="s">
        <v>15</v>
      </c>
      <c r="L6" s="24"/>
    </row>
    <row r="7" spans="1:46" s="1" customFormat="1" ht="16.5" customHeight="1">
      <c r="B7" s="24"/>
      <c r="E7" s="423" t="str">
        <f>'Rekapitulace stavby'!K6</f>
        <v>Rekonstrukce rehabilitace v 1.PP budovy B v HNSP v Bílině</v>
      </c>
      <c r="F7" s="424"/>
      <c r="G7" s="424"/>
      <c r="H7" s="424"/>
      <c r="L7" s="24"/>
    </row>
    <row r="8" spans="1:46" s="1" customFormat="1" ht="12" customHeight="1">
      <c r="B8" s="24"/>
      <c r="D8" s="117" t="s">
        <v>147</v>
      </c>
      <c r="L8" s="24"/>
    </row>
    <row r="9" spans="1:46" s="2" customFormat="1" ht="16.5" customHeight="1">
      <c r="A9" s="38"/>
      <c r="B9" s="43"/>
      <c r="C9" s="38"/>
      <c r="D9" s="38"/>
      <c r="E9" s="423" t="s">
        <v>4002</v>
      </c>
      <c r="F9" s="426"/>
      <c r="G9" s="426"/>
      <c r="H9" s="426"/>
      <c r="I9" s="38"/>
      <c r="J9" s="38"/>
      <c r="K9" s="38"/>
      <c r="L9" s="11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46" s="2" customFormat="1" ht="12" customHeight="1">
      <c r="A10" s="38"/>
      <c r="B10" s="43"/>
      <c r="C10" s="38"/>
      <c r="D10" s="117" t="s">
        <v>2649</v>
      </c>
      <c r="E10" s="38"/>
      <c r="F10" s="38"/>
      <c r="G10" s="38"/>
      <c r="H10" s="38"/>
      <c r="I10" s="38"/>
      <c r="J10" s="38"/>
      <c r="K10" s="38"/>
      <c r="L10" s="11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46" s="2" customFormat="1" ht="30" customHeight="1">
      <c r="A11" s="38"/>
      <c r="B11" s="43"/>
      <c r="C11" s="38"/>
      <c r="D11" s="38"/>
      <c r="E11" s="425" t="s">
        <v>4814</v>
      </c>
      <c r="F11" s="426"/>
      <c r="G11" s="426"/>
      <c r="H11" s="426"/>
      <c r="I11" s="38"/>
      <c r="J11" s="38"/>
      <c r="K11" s="38"/>
      <c r="L11" s="11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46" s="2" customFormat="1" ht="11.25">
      <c r="A12" s="38"/>
      <c r="B12" s="43"/>
      <c r="C12" s="38"/>
      <c r="D12" s="38"/>
      <c r="E12" s="38"/>
      <c r="F12" s="38"/>
      <c r="G12" s="38"/>
      <c r="H12" s="38"/>
      <c r="I12" s="38"/>
      <c r="J12" s="38"/>
      <c r="K12" s="38"/>
      <c r="L12" s="11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46" s="2" customFormat="1" ht="12" customHeight="1">
      <c r="A13" s="38"/>
      <c r="B13" s="43"/>
      <c r="C13" s="38"/>
      <c r="D13" s="117" t="s">
        <v>17</v>
      </c>
      <c r="E13" s="38"/>
      <c r="F13" s="107" t="s">
        <v>18</v>
      </c>
      <c r="G13" s="38"/>
      <c r="H13" s="38"/>
      <c r="I13" s="117" t="s">
        <v>19</v>
      </c>
      <c r="J13" s="107" t="s">
        <v>18</v>
      </c>
      <c r="K13" s="38"/>
      <c r="L13" s="11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46" s="2" customFormat="1" ht="12" customHeight="1">
      <c r="A14" s="38"/>
      <c r="B14" s="43"/>
      <c r="C14" s="38"/>
      <c r="D14" s="117" t="s">
        <v>20</v>
      </c>
      <c r="E14" s="38"/>
      <c r="F14" s="107" t="s">
        <v>21</v>
      </c>
      <c r="G14" s="38"/>
      <c r="H14" s="38"/>
      <c r="I14" s="117" t="s">
        <v>22</v>
      </c>
      <c r="J14" s="119" t="str">
        <f>'Rekapitulace stavby'!AN8</f>
        <v>14. 12. 2025</v>
      </c>
      <c r="K14" s="38"/>
      <c r="L14" s="11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46" s="2" customFormat="1" ht="10.9" customHeight="1">
      <c r="A15" s="38"/>
      <c r="B15" s="43"/>
      <c r="C15" s="38"/>
      <c r="D15" s="38"/>
      <c r="E15" s="38"/>
      <c r="F15" s="38"/>
      <c r="G15" s="38"/>
      <c r="H15" s="38"/>
      <c r="I15" s="38"/>
      <c r="J15" s="38"/>
      <c r="K15" s="38"/>
      <c r="L15" s="11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46" s="2" customFormat="1" ht="12" customHeight="1">
      <c r="A16" s="38"/>
      <c r="B16" s="43"/>
      <c r="C16" s="38"/>
      <c r="D16" s="117" t="s">
        <v>24</v>
      </c>
      <c r="E16" s="38"/>
      <c r="F16" s="38"/>
      <c r="G16" s="38"/>
      <c r="H16" s="38"/>
      <c r="I16" s="117" t="s">
        <v>25</v>
      </c>
      <c r="J16" s="107" t="s">
        <v>26</v>
      </c>
      <c r="K16" s="38"/>
      <c r="L16" s="11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s="2" customFormat="1" ht="18" customHeight="1">
      <c r="A17" s="38"/>
      <c r="B17" s="43"/>
      <c r="C17" s="38"/>
      <c r="D17" s="38"/>
      <c r="E17" s="107" t="s">
        <v>27</v>
      </c>
      <c r="F17" s="38"/>
      <c r="G17" s="38"/>
      <c r="H17" s="38"/>
      <c r="I17" s="117" t="s">
        <v>28</v>
      </c>
      <c r="J17" s="107" t="s">
        <v>29</v>
      </c>
      <c r="K17" s="38"/>
      <c r="L17" s="11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s="2" customFormat="1" ht="6.95" customHeight="1">
      <c r="A18" s="38"/>
      <c r="B18" s="43"/>
      <c r="C18" s="38"/>
      <c r="D18" s="38"/>
      <c r="E18" s="38"/>
      <c r="F18" s="38"/>
      <c r="G18" s="38"/>
      <c r="H18" s="38"/>
      <c r="I18" s="38"/>
      <c r="J18" s="38"/>
      <c r="K18" s="38"/>
      <c r="L18" s="11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s="2" customFormat="1" ht="12" customHeight="1">
      <c r="A19" s="38"/>
      <c r="B19" s="43"/>
      <c r="C19" s="38"/>
      <c r="D19" s="117" t="s">
        <v>30</v>
      </c>
      <c r="E19" s="38"/>
      <c r="F19" s="38"/>
      <c r="G19" s="38"/>
      <c r="H19" s="38"/>
      <c r="I19" s="117" t="s">
        <v>25</v>
      </c>
      <c r="J19" s="34" t="str">
        <f>'Rekapitulace stavby'!AN13</f>
        <v>Vyplň údaj</v>
      </c>
      <c r="K19" s="38"/>
      <c r="L19" s="11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s="2" customFormat="1" ht="18" customHeight="1">
      <c r="A20" s="38"/>
      <c r="B20" s="43"/>
      <c r="C20" s="38"/>
      <c r="D20" s="38"/>
      <c r="E20" s="427" t="str">
        <f>'Rekapitulace stavby'!E14</f>
        <v>Vyplň údaj</v>
      </c>
      <c r="F20" s="428"/>
      <c r="G20" s="428"/>
      <c r="H20" s="428"/>
      <c r="I20" s="117" t="s">
        <v>28</v>
      </c>
      <c r="J20" s="34" t="str">
        <f>'Rekapitulace stavby'!AN14</f>
        <v>Vyplň údaj</v>
      </c>
      <c r="K20" s="38"/>
      <c r="L20" s="11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s="2" customFormat="1" ht="6.95" customHeight="1">
      <c r="A21" s="38"/>
      <c r="B21" s="43"/>
      <c r="C21" s="38"/>
      <c r="D21" s="38"/>
      <c r="E21" s="38"/>
      <c r="F21" s="38"/>
      <c r="G21" s="38"/>
      <c r="H21" s="38"/>
      <c r="I21" s="38"/>
      <c r="J21" s="38"/>
      <c r="K21" s="38"/>
      <c r="L21" s="11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s="2" customFormat="1" ht="12" customHeight="1">
      <c r="A22" s="38"/>
      <c r="B22" s="43"/>
      <c r="C22" s="38"/>
      <c r="D22" s="117" t="s">
        <v>32</v>
      </c>
      <c r="E22" s="38"/>
      <c r="F22" s="38"/>
      <c r="G22" s="38"/>
      <c r="H22" s="38"/>
      <c r="I22" s="117" t="s">
        <v>25</v>
      </c>
      <c r="J22" s="107" t="str">
        <f>IF('Rekapitulace stavby'!AN16="","",'Rekapitulace stavby'!AN16)</f>
        <v/>
      </c>
      <c r="K22" s="38"/>
      <c r="L22" s="11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s="2" customFormat="1" ht="18" customHeight="1">
      <c r="A23" s="38"/>
      <c r="B23" s="43"/>
      <c r="C23" s="38"/>
      <c r="D23" s="38"/>
      <c r="E23" s="107" t="str">
        <f>IF('Rekapitulace stavby'!E17="","",'Rekapitulace stavby'!E17)</f>
        <v xml:space="preserve"> </v>
      </c>
      <c r="F23" s="38"/>
      <c r="G23" s="38"/>
      <c r="H23" s="38"/>
      <c r="I23" s="117" t="s">
        <v>28</v>
      </c>
      <c r="J23" s="107" t="str">
        <f>IF('Rekapitulace stavby'!AN17="","",'Rekapitulace stavby'!AN17)</f>
        <v/>
      </c>
      <c r="K23" s="38"/>
      <c r="L23" s="11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s="2" customFormat="1" ht="6.95" customHeight="1">
      <c r="A24" s="38"/>
      <c r="B24" s="43"/>
      <c r="C24" s="38"/>
      <c r="D24" s="38"/>
      <c r="E24" s="38"/>
      <c r="F24" s="38"/>
      <c r="G24" s="38"/>
      <c r="H24" s="38"/>
      <c r="I24" s="38"/>
      <c r="J24" s="38"/>
      <c r="K24" s="38"/>
      <c r="L24" s="11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s="2" customFormat="1" ht="12" customHeight="1">
      <c r="A25" s="38"/>
      <c r="B25" s="43"/>
      <c r="C25" s="38"/>
      <c r="D25" s="117" t="s">
        <v>34</v>
      </c>
      <c r="E25" s="38"/>
      <c r="F25" s="38"/>
      <c r="G25" s="38"/>
      <c r="H25" s="38"/>
      <c r="I25" s="117" t="s">
        <v>25</v>
      </c>
      <c r="J25" s="107" t="str">
        <f>IF('Rekapitulace stavby'!AN19="","",'Rekapitulace stavby'!AN19)</f>
        <v/>
      </c>
      <c r="K25" s="38"/>
      <c r="L25" s="11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s="2" customFormat="1" ht="18" customHeight="1">
      <c r="A26" s="38"/>
      <c r="B26" s="43"/>
      <c r="C26" s="38"/>
      <c r="D26" s="38"/>
      <c r="E26" s="107" t="str">
        <f>IF('Rekapitulace stavby'!E20="","",'Rekapitulace stavby'!E20)</f>
        <v xml:space="preserve"> </v>
      </c>
      <c r="F26" s="38"/>
      <c r="G26" s="38"/>
      <c r="H26" s="38"/>
      <c r="I26" s="117" t="s">
        <v>28</v>
      </c>
      <c r="J26" s="107" t="str">
        <f>IF('Rekapitulace stavby'!AN20="","",'Rekapitulace stavby'!AN20)</f>
        <v/>
      </c>
      <c r="K26" s="38"/>
      <c r="L26" s="11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s="2" customFormat="1" ht="6.95" customHeight="1">
      <c r="A27" s="38"/>
      <c r="B27" s="43"/>
      <c r="C27" s="38"/>
      <c r="D27" s="38"/>
      <c r="E27" s="38"/>
      <c r="F27" s="38"/>
      <c r="G27" s="38"/>
      <c r="H27" s="38"/>
      <c r="I27" s="38"/>
      <c r="J27" s="38"/>
      <c r="K27" s="38"/>
      <c r="L27" s="11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s="2" customFormat="1" ht="12" customHeight="1">
      <c r="A28" s="38"/>
      <c r="B28" s="43"/>
      <c r="C28" s="38"/>
      <c r="D28" s="117" t="s">
        <v>35</v>
      </c>
      <c r="E28" s="38"/>
      <c r="F28" s="38"/>
      <c r="G28" s="38"/>
      <c r="H28" s="38"/>
      <c r="I28" s="38"/>
      <c r="J28" s="38"/>
      <c r="K28" s="38"/>
      <c r="L28" s="11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s="8" customFormat="1" ht="16.5" customHeight="1">
      <c r="A29" s="120"/>
      <c r="B29" s="121"/>
      <c r="C29" s="120"/>
      <c r="D29" s="120"/>
      <c r="E29" s="429" t="s">
        <v>18</v>
      </c>
      <c r="F29" s="429"/>
      <c r="G29" s="429"/>
      <c r="H29" s="429"/>
      <c r="I29" s="120"/>
      <c r="J29" s="120"/>
      <c r="K29" s="120"/>
      <c r="L29" s="122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</row>
    <row r="30" spans="1:31" s="2" customFormat="1" ht="6.95" customHeight="1">
      <c r="A30" s="38"/>
      <c r="B30" s="43"/>
      <c r="C30" s="38"/>
      <c r="D30" s="38"/>
      <c r="E30" s="38"/>
      <c r="F30" s="38"/>
      <c r="G30" s="38"/>
      <c r="H30" s="38"/>
      <c r="I30" s="38"/>
      <c r="J30" s="38"/>
      <c r="K30" s="38"/>
      <c r="L30" s="11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s="2" customFormat="1" ht="6.95" customHeight="1">
      <c r="A31" s="38"/>
      <c r="B31" s="43"/>
      <c r="C31" s="38"/>
      <c r="D31" s="123"/>
      <c r="E31" s="123"/>
      <c r="F31" s="123"/>
      <c r="G31" s="123"/>
      <c r="H31" s="123"/>
      <c r="I31" s="123"/>
      <c r="J31" s="123"/>
      <c r="K31" s="123"/>
      <c r="L31" s="11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s="2" customFormat="1" ht="25.35" customHeight="1">
      <c r="A32" s="38"/>
      <c r="B32" s="43"/>
      <c r="C32" s="38"/>
      <c r="D32" s="124" t="s">
        <v>37</v>
      </c>
      <c r="E32" s="38"/>
      <c r="F32" s="38"/>
      <c r="G32" s="38"/>
      <c r="H32" s="38"/>
      <c r="I32" s="38"/>
      <c r="J32" s="125">
        <f>ROUND(J93, 2)</f>
        <v>0</v>
      </c>
      <c r="K32" s="38"/>
      <c r="L32" s="11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s="2" customFormat="1" ht="6.95" customHeight="1">
      <c r="A33" s="38"/>
      <c r="B33" s="43"/>
      <c r="C33" s="38"/>
      <c r="D33" s="123"/>
      <c r="E33" s="123"/>
      <c r="F33" s="123"/>
      <c r="G33" s="123"/>
      <c r="H33" s="123"/>
      <c r="I33" s="123"/>
      <c r="J33" s="123"/>
      <c r="K33" s="123"/>
      <c r="L33" s="11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s="2" customFormat="1" ht="14.45" customHeight="1">
      <c r="A34" s="38"/>
      <c r="B34" s="43"/>
      <c r="C34" s="38"/>
      <c r="D34" s="38"/>
      <c r="E34" s="38"/>
      <c r="F34" s="126" t="s">
        <v>39</v>
      </c>
      <c r="G34" s="38"/>
      <c r="H34" s="38"/>
      <c r="I34" s="126" t="s">
        <v>38</v>
      </c>
      <c r="J34" s="126" t="s">
        <v>40</v>
      </c>
      <c r="K34" s="38"/>
      <c r="L34" s="11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s="2" customFormat="1" ht="14.45" customHeight="1">
      <c r="A35" s="38"/>
      <c r="B35" s="43"/>
      <c r="C35" s="38"/>
      <c r="D35" s="127" t="s">
        <v>41</v>
      </c>
      <c r="E35" s="117" t="s">
        <v>42</v>
      </c>
      <c r="F35" s="128">
        <f>ROUND((SUM(BE93:BE214)),  2)</f>
        <v>0</v>
      </c>
      <c r="G35" s="38"/>
      <c r="H35" s="38"/>
      <c r="I35" s="129">
        <v>0.21</v>
      </c>
      <c r="J35" s="128">
        <f>ROUND(((SUM(BE93:BE214))*I35),  2)</f>
        <v>0</v>
      </c>
      <c r="K35" s="38"/>
      <c r="L35" s="11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s="2" customFormat="1" ht="14.45" customHeight="1">
      <c r="A36" s="38"/>
      <c r="B36" s="43"/>
      <c r="C36" s="38"/>
      <c r="D36" s="38"/>
      <c r="E36" s="117" t="s">
        <v>43</v>
      </c>
      <c r="F36" s="128">
        <f>ROUND((SUM(BF93:BF214)),  2)</f>
        <v>0</v>
      </c>
      <c r="G36" s="38"/>
      <c r="H36" s="38"/>
      <c r="I36" s="129">
        <v>0.12</v>
      </c>
      <c r="J36" s="128">
        <f>ROUND(((SUM(BF93:BF214))*I36),  2)</f>
        <v>0</v>
      </c>
      <c r="K36" s="38"/>
      <c r="L36" s="11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s="2" customFormat="1" ht="14.45" hidden="1" customHeight="1">
      <c r="A37" s="38"/>
      <c r="B37" s="43"/>
      <c r="C37" s="38"/>
      <c r="D37" s="38"/>
      <c r="E37" s="117" t="s">
        <v>44</v>
      </c>
      <c r="F37" s="128">
        <f>ROUND((SUM(BG93:BG214)),  2)</f>
        <v>0</v>
      </c>
      <c r="G37" s="38"/>
      <c r="H37" s="38"/>
      <c r="I37" s="129">
        <v>0.21</v>
      </c>
      <c r="J37" s="128">
        <f>0</f>
        <v>0</v>
      </c>
      <c r="K37" s="38"/>
      <c r="L37" s="11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s="2" customFormat="1" ht="14.45" hidden="1" customHeight="1">
      <c r="A38" s="38"/>
      <c r="B38" s="43"/>
      <c r="C38" s="38"/>
      <c r="D38" s="38"/>
      <c r="E38" s="117" t="s">
        <v>45</v>
      </c>
      <c r="F38" s="128">
        <f>ROUND((SUM(BH93:BH214)),  2)</f>
        <v>0</v>
      </c>
      <c r="G38" s="38"/>
      <c r="H38" s="38"/>
      <c r="I38" s="129">
        <v>0.12</v>
      </c>
      <c r="J38" s="128">
        <f>0</f>
        <v>0</v>
      </c>
      <c r="K38" s="38"/>
      <c r="L38" s="11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s="2" customFormat="1" ht="14.45" hidden="1" customHeight="1">
      <c r="A39" s="38"/>
      <c r="B39" s="43"/>
      <c r="C39" s="38"/>
      <c r="D39" s="38"/>
      <c r="E39" s="117" t="s">
        <v>46</v>
      </c>
      <c r="F39" s="128">
        <f>ROUND((SUM(BI93:BI214)),  2)</f>
        <v>0</v>
      </c>
      <c r="G39" s="38"/>
      <c r="H39" s="38"/>
      <c r="I39" s="129">
        <v>0</v>
      </c>
      <c r="J39" s="128">
        <f>0</f>
        <v>0</v>
      </c>
      <c r="K39" s="38"/>
      <c r="L39" s="11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s="2" customFormat="1" ht="6.95" customHeight="1">
      <c r="A40" s="38"/>
      <c r="B40" s="43"/>
      <c r="C40" s="38"/>
      <c r="D40" s="38"/>
      <c r="E40" s="38"/>
      <c r="F40" s="38"/>
      <c r="G40" s="38"/>
      <c r="H40" s="38"/>
      <c r="I40" s="38"/>
      <c r="J40" s="38"/>
      <c r="K40" s="38"/>
      <c r="L40" s="11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s="2" customFormat="1" ht="25.35" customHeight="1">
      <c r="A41" s="38"/>
      <c r="B41" s="43"/>
      <c r="C41" s="130"/>
      <c r="D41" s="131" t="s">
        <v>47</v>
      </c>
      <c r="E41" s="132"/>
      <c r="F41" s="132"/>
      <c r="G41" s="133" t="s">
        <v>48</v>
      </c>
      <c r="H41" s="134" t="s">
        <v>49</v>
      </c>
      <c r="I41" s="132"/>
      <c r="J41" s="135">
        <f>SUM(J32:J39)</f>
        <v>0</v>
      </c>
      <c r="K41" s="136"/>
      <c r="L41" s="11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s="2" customFormat="1" ht="14.45" customHeight="1">
      <c r="A42" s="38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6" spans="1:31" s="2" customFormat="1" ht="6.95" customHeight="1">
      <c r="A46" s="38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s="2" customFormat="1" ht="24.95" customHeight="1">
      <c r="A47" s="38"/>
      <c r="B47" s="39"/>
      <c r="C47" s="27" t="s">
        <v>163</v>
      </c>
      <c r="D47" s="40"/>
      <c r="E47" s="40"/>
      <c r="F47" s="40"/>
      <c r="G47" s="40"/>
      <c r="H47" s="40"/>
      <c r="I47" s="40"/>
      <c r="J47" s="40"/>
      <c r="K47" s="40"/>
      <c r="L47" s="11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s="2" customFormat="1" ht="6.95" customHeight="1">
      <c r="A48" s="38"/>
      <c r="B48" s="39"/>
      <c r="C48" s="40"/>
      <c r="D48" s="40"/>
      <c r="E48" s="40"/>
      <c r="F48" s="40"/>
      <c r="G48" s="40"/>
      <c r="H48" s="40"/>
      <c r="I48" s="40"/>
      <c r="J48" s="40"/>
      <c r="K48" s="40"/>
      <c r="L48" s="11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47" s="2" customFormat="1" ht="12" customHeight="1">
      <c r="A49" s="38"/>
      <c r="B49" s="39"/>
      <c r="C49" s="33" t="s">
        <v>15</v>
      </c>
      <c r="D49" s="40"/>
      <c r="E49" s="40"/>
      <c r="F49" s="40"/>
      <c r="G49" s="40"/>
      <c r="H49" s="40"/>
      <c r="I49" s="40"/>
      <c r="J49" s="40"/>
      <c r="K49" s="40"/>
      <c r="L49" s="11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47" s="2" customFormat="1" ht="16.5" customHeight="1">
      <c r="A50" s="38"/>
      <c r="B50" s="39"/>
      <c r="C50" s="40"/>
      <c r="D50" s="40"/>
      <c r="E50" s="430" t="str">
        <f>E7</f>
        <v>Rekonstrukce rehabilitace v 1.PP budovy B v HNSP v Bílině</v>
      </c>
      <c r="F50" s="431"/>
      <c r="G50" s="431"/>
      <c r="H50" s="431"/>
      <c r="I50" s="40"/>
      <c r="J50" s="40"/>
      <c r="K50" s="40"/>
      <c r="L50" s="11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47" s="1" customFormat="1" ht="12" customHeight="1">
      <c r="B51" s="25"/>
      <c r="C51" s="33" t="s">
        <v>147</v>
      </c>
      <c r="D51" s="26"/>
      <c r="E51" s="26"/>
      <c r="F51" s="26"/>
      <c r="G51" s="26"/>
      <c r="H51" s="26"/>
      <c r="I51" s="26"/>
      <c r="J51" s="26"/>
      <c r="K51" s="26"/>
      <c r="L51" s="24"/>
    </row>
    <row r="52" spans="1:47" s="2" customFormat="1" ht="16.5" customHeight="1">
      <c r="A52" s="38"/>
      <c r="B52" s="39"/>
      <c r="C52" s="40"/>
      <c r="D52" s="40"/>
      <c r="E52" s="430" t="s">
        <v>4002</v>
      </c>
      <c r="F52" s="432"/>
      <c r="G52" s="432"/>
      <c r="H52" s="432"/>
      <c r="I52" s="40"/>
      <c r="J52" s="40"/>
      <c r="K52" s="40"/>
      <c r="L52" s="11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47" s="2" customFormat="1" ht="12" customHeight="1">
      <c r="A53" s="38"/>
      <c r="B53" s="39"/>
      <c r="C53" s="33" t="s">
        <v>2649</v>
      </c>
      <c r="D53" s="40"/>
      <c r="E53" s="40"/>
      <c r="F53" s="40"/>
      <c r="G53" s="40"/>
      <c r="H53" s="40"/>
      <c r="I53" s="40"/>
      <c r="J53" s="40"/>
      <c r="K53" s="40"/>
      <c r="L53" s="11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47" s="2" customFormat="1" ht="30" customHeight="1">
      <c r="A54" s="38"/>
      <c r="B54" s="39"/>
      <c r="C54" s="40"/>
      <c r="D54" s="40"/>
      <c r="E54" s="384" t="str">
        <f>E11</f>
        <v>2.1 - Elektroinstalace - slaboproud - Elektronická recepce a vyvolávací systém</v>
      </c>
      <c r="F54" s="432"/>
      <c r="G54" s="432"/>
      <c r="H54" s="432"/>
      <c r="I54" s="40"/>
      <c r="J54" s="40"/>
      <c r="K54" s="40"/>
      <c r="L54" s="11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47" s="2" customFormat="1" ht="6.95" customHeight="1">
      <c r="A55" s="38"/>
      <c r="B55" s="39"/>
      <c r="C55" s="40"/>
      <c r="D55" s="40"/>
      <c r="E55" s="40"/>
      <c r="F55" s="40"/>
      <c r="G55" s="40"/>
      <c r="H55" s="40"/>
      <c r="I55" s="40"/>
      <c r="J55" s="40"/>
      <c r="K55" s="40"/>
      <c r="L55" s="11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47" s="2" customFormat="1" ht="12" customHeight="1">
      <c r="A56" s="38"/>
      <c r="B56" s="39"/>
      <c r="C56" s="33" t="s">
        <v>20</v>
      </c>
      <c r="D56" s="40"/>
      <c r="E56" s="40"/>
      <c r="F56" s="31" t="str">
        <f>F14</f>
        <v xml:space="preserve"> </v>
      </c>
      <c r="G56" s="40"/>
      <c r="H56" s="40"/>
      <c r="I56" s="33" t="s">
        <v>22</v>
      </c>
      <c r="J56" s="63" t="str">
        <f>IF(J14="","",J14)</f>
        <v>14. 12. 2025</v>
      </c>
      <c r="K56" s="40"/>
      <c r="L56" s="11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47" s="2" customFormat="1" ht="6.95" customHeight="1">
      <c r="A57" s="38"/>
      <c r="B57" s="39"/>
      <c r="C57" s="40"/>
      <c r="D57" s="40"/>
      <c r="E57" s="40"/>
      <c r="F57" s="40"/>
      <c r="G57" s="40"/>
      <c r="H57" s="40"/>
      <c r="I57" s="40"/>
      <c r="J57" s="40"/>
      <c r="K57" s="40"/>
      <c r="L57" s="11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47" s="2" customFormat="1" ht="15.2" customHeight="1">
      <c r="A58" s="38"/>
      <c r="B58" s="39"/>
      <c r="C58" s="33" t="s">
        <v>24</v>
      </c>
      <c r="D58" s="40"/>
      <c r="E58" s="40"/>
      <c r="F58" s="31" t="str">
        <f>E17</f>
        <v>Město Bílina, Břežánská 50/4, 418 01 Bílina</v>
      </c>
      <c r="G58" s="40"/>
      <c r="H58" s="40"/>
      <c r="I58" s="33" t="s">
        <v>32</v>
      </c>
      <c r="J58" s="36" t="str">
        <f>E23</f>
        <v xml:space="preserve"> </v>
      </c>
      <c r="K58" s="40"/>
      <c r="L58" s="11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47" s="2" customFormat="1" ht="15.2" customHeight="1">
      <c r="A59" s="38"/>
      <c r="B59" s="39"/>
      <c r="C59" s="33" t="s">
        <v>30</v>
      </c>
      <c r="D59" s="40"/>
      <c r="E59" s="40"/>
      <c r="F59" s="31" t="str">
        <f>IF(E20="","",E20)</f>
        <v>Vyplň údaj</v>
      </c>
      <c r="G59" s="40"/>
      <c r="H59" s="40"/>
      <c r="I59" s="33" t="s">
        <v>34</v>
      </c>
      <c r="J59" s="36" t="str">
        <f>E26</f>
        <v xml:space="preserve"> </v>
      </c>
      <c r="K59" s="40"/>
      <c r="L59" s="11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47" s="2" customFormat="1" ht="10.35" customHeight="1">
      <c r="A60" s="38"/>
      <c r="B60" s="39"/>
      <c r="C60" s="40"/>
      <c r="D60" s="40"/>
      <c r="E60" s="40"/>
      <c r="F60" s="40"/>
      <c r="G60" s="40"/>
      <c r="H60" s="40"/>
      <c r="I60" s="40"/>
      <c r="J60" s="40"/>
      <c r="K60" s="40"/>
      <c r="L60" s="11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47" s="2" customFormat="1" ht="29.25" customHeight="1">
      <c r="A61" s="38"/>
      <c r="B61" s="39"/>
      <c r="C61" s="141" t="s">
        <v>164</v>
      </c>
      <c r="D61" s="142"/>
      <c r="E61" s="142"/>
      <c r="F61" s="142"/>
      <c r="G61" s="142"/>
      <c r="H61" s="142"/>
      <c r="I61" s="142"/>
      <c r="J61" s="143" t="s">
        <v>165</v>
      </c>
      <c r="K61" s="142"/>
      <c r="L61" s="11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47" s="2" customFormat="1" ht="10.35" customHeight="1">
      <c r="A62" s="38"/>
      <c r="B62" s="39"/>
      <c r="C62" s="40"/>
      <c r="D62" s="40"/>
      <c r="E62" s="40"/>
      <c r="F62" s="40"/>
      <c r="G62" s="40"/>
      <c r="H62" s="40"/>
      <c r="I62" s="40"/>
      <c r="J62" s="40"/>
      <c r="K62" s="40"/>
      <c r="L62" s="11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47" s="2" customFormat="1" ht="22.9" customHeight="1">
      <c r="A63" s="38"/>
      <c r="B63" s="39"/>
      <c r="C63" s="144" t="s">
        <v>69</v>
      </c>
      <c r="D63" s="40"/>
      <c r="E63" s="40"/>
      <c r="F63" s="40"/>
      <c r="G63" s="40"/>
      <c r="H63" s="40"/>
      <c r="I63" s="40"/>
      <c r="J63" s="81">
        <f>J93</f>
        <v>0</v>
      </c>
      <c r="K63" s="40"/>
      <c r="L63" s="11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U63" s="21" t="s">
        <v>166</v>
      </c>
    </row>
    <row r="64" spans="1:47" s="9" customFormat="1" ht="24.95" customHeight="1">
      <c r="B64" s="145"/>
      <c r="C64" s="146"/>
      <c r="D64" s="147" t="s">
        <v>3516</v>
      </c>
      <c r="E64" s="148"/>
      <c r="F64" s="148"/>
      <c r="G64" s="148"/>
      <c r="H64" s="148"/>
      <c r="I64" s="148"/>
      <c r="J64" s="149">
        <f>J94</f>
        <v>0</v>
      </c>
      <c r="K64" s="146"/>
      <c r="L64" s="150"/>
    </row>
    <row r="65" spans="1:31" s="10" customFormat="1" ht="19.899999999999999" customHeight="1">
      <c r="B65" s="151"/>
      <c r="C65" s="101"/>
      <c r="D65" s="152" t="s">
        <v>168</v>
      </c>
      <c r="E65" s="153"/>
      <c r="F65" s="153"/>
      <c r="G65" s="153"/>
      <c r="H65" s="153"/>
      <c r="I65" s="153"/>
      <c r="J65" s="154">
        <f>J95</f>
        <v>0</v>
      </c>
      <c r="K65" s="101"/>
      <c r="L65" s="155"/>
    </row>
    <row r="66" spans="1:31" s="10" customFormat="1" ht="14.85" customHeight="1">
      <c r="B66" s="151"/>
      <c r="C66" s="101"/>
      <c r="D66" s="152" t="s">
        <v>169</v>
      </c>
      <c r="E66" s="153"/>
      <c r="F66" s="153"/>
      <c r="G66" s="153"/>
      <c r="H66" s="153"/>
      <c r="I66" s="153"/>
      <c r="J66" s="154">
        <f>J96</f>
        <v>0</v>
      </c>
      <c r="K66" s="101"/>
      <c r="L66" s="155"/>
    </row>
    <row r="67" spans="1:31" s="10" customFormat="1" ht="19.899999999999999" customHeight="1">
      <c r="B67" s="151"/>
      <c r="C67" s="101"/>
      <c r="D67" s="152" t="s">
        <v>1080</v>
      </c>
      <c r="E67" s="153"/>
      <c r="F67" s="153"/>
      <c r="G67" s="153"/>
      <c r="H67" s="153"/>
      <c r="I67" s="153"/>
      <c r="J67" s="154">
        <f>J108</f>
        <v>0</v>
      </c>
      <c r="K67" s="101"/>
      <c r="L67" s="155"/>
    </row>
    <row r="68" spans="1:31" s="10" customFormat="1" ht="14.85" customHeight="1">
      <c r="B68" s="151"/>
      <c r="C68" s="101"/>
      <c r="D68" s="152" t="s">
        <v>173</v>
      </c>
      <c r="E68" s="153"/>
      <c r="F68" s="153"/>
      <c r="G68" s="153"/>
      <c r="H68" s="153"/>
      <c r="I68" s="153"/>
      <c r="J68" s="154">
        <f>J109</f>
        <v>0</v>
      </c>
      <c r="K68" s="101"/>
      <c r="L68" s="155"/>
    </row>
    <row r="69" spans="1:31" s="10" customFormat="1" ht="14.85" customHeight="1">
      <c r="B69" s="151"/>
      <c r="C69" s="101"/>
      <c r="D69" s="152" t="s">
        <v>174</v>
      </c>
      <c r="E69" s="153"/>
      <c r="F69" s="153"/>
      <c r="G69" s="153"/>
      <c r="H69" s="153"/>
      <c r="I69" s="153"/>
      <c r="J69" s="154">
        <f>J121</f>
        <v>0</v>
      </c>
      <c r="K69" s="101"/>
      <c r="L69" s="155"/>
    </row>
    <row r="70" spans="1:31" s="10" customFormat="1" ht="14.85" customHeight="1">
      <c r="B70" s="151"/>
      <c r="C70" s="101"/>
      <c r="D70" s="152" t="s">
        <v>1082</v>
      </c>
      <c r="E70" s="153"/>
      <c r="F70" s="153"/>
      <c r="G70" s="153"/>
      <c r="H70" s="153"/>
      <c r="I70" s="153"/>
      <c r="J70" s="154">
        <f>J141</f>
        <v>0</v>
      </c>
      <c r="K70" s="101"/>
      <c r="L70" s="155"/>
    </row>
    <row r="71" spans="1:31" s="9" customFormat="1" ht="24.95" customHeight="1">
      <c r="B71" s="145"/>
      <c r="C71" s="146"/>
      <c r="D71" s="147" t="s">
        <v>1083</v>
      </c>
      <c r="E71" s="148"/>
      <c r="F71" s="148"/>
      <c r="G71" s="148"/>
      <c r="H71" s="148"/>
      <c r="I71" s="148"/>
      <c r="J71" s="149">
        <f>J145</f>
        <v>0</v>
      </c>
      <c r="K71" s="146"/>
      <c r="L71" s="150"/>
    </row>
    <row r="72" spans="1:31" s="2" customFormat="1" ht="21.75" customHeight="1">
      <c r="A72" s="38"/>
      <c r="B72" s="39"/>
      <c r="C72" s="40"/>
      <c r="D72" s="40"/>
      <c r="E72" s="40"/>
      <c r="F72" s="40"/>
      <c r="G72" s="40"/>
      <c r="H72" s="40"/>
      <c r="I72" s="40"/>
      <c r="J72" s="40"/>
      <c r="K72" s="40"/>
      <c r="L72" s="11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</row>
    <row r="73" spans="1:31" s="2" customFormat="1" ht="6.95" customHeight="1">
      <c r="A73" s="38"/>
      <c r="B73" s="51"/>
      <c r="C73" s="52"/>
      <c r="D73" s="52"/>
      <c r="E73" s="52"/>
      <c r="F73" s="52"/>
      <c r="G73" s="52"/>
      <c r="H73" s="52"/>
      <c r="I73" s="52"/>
      <c r="J73" s="52"/>
      <c r="K73" s="52"/>
      <c r="L73" s="11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7" spans="1:31" s="2" customFormat="1" ht="6.95" customHeight="1">
      <c r="A77" s="38"/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11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1:31" s="2" customFormat="1" ht="24.95" customHeight="1">
      <c r="A78" s="38"/>
      <c r="B78" s="39"/>
      <c r="C78" s="27" t="s">
        <v>192</v>
      </c>
      <c r="D78" s="40"/>
      <c r="E78" s="40"/>
      <c r="F78" s="40"/>
      <c r="G78" s="40"/>
      <c r="H78" s="40"/>
      <c r="I78" s="40"/>
      <c r="J78" s="40"/>
      <c r="K78" s="40"/>
      <c r="L78" s="11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</row>
    <row r="79" spans="1:31" s="2" customFormat="1" ht="6.95" customHeight="1">
      <c r="A79" s="38"/>
      <c r="B79" s="39"/>
      <c r="C79" s="40"/>
      <c r="D79" s="40"/>
      <c r="E79" s="40"/>
      <c r="F79" s="40"/>
      <c r="G79" s="40"/>
      <c r="H79" s="40"/>
      <c r="I79" s="40"/>
      <c r="J79" s="40"/>
      <c r="K79" s="40"/>
      <c r="L79" s="11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s="2" customFormat="1" ht="12" customHeight="1">
      <c r="A80" s="38"/>
      <c r="B80" s="39"/>
      <c r="C80" s="33" t="s">
        <v>15</v>
      </c>
      <c r="D80" s="40"/>
      <c r="E80" s="40"/>
      <c r="F80" s="40"/>
      <c r="G80" s="40"/>
      <c r="H80" s="40"/>
      <c r="I80" s="40"/>
      <c r="J80" s="40"/>
      <c r="K80" s="40"/>
      <c r="L80" s="11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63" s="2" customFormat="1" ht="16.5" customHeight="1">
      <c r="A81" s="38"/>
      <c r="B81" s="39"/>
      <c r="C81" s="40"/>
      <c r="D81" s="40"/>
      <c r="E81" s="430" t="str">
        <f>E7</f>
        <v>Rekonstrukce rehabilitace v 1.PP budovy B v HNSP v Bílině</v>
      </c>
      <c r="F81" s="431"/>
      <c r="G81" s="431"/>
      <c r="H81" s="431"/>
      <c r="I81" s="40"/>
      <c r="J81" s="40"/>
      <c r="K81" s="40"/>
      <c r="L81" s="11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63" s="1" customFormat="1" ht="12" customHeight="1">
      <c r="B82" s="25"/>
      <c r="C82" s="33" t="s">
        <v>147</v>
      </c>
      <c r="D82" s="26"/>
      <c r="E82" s="26"/>
      <c r="F82" s="26"/>
      <c r="G82" s="26"/>
      <c r="H82" s="26"/>
      <c r="I82" s="26"/>
      <c r="J82" s="26"/>
      <c r="K82" s="26"/>
      <c r="L82" s="24"/>
    </row>
    <row r="83" spans="1:63" s="2" customFormat="1" ht="16.5" customHeight="1">
      <c r="A83" s="38"/>
      <c r="B83" s="39"/>
      <c r="C83" s="40"/>
      <c r="D83" s="40"/>
      <c r="E83" s="430" t="s">
        <v>4002</v>
      </c>
      <c r="F83" s="432"/>
      <c r="G83" s="432"/>
      <c r="H83" s="432"/>
      <c r="I83" s="40"/>
      <c r="J83" s="40"/>
      <c r="K83" s="40"/>
      <c r="L83" s="11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63" s="2" customFormat="1" ht="12" customHeight="1">
      <c r="A84" s="38"/>
      <c r="B84" s="39"/>
      <c r="C84" s="33" t="s">
        <v>2649</v>
      </c>
      <c r="D84" s="40"/>
      <c r="E84" s="40"/>
      <c r="F84" s="40"/>
      <c r="G84" s="40"/>
      <c r="H84" s="40"/>
      <c r="I84" s="40"/>
      <c r="J84" s="40"/>
      <c r="K84" s="40"/>
      <c r="L84" s="11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63" s="2" customFormat="1" ht="30" customHeight="1">
      <c r="A85" s="38"/>
      <c r="B85" s="39"/>
      <c r="C85" s="40"/>
      <c r="D85" s="40"/>
      <c r="E85" s="384" t="str">
        <f>E11</f>
        <v>2.1 - Elektroinstalace - slaboproud - Elektronická recepce a vyvolávací systém</v>
      </c>
      <c r="F85" s="432"/>
      <c r="G85" s="432"/>
      <c r="H85" s="432"/>
      <c r="I85" s="40"/>
      <c r="J85" s="40"/>
      <c r="K85" s="40"/>
      <c r="L85" s="11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63" s="2" customFormat="1" ht="6.95" customHeight="1">
      <c r="A86" s="38"/>
      <c r="B86" s="39"/>
      <c r="C86" s="40"/>
      <c r="D86" s="40"/>
      <c r="E86" s="40"/>
      <c r="F86" s="40"/>
      <c r="G86" s="40"/>
      <c r="H86" s="40"/>
      <c r="I86" s="40"/>
      <c r="J86" s="40"/>
      <c r="K86" s="40"/>
      <c r="L86" s="11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pans="1:63" s="2" customFormat="1" ht="12" customHeight="1">
      <c r="A87" s="38"/>
      <c r="B87" s="39"/>
      <c r="C87" s="33" t="s">
        <v>20</v>
      </c>
      <c r="D87" s="40"/>
      <c r="E87" s="40"/>
      <c r="F87" s="31" t="str">
        <f>F14</f>
        <v xml:space="preserve"> </v>
      </c>
      <c r="G87" s="40"/>
      <c r="H87" s="40"/>
      <c r="I87" s="33" t="s">
        <v>22</v>
      </c>
      <c r="J87" s="63" t="str">
        <f>IF(J14="","",J14)</f>
        <v>14. 12. 2025</v>
      </c>
      <c r="K87" s="40"/>
      <c r="L87" s="11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pans="1:63" s="2" customFormat="1" ht="6.95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11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63" s="2" customFormat="1" ht="15.2" customHeight="1">
      <c r="A89" s="38"/>
      <c r="B89" s="39"/>
      <c r="C89" s="33" t="s">
        <v>24</v>
      </c>
      <c r="D89" s="40"/>
      <c r="E89" s="40"/>
      <c r="F89" s="31" t="str">
        <f>E17</f>
        <v>Město Bílina, Břežánská 50/4, 418 01 Bílina</v>
      </c>
      <c r="G89" s="40"/>
      <c r="H89" s="40"/>
      <c r="I89" s="33" t="s">
        <v>32</v>
      </c>
      <c r="J89" s="36" t="str">
        <f>E23</f>
        <v xml:space="preserve"> </v>
      </c>
      <c r="K89" s="40"/>
      <c r="L89" s="11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63" s="2" customFormat="1" ht="15.2" customHeight="1">
      <c r="A90" s="38"/>
      <c r="B90" s="39"/>
      <c r="C90" s="33" t="s">
        <v>30</v>
      </c>
      <c r="D90" s="40"/>
      <c r="E90" s="40"/>
      <c r="F90" s="31" t="str">
        <f>IF(E20="","",E20)</f>
        <v>Vyplň údaj</v>
      </c>
      <c r="G90" s="40"/>
      <c r="H90" s="40"/>
      <c r="I90" s="33" t="s">
        <v>34</v>
      </c>
      <c r="J90" s="36" t="str">
        <f>E26</f>
        <v xml:space="preserve"> </v>
      </c>
      <c r="K90" s="40"/>
      <c r="L90" s="11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63" s="2" customFormat="1" ht="10.35" customHeight="1">
      <c r="A91" s="38"/>
      <c r="B91" s="39"/>
      <c r="C91" s="40"/>
      <c r="D91" s="40"/>
      <c r="E91" s="40"/>
      <c r="F91" s="40"/>
      <c r="G91" s="40"/>
      <c r="H91" s="40"/>
      <c r="I91" s="40"/>
      <c r="J91" s="40"/>
      <c r="K91" s="40"/>
      <c r="L91" s="11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63" s="11" customFormat="1" ht="29.25" customHeight="1">
      <c r="A92" s="156"/>
      <c r="B92" s="157"/>
      <c r="C92" s="158" t="s">
        <v>193</v>
      </c>
      <c r="D92" s="159" t="s">
        <v>56</v>
      </c>
      <c r="E92" s="159" t="s">
        <v>52</v>
      </c>
      <c r="F92" s="159" t="s">
        <v>53</v>
      </c>
      <c r="G92" s="159" t="s">
        <v>194</v>
      </c>
      <c r="H92" s="159" t="s">
        <v>195</v>
      </c>
      <c r="I92" s="159" t="s">
        <v>196</v>
      </c>
      <c r="J92" s="159" t="s">
        <v>165</v>
      </c>
      <c r="K92" s="160" t="s">
        <v>197</v>
      </c>
      <c r="L92" s="161"/>
      <c r="M92" s="72" t="s">
        <v>18</v>
      </c>
      <c r="N92" s="73" t="s">
        <v>41</v>
      </c>
      <c r="O92" s="73" t="s">
        <v>198</v>
      </c>
      <c r="P92" s="73" t="s">
        <v>199</v>
      </c>
      <c r="Q92" s="73" t="s">
        <v>200</v>
      </c>
      <c r="R92" s="73" t="s">
        <v>201</v>
      </c>
      <c r="S92" s="73" t="s">
        <v>202</v>
      </c>
      <c r="T92" s="73" t="s">
        <v>203</v>
      </c>
      <c r="U92" s="74" t="s">
        <v>204</v>
      </c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</row>
    <row r="93" spans="1:63" s="2" customFormat="1" ht="22.9" customHeight="1">
      <c r="A93" s="38"/>
      <c r="B93" s="39"/>
      <c r="C93" s="79" t="s">
        <v>205</v>
      </c>
      <c r="D93" s="40"/>
      <c r="E93" s="40"/>
      <c r="F93" s="40"/>
      <c r="G93" s="40"/>
      <c r="H93" s="40"/>
      <c r="I93" s="40"/>
      <c r="J93" s="162">
        <f>BK93</f>
        <v>0</v>
      </c>
      <c r="K93" s="40"/>
      <c r="L93" s="43"/>
      <c r="M93" s="75"/>
      <c r="N93" s="163"/>
      <c r="O93" s="76"/>
      <c r="P93" s="164">
        <f>P94+P145</f>
        <v>0</v>
      </c>
      <c r="Q93" s="76"/>
      <c r="R93" s="164">
        <f>R94+R145</f>
        <v>0.15238000000000002</v>
      </c>
      <c r="S93" s="76"/>
      <c r="T93" s="164">
        <f>T94+T145</f>
        <v>0.1168</v>
      </c>
      <c r="U93" s="77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T93" s="21" t="s">
        <v>70</v>
      </c>
      <c r="AU93" s="21" t="s">
        <v>166</v>
      </c>
      <c r="BK93" s="165">
        <f>BK94+BK145</f>
        <v>0</v>
      </c>
    </row>
    <row r="94" spans="1:63" s="12" customFormat="1" ht="25.9" customHeight="1">
      <c r="B94" s="166"/>
      <c r="C94" s="167"/>
      <c r="D94" s="168" t="s">
        <v>70</v>
      </c>
      <c r="E94" s="169" t="s">
        <v>206</v>
      </c>
      <c r="F94" s="169" t="s">
        <v>206</v>
      </c>
      <c r="G94" s="167"/>
      <c r="H94" s="167"/>
      <c r="I94" s="170"/>
      <c r="J94" s="171">
        <f>BK94</f>
        <v>0</v>
      </c>
      <c r="K94" s="167"/>
      <c r="L94" s="172"/>
      <c r="M94" s="173"/>
      <c r="N94" s="174"/>
      <c r="O94" s="174"/>
      <c r="P94" s="175">
        <f>P95+P108</f>
        <v>0</v>
      </c>
      <c r="Q94" s="174"/>
      <c r="R94" s="175">
        <f>R95+R108</f>
        <v>0.15238000000000002</v>
      </c>
      <c r="S94" s="174"/>
      <c r="T94" s="175">
        <f>T95+T108</f>
        <v>0.1168</v>
      </c>
      <c r="U94" s="176"/>
      <c r="AR94" s="177" t="s">
        <v>76</v>
      </c>
      <c r="AT94" s="178" t="s">
        <v>70</v>
      </c>
      <c r="AU94" s="178" t="s">
        <v>71</v>
      </c>
      <c r="AY94" s="177" t="s">
        <v>208</v>
      </c>
      <c r="BK94" s="179">
        <f>BK95+BK108</f>
        <v>0</v>
      </c>
    </row>
    <row r="95" spans="1:63" s="12" customFormat="1" ht="22.9" customHeight="1">
      <c r="B95" s="166"/>
      <c r="C95" s="167"/>
      <c r="D95" s="168" t="s">
        <v>70</v>
      </c>
      <c r="E95" s="180" t="s">
        <v>103</v>
      </c>
      <c r="F95" s="180" t="s">
        <v>209</v>
      </c>
      <c r="G95" s="167"/>
      <c r="H95" s="167"/>
      <c r="I95" s="170"/>
      <c r="J95" s="181">
        <f>BK95</f>
        <v>0</v>
      </c>
      <c r="K95" s="167"/>
      <c r="L95" s="172"/>
      <c r="M95" s="173"/>
      <c r="N95" s="174"/>
      <c r="O95" s="174"/>
      <c r="P95" s="175">
        <f>P96</f>
        <v>0</v>
      </c>
      <c r="Q95" s="174"/>
      <c r="R95" s="175">
        <f>R96</f>
        <v>0.14580000000000001</v>
      </c>
      <c r="S95" s="174"/>
      <c r="T95" s="175">
        <f>T96</f>
        <v>0</v>
      </c>
      <c r="U95" s="176"/>
      <c r="AR95" s="177" t="s">
        <v>76</v>
      </c>
      <c r="AT95" s="178" t="s">
        <v>70</v>
      </c>
      <c r="AU95" s="178" t="s">
        <v>76</v>
      </c>
      <c r="AY95" s="177" t="s">
        <v>208</v>
      </c>
      <c r="BK95" s="179">
        <f>BK96</f>
        <v>0</v>
      </c>
    </row>
    <row r="96" spans="1:63" s="12" customFormat="1" ht="20.85" customHeight="1">
      <c r="B96" s="166"/>
      <c r="C96" s="167"/>
      <c r="D96" s="168" t="s">
        <v>70</v>
      </c>
      <c r="E96" s="180" t="s">
        <v>210</v>
      </c>
      <c r="F96" s="180" t="s">
        <v>211</v>
      </c>
      <c r="G96" s="167"/>
      <c r="H96" s="167"/>
      <c r="I96" s="170"/>
      <c r="J96" s="181">
        <f>BK96</f>
        <v>0</v>
      </c>
      <c r="K96" s="167"/>
      <c r="L96" s="172"/>
      <c r="M96" s="173"/>
      <c r="N96" s="174"/>
      <c r="O96" s="174"/>
      <c r="P96" s="175">
        <f>SUM(P97:P107)</f>
        <v>0</v>
      </c>
      <c r="Q96" s="174"/>
      <c r="R96" s="175">
        <f>SUM(R97:R107)</f>
        <v>0.14580000000000001</v>
      </c>
      <c r="S96" s="174"/>
      <c r="T96" s="175">
        <f>SUM(T97:T107)</f>
        <v>0</v>
      </c>
      <c r="U96" s="176"/>
      <c r="AR96" s="177" t="s">
        <v>76</v>
      </c>
      <c r="AT96" s="178" t="s">
        <v>70</v>
      </c>
      <c r="AU96" s="178" t="s">
        <v>80</v>
      </c>
      <c r="AY96" s="177" t="s">
        <v>208</v>
      </c>
      <c r="BK96" s="179">
        <f>SUM(BK97:BK107)</f>
        <v>0</v>
      </c>
    </row>
    <row r="97" spans="1:65" s="2" customFormat="1" ht="21.75" customHeight="1">
      <c r="A97" s="38"/>
      <c r="B97" s="39"/>
      <c r="C97" s="182" t="s">
        <v>76</v>
      </c>
      <c r="D97" s="182" t="s">
        <v>212</v>
      </c>
      <c r="E97" s="183" t="s">
        <v>3216</v>
      </c>
      <c r="F97" s="184" t="s">
        <v>3217</v>
      </c>
      <c r="G97" s="185" t="s">
        <v>129</v>
      </c>
      <c r="H97" s="186">
        <v>1.5</v>
      </c>
      <c r="I97" s="187"/>
      <c r="J97" s="186">
        <f>ROUND(I97*H97,2)</f>
        <v>0</v>
      </c>
      <c r="K97" s="184" t="s">
        <v>215</v>
      </c>
      <c r="L97" s="43"/>
      <c r="M97" s="188" t="s">
        <v>18</v>
      </c>
      <c r="N97" s="189" t="s">
        <v>42</v>
      </c>
      <c r="O97" s="68"/>
      <c r="P97" s="190">
        <f>O97*H97</f>
        <v>0</v>
      </c>
      <c r="Q97" s="190">
        <v>5.6000000000000001E-2</v>
      </c>
      <c r="R97" s="190">
        <f>Q97*H97</f>
        <v>8.4000000000000005E-2</v>
      </c>
      <c r="S97" s="190">
        <v>0</v>
      </c>
      <c r="T97" s="190">
        <f>S97*H97</f>
        <v>0</v>
      </c>
      <c r="U97" s="191" t="s">
        <v>18</v>
      </c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R97" s="192" t="s">
        <v>89</v>
      </c>
      <c r="AT97" s="192" t="s">
        <v>212</v>
      </c>
      <c r="AU97" s="192" t="s">
        <v>83</v>
      </c>
      <c r="AY97" s="21" t="s">
        <v>208</v>
      </c>
      <c r="BE97" s="193">
        <f>IF(N97="základní",J97,0)</f>
        <v>0</v>
      </c>
      <c r="BF97" s="193">
        <f>IF(N97="snížená",J97,0)</f>
        <v>0</v>
      </c>
      <c r="BG97" s="193">
        <f>IF(N97="zákl. přenesená",J97,0)</f>
        <v>0</v>
      </c>
      <c r="BH97" s="193">
        <f>IF(N97="sníž. přenesená",J97,0)</f>
        <v>0</v>
      </c>
      <c r="BI97" s="193">
        <f>IF(N97="nulová",J97,0)</f>
        <v>0</v>
      </c>
      <c r="BJ97" s="21" t="s">
        <v>76</v>
      </c>
      <c r="BK97" s="193">
        <f>ROUND(I97*H97,2)</f>
        <v>0</v>
      </c>
      <c r="BL97" s="21" t="s">
        <v>89</v>
      </c>
      <c r="BM97" s="192" t="s">
        <v>4815</v>
      </c>
    </row>
    <row r="98" spans="1:65" s="2" customFormat="1" ht="11.25">
      <c r="A98" s="38"/>
      <c r="B98" s="39"/>
      <c r="C98" s="40"/>
      <c r="D98" s="194" t="s">
        <v>217</v>
      </c>
      <c r="E98" s="40"/>
      <c r="F98" s="195" t="s">
        <v>3219</v>
      </c>
      <c r="G98" s="40"/>
      <c r="H98" s="40"/>
      <c r="I98" s="196"/>
      <c r="J98" s="40"/>
      <c r="K98" s="40"/>
      <c r="L98" s="43"/>
      <c r="M98" s="197"/>
      <c r="N98" s="198"/>
      <c r="O98" s="68"/>
      <c r="P98" s="68"/>
      <c r="Q98" s="68"/>
      <c r="R98" s="68"/>
      <c r="S98" s="68"/>
      <c r="T98" s="68"/>
      <c r="U98" s="69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T98" s="21" t="s">
        <v>217</v>
      </c>
      <c r="AU98" s="21" t="s">
        <v>83</v>
      </c>
    </row>
    <row r="99" spans="1:65" s="2" customFormat="1" ht="11.25">
      <c r="A99" s="38"/>
      <c r="B99" s="39"/>
      <c r="C99" s="40"/>
      <c r="D99" s="199" t="s">
        <v>219</v>
      </c>
      <c r="E99" s="40"/>
      <c r="F99" s="200" t="s">
        <v>3220</v>
      </c>
      <c r="G99" s="40"/>
      <c r="H99" s="40"/>
      <c r="I99" s="196"/>
      <c r="J99" s="40"/>
      <c r="K99" s="40"/>
      <c r="L99" s="43"/>
      <c r="M99" s="197"/>
      <c r="N99" s="198"/>
      <c r="O99" s="68"/>
      <c r="P99" s="68"/>
      <c r="Q99" s="68"/>
      <c r="R99" s="68"/>
      <c r="S99" s="68"/>
      <c r="T99" s="68"/>
      <c r="U99" s="69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T99" s="21" t="s">
        <v>219</v>
      </c>
      <c r="AU99" s="21" t="s">
        <v>83</v>
      </c>
    </row>
    <row r="100" spans="1:65" s="13" customFormat="1" ht="11.25">
      <c r="B100" s="201"/>
      <c r="C100" s="202"/>
      <c r="D100" s="194" t="s">
        <v>221</v>
      </c>
      <c r="E100" s="203" t="s">
        <v>18</v>
      </c>
      <c r="F100" s="204" t="s">
        <v>4816</v>
      </c>
      <c r="G100" s="202"/>
      <c r="H100" s="203" t="s">
        <v>18</v>
      </c>
      <c r="I100" s="205"/>
      <c r="J100" s="202"/>
      <c r="K100" s="202"/>
      <c r="L100" s="206"/>
      <c r="M100" s="207"/>
      <c r="N100" s="208"/>
      <c r="O100" s="208"/>
      <c r="P100" s="208"/>
      <c r="Q100" s="208"/>
      <c r="R100" s="208"/>
      <c r="S100" s="208"/>
      <c r="T100" s="208"/>
      <c r="U100" s="209"/>
      <c r="AT100" s="210" t="s">
        <v>221</v>
      </c>
      <c r="AU100" s="210" t="s">
        <v>83</v>
      </c>
      <c r="AV100" s="13" t="s">
        <v>76</v>
      </c>
      <c r="AW100" s="13" t="s">
        <v>33</v>
      </c>
      <c r="AX100" s="13" t="s">
        <v>71</v>
      </c>
      <c r="AY100" s="210" t="s">
        <v>208</v>
      </c>
    </row>
    <row r="101" spans="1:65" s="14" customFormat="1" ht="11.25">
      <c r="B101" s="211"/>
      <c r="C101" s="212"/>
      <c r="D101" s="194" t="s">
        <v>221</v>
      </c>
      <c r="E101" s="213" t="s">
        <v>18</v>
      </c>
      <c r="F101" s="214" t="s">
        <v>4817</v>
      </c>
      <c r="G101" s="212"/>
      <c r="H101" s="215">
        <v>1.5</v>
      </c>
      <c r="I101" s="216"/>
      <c r="J101" s="212"/>
      <c r="K101" s="212"/>
      <c r="L101" s="217"/>
      <c r="M101" s="218"/>
      <c r="N101" s="219"/>
      <c r="O101" s="219"/>
      <c r="P101" s="219"/>
      <c r="Q101" s="219"/>
      <c r="R101" s="219"/>
      <c r="S101" s="219"/>
      <c r="T101" s="219"/>
      <c r="U101" s="220"/>
      <c r="AT101" s="221" t="s">
        <v>221</v>
      </c>
      <c r="AU101" s="221" t="s">
        <v>83</v>
      </c>
      <c r="AV101" s="14" t="s">
        <v>80</v>
      </c>
      <c r="AW101" s="14" t="s">
        <v>33</v>
      </c>
      <c r="AX101" s="14" t="s">
        <v>76</v>
      </c>
      <c r="AY101" s="221" t="s">
        <v>208</v>
      </c>
    </row>
    <row r="102" spans="1:65" s="2" customFormat="1" ht="24.2" customHeight="1">
      <c r="A102" s="38"/>
      <c r="B102" s="39"/>
      <c r="C102" s="182" t="s">
        <v>80</v>
      </c>
      <c r="D102" s="182" t="s">
        <v>212</v>
      </c>
      <c r="E102" s="183" t="s">
        <v>1334</v>
      </c>
      <c r="F102" s="184" t="s">
        <v>1335</v>
      </c>
      <c r="G102" s="185" t="s">
        <v>129</v>
      </c>
      <c r="H102" s="186">
        <v>1.5</v>
      </c>
      <c r="I102" s="187"/>
      <c r="J102" s="186">
        <f>ROUND(I102*H102,2)</f>
        <v>0</v>
      </c>
      <c r="K102" s="184" t="s">
        <v>215</v>
      </c>
      <c r="L102" s="43"/>
      <c r="M102" s="188" t="s">
        <v>18</v>
      </c>
      <c r="N102" s="189" t="s">
        <v>42</v>
      </c>
      <c r="O102" s="68"/>
      <c r="P102" s="190">
        <f>O102*H102</f>
        <v>0</v>
      </c>
      <c r="Q102" s="190">
        <v>4.1200000000000001E-2</v>
      </c>
      <c r="R102" s="190">
        <f>Q102*H102</f>
        <v>6.1800000000000001E-2</v>
      </c>
      <c r="S102" s="190">
        <v>0</v>
      </c>
      <c r="T102" s="190">
        <f>S102*H102</f>
        <v>0</v>
      </c>
      <c r="U102" s="191" t="s">
        <v>18</v>
      </c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R102" s="192" t="s">
        <v>89</v>
      </c>
      <c r="AT102" s="192" t="s">
        <v>212</v>
      </c>
      <c r="AU102" s="192" t="s">
        <v>83</v>
      </c>
      <c r="AY102" s="21" t="s">
        <v>208</v>
      </c>
      <c r="BE102" s="193">
        <f>IF(N102="základní",J102,0)</f>
        <v>0</v>
      </c>
      <c r="BF102" s="193">
        <f>IF(N102="snížená",J102,0)</f>
        <v>0</v>
      </c>
      <c r="BG102" s="193">
        <f>IF(N102="zákl. přenesená",J102,0)</f>
        <v>0</v>
      </c>
      <c r="BH102" s="193">
        <f>IF(N102="sníž. přenesená",J102,0)</f>
        <v>0</v>
      </c>
      <c r="BI102" s="193">
        <f>IF(N102="nulová",J102,0)</f>
        <v>0</v>
      </c>
      <c r="BJ102" s="21" t="s">
        <v>76</v>
      </c>
      <c r="BK102" s="193">
        <f>ROUND(I102*H102,2)</f>
        <v>0</v>
      </c>
      <c r="BL102" s="21" t="s">
        <v>89</v>
      </c>
      <c r="BM102" s="192" t="s">
        <v>4818</v>
      </c>
    </row>
    <row r="103" spans="1:65" s="2" customFormat="1" ht="19.5">
      <c r="A103" s="38"/>
      <c r="B103" s="39"/>
      <c r="C103" s="40"/>
      <c r="D103" s="194" t="s">
        <v>217</v>
      </c>
      <c r="E103" s="40"/>
      <c r="F103" s="195" t="s">
        <v>1337</v>
      </c>
      <c r="G103" s="40"/>
      <c r="H103" s="40"/>
      <c r="I103" s="196"/>
      <c r="J103" s="40"/>
      <c r="K103" s="40"/>
      <c r="L103" s="43"/>
      <c r="M103" s="197"/>
      <c r="N103" s="198"/>
      <c r="O103" s="68"/>
      <c r="P103" s="68"/>
      <c r="Q103" s="68"/>
      <c r="R103" s="68"/>
      <c r="S103" s="68"/>
      <c r="T103" s="68"/>
      <c r="U103" s="69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T103" s="21" t="s">
        <v>217</v>
      </c>
      <c r="AU103" s="21" t="s">
        <v>83</v>
      </c>
    </row>
    <row r="104" spans="1:65" s="2" customFormat="1" ht="11.25">
      <c r="A104" s="38"/>
      <c r="B104" s="39"/>
      <c r="C104" s="40"/>
      <c r="D104" s="199" t="s">
        <v>219</v>
      </c>
      <c r="E104" s="40"/>
      <c r="F104" s="200" t="s">
        <v>1338</v>
      </c>
      <c r="G104" s="40"/>
      <c r="H104" s="40"/>
      <c r="I104" s="196"/>
      <c r="J104" s="40"/>
      <c r="K104" s="40"/>
      <c r="L104" s="43"/>
      <c r="M104" s="197"/>
      <c r="N104" s="198"/>
      <c r="O104" s="68"/>
      <c r="P104" s="68"/>
      <c r="Q104" s="68"/>
      <c r="R104" s="68"/>
      <c r="S104" s="68"/>
      <c r="T104" s="68"/>
      <c r="U104" s="69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T104" s="21" t="s">
        <v>219</v>
      </c>
      <c r="AU104" s="21" t="s">
        <v>83</v>
      </c>
    </row>
    <row r="105" spans="1:65" s="13" customFormat="1" ht="11.25">
      <c r="B105" s="201"/>
      <c r="C105" s="202"/>
      <c r="D105" s="194" t="s">
        <v>221</v>
      </c>
      <c r="E105" s="203" t="s">
        <v>18</v>
      </c>
      <c r="F105" s="204" t="s">
        <v>4819</v>
      </c>
      <c r="G105" s="202"/>
      <c r="H105" s="203" t="s">
        <v>18</v>
      </c>
      <c r="I105" s="205"/>
      <c r="J105" s="202"/>
      <c r="K105" s="202"/>
      <c r="L105" s="206"/>
      <c r="M105" s="207"/>
      <c r="N105" s="208"/>
      <c r="O105" s="208"/>
      <c r="P105" s="208"/>
      <c r="Q105" s="208"/>
      <c r="R105" s="208"/>
      <c r="S105" s="208"/>
      <c r="T105" s="208"/>
      <c r="U105" s="209"/>
      <c r="AT105" s="210" t="s">
        <v>221</v>
      </c>
      <c r="AU105" s="210" t="s">
        <v>83</v>
      </c>
      <c r="AV105" s="13" t="s">
        <v>76</v>
      </c>
      <c r="AW105" s="13" t="s">
        <v>33</v>
      </c>
      <c r="AX105" s="13" t="s">
        <v>71</v>
      </c>
      <c r="AY105" s="210" t="s">
        <v>208</v>
      </c>
    </row>
    <row r="106" spans="1:65" s="14" customFormat="1" ht="11.25">
      <c r="B106" s="211"/>
      <c r="C106" s="212"/>
      <c r="D106" s="194" t="s">
        <v>221</v>
      </c>
      <c r="E106" s="213" t="s">
        <v>18</v>
      </c>
      <c r="F106" s="214" t="s">
        <v>4817</v>
      </c>
      <c r="G106" s="212"/>
      <c r="H106" s="215">
        <v>1.5</v>
      </c>
      <c r="I106" s="216"/>
      <c r="J106" s="212"/>
      <c r="K106" s="212"/>
      <c r="L106" s="217"/>
      <c r="M106" s="218"/>
      <c r="N106" s="219"/>
      <c r="O106" s="219"/>
      <c r="P106" s="219"/>
      <c r="Q106" s="219"/>
      <c r="R106" s="219"/>
      <c r="S106" s="219"/>
      <c r="T106" s="219"/>
      <c r="U106" s="220"/>
      <c r="AT106" s="221" t="s">
        <v>221</v>
      </c>
      <c r="AU106" s="221" t="s">
        <v>83</v>
      </c>
      <c r="AV106" s="14" t="s">
        <v>80</v>
      </c>
      <c r="AW106" s="14" t="s">
        <v>33</v>
      </c>
      <c r="AX106" s="14" t="s">
        <v>71</v>
      </c>
      <c r="AY106" s="221" t="s">
        <v>208</v>
      </c>
    </row>
    <row r="107" spans="1:65" s="16" customFormat="1" ht="11.25">
      <c r="B107" s="233"/>
      <c r="C107" s="234"/>
      <c r="D107" s="194" t="s">
        <v>221</v>
      </c>
      <c r="E107" s="235" t="s">
        <v>18</v>
      </c>
      <c r="F107" s="236" t="s">
        <v>247</v>
      </c>
      <c r="G107" s="234"/>
      <c r="H107" s="237">
        <v>1.5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1"/>
      <c r="U107" s="242"/>
      <c r="AT107" s="243" t="s">
        <v>221</v>
      </c>
      <c r="AU107" s="243" t="s">
        <v>83</v>
      </c>
      <c r="AV107" s="16" t="s">
        <v>89</v>
      </c>
      <c r="AW107" s="16" t="s">
        <v>33</v>
      </c>
      <c r="AX107" s="16" t="s">
        <v>76</v>
      </c>
      <c r="AY107" s="243" t="s">
        <v>208</v>
      </c>
    </row>
    <row r="108" spans="1:65" s="12" customFormat="1" ht="22.9" customHeight="1">
      <c r="B108" s="166"/>
      <c r="C108" s="167"/>
      <c r="D108" s="168" t="s">
        <v>70</v>
      </c>
      <c r="E108" s="180" t="s">
        <v>248</v>
      </c>
      <c r="F108" s="180" t="s">
        <v>1578</v>
      </c>
      <c r="G108" s="167"/>
      <c r="H108" s="167"/>
      <c r="I108" s="170"/>
      <c r="J108" s="181">
        <f>BK108</f>
        <v>0</v>
      </c>
      <c r="K108" s="167"/>
      <c r="L108" s="172"/>
      <c r="M108" s="173"/>
      <c r="N108" s="174"/>
      <c r="O108" s="174"/>
      <c r="P108" s="175">
        <f>P109+P121+P141</f>
        <v>0</v>
      </c>
      <c r="Q108" s="174"/>
      <c r="R108" s="175">
        <f>R109+R121+R141</f>
        <v>6.5800000000000008E-3</v>
      </c>
      <c r="S108" s="174"/>
      <c r="T108" s="175">
        <f>T109+T121+T141</f>
        <v>0.1168</v>
      </c>
      <c r="U108" s="176"/>
      <c r="AR108" s="177" t="s">
        <v>76</v>
      </c>
      <c r="AT108" s="178" t="s">
        <v>70</v>
      </c>
      <c r="AU108" s="178" t="s">
        <v>76</v>
      </c>
      <c r="AY108" s="177" t="s">
        <v>208</v>
      </c>
      <c r="BK108" s="179">
        <f>BK109+BK121+BK141</f>
        <v>0</v>
      </c>
    </row>
    <row r="109" spans="1:65" s="12" customFormat="1" ht="20.85" customHeight="1">
      <c r="B109" s="166"/>
      <c r="C109" s="167"/>
      <c r="D109" s="168" t="s">
        <v>70</v>
      </c>
      <c r="E109" s="180" t="s">
        <v>410</v>
      </c>
      <c r="F109" s="180" t="s">
        <v>411</v>
      </c>
      <c r="G109" s="167"/>
      <c r="H109" s="167"/>
      <c r="I109" s="170"/>
      <c r="J109" s="181">
        <f>BK109</f>
        <v>0</v>
      </c>
      <c r="K109" s="167"/>
      <c r="L109" s="172"/>
      <c r="M109" s="173"/>
      <c r="N109" s="174"/>
      <c r="O109" s="174"/>
      <c r="P109" s="175">
        <f>SUM(P110:P120)</f>
        <v>0</v>
      </c>
      <c r="Q109" s="174"/>
      <c r="R109" s="175">
        <f>SUM(R110:R120)</f>
        <v>6.5800000000000008E-3</v>
      </c>
      <c r="S109" s="174"/>
      <c r="T109" s="175">
        <f>SUM(T110:T120)</f>
        <v>0.1168</v>
      </c>
      <c r="U109" s="176"/>
      <c r="AR109" s="177" t="s">
        <v>76</v>
      </c>
      <c r="AT109" s="178" t="s">
        <v>70</v>
      </c>
      <c r="AU109" s="178" t="s">
        <v>80</v>
      </c>
      <c r="AY109" s="177" t="s">
        <v>208</v>
      </c>
      <c r="BK109" s="179">
        <f>SUM(BK110:BK120)</f>
        <v>0</v>
      </c>
    </row>
    <row r="110" spans="1:65" s="2" customFormat="1" ht="24.2" customHeight="1">
      <c r="A110" s="38"/>
      <c r="B110" s="39"/>
      <c r="C110" s="182" t="s">
        <v>83</v>
      </c>
      <c r="D110" s="182" t="s">
        <v>212</v>
      </c>
      <c r="E110" s="183" t="s">
        <v>4011</v>
      </c>
      <c r="F110" s="184" t="s">
        <v>4012</v>
      </c>
      <c r="G110" s="185" t="s">
        <v>331</v>
      </c>
      <c r="H110" s="186">
        <v>8</v>
      </c>
      <c r="I110" s="187"/>
      <c r="J110" s="186">
        <f>ROUND(I110*H110,2)</f>
        <v>0</v>
      </c>
      <c r="K110" s="184" t="s">
        <v>215</v>
      </c>
      <c r="L110" s="43"/>
      <c r="M110" s="188" t="s">
        <v>18</v>
      </c>
      <c r="N110" s="189" t="s">
        <v>42</v>
      </c>
      <c r="O110" s="68"/>
      <c r="P110" s="190">
        <f>O110*H110</f>
        <v>0</v>
      </c>
      <c r="Q110" s="190">
        <v>7.6000000000000004E-4</v>
      </c>
      <c r="R110" s="190">
        <f>Q110*H110</f>
        <v>6.0800000000000003E-3</v>
      </c>
      <c r="S110" s="190">
        <v>2.0999999999999999E-3</v>
      </c>
      <c r="T110" s="190">
        <f>S110*H110</f>
        <v>1.6799999999999999E-2</v>
      </c>
      <c r="U110" s="191" t="s">
        <v>18</v>
      </c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R110" s="192" t="s">
        <v>89</v>
      </c>
      <c r="AT110" s="192" t="s">
        <v>212</v>
      </c>
      <c r="AU110" s="192" t="s">
        <v>83</v>
      </c>
      <c r="AY110" s="21" t="s">
        <v>208</v>
      </c>
      <c r="BE110" s="193">
        <f>IF(N110="základní",J110,0)</f>
        <v>0</v>
      </c>
      <c r="BF110" s="193">
        <f>IF(N110="snížená",J110,0)</f>
        <v>0</v>
      </c>
      <c r="BG110" s="193">
        <f>IF(N110="zákl. přenesená",J110,0)</f>
        <v>0</v>
      </c>
      <c r="BH110" s="193">
        <f>IF(N110="sníž. přenesená",J110,0)</f>
        <v>0</v>
      </c>
      <c r="BI110" s="193">
        <f>IF(N110="nulová",J110,0)</f>
        <v>0</v>
      </c>
      <c r="BJ110" s="21" t="s">
        <v>76</v>
      </c>
      <c r="BK110" s="193">
        <f>ROUND(I110*H110,2)</f>
        <v>0</v>
      </c>
      <c r="BL110" s="21" t="s">
        <v>89</v>
      </c>
      <c r="BM110" s="192" t="s">
        <v>4820</v>
      </c>
    </row>
    <row r="111" spans="1:65" s="2" customFormat="1" ht="29.25">
      <c r="A111" s="38"/>
      <c r="B111" s="39"/>
      <c r="C111" s="40"/>
      <c r="D111" s="194" t="s">
        <v>217</v>
      </c>
      <c r="E111" s="40"/>
      <c r="F111" s="195" t="s">
        <v>4014</v>
      </c>
      <c r="G111" s="40"/>
      <c r="H111" s="40"/>
      <c r="I111" s="196"/>
      <c r="J111" s="40"/>
      <c r="K111" s="40"/>
      <c r="L111" s="43"/>
      <c r="M111" s="197"/>
      <c r="N111" s="198"/>
      <c r="O111" s="68"/>
      <c r="P111" s="68"/>
      <c r="Q111" s="68"/>
      <c r="R111" s="68"/>
      <c r="S111" s="68"/>
      <c r="T111" s="68"/>
      <c r="U111" s="69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T111" s="21" t="s">
        <v>217</v>
      </c>
      <c r="AU111" s="21" t="s">
        <v>83</v>
      </c>
    </row>
    <row r="112" spans="1:65" s="2" customFormat="1" ht="11.25">
      <c r="A112" s="38"/>
      <c r="B112" s="39"/>
      <c r="C112" s="40"/>
      <c r="D112" s="199" t="s">
        <v>219</v>
      </c>
      <c r="E112" s="40"/>
      <c r="F112" s="200" t="s">
        <v>4015</v>
      </c>
      <c r="G112" s="40"/>
      <c r="H112" s="40"/>
      <c r="I112" s="196"/>
      <c r="J112" s="40"/>
      <c r="K112" s="40"/>
      <c r="L112" s="43"/>
      <c r="M112" s="197"/>
      <c r="N112" s="198"/>
      <c r="O112" s="68"/>
      <c r="P112" s="68"/>
      <c r="Q112" s="68"/>
      <c r="R112" s="68"/>
      <c r="S112" s="68"/>
      <c r="T112" s="68"/>
      <c r="U112" s="69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T112" s="21" t="s">
        <v>219</v>
      </c>
      <c r="AU112" s="21" t="s">
        <v>83</v>
      </c>
    </row>
    <row r="113" spans="1:65" s="13" customFormat="1" ht="11.25">
      <c r="B113" s="201"/>
      <c r="C113" s="202"/>
      <c r="D113" s="194" t="s">
        <v>221</v>
      </c>
      <c r="E113" s="203" t="s">
        <v>18</v>
      </c>
      <c r="F113" s="204" t="s">
        <v>4819</v>
      </c>
      <c r="G113" s="202"/>
      <c r="H113" s="203" t="s">
        <v>18</v>
      </c>
      <c r="I113" s="205"/>
      <c r="J113" s="202"/>
      <c r="K113" s="202"/>
      <c r="L113" s="206"/>
      <c r="M113" s="207"/>
      <c r="N113" s="208"/>
      <c r="O113" s="208"/>
      <c r="P113" s="208"/>
      <c r="Q113" s="208"/>
      <c r="R113" s="208"/>
      <c r="S113" s="208"/>
      <c r="T113" s="208"/>
      <c r="U113" s="209"/>
      <c r="AT113" s="210" t="s">
        <v>221</v>
      </c>
      <c r="AU113" s="210" t="s">
        <v>83</v>
      </c>
      <c r="AV113" s="13" t="s">
        <v>76</v>
      </c>
      <c r="AW113" s="13" t="s">
        <v>33</v>
      </c>
      <c r="AX113" s="13" t="s">
        <v>71</v>
      </c>
      <c r="AY113" s="210" t="s">
        <v>208</v>
      </c>
    </row>
    <row r="114" spans="1:65" s="14" customFormat="1" ht="11.25">
      <c r="B114" s="211"/>
      <c r="C114" s="212"/>
      <c r="D114" s="194" t="s">
        <v>221</v>
      </c>
      <c r="E114" s="213" t="s">
        <v>18</v>
      </c>
      <c r="F114" s="214" t="s">
        <v>124</v>
      </c>
      <c r="G114" s="212"/>
      <c r="H114" s="215">
        <v>8</v>
      </c>
      <c r="I114" s="216"/>
      <c r="J114" s="212"/>
      <c r="K114" s="212"/>
      <c r="L114" s="217"/>
      <c r="M114" s="218"/>
      <c r="N114" s="219"/>
      <c r="O114" s="219"/>
      <c r="P114" s="219"/>
      <c r="Q114" s="219"/>
      <c r="R114" s="219"/>
      <c r="S114" s="219"/>
      <c r="T114" s="219"/>
      <c r="U114" s="220"/>
      <c r="AT114" s="221" t="s">
        <v>221</v>
      </c>
      <c r="AU114" s="221" t="s">
        <v>83</v>
      </c>
      <c r="AV114" s="14" t="s">
        <v>80</v>
      </c>
      <c r="AW114" s="14" t="s">
        <v>33</v>
      </c>
      <c r="AX114" s="14" t="s">
        <v>76</v>
      </c>
      <c r="AY114" s="221" t="s">
        <v>208</v>
      </c>
    </row>
    <row r="115" spans="1:65" s="2" customFormat="1" ht="24.2" customHeight="1">
      <c r="A115" s="38"/>
      <c r="B115" s="39"/>
      <c r="C115" s="182" t="s">
        <v>89</v>
      </c>
      <c r="D115" s="182" t="s">
        <v>212</v>
      </c>
      <c r="E115" s="183" t="s">
        <v>4021</v>
      </c>
      <c r="F115" s="184" t="s">
        <v>4022</v>
      </c>
      <c r="G115" s="185" t="s">
        <v>331</v>
      </c>
      <c r="H115" s="186">
        <v>50</v>
      </c>
      <c r="I115" s="187"/>
      <c r="J115" s="186">
        <f>ROUND(I115*H115,2)</f>
        <v>0</v>
      </c>
      <c r="K115" s="184" t="s">
        <v>215</v>
      </c>
      <c r="L115" s="43"/>
      <c r="M115" s="188" t="s">
        <v>18</v>
      </c>
      <c r="N115" s="189" t="s">
        <v>42</v>
      </c>
      <c r="O115" s="68"/>
      <c r="P115" s="190">
        <f>O115*H115</f>
        <v>0</v>
      </c>
      <c r="Q115" s="190">
        <v>1.0000000000000001E-5</v>
      </c>
      <c r="R115" s="190">
        <f>Q115*H115</f>
        <v>5.0000000000000001E-4</v>
      </c>
      <c r="S115" s="190">
        <v>2E-3</v>
      </c>
      <c r="T115" s="190">
        <f>S115*H115</f>
        <v>0.1</v>
      </c>
      <c r="U115" s="191" t="s">
        <v>18</v>
      </c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R115" s="192" t="s">
        <v>89</v>
      </c>
      <c r="AT115" s="192" t="s">
        <v>212</v>
      </c>
      <c r="AU115" s="192" t="s">
        <v>83</v>
      </c>
      <c r="AY115" s="21" t="s">
        <v>208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1" t="s">
        <v>76</v>
      </c>
      <c r="BK115" s="193">
        <f>ROUND(I115*H115,2)</f>
        <v>0</v>
      </c>
      <c r="BL115" s="21" t="s">
        <v>89</v>
      </c>
      <c r="BM115" s="192" t="s">
        <v>4821</v>
      </c>
    </row>
    <row r="116" spans="1:65" s="2" customFormat="1" ht="19.5">
      <c r="A116" s="38"/>
      <c r="B116" s="39"/>
      <c r="C116" s="40"/>
      <c r="D116" s="194" t="s">
        <v>217</v>
      </c>
      <c r="E116" s="40"/>
      <c r="F116" s="195" t="s">
        <v>4024</v>
      </c>
      <c r="G116" s="40"/>
      <c r="H116" s="40"/>
      <c r="I116" s="196"/>
      <c r="J116" s="40"/>
      <c r="K116" s="40"/>
      <c r="L116" s="43"/>
      <c r="M116" s="197"/>
      <c r="N116" s="198"/>
      <c r="O116" s="68"/>
      <c r="P116" s="68"/>
      <c r="Q116" s="68"/>
      <c r="R116" s="68"/>
      <c r="S116" s="68"/>
      <c r="T116" s="68"/>
      <c r="U116" s="69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T116" s="21" t="s">
        <v>217</v>
      </c>
      <c r="AU116" s="21" t="s">
        <v>83</v>
      </c>
    </row>
    <row r="117" spans="1:65" s="2" customFormat="1" ht="11.25">
      <c r="A117" s="38"/>
      <c r="B117" s="39"/>
      <c r="C117" s="40"/>
      <c r="D117" s="199" t="s">
        <v>219</v>
      </c>
      <c r="E117" s="40"/>
      <c r="F117" s="200" t="s">
        <v>4025</v>
      </c>
      <c r="G117" s="40"/>
      <c r="H117" s="40"/>
      <c r="I117" s="196"/>
      <c r="J117" s="40"/>
      <c r="K117" s="40"/>
      <c r="L117" s="43"/>
      <c r="M117" s="197"/>
      <c r="N117" s="198"/>
      <c r="O117" s="68"/>
      <c r="P117" s="68"/>
      <c r="Q117" s="68"/>
      <c r="R117" s="68"/>
      <c r="S117" s="68"/>
      <c r="T117" s="68"/>
      <c r="U117" s="69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T117" s="21" t="s">
        <v>219</v>
      </c>
      <c r="AU117" s="21" t="s">
        <v>83</v>
      </c>
    </row>
    <row r="118" spans="1:65" s="13" customFormat="1" ht="11.25">
      <c r="B118" s="201"/>
      <c r="C118" s="202"/>
      <c r="D118" s="194" t="s">
        <v>221</v>
      </c>
      <c r="E118" s="203" t="s">
        <v>18</v>
      </c>
      <c r="F118" s="204" t="s">
        <v>4819</v>
      </c>
      <c r="G118" s="202"/>
      <c r="H118" s="203" t="s">
        <v>18</v>
      </c>
      <c r="I118" s="205"/>
      <c r="J118" s="202"/>
      <c r="K118" s="202"/>
      <c r="L118" s="206"/>
      <c r="M118" s="207"/>
      <c r="N118" s="208"/>
      <c r="O118" s="208"/>
      <c r="P118" s="208"/>
      <c r="Q118" s="208"/>
      <c r="R118" s="208"/>
      <c r="S118" s="208"/>
      <c r="T118" s="208"/>
      <c r="U118" s="209"/>
      <c r="AT118" s="210" t="s">
        <v>221</v>
      </c>
      <c r="AU118" s="210" t="s">
        <v>83</v>
      </c>
      <c r="AV118" s="13" t="s">
        <v>76</v>
      </c>
      <c r="AW118" s="13" t="s">
        <v>33</v>
      </c>
      <c r="AX118" s="13" t="s">
        <v>71</v>
      </c>
      <c r="AY118" s="210" t="s">
        <v>208</v>
      </c>
    </row>
    <row r="119" spans="1:65" s="14" customFormat="1" ht="11.25">
      <c r="B119" s="211"/>
      <c r="C119" s="212"/>
      <c r="D119" s="194" t="s">
        <v>221</v>
      </c>
      <c r="E119" s="213" t="s">
        <v>18</v>
      </c>
      <c r="F119" s="214" t="s">
        <v>699</v>
      </c>
      <c r="G119" s="212"/>
      <c r="H119" s="215">
        <v>50</v>
      </c>
      <c r="I119" s="216"/>
      <c r="J119" s="212"/>
      <c r="K119" s="212"/>
      <c r="L119" s="217"/>
      <c r="M119" s="218"/>
      <c r="N119" s="219"/>
      <c r="O119" s="219"/>
      <c r="P119" s="219"/>
      <c r="Q119" s="219"/>
      <c r="R119" s="219"/>
      <c r="S119" s="219"/>
      <c r="T119" s="219"/>
      <c r="U119" s="220"/>
      <c r="AT119" s="221" t="s">
        <v>221</v>
      </c>
      <c r="AU119" s="221" t="s">
        <v>83</v>
      </c>
      <c r="AV119" s="14" t="s">
        <v>80</v>
      </c>
      <c r="AW119" s="14" t="s">
        <v>33</v>
      </c>
      <c r="AX119" s="14" t="s">
        <v>71</v>
      </c>
      <c r="AY119" s="221" t="s">
        <v>208</v>
      </c>
    </row>
    <row r="120" spans="1:65" s="16" customFormat="1" ht="11.25">
      <c r="B120" s="233"/>
      <c r="C120" s="234"/>
      <c r="D120" s="194" t="s">
        <v>221</v>
      </c>
      <c r="E120" s="235" t="s">
        <v>18</v>
      </c>
      <c r="F120" s="236" t="s">
        <v>247</v>
      </c>
      <c r="G120" s="234"/>
      <c r="H120" s="237">
        <v>50</v>
      </c>
      <c r="I120" s="238"/>
      <c r="J120" s="234"/>
      <c r="K120" s="234"/>
      <c r="L120" s="239"/>
      <c r="M120" s="240"/>
      <c r="N120" s="241"/>
      <c r="O120" s="241"/>
      <c r="P120" s="241"/>
      <c r="Q120" s="241"/>
      <c r="R120" s="241"/>
      <c r="S120" s="241"/>
      <c r="T120" s="241"/>
      <c r="U120" s="242"/>
      <c r="AT120" s="243" t="s">
        <v>221</v>
      </c>
      <c r="AU120" s="243" t="s">
        <v>83</v>
      </c>
      <c r="AV120" s="16" t="s">
        <v>89</v>
      </c>
      <c r="AW120" s="16" t="s">
        <v>33</v>
      </c>
      <c r="AX120" s="16" t="s">
        <v>76</v>
      </c>
      <c r="AY120" s="243" t="s">
        <v>208</v>
      </c>
    </row>
    <row r="121" spans="1:65" s="12" customFormat="1" ht="20.85" customHeight="1">
      <c r="B121" s="166"/>
      <c r="C121" s="167"/>
      <c r="D121" s="168" t="s">
        <v>70</v>
      </c>
      <c r="E121" s="180" t="s">
        <v>543</v>
      </c>
      <c r="F121" s="180" t="s">
        <v>544</v>
      </c>
      <c r="G121" s="167"/>
      <c r="H121" s="167"/>
      <c r="I121" s="170"/>
      <c r="J121" s="181">
        <f>BK121</f>
        <v>0</v>
      </c>
      <c r="K121" s="167"/>
      <c r="L121" s="172"/>
      <c r="M121" s="173"/>
      <c r="N121" s="174"/>
      <c r="O121" s="174"/>
      <c r="P121" s="175">
        <f>SUM(P122:P140)</f>
        <v>0</v>
      </c>
      <c r="Q121" s="174"/>
      <c r="R121" s="175">
        <f>SUM(R122:R140)</f>
        <v>0</v>
      </c>
      <c r="S121" s="174"/>
      <c r="T121" s="175">
        <f>SUM(T122:T140)</f>
        <v>0</v>
      </c>
      <c r="U121" s="176"/>
      <c r="AR121" s="177" t="s">
        <v>76</v>
      </c>
      <c r="AT121" s="178" t="s">
        <v>70</v>
      </c>
      <c r="AU121" s="178" t="s">
        <v>80</v>
      </c>
      <c r="AY121" s="177" t="s">
        <v>208</v>
      </c>
      <c r="BK121" s="179">
        <f>SUM(BK122:BK140)</f>
        <v>0</v>
      </c>
    </row>
    <row r="122" spans="1:65" s="2" customFormat="1" ht="24.2" customHeight="1">
      <c r="A122" s="38"/>
      <c r="B122" s="39"/>
      <c r="C122" s="182" t="s">
        <v>94</v>
      </c>
      <c r="D122" s="182" t="s">
        <v>212</v>
      </c>
      <c r="E122" s="183" t="s">
        <v>553</v>
      </c>
      <c r="F122" s="184" t="s">
        <v>554</v>
      </c>
      <c r="G122" s="185" t="s">
        <v>548</v>
      </c>
      <c r="H122" s="186">
        <v>0.12</v>
      </c>
      <c r="I122" s="187"/>
      <c r="J122" s="186">
        <f>ROUND(I122*H122,2)</f>
        <v>0</v>
      </c>
      <c r="K122" s="184" t="s">
        <v>18</v>
      </c>
      <c r="L122" s="43"/>
      <c r="M122" s="188" t="s">
        <v>18</v>
      </c>
      <c r="N122" s="189" t="s">
        <v>42</v>
      </c>
      <c r="O122" s="68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0">
        <f>S122*H122</f>
        <v>0</v>
      </c>
      <c r="U122" s="191" t="s">
        <v>18</v>
      </c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R122" s="192" t="s">
        <v>89</v>
      </c>
      <c r="AT122" s="192" t="s">
        <v>212</v>
      </c>
      <c r="AU122" s="192" t="s">
        <v>83</v>
      </c>
      <c r="AY122" s="21" t="s">
        <v>208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1" t="s">
        <v>76</v>
      </c>
      <c r="BK122" s="193">
        <f>ROUND(I122*H122,2)</f>
        <v>0</v>
      </c>
      <c r="BL122" s="21" t="s">
        <v>89</v>
      </c>
      <c r="BM122" s="192" t="s">
        <v>4822</v>
      </c>
    </row>
    <row r="123" spans="1:65" s="2" customFormat="1" ht="19.5">
      <c r="A123" s="38"/>
      <c r="B123" s="39"/>
      <c r="C123" s="40"/>
      <c r="D123" s="194" t="s">
        <v>217</v>
      </c>
      <c r="E123" s="40"/>
      <c r="F123" s="195" t="s">
        <v>556</v>
      </c>
      <c r="G123" s="40"/>
      <c r="H123" s="40"/>
      <c r="I123" s="196"/>
      <c r="J123" s="40"/>
      <c r="K123" s="40"/>
      <c r="L123" s="43"/>
      <c r="M123" s="197"/>
      <c r="N123" s="198"/>
      <c r="O123" s="68"/>
      <c r="P123" s="68"/>
      <c r="Q123" s="68"/>
      <c r="R123" s="68"/>
      <c r="S123" s="68"/>
      <c r="T123" s="68"/>
      <c r="U123" s="69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21" t="s">
        <v>217</v>
      </c>
      <c r="AU123" s="21" t="s">
        <v>83</v>
      </c>
    </row>
    <row r="124" spans="1:65" s="2" customFormat="1" ht="33" customHeight="1">
      <c r="A124" s="38"/>
      <c r="B124" s="39"/>
      <c r="C124" s="182" t="s">
        <v>103</v>
      </c>
      <c r="D124" s="182" t="s">
        <v>212</v>
      </c>
      <c r="E124" s="183" t="s">
        <v>559</v>
      </c>
      <c r="F124" s="184" t="s">
        <v>560</v>
      </c>
      <c r="G124" s="185" t="s">
        <v>548</v>
      </c>
      <c r="H124" s="186">
        <v>0.24</v>
      </c>
      <c r="I124" s="187"/>
      <c r="J124" s="186">
        <f>ROUND(I124*H124,2)</f>
        <v>0</v>
      </c>
      <c r="K124" s="184" t="s">
        <v>215</v>
      </c>
      <c r="L124" s="43"/>
      <c r="M124" s="188" t="s">
        <v>18</v>
      </c>
      <c r="N124" s="189" t="s">
        <v>42</v>
      </c>
      <c r="O124" s="68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0">
        <f>S124*H124</f>
        <v>0</v>
      </c>
      <c r="U124" s="191" t="s">
        <v>18</v>
      </c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92" t="s">
        <v>89</v>
      </c>
      <c r="AT124" s="192" t="s">
        <v>212</v>
      </c>
      <c r="AU124" s="192" t="s">
        <v>83</v>
      </c>
      <c r="AY124" s="21" t="s">
        <v>208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1" t="s">
        <v>76</v>
      </c>
      <c r="BK124" s="193">
        <f>ROUND(I124*H124,2)</f>
        <v>0</v>
      </c>
      <c r="BL124" s="21" t="s">
        <v>89</v>
      </c>
      <c r="BM124" s="192" t="s">
        <v>4823</v>
      </c>
    </row>
    <row r="125" spans="1:65" s="2" customFormat="1" ht="39">
      <c r="A125" s="38"/>
      <c r="B125" s="39"/>
      <c r="C125" s="40"/>
      <c r="D125" s="194" t="s">
        <v>217</v>
      </c>
      <c r="E125" s="40"/>
      <c r="F125" s="195" t="s">
        <v>562</v>
      </c>
      <c r="G125" s="40"/>
      <c r="H125" s="40"/>
      <c r="I125" s="196"/>
      <c r="J125" s="40"/>
      <c r="K125" s="40"/>
      <c r="L125" s="43"/>
      <c r="M125" s="197"/>
      <c r="N125" s="198"/>
      <c r="O125" s="68"/>
      <c r="P125" s="68"/>
      <c r="Q125" s="68"/>
      <c r="R125" s="68"/>
      <c r="S125" s="68"/>
      <c r="T125" s="68"/>
      <c r="U125" s="69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21" t="s">
        <v>217</v>
      </c>
      <c r="AU125" s="21" t="s">
        <v>83</v>
      </c>
    </row>
    <row r="126" spans="1:65" s="2" customFormat="1" ht="11.25">
      <c r="A126" s="38"/>
      <c r="B126" s="39"/>
      <c r="C126" s="40"/>
      <c r="D126" s="199" t="s">
        <v>219</v>
      </c>
      <c r="E126" s="40"/>
      <c r="F126" s="200" t="s">
        <v>563</v>
      </c>
      <c r="G126" s="40"/>
      <c r="H126" s="40"/>
      <c r="I126" s="196"/>
      <c r="J126" s="40"/>
      <c r="K126" s="40"/>
      <c r="L126" s="43"/>
      <c r="M126" s="197"/>
      <c r="N126" s="198"/>
      <c r="O126" s="68"/>
      <c r="P126" s="68"/>
      <c r="Q126" s="68"/>
      <c r="R126" s="68"/>
      <c r="S126" s="68"/>
      <c r="T126" s="68"/>
      <c r="U126" s="69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21" t="s">
        <v>219</v>
      </c>
      <c r="AU126" s="21" t="s">
        <v>83</v>
      </c>
    </row>
    <row r="127" spans="1:65" s="14" customFormat="1" ht="11.25">
      <c r="B127" s="211"/>
      <c r="C127" s="212"/>
      <c r="D127" s="194" t="s">
        <v>221</v>
      </c>
      <c r="E127" s="212"/>
      <c r="F127" s="214" t="s">
        <v>4824</v>
      </c>
      <c r="G127" s="212"/>
      <c r="H127" s="215">
        <v>0.24</v>
      </c>
      <c r="I127" s="216"/>
      <c r="J127" s="212"/>
      <c r="K127" s="212"/>
      <c r="L127" s="217"/>
      <c r="M127" s="218"/>
      <c r="N127" s="219"/>
      <c r="O127" s="219"/>
      <c r="P127" s="219"/>
      <c r="Q127" s="219"/>
      <c r="R127" s="219"/>
      <c r="S127" s="219"/>
      <c r="T127" s="219"/>
      <c r="U127" s="220"/>
      <c r="AT127" s="221" t="s">
        <v>221</v>
      </c>
      <c r="AU127" s="221" t="s">
        <v>83</v>
      </c>
      <c r="AV127" s="14" t="s">
        <v>80</v>
      </c>
      <c r="AW127" s="14" t="s">
        <v>4</v>
      </c>
      <c r="AX127" s="14" t="s">
        <v>76</v>
      </c>
      <c r="AY127" s="221" t="s">
        <v>208</v>
      </c>
    </row>
    <row r="128" spans="1:65" s="2" customFormat="1" ht="24.2" customHeight="1">
      <c r="A128" s="38"/>
      <c r="B128" s="39"/>
      <c r="C128" s="182" t="s">
        <v>121</v>
      </c>
      <c r="D128" s="182" t="s">
        <v>212</v>
      </c>
      <c r="E128" s="183" t="s">
        <v>565</v>
      </c>
      <c r="F128" s="184" t="s">
        <v>566</v>
      </c>
      <c r="G128" s="185" t="s">
        <v>548</v>
      </c>
      <c r="H128" s="186">
        <v>0.12</v>
      </c>
      <c r="I128" s="187"/>
      <c r="J128" s="186">
        <f>ROUND(I128*H128,2)</f>
        <v>0</v>
      </c>
      <c r="K128" s="184" t="s">
        <v>215</v>
      </c>
      <c r="L128" s="43"/>
      <c r="M128" s="188" t="s">
        <v>18</v>
      </c>
      <c r="N128" s="189" t="s">
        <v>42</v>
      </c>
      <c r="O128" s="68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0">
        <f>S128*H128</f>
        <v>0</v>
      </c>
      <c r="U128" s="191" t="s">
        <v>18</v>
      </c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89</v>
      </c>
      <c r="AT128" s="192" t="s">
        <v>212</v>
      </c>
      <c r="AU128" s="192" t="s">
        <v>83</v>
      </c>
      <c r="AY128" s="21" t="s">
        <v>208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21" t="s">
        <v>76</v>
      </c>
      <c r="BK128" s="193">
        <f>ROUND(I128*H128,2)</f>
        <v>0</v>
      </c>
      <c r="BL128" s="21" t="s">
        <v>89</v>
      </c>
      <c r="BM128" s="192" t="s">
        <v>4825</v>
      </c>
    </row>
    <row r="129" spans="1:65" s="2" customFormat="1" ht="19.5">
      <c r="A129" s="38"/>
      <c r="B129" s="39"/>
      <c r="C129" s="40"/>
      <c r="D129" s="194" t="s">
        <v>217</v>
      </c>
      <c r="E129" s="40"/>
      <c r="F129" s="195" t="s">
        <v>568</v>
      </c>
      <c r="G129" s="40"/>
      <c r="H129" s="40"/>
      <c r="I129" s="196"/>
      <c r="J129" s="40"/>
      <c r="K129" s="40"/>
      <c r="L129" s="43"/>
      <c r="M129" s="197"/>
      <c r="N129" s="198"/>
      <c r="O129" s="68"/>
      <c r="P129" s="68"/>
      <c r="Q129" s="68"/>
      <c r="R129" s="68"/>
      <c r="S129" s="68"/>
      <c r="T129" s="68"/>
      <c r="U129" s="69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21" t="s">
        <v>217</v>
      </c>
      <c r="AU129" s="21" t="s">
        <v>83</v>
      </c>
    </row>
    <row r="130" spans="1:65" s="2" customFormat="1" ht="11.25">
      <c r="A130" s="38"/>
      <c r="B130" s="39"/>
      <c r="C130" s="40"/>
      <c r="D130" s="199" t="s">
        <v>219</v>
      </c>
      <c r="E130" s="40"/>
      <c r="F130" s="200" t="s">
        <v>569</v>
      </c>
      <c r="G130" s="40"/>
      <c r="H130" s="40"/>
      <c r="I130" s="196"/>
      <c r="J130" s="40"/>
      <c r="K130" s="40"/>
      <c r="L130" s="43"/>
      <c r="M130" s="197"/>
      <c r="N130" s="198"/>
      <c r="O130" s="68"/>
      <c r="P130" s="68"/>
      <c r="Q130" s="68"/>
      <c r="R130" s="68"/>
      <c r="S130" s="68"/>
      <c r="T130" s="68"/>
      <c r="U130" s="69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21" t="s">
        <v>219</v>
      </c>
      <c r="AU130" s="21" t="s">
        <v>83</v>
      </c>
    </row>
    <row r="131" spans="1:65" s="2" customFormat="1" ht="24.2" customHeight="1">
      <c r="A131" s="38"/>
      <c r="B131" s="39"/>
      <c r="C131" s="182" t="s">
        <v>124</v>
      </c>
      <c r="D131" s="182" t="s">
        <v>212</v>
      </c>
      <c r="E131" s="183" t="s">
        <v>571</v>
      </c>
      <c r="F131" s="184" t="s">
        <v>572</v>
      </c>
      <c r="G131" s="185" t="s">
        <v>548</v>
      </c>
      <c r="H131" s="186">
        <v>2.4</v>
      </c>
      <c r="I131" s="187"/>
      <c r="J131" s="186">
        <f>ROUND(I131*H131,2)</f>
        <v>0</v>
      </c>
      <c r="K131" s="184" t="s">
        <v>215</v>
      </c>
      <c r="L131" s="43"/>
      <c r="M131" s="188" t="s">
        <v>18</v>
      </c>
      <c r="N131" s="189" t="s">
        <v>42</v>
      </c>
      <c r="O131" s="68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0">
        <f>S131*H131</f>
        <v>0</v>
      </c>
      <c r="U131" s="191" t="s">
        <v>18</v>
      </c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89</v>
      </c>
      <c r="AT131" s="192" t="s">
        <v>212</v>
      </c>
      <c r="AU131" s="192" t="s">
        <v>83</v>
      </c>
      <c r="AY131" s="21" t="s">
        <v>208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1" t="s">
        <v>76</v>
      </c>
      <c r="BK131" s="193">
        <f>ROUND(I131*H131,2)</f>
        <v>0</v>
      </c>
      <c r="BL131" s="21" t="s">
        <v>89</v>
      </c>
      <c r="BM131" s="192" t="s">
        <v>4826</v>
      </c>
    </row>
    <row r="132" spans="1:65" s="2" customFormat="1" ht="29.25">
      <c r="A132" s="38"/>
      <c r="B132" s="39"/>
      <c r="C132" s="40"/>
      <c r="D132" s="194" t="s">
        <v>217</v>
      </c>
      <c r="E132" s="40"/>
      <c r="F132" s="195" t="s">
        <v>574</v>
      </c>
      <c r="G132" s="40"/>
      <c r="H132" s="40"/>
      <c r="I132" s="196"/>
      <c r="J132" s="40"/>
      <c r="K132" s="40"/>
      <c r="L132" s="43"/>
      <c r="M132" s="197"/>
      <c r="N132" s="198"/>
      <c r="O132" s="68"/>
      <c r="P132" s="68"/>
      <c r="Q132" s="68"/>
      <c r="R132" s="68"/>
      <c r="S132" s="68"/>
      <c r="T132" s="68"/>
      <c r="U132" s="69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21" t="s">
        <v>217</v>
      </c>
      <c r="AU132" s="21" t="s">
        <v>83</v>
      </c>
    </row>
    <row r="133" spans="1:65" s="2" customFormat="1" ht="11.25">
      <c r="A133" s="38"/>
      <c r="B133" s="39"/>
      <c r="C133" s="40"/>
      <c r="D133" s="199" t="s">
        <v>219</v>
      </c>
      <c r="E133" s="40"/>
      <c r="F133" s="200" t="s">
        <v>575</v>
      </c>
      <c r="G133" s="40"/>
      <c r="H133" s="40"/>
      <c r="I133" s="196"/>
      <c r="J133" s="40"/>
      <c r="K133" s="40"/>
      <c r="L133" s="43"/>
      <c r="M133" s="197"/>
      <c r="N133" s="198"/>
      <c r="O133" s="68"/>
      <c r="P133" s="68"/>
      <c r="Q133" s="68"/>
      <c r="R133" s="68"/>
      <c r="S133" s="68"/>
      <c r="T133" s="68"/>
      <c r="U133" s="69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21" t="s">
        <v>219</v>
      </c>
      <c r="AU133" s="21" t="s">
        <v>83</v>
      </c>
    </row>
    <row r="134" spans="1:65" s="14" customFormat="1" ht="11.25">
      <c r="B134" s="211"/>
      <c r="C134" s="212"/>
      <c r="D134" s="194" t="s">
        <v>221</v>
      </c>
      <c r="E134" s="212"/>
      <c r="F134" s="214" t="s">
        <v>4827</v>
      </c>
      <c r="G134" s="212"/>
      <c r="H134" s="215">
        <v>2.4</v>
      </c>
      <c r="I134" s="216"/>
      <c r="J134" s="212"/>
      <c r="K134" s="212"/>
      <c r="L134" s="217"/>
      <c r="M134" s="218"/>
      <c r="N134" s="219"/>
      <c r="O134" s="219"/>
      <c r="P134" s="219"/>
      <c r="Q134" s="219"/>
      <c r="R134" s="219"/>
      <c r="S134" s="219"/>
      <c r="T134" s="219"/>
      <c r="U134" s="220"/>
      <c r="AT134" s="221" t="s">
        <v>221</v>
      </c>
      <c r="AU134" s="221" t="s">
        <v>83</v>
      </c>
      <c r="AV134" s="14" t="s">
        <v>80</v>
      </c>
      <c r="AW134" s="14" t="s">
        <v>4</v>
      </c>
      <c r="AX134" s="14" t="s">
        <v>76</v>
      </c>
      <c r="AY134" s="221" t="s">
        <v>208</v>
      </c>
    </row>
    <row r="135" spans="1:65" s="2" customFormat="1" ht="33" customHeight="1">
      <c r="A135" s="38"/>
      <c r="B135" s="39"/>
      <c r="C135" s="182" t="s">
        <v>248</v>
      </c>
      <c r="D135" s="182" t="s">
        <v>212</v>
      </c>
      <c r="E135" s="183" t="s">
        <v>578</v>
      </c>
      <c r="F135" s="184" t="s">
        <v>579</v>
      </c>
      <c r="G135" s="185" t="s">
        <v>548</v>
      </c>
      <c r="H135" s="186">
        <v>2.14</v>
      </c>
      <c r="I135" s="187"/>
      <c r="J135" s="186">
        <f>ROUND(I135*H135,2)</f>
        <v>0</v>
      </c>
      <c r="K135" s="184" t="s">
        <v>215</v>
      </c>
      <c r="L135" s="43"/>
      <c r="M135" s="188" t="s">
        <v>18</v>
      </c>
      <c r="N135" s="189" t="s">
        <v>42</v>
      </c>
      <c r="O135" s="68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0">
        <f>S135*H135</f>
        <v>0</v>
      </c>
      <c r="U135" s="191" t="s">
        <v>18</v>
      </c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89</v>
      </c>
      <c r="AT135" s="192" t="s">
        <v>212</v>
      </c>
      <c r="AU135" s="192" t="s">
        <v>83</v>
      </c>
      <c r="AY135" s="21" t="s">
        <v>208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1" t="s">
        <v>76</v>
      </c>
      <c r="BK135" s="193">
        <f>ROUND(I135*H135,2)</f>
        <v>0</v>
      </c>
      <c r="BL135" s="21" t="s">
        <v>89</v>
      </c>
      <c r="BM135" s="192" t="s">
        <v>4828</v>
      </c>
    </row>
    <row r="136" spans="1:65" s="2" customFormat="1" ht="29.25">
      <c r="A136" s="38"/>
      <c r="B136" s="39"/>
      <c r="C136" s="40"/>
      <c r="D136" s="194" t="s">
        <v>217</v>
      </c>
      <c r="E136" s="40"/>
      <c r="F136" s="195" t="s">
        <v>581</v>
      </c>
      <c r="G136" s="40"/>
      <c r="H136" s="40"/>
      <c r="I136" s="196"/>
      <c r="J136" s="40"/>
      <c r="K136" s="40"/>
      <c r="L136" s="43"/>
      <c r="M136" s="197"/>
      <c r="N136" s="198"/>
      <c r="O136" s="68"/>
      <c r="P136" s="68"/>
      <c r="Q136" s="68"/>
      <c r="R136" s="68"/>
      <c r="S136" s="68"/>
      <c r="T136" s="68"/>
      <c r="U136" s="69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21" t="s">
        <v>217</v>
      </c>
      <c r="AU136" s="21" t="s">
        <v>83</v>
      </c>
    </row>
    <row r="137" spans="1:65" s="2" customFormat="1" ht="11.25">
      <c r="A137" s="38"/>
      <c r="B137" s="39"/>
      <c r="C137" s="40"/>
      <c r="D137" s="199" t="s">
        <v>219</v>
      </c>
      <c r="E137" s="40"/>
      <c r="F137" s="200" t="s">
        <v>582</v>
      </c>
      <c r="G137" s="40"/>
      <c r="H137" s="40"/>
      <c r="I137" s="196"/>
      <c r="J137" s="40"/>
      <c r="K137" s="40"/>
      <c r="L137" s="43"/>
      <c r="M137" s="197"/>
      <c r="N137" s="198"/>
      <c r="O137" s="68"/>
      <c r="P137" s="68"/>
      <c r="Q137" s="68"/>
      <c r="R137" s="68"/>
      <c r="S137" s="68"/>
      <c r="T137" s="68"/>
      <c r="U137" s="69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21" t="s">
        <v>219</v>
      </c>
      <c r="AU137" s="21" t="s">
        <v>83</v>
      </c>
    </row>
    <row r="138" spans="1:65" s="14" customFormat="1" ht="11.25">
      <c r="B138" s="211"/>
      <c r="C138" s="212"/>
      <c r="D138" s="194" t="s">
        <v>221</v>
      </c>
      <c r="E138" s="213" t="s">
        <v>18</v>
      </c>
      <c r="F138" s="214" t="s">
        <v>3241</v>
      </c>
      <c r="G138" s="212"/>
      <c r="H138" s="215">
        <v>2.2799999999999998</v>
      </c>
      <c r="I138" s="216"/>
      <c r="J138" s="212"/>
      <c r="K138" s="212"/>
      <c r="L138" s="217"/>
      <c r="M138" s="218"/>
      <c r="N138" s="219"/>
      <c r="O138" s="219"/>
      <c r="P138" s="219"/>
      <c r="Q138" s="219"/>
      <c r="R138" s="219"/>
      <c r="S138" s="219"/>
      <c r="T138" s="219"/>
      <c r="U138" s="220"/>
      <c r="AT138" s="221" t="s">
        <v>221</v>
      </c>
      <c r="AU138" s="221" t="s">
        <v>83</v>
      </c>
      <c r="AV138" s="14" t="s">
        <v>80</v>
      </c>
      <c r="AW138" s="14" t="s">
        <v>33</v>
      </c>
      <c r="AX138" s="14" t="s">
        <v>71</v>
      </c>
      <c r="AY138" s="221" t="s">
        <v>208</v>
      </c>
    </row>
    <row r="139" spans="1:65" s="14" customFormat="1" ht="11.25">
      <c r="B139" s="211"/>
      <c r="C139" s="212"/>
      <c r="D139" s="194" t="s">
        <v>221</v>
      </c>
      <c r="E139" s="213" t="s">
        <v>18</v>
      </c>
      <c r="F139" s="214" t="s">
        <v>3242</v>
      </c>
      <c r="G139" s="212"/>
      <c r="H139" s="215">
        <v>-0.14000000000000001</v>
      </c>
      <c r="I139" s="216"/>
      <c r="J139" s="212"/>
      <c r="K139" s="212"/>
      <c r="L139" s="217"/>
      <c r="M139" s="218"/>
      <c r="N139" s="219"/>
      <c r="O139" s="219"/>
      <c r="P139" s="219"/>
      <c r="Q139" s="219"/>
      <c r="R139" s="219"/>
      <c r="S139" s="219"/>
      <c r="T139" s="219"/>
      <c r="U139" s="220"/>
      <c r="AT139" s="221" t="s">
        <v>221</v>
      </c>
      <c r="AU139" s="221" t="s">
        <v>83</v>
      </c>
      <c r="AV139" s="14" t="s">
        <v>80</v>
      </c>
      <c r="AW139" s="14" t="s">
        <v>33</v>
      </c>
      <c r="AX139" s="14" t="s">
        <v>71</v>
      </c>
      <c r="AY139" s="221" t="s">
        <v>208</v>
      </c>
    </row>
    <row r="140" spans="1:65" s="16" customFormat="1" ht="11.25">
      <c r="B140" s="233"/>
      <c r="C140" s="234"/>
      <c r="D140" s="194" t="s">
        <v>221</v>
      </c>
      <c r="E140" s="235" t="s">
        <v>18</v>
      </c>
      <c r="F140" s="236" t="s">
        <v>247</v>
      </c>
      <c r="G140" s="234"/>
      <c r="H140" s="237">
        <v>2.14</v>
      </c>
      <c r="I140" s="238"/>
      <c r="J140" s="234"/>
      <c r="K140" s="234"/>
      <c r="L140" s="239"/>
      <c r="M140" s="240"/>
      <c r="N140" s="241"/>
      <c r="O140" s="241"/>
      <c r="P140" s="241"/>
      <c r="Q140" s="241"/>
      <c r="R140" s="241"/>
      <c r="S140" s="241"/>
      <c r="T140" s="241"/>
      <c r="U140" s="242"/>
      <c r="AT140" s="243" t="s">
        <v>221</v>
      </c>
      <c r="AU140" s="243" t="s">
        <v>83</v>
      </c>
      <c r="AV140" s="16" t="s">
        <v>89</v>
      </c>
      <c r="AW140" s="16" t="s">
        <v>33</v>
      </c>
      <c r="AX140" s="16" t="s">
        <v>76</v>
      </c>
      <c r="AY140" s="243" t="s">
        <v>208</v>
      </c>
    </row>
    <row r="141" spans="1:65" s="12" customFormat="1" ht="20.85" customHeight="1">
      <c r="B141" s="166"/>
      <c r="C141" s="167"/>
      <c r="D141" s="168" t="s">
        <v>70</v>
      </c>
      <c r="E141" s="180" t="s">
        <v>648</v>
      </c>
      <c r="F141" s="180" t="s">
        <v>1659</v>
      </c>
      <c r="G141" s="167"/>
      <c r="H141" s="167"/>
      <c r="I141" s="170"/>
      <c r="J141" s="181">
        <f>BK141</f>
        <v>0</v>
      </c>
      <c r="K141" s="167"/>
      <c r="L141" s="172"/>
      <c r="M141" s="173"/>
      <c r="N141" s="174"/>
      <c r="O141" s="174"/>
      <c r="P141" s="175">
        <f>SUM(P142:P144)</f>
        <v>0</v>
      </c>
      <c r="Q141" s="174"/>
      <c r="R141" s="175">
        <f>SUM(R142:R144)</f>
        <v>0</v>
      </c>
      <c r="S141" s="174"/>
      <c r="T141" s="175">
        <f>SUM(T142:T144)</f>
        <v>0</v>
      </c>
      <c r="U141" s="176"/>
      <c r="AR141" s="177" t="s">
        <v>76</v>
      </c>
      <c r="AT141" s="178" t="s">
        <v>70</v>
      </c>
      <c r="AU141" s="178" t="s">
        <v>80</v>
      </c>
      <c r="AY141" s="177" t="s">
        <v>208</v>
      </c>
      <c r="BK141" s="179">
        <f>SUM(BK142:BK144)</f>
        <v>0</v>
      </c>
    </row>
    <row r="142" spans="1:65" s="2" customFormat="1" ht="21.75" customHeight="1">
      <c r="A142" s="38"/>
      <c r="B142" s="39"/>
      <c r="C142" s="182" t="s">
        <v>301</v>
      </c>
      <c r="D142" s="182" t="s">
        <v>212</v>
      </c>
      <c r="E142" s="183" t="s">
        <v>651</v>
      </c>
      <c r="F142" s="184" t="s">
        <v>652</v>
      </c>
      <c r="G142" s="185" t="s">
        <v>548</v>
      </c>
      <c r="H142" s="186">
        <v>0.15</v>
      </c>
      <c r="I142" s="187"/>
      <c r="J142" s="186">
        <f>ROUND(I142*H142,2)</f>
        <v>0</v>
      </c>
      <c r="K142" s="184" t="s">
        <v>215</v>
      </c>
      <c r="L142" s="43"/>
      <c r="M142" s="188" t="s">
        <v>18</v>
      </c>
      <c r="N142" s="189" t="s">
        <v>42</v>
      </c>
      <c r="O142" s="68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0">
        <f>S142*H142</f>
        <v>0</v>
      </c>
      <c r="U142" s="191" t="s">
        <v>18</v>
      </c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89</v>
      </c>
      <c r="AT142" s="192" t="s">
        <v>212</v>
      </c>
      <c r="AU142" s="192" t="s">
        <v>83</v>
      </c>
      <c r="AY142" s="21" t="s">
        <v>208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1" t="s">
        <v>76</v>
      </c>
      <c r="BK142" s="193">
        <f>ROUND(I142*H142,2)</f>
        <v>0</v>
      </c>
      <c r="BL142" s="21" t="s">
        <v>89</v>
      </c>
      <c r="BM142" s="192" t="s">
        <v>4829</v>
      </c>
    </row>
    <row r="143" spans="1:65" s="2" customFormat="1" ht="29.25">
      <c r="A143" s="38"/>
      <c r="B143" s="39"/>
      <c r="C143" s="40"/>
      <c r="D143" s="194" t="s">
        <v>217</v>
      </c>
      <c r="E143" s="40"/>
      <c r="F143" s="195" t="s">
        <v>654</v>
      </c>
      <c r="G143" s="40"/>
      <c r="H143" s="40"/>
      <c r="I143" s="196"/>
      <c r="J143" s="40"/>
      <c r="K143" s="40"/>
      <c r="L143" s="43"/>
      <c r="M143" s="197"/>
      <c r="N143" s="198"/>
      <c r="O143" s="68"/>
      <c r="P143" s="68"/>
      <c r="Q143" s="68"/>
      <c r="R143" s="68"/>
      <c r="S143" s="68"/>
      <c r="T143" s="68"/>
      <c r="U143" s="69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21" t="s">
        <v>217</v>
      </c>
      <c r="AU143" s="21" t="s">
        <v>83</v>
      </c>
    </row>
    <row r="144" spans="1:65" s="2" customFormat="1" ht="11.25">
      <c r="A144" s="38"/>
      <c r="B144" s="39"/>
      <c r="C144" s="40"/>
      <c r="D144" s="199" t="s">
        <v>219</v>
      </c>
      <c r="E144" s="40"/>
      <c r="F144" s="200" t="s">
        <v>655</v>
      </c>
      <c r="G144" s="40"/>
      <c r="H144" s="40"/>
      <c r="I144" s="196"/>
      <c r="J144" s="40"/>
      <c r="K144" s="40"/>
      <c r="L144" s="43"/>
      <c r="M144" s="197"/>
      <c r="N144" s="198"/>
      <c r="O144" s="68"/>
      <c r="P144" s="68"/>
      <c r="Q144" s="68"/>
      <c r="R144" s="68"/>
      <c r="S144" s="68"/>
      <c r="T144" s="68"/>
      <c r="U144" s="69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21" t="s">
        <v>219</v>
      </c>
      <c r="AU144" s="21" t="s">
        <v>83</v>
      </c>
    </row>
    <row r="145" spans="1:65" s="12" customFormat="1" ht="25.9" customHeight="1">
      <c r="B145" s="166"/>
      <c r="C145" s="167"/>
      <c r="D145" s="168" t="s">
        <v>70</v>
      </c>
      <c r="E145" s="169" t="s">
        <v>656</v>
      </c>
      <c r="F145" s="169" t="s">
        <v>1668</v>
      </c>
      <c r="G145" s="167"/>
      <c r="H145" s="167"/>
      <c r="I145" s="170"/>
      <c r="J145" s="171">
        <f>BK145</f>
        <v>0</v>
      </c>
      <c r="K145" s="167"/>
      <c r="L145" s="172"/>
      <c r="M145" s="173"/>
      <c r="N145" s="174"/>
      <c r="O145" s="174"/>
      <c r="P145" s="175">
        <f>SUM(P146:P214)</f>
        <v>0</v>
      </c>
      <c r="Q145" s="174"/>
      <c r="R145" s="175">
        <f>SUM(R146:R214)</f>
        <v>0</v>
      </c>
      <c r="S145" s="174"/>
      <c r="T145" s="175">
        <f>SUM(T146:T214)</f>
        <v>0</v>
      </c>
      <c r="U145" s="176"/>
      <c r="AR145" s="177" t="s">
        <v>80</v>
      </c>
      <c r="AT145" s="178" t="s">
        <v>70</v>
      </c>
      <c r="AU145" s="178" t="s">
        <v>71</v>
      </c>
      <c r="AY145" s="177" t="s">
        <v>208</v>
      </c>
      <c r="BK145" s="179">
        <f>SUM(BK146:BK214)</f>
        <v>0</v>
      </c>
    </row>
    <row r="146" spans="1:65" s="2" customFormat="1" ht="33" customHeight="1">
      <c r="A146" s="38"/>
      <c r="B146" s="39"/>
      <c r="C146" s="182" t="s">
        <v>308</v>
      </c>
      <c r="D146" s="182" t="s">
        <v>212</v>
      </c>
      <c r="E146" s="183" t="s">
        <v>4517</v>
      </c>
      <c r="F146" s="184" t="s">
        <v>4518</v>
      </c>
      <c r="G146" s="185" t="s">
        <v>331</v>
      </c>
      <c r="H146" s="186">
        <v>5</v>
      </c>
      <c r="I146" s="187"/>
      <c r="J146" s="186">
        <f>ROUND(I146*H146,2)</f>
        <v>0</v>
      </c>
      <c r="K146" s="184" t="s">
        <v>18</v>
      </c>
      <c r="L146" s="43"/>
      <c r="M146" s="188" t="s">
        <v>18</v>
      </c>
      <c r="N146" s="189" t="s">
        <v>42</v>
      </c>
      <c r="O146" s="68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0">
        <f>S146*H146</f>
        <v>0</v>
      </c>
      <c r="U146" s="191" t="s">
        <v>18</v>
      </c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343</v>
      </c>
      <c r="AT146" s="192" t="s">
        <v>212</v>
      </c>
      <c r="AU146" s="192" t="s">
        <v>76</v>
      </c>
      <c r="AY146" s="21" t="s">
        <v>208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1" t="s">
        <v>76</v>
      </c>
      <c r="BK146" s="193">
        <f>ROUND(I146*H146,2)</f>
        <v>0</v>
      </c>
      <c r="BL146" s="21" t="s">
        <v>343</v>
      </c>
      <c r="BM146" s="192" t="s">
        <v>4830</v>
      </c>
    </row>
    <row r="147" spans="1:65" s="2" customFormat="1" ht="19.5">
      <c r="A147" s="38"/>
      <c r="B147" s="39"/>
      <c r="C147" s="40"/>
      <c r="D147" s="194" t="s">
        <v>217</v>
      </c>
      <c r="E147" s="40"/>
      <c r="F147" s="195" t="s">
        <v>4518</v>
      </c>
      <c r="G147" s="40"/>
      <c r="H147" s="40"/>
      <c r="I147" s="196"/>
      <c r="J147" s="40"/>
      <c r="K147" s="40"/>
      <c r="L147" s="43"/>
      <c r="M147" s="197"/>
      <c r="N147" s="198"/>
      <c r="O147" s="68"/>
      <c r="P147" s="68"/>
      <c r="Q147" s="68"/>
      <c r="R147" s="68"/>
      <c r="S147" s="68"/>
      <c r="T147" s="68"/>
      <c r="U147" s="69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21" t="s">
        <v>217</v>
      </c>
      <c r="AU147" s="21" t="s">
        <v>76</v>
      </c>
    </row>
    <row r="148" spans="1:65" s="2" customFormat="1" ht="33" customHeight="1">
      <c r="A148" s="38"/>
      <c r="B148" s="39"/>
      <c r="C148" s="249" t="s">
        <v>8</v>
      </c>
      <c r="D148" s="249" t="s">
        <v>1397</v>
      </c>
      <c r="E148" s="250" t="s">
        <v>4519</v>
      </c>
      <c r="F148" s="251" t="s">
        <v>4518</v>
      </c>
      <c r="G148" s="252" t="s">
        <v>331</v>
      </c>
      <c r="H148" s="253">
        <v>5</v>
      </c>
      <c r="I148" s="254"/>
      <c r="J148" s="253">
        <f>ROUND(I148*H148,2)</f>
        <v>0</v>
      </c>
      <c r="K148" s="251" t="s">
        <v>18</v>
      </c>
      <c r="L148" s="255"/>
      <c r="M148" s="256" t="s">
        <v>18</v>
      </c>
      <c r="N148" s="257" t="s">
        <v>42</v>
      </c>
      <c r="O148" s="68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0">
        <f>S148*H148</f>
        <v>0</v>
      </c>
      <c r="U148" s="191" t="s">
        <v>18</v>
      </c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545</v>
      </c>
      <c r="AT148" s="192" t="s">
        <v>1397</v>
      </c>
      <c r="AU148" s="192" t="s">
        <v>76</v>
      </c>
      <c r="AY148" s="21" t="s">
        <v>208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1" t="s">
        <v>76</v>
      </c>
      <c r="BK148" s="193">
        <f>ROUND(I148*H148,2)</f>
        <v>0</v>
      </c>
      <c r="BL148" s="21" t="s">
        <v>343</v>
      </c>
      <c r="BM148" s="192" t="s">
        <v>4831</v>
      </c>
    </row>
    <row r="149" spans="1:65" s="2" customFormat="1" ht="19.5">
      <c r="A149" s="38"/>
      <c r="B149" s="39"/>
      <c r="C149" s="40"/>
      <c r="D149" s="194" t="s">
        <v>217</v>
      </c>
      <c r="E149" s="40"/>
      <c r="F149" s="195" t="s">
        <v>4518</v>
      </c>
      <c r="G149" s="40"/>
      <c r="H149" s="40"/>
      <c r="I149" s="196"/>
      <c r="J149" s="40"/>
      <c r="K149" s="40"/>
      <c r="L149" s="43"/>
      <c r="M149" s="197"/>
      <c r="N149" s="198"/>
      <c r="O149" s="68"/>
      <c r="P149" s="68"/>
      <c r="Q149" s="68"/>
      <c r="R149" s="68"/>
      <c r="S149" s="68"/>
      <c r="T149" s="68"/>
      <c r="U149" s="69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21" t="s">
        <v>217</v>
      </c>
      <c r="AU149" s="21" t="s">
        <v>76</v>
      </c>
    </row>
    <row r="150" spans="1:65" s="2" customFormat="1" ht="16.5" customHeight="1">
      <c r="A150" s="38"/>
      <c r="B150" s="39"/>
      <c r="C150" s="182" t="s">
        <v>322</v>
      </c>
      <c r="D150" s="182" t="s">
        <v>212</v>
      </c>
      <c r="E150" s="183" t="s">
        <v>4520</v>
      </c>
      <c r="F150" s="184" t="s">
        <v>4521</v>
      </c>
      <c r="G150" s="185" t="s">
        <v>1974</v>
      </c>
      <c r="H150" s="186">
        <v>2</v>
      </c>
      <c r="I150" s="187"/>
      <c r="J150" s="186">
        <f>ROUND(I150*H150,2)</f>
        <v>0</v>
      </c>
      <c r="K150" s="184" t="s">
        <v>18</v>
      </c>
      <c r="L150" s="43"/>
      <c r="M150" s="188" t="s">
        <v>18</v>
      </c>
      <c r="N150" s="189" t="s">
        <v>42</v>
      </c>
      <c r="O150" s="68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0">
        <f>S150*H150</f>
        <v>0</v>
      </c>
      <c r="U150" s="191" t="s">
        <v>18</v>
      </c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343</v>
      </c>
      <c r="AT150" s="192" t="s">
        <v>212</v>
      </c>
      <c r="AU150" s="192" t="s">
        <v>76</v>
      </c>
      <c r="AY150" s="21" t="s">
        <v>208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21" t="s">
        <v>76</v>
      </c>
      <c r="BK150" s="193">
        <f>ROUND(I150*H150,2)</f>
        <v>0</v>
      </c>
      <c r="BL150" s="21" t="s">
        <v>343</v>
      </c>
      <c r="BM150" s="192" t="s">
        <v>4832</v>
      </c>
    </row>
    <row r="151" spans="1:65" s="2" customFormat="1" ht="11.25">
      <c r="A151" s="38"/>
      <c r="B151" s="39"/>
      <c r="C151" s="40"/>
      <c r="D151" s="194" t="s">
        <v>217</v>
      </c>
      <c r="E151" s="40"/>
      <c r="F151" s="195" t="s">
        <v>4521</v>
      </c>
      <c r="G151" s="40"/>
      <c r="H151" s="40"/>
      <c r="I151" s="196"/>
      <c r="J151" s="40"/>
      <c r="K151" s="40"/>
      <c r="L151" s="43"/>
      <c r="M151" s="197"/>
      <c r="N151" s="198"/>
      <c r="O151" s="68"/>
      <c r="P151" s="68"/>
      <c r="Q151" s="68"/>
      <c r="R151" s="68"/>
      <c r="S151" s="68"/>
      <c r="T151" s="68"/>
      <c r="U151" s="69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21" t="s">
        <v>217</v>
      </c>
      <c r="AU151" s="21" t="s">
        <v>76</v>
      </c>
    </row>
    <row r="152" spans="1:65" s="2" customFormat="1" ht="16.5" customHeight="1">
      <c r="A152" s="38"/>
      <c r="B152" s="39"/>
      <c r="C152" s="182" t="s">
        <v>328</v>
      </c>
      <c r="D152" s="182" t="s">
        <v>212</v>
      </c>
      <c r="E152" s="183" t="s">
        <v>4539</v>
      </c>
      <c r="F152" s="184" t="s">
        <v>4540</v>
      </c>
      <c r="G152" s="185" t="s">
        <v>331</v>
      </c>
      <c r="H152" s="186">
        <v>30</v>
      </c>
      <c r="I152" s="187"/>
      <c r="J152" s="186">
        <f>ROUND(I152*H152,2)</f>
        <v>0</v>
      </c>
      <c r="K152" s="184" t="s">
        <v>18</v>
      </c>
      <c r="L152" s="43"/>
      <c r="M152" s="188" t="s">
        <v>18</v>
      </c>
      <c r="N152" s="189" t="s">
        <v>42</v>
      </c>
      <c r="O152" s="68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0">
        <f>S152*H152</f>
        <v>0</v>
      </c>
      <c r="U152" s="191" t="s">
        <v>18</v>
      </c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343</v>
      </c>
      <c r="AT152" s="192" t="s">
        <v>212</v>
      </c>
      <c r="AU152" s="192" t="s">
        <v>76</v>
      </c>
      <c r="AY152" s="21" t="s">
        <v>208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1" t="s">
        <v>76</v>
      </c>
      <c r="BK152" s="193">
        <f>ROUND(I152*H152,2)</f>
        <v>0</v>
      </c>
      <c r="BL152" s="21" t="s">
        <v>343</v>
      </c>
      <c r="BM152" s="192" t="s">
        <v>4833</v>
      </c>
    </row>
    <row r="153" spans="1:65" s="2" customFormat="1" ht="11.25">
      <c r="A153" s="38"/>
      <c r="B153" s="39"/>
      <c r="C153" s="40"/>
      <c r="D153" s="194" t="s">
        <v>217</v>
      </c>
      <c r="E153" s="40"/>
      <c r="F153" s="195" t="s">
        <v>4540</v>
      </c>
      <c r="G153" s="40"/>
      <c r="H153" s="40"/>
      <c r="I153" s="196"/>
      <c r="J153" s="40"/>
      <c r="K153" s="40"/>
      <c r="L153" s="43"/>
      <c r="M153" s="197"/>
      <c r="N153" s="198"/>
      <c r="O153" s="68"/>
      <c r="P153" s="68"/>
      <c r="Q153" s="68"/>
      <c r="R153" s="68"/>
      <c r="S153" s="68"/>
      <c r="T153" s="68"/>
      <c r="U153" s="69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21" t="s">
        <v>217</v>
      </c>
      <c r="AU153" s="21" t="s">
        <v>76</v>
      </c>
    </row>
    <row r="154" spans="1:65" s="2" customFormat="1" ht="16.5" customHeight="1">
      <c r="A154" s="38"/>
      <c r="B154" s="39"/>
      <c r="C154" s="249" t="s">
        <v>335</v>
      </c>
      <c r="D154" s="249" t="s">
        <v>1397</v>
      </c>
      <c r="E154" s="250" t="s">
        <v>4541</v>
      </c>
      <c r="F154" s="251" t="s">
        <v>4540</v>
      </c>
      <c r="G154" s="252" t="s">
        <v>331</v>
      </c>
      <c r="H154" s="253">
        <v>30</v>
      </c>
      <c r="I154" s="254"/>
      <c r="J154" s="253">
        <f>ROUND(I154*H154,2)</f>
        <v>0</v>
      </c>
      <c r="K154" s="251" t="s">
        <v>18</v>
      </c>
      <c r="L154" s="255"/>
      <c r="M154" s="256" t="s">
        <v>18</v>
      </c>
      <c r="N154" s="257" t="s">
        <v>42</v>
      </c>
      <c r="O154" s="68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0">
        <f>S154*H154</f>
        <v>0</v>
      </c>
      <c r="U154" s="191" t="s">
        <v>18</v>
      </c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545</v>
      </c>
      <c r="AT154" s="192" t="s">
        <v>1397</v>
      </c>
      <c r="AU154" s="192" t="s">
        <v>76</v>
      </c>
      <c r="AY154" s="21" t="s">
        <v>208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1" t="s">
        <v>76</v>
      </c>
      <c r="BK154" s="193">
        <f>ROUND(I154*H154,2)</f>
        <v>0</v>
      </c>
      <c r="BL154" s="21" t="s">
        <v>343</v>
      </c>
      <c r="BM154" s="192" t="s">
        <v>4834</v>
      </c>
    </row>
    <row r="155" spans="1:65" s="2" customFormat="1" ht="11.25">
      <c r="A155" s="38"/>
      <c r="B155" s="39"/>
      <c r="C155" s="40"/>
      <c r="D155" s="194" t="s">
        <v>217</v>
      </c>
      <c r="E155" s="40"/>
      <c r="F155" s="195" t="s">
        <v>4540</v>
      </c>
      <c r="G155" s="40"/>
      <c r="H155" s="40"/>
      <c r="I155" s="196"/>
      <c r="J155" s="40"/>
      <c r="K155" s="40"/>
      <c r="L155" s="43"/>
      <c r="M155" s="197"/>
      <c r="N155" s="198"/>
      <c r="O155" s="68"/>
      <c r="P155" s="68"/>
      <c r="Q155" s="68"/>
      <c r="R155" s="68"/>
      <c r="S155" s="68"/>
      <c r="T155" s="68"/>
      <c r="U155" s="69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21" t="s">
        <v>217</v>
      </c>
      <c r="AU155" s="21" t="s">
        <v>76</v>
      </c>
    </row>
    <row r="156" spans="1:65" s="2" customFormat="1" ht="16.5" customHeight="1">
      <c r="A156" s="38"/>
      <c r="B156" s="39"/>
      <c r="C156" s="182" t="s">
        <v>343</v>
      </c>
      <c r="D156" s="182" t="s">
        <v>212</v>
      </c>
      <c r="E156" s="183" t="s">
        <v>4835</v>
      </c>
      <c r="F156" s="184" t="s">
        <v>4836</v>
      </c>
      <c r="G156" s="185" t="s">
        <v>331</v>
      </c>
      <c r="H156" s="186">
        <v>250</v>
      </c>
      <c r="I156" s="187"/>
      <c r="J156" s="186">
        <f>ROUND(I156*H156,2)</f>
        <v>0</v>
      </c>
      <c r="K156" s="184" t="s">
        <v>18</v>
      </c>
      <c r="L156" s="43"/>
      <c r="M156" s="188" t="s">
        <v>18</v>
      </c>
      <c r="N156" s="189" t="s">
        <v>42</v>
      </c>
      <c r="O156" s="68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0">
        <f>S156*H156</f>
        <v>0</v>
      </c>
      <c r="U156" s="191" t="s">
        <v>18</v>
      </c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343</v>
      </c>
      <c r="AT156" s="192" t="s">
        <v>212</v>
      </c>
      <c r="AU156" s="192" t="s">
        <v>76</v>
      </c>
      <c r="AY156" s="21" t="s">
        <v>208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1" t="s">
        <v>76</v>
      </c>
      <c r="BK156" s="193">
        <f>ROUND(I156*H156,2)</f>
        <v>0</v>
      </c>
      <c r="BL156" s="21" t="s">
        <v>343</v>
      </c>
      <c r="BM156" s="192" t="s">
        <v>4837</v>
      </c>
    </row>
    <row r="157" spans="1:65" s="2" customFormat="1" ht="11.25">
      <c r="A157" s="38"/>
      <c r="B157" s="39"/>
      <c r="C157" s="40"/>
      <c r="D157" s="194" t="s">
        <v>217</v>
      </c>
      <c r="E157" s="40"/>
      <c r="F157" s="195" t="s">
        <v>4836</v>
      </c>
      <c r="G157" s="40"/>
      <c r="H157" s="40"/>
      <c r="I157" s="196"/>
      <c r="J157" s="40"/>
      <c r="K157" s="40"/>
      <c r="L157" s="43"/>
      <c r="M157" s="197"/>
      <c r="N157" s="198"/>
      <c r="O157" s="68"/>
      <c r="P157" s="68"/>
      <c r="Q157" s="68"/>
      <c r="R157" s="68"/>
      <c r="S157" s="68"/>
      <c r="T157" s="68"/>
      <c r="U157" s="69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21" t="s">
        <v>217</v>
      </c>
      <c r="AU157" s="21" t="s">
        <v>76</v>
      </c>
    </row>
    <row r="158" spans="1:65" s="2" customFormat="1" ht="16.5" customHeight="1">
      <c r="A158" s="38"/>
      <c r="B158" s="39"/>
      <c r="C158" s="249" t="s">
        <v>357</v>
      </c>
      <c r="D158" s="249" t="s">
        <v>1397</v>
      </c>
      <c r="E158" s="250" t="s">
        <v>4838</v>
      </c>
      <c r="F158" s="251" t="s">
        <v>4836</v>
      </c>
      <c r="G158" s="252" t="s">
        <v>331</v>
      </c>
      <c r="H158" s="253">
        <v>250</v>
      </c>
      <c r="I158" s="254"/>
      <c r="J158" s="253">
        <f>ROUND(I158*H158,2)</f>
        <v>0</v>
      </c>
      <c r="K158" s="251" t="s">
        <v>18</v>
      </c>
      <c r="L158" s="255"/>
      <c r="M158" s="256" t="s">
        <v>18</v>
      </c>
      <c r="N158" s="257" t="s">
        <v>42</v>
      </c>
      <c r="O158" s="68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0">
        <f>S158*H158</f>
        <v>0</v>
      </c>
      <c r="U158" s="191" t="s">
        <v>18</v>
      </c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2" t="s">
        <v>545</v>
      </c>
      <c r="AT158" s="192" t="s">
        <v>1397</v>
      </c>
      <c r="AU158" s="192" t="s">
        <v>76</v>
      </c>
      <c r="AY158" s="21" t="s">
        <v>208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21" t="s">
        <v>76</v>
      </c>
      <c r="BK158" s="193">
        <f>ROUND(I158*H158,2)</f>
        <v>0</v>
      </c>
      <c r="BL158" s="21" t="s">
        <v>343</v>
      </c>
      <c r="BM158" s="192" t="s">
        <v>4839</v>
      </c>
    </row>
    <row r="159" spans="1:65" s="2" customFormat="1" ht="11.25">
      <c r="A159" s="38"/>
      <c r="B159" s="39"/>
      <c r="C159" s="40"/>
      <c r="D159" s="194" t="s">
        <v>217</v>
      </c>
      <c r="E159" s="40"/>
      <c r="F159" s="195" t="s">
        <v>4836</v>
      </c>
      <c r="G159" s="40"/>
      <c r="H159" s="40"/>
      <c r="I159" s="196"/>
      <c r="J159" s="40"/>
      <c r="K159" s="40"/>
      <c r="L159" s="43"/>
      <c r="M159" s="197"/>
      <c r="N159" s="198"/>
      <c r="O159" s="68"/>
      <c r="P159" s="68"/>
      <c r="Q159" s="68"/>
      <c r="R159" s="68"/>
      <c r="S159" s="68"/>
      <c r="T159" s="68"/>
      <c r="U159" s="69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21" t="s">
        <v>217</v>
      </c>
      <c r="AU159" s="21" t="s">
        <v>76</v>
      </c>
    </row>
    <row r="160" spans="1:65" s="2" customFormat="1" ht="16.5" customHeight="1">
      <c r="A160" s="38"/>
      <c r="B160" s="39"/>
      <c r="C160" s="182" t="s">
        <v>365</v>
      </c>
      <c r="D160" s="182" t="s">
        <v>212</v>
      </c>
      <c r="E160" s="183" t="s">
        <v>4630</v>
      </c>
      <c r="F160" s="184" t="s">
        <v>4840</v>
      </c>
      <c r="G160" s="185" t="s">
        <v>1974</v>
      </c>
      <c r="H160" s="186">
        <v>6</v>
      </c>
      <c r="I160" s="187"/>
      <c r="J160" s="186">
        <f>ROUND(I160*H160,2)</f>
        <v>0</v>
      </c>
      <c r="K160" s="184" t="s">
        <v>18</v>
      </c>
      <c r="L160" s="43"/>
      <c r="M160" s="188" t="s">
        <v>18</v>
      </c>
      <c r="N160" s="189" t="s">
        <v>42</v>
      </c>
      <c r="O160" s="68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0">
        <f>S160*H160</f>
        <v>0</v>
      </c>
      <c r="U160" s="191" t="s">
        <v>18</v>
      </c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343</v>
      </c>
      <c r="AT160" s="192" t="s">
        <v>212</v>
      </c>
      <c r="AU160" s="192" t="s">
        <v>76</v>
      </c>
      <c r="AY160" s="21" t="s">
        <v>208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21" t="s">
        <v>76</v>
      </c>
      <c r="BK160" s="193">
        <f>ROUND(I160*H160,2)</f>
        <v>0</v>
      </c>
      <c r="BL160" s="21" t="s">
        <v>343</v>
      </c>
      <c r="BM160" s="192" t="s">
        <v>4841</v>
      </c>
    </row>
    <row r="161" spans="1:65" s="2" customFormat="1" ht="11.25">
      <c r="A161" s="38"/>
      <c r="B161" s="39"/>
      <c r="C161" s="40"/>
      <c r="D161" s="194" t="s">
        <v>217</v>
      </c>
      <c r="E161" s="40"/>
      <c r="F161" s="195" t="s">
        <v>4840</v>
      </c>
      <c r="G161" s="40"/>
      <c r="H161" s="40"/>
      <c r="I161" s="196"/>
      <c r="J161" s="40"/>
      <c r="K161" s="40"/>
      <c r="L161" s="43"/>
      <c r="M161" s="197"/>
      <c r="N161" s="198"/>
      <c r="O161" s="68"/>
      <c r="P161" s="68"/>
      <c r="Q161" s="68"/>
      <c r="R161" s="68"/>
      <c r="S161" s="68"/>
      <c r="T161" s="68"/>
      <c r="U161" s="69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21" t="s">
        <v>217</v>
      </c>
      <c r="AU161" s="21" t="s">
        <v>76</v>
      </c>
    </row>
    <row r="162" spans="1:65" s="2" customFormat="1" ht="58.5">
      <c r="A162" s="38"/>
      <c r="B162" s="39"/>
      <c r="C162" s="40"/>
      <c r="D162" s="194" t="s">
        <v>703</v>
      </c>
      <c r="E162" s="40"/>
      <c r="F162" s="244" t="s">
        <v>4842</v>
      </c>
      <c r="G162" s="40"/>
      <c r="H162" s="40"/>
      <c r="I162" s="196"/>
      <c r="J162" s="40"/>
      <c r="K162" s="40"/>
      <c r="L162" s="43"/>
      <c r="M162" s="197"/>
      <c r="N162" s="198"/>
      <c r="O162" s="68"/>
      <c r="P162" s="68"/>
      <c r="Q162" s="68"/>
      <c r="R162" s="68"/>
      <c r="S162" s="68"/>
      <c r="T162" s="68"/>
      <c r="U162" s="69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21" t="s">
        <v>703</v>
      </c>
      <c r="AU162" s="21" t="s">
        <v>76</v>
      </c>
    </row>
    <row r="163" spans="1:65" s="14" customFormat="1" ht="11.25">
      <c r="B163" s="211"/>
      <c r="C163" s="212"/>
      <c r="D163" s="194" t="s">
        <v>221</v>
      </c>
      <c r="E163" s="213" t="s">
        <v>18</v>
      </c>
      <c r="F163" s="214" t="s">
        <v>103</v>
      </c>
      <c r="G163" s="212"/>
      <c r="H163" s="215">
        <v>6</v>
      </c>
      <c r="I163" s="216"/>
      <c r="J163" s="212"/>
      <c r="K163" s="212"/>
      <c r="L163" s="217"/>
      <c r="M163" s="218"/>
      <c r="N163" s="219"/>
      <c r="O163" s="219"/>
      <c r="P163" s="219"/>
      <c r="Q163" s="219"/>
      <c r="R163" s="219"/>
      <c r="S163" s="219"/>
      <c r="T163" s="219"/>
      <c r="U163" s="220"/>
      <c r="AT163" s="221" t="s">
        <v>221</v>
      </c>
      <c r="AU163" s="221" t="s">
        <v>76</v>
      </c>
      <c r="AV163" s="14" t="s">
        <v>80</v>
      </c>
      <c r="AW163" s="14" t="s">
        <v>33</v>
      </c>
      <c r="AX163" s="14" t="s">
        <v>76</v>
      </c>
      <c r="AY163" s="221" t="s">
        <v>208</v>
      </c>
    </row>
    <row r="164" spans="1:65" s="2" customFormat="1" ht="37.9" customHeight="1">
      <c r="A164" s="38"/>
      <c r="B164" s="39"/>
      <c r="C164" s="182" t="s">
        <v>379</v>
      </c>
      <c r="D164" s="182" t="s">
        <v>212</v>
      </c>
      <c r="E164" s="183" t="s">
        <v>4843</v>
      </c>
      <c r="F164" s="184" t="s">
        <v>4844</v>
      </c>
      <c r="G164" s="185" t="s">
        <v>1974</v>
      </c>
      <c r="H164" s="186">
        <v>1</v>
      </c>
      <c r="I164" s="187"/>
      <c r="J164" s="186">
        <f>ROUND(I164*H164,2)</f>
        <v>0</v>
      </c>
      <c r="K164" s="184" t="s">
        <v>18</v>
      </c>
      <c r="L164" s="43"/>
      <c r="M164" s="188" t="s">
        <v>18</v>
      </c>
      <c r="N164" s="189" t="s">
        <v>42</v>
      </c>
      <c r="O164" s="68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0">
        <f>S164*H164</f>
        <v>0</v>
      </c>
      <c r="U164" s="191" t="s">
        <v>18</v>
      </c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2" t="s">
        <v>343</v>
      </c>
      <c r="AT164" s="192" t="s">
        <v>212</v>
      </c>
      <c r="AU164" s="192" t="s">
        <v>76</v>
      </c>
      <c r="AY164" s="21" t="s">
        <v>208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21" t="s">
        <v>76</v>
      </c>
      <c r="BK164" s="193">
        <f>ROUND(I164*H164,2)</f>
        <v>0</v>
      </c>
      <c r="BL164" s="21" t="s">
        <v>343</v>
      </c>
      <c r="BM164" s="192" t="s">
        <v>4845</v>
      </c>
    </row>
    <row r="165" spans="1:65" s="2" customFormat="1" ht="19.5">
      <c r="A165" s="38"/>
      <c r="B165" s="39"/>
      <c r="C165" s="40"/>
      <c r="D165" s="194" t="s">
        <v>217</v>
      </c>
      <c r="E165" s="40"/>
      <c r="F165" s="195" t="s">
        <v>4844</v>
      </c>
      <c r="G165" s="40"/>
      <c r="H165" s="40"/>
      <c r="I165" s="196"/>
      <c r="J165" s="40"/>
      <c r="K165" s="40"/>
      <c r="L165" s="43"/>
      <c r="M165" s="197"/>
      <c r="N165" s="198"/>
      <c r="O165" s="68"/>
      <c r="P165" s="68"/>
      <c r="Q165" s="68"/>
      <c r="R165" s="68"/>
      <c r="S165" s="68"/>
      <c r="T165" s="68"/>
      <c r="U165" s="69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21" t="s">
        <v>217</v>
      </c>
      <c r="AU165" s="21" t="s">
        <v>76</v>
      </c>
    </row>
    <row r="166" spans="1:65" s="2" customFormat="1" ht="19.5">
      <c r="A166" s="38"/>
      <c r="B166" s="39"/>
      <c r="C166" s="40"/>
      <c r="D166" s="194" t="s">
        <v>703</v>
      </c>
      <c r="E166" s="40"/>
      <c r="F166" s="244" t="s">
        <v>4765</v>
      </c>
      <c r="G166" s="40"/>
      <c r="H166" s="40"/>
      <c r="I166" s="196"/>
      <c r="J166" s="40"/>
      <c r="K166" s="40"/>
      <c r="L166" s="43"/>
      <c r="M166" s="197"/>
      <c r="N166" s="198"/>
      <c r="O166" s="68"/>
      <c r="P166" s="68"/>
      <c r="Q166" s="68"/>
      <c r="R166" s="68"/>
      <c r="S166" s="68"/>
      <c r="T166" s="68"/>
      <c r="U166" s="69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21" t="s">
        <v>703</v>
      </c>
      <c r="AU166" s="21" t="s">
        <v>76</v>
      </c>
    </row>
    <row r="167" spans="1:65" s="14" customFormat="1" ht="11.25">
      <c r="B167" s="211"/>
      <c r="C167" s="212"/>
      <c r="D167" s="194" t="s">
        <v>221</v>
      </c>
      <c r="E167" s="213" t="s">
        <v>18</v>
      </c>
      <c r="F167" s="214" t="s">
        <v>76</v>
      </c>
      <c r="G167" s="212"/>
      <c r="H167" s="215">
        <v>1</v>
      </c>
      <c r="I167" s="216"/>
      <c r="J167" s="212"/>
      <c r="K167" s="212"/>
      <c r="L167" s="217"/>
      <c r="M167" s="218"/>
      <c r="N167" s="219"/>
      <c r="O167" s="219"/>
      <c r="P167" s="219"/>
      <c r="Q167" s="219"/>
      <c r="R167" s="219"/>
      <c r="S167" s="219"/>
      <c r="T167" s="219"/>
      <c r="U167" s="220"/>
      <c r="AT167" s="221" t="s">
        <v>221</v>
      </c>
      <c r="AU167" s="221" t="s">
        <v>76</v>
      </c>
      <c r="AV167" s="14" t="s">
        <v>80</v>
      </c>
      <c r="AW167" s="14" t="s">
        <v>33</v>
      </c>
      <c r="AX167" s="14" t="s">
        <v>76</v>
      </c>
      <c r="AY167" s="221" t="s">
        <v>208</v>
      </c>
    </row>
    <row r="168" spans="1:65" s="2" customFormat="1" ht="37.9" customHeight="1">
      <c r="A168" s="38"/>
      <c r="B168" s="39"/>
      <c r="C168" s="249" t="s">
        <v>390</v>
      </c>
      <c r="D168" s="249" t="s">
        <v>1397</v>
      </c>
      <c r="E168" s="250" t="s">
        <v>4846</v>
      </c>
      <c r="F168" s="251" t="s">
        <v>4847</v>
      </c>
      <c r="G168" s="252" t="s">
        <v>1974</v>
      </c>
      <c r="H168" s="253">
        <v>1</v>
      </c>
      <c r="I168" s="254"/>
      <c r="J168" s="253">
        <f>ROUND(I168*H168,2)</f>
        <v>0</v>
      </c>
      <c r="K168" s="251" t="s">
        <v>18</v>
      </c>
      <c r="L168" s="255"/>
      <c r="M168" s="256" t="s">
        <v>18</v>
      </c>
      <c r="N168" s="257" t="s">
        <v>42</v>
      </c>
      <c r="O168" s="68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0">
        <f>S168*H168</f>
        <v>0</v>
      </c>
      <c r="U168" s="191" t="s">
        <v>18</v>
      </c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2" t="s">
        <v>545</v>
      </c>
      <c r="AT168" s="192" t="s">
        <v>1397</v>
      </c>
      <c r="AU168" s="192" t="s">
        <v>76</v>
      </c>
      <c r="AY168" s="21" t="s">
        <v>208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1" t="s">
        <v>76</v>
      </c>
      <c r="BK168" s="193">
        <f>ROUND(I168*H168,2)</f>
        <v>0</v>
      </c>
      <c r="BL168" s="21" t="s">
        <v>343</v>
      </c>
      <c r="BM168" s="192" t="s">
        <v>4848</v>
      </c>
    </row>
    <row r="169" spans="1:65" s="2" customFormat="1" ht="19.5">
      <c r="A169" s="38"/>
      <c r="B169" s="39"/>
      <c r="C169" s="40"/>
      <c r="D169" s="194" t="s">
        <v>217</v>
      </c>
      <c r="E169" s="40"/>
      <c r="F169" s="195" t="s">
        <v>4847</v>
      </c>
      <c r="G169" s="40"/>
      <c r="H169" s="40"/>
      <c r="I169" s="196"/>
      <c r="J169" s="40"/>
      <c r="K169" s="40"/>
      <c r="L169" s="43"/>
      <c r="M169" s="197"/>
      <c r="N169" s="198"/>
      <c r="O169" s="68"/>
      <c r="P169" s="68"/>
      <c r="Q169" s="68"/>
      <c r="R169" s="68"/>
      <c r="S169" s="68"/>
      <c r="T169" s="68"/>
      <c r="U169" s="69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21" t="s">
        <v>217</v>
      </c>
      <c r="AU169" s="21" t="s">
        <v>76</v>
      </c>
    </row>
    <row r="170" spans="1:65" s="2" customFormat="1" ht="19.5">
      <c r="A170" s="38"/>
      <c r="B170" s="39"/>
      <c r="C170" s="40"/>
      <c r="D170" s="194" t="s">
        <v>703</v>
      </c>
      <c r="E170" s="40"/>
      <c r="F170" s="244" t="s">
        <v>4849</v>
      </c>
      <c r="G170" s="40"/>
      <c r="H170" s="40"/>
      <c r="I170" s="196"/>
      <c r="J170" s="40"/>
      <c r="K170" s="40"/>
      <c r="L170" s="43"/>
      <c r="M170" s="197"/>
      <c r="N170" s="198"/>
      <c r="O170" s="68"/>
      <c r="P170" s="68"/>
      <c r="Q170" s="68"/>
      <c r="R170" s="68"/>
      <c r="S170" s="68"/>
      <c r="T170" s="68"/>
      <c r="U170" s="69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21" t="s">
        <v>703</v>
      </c>
      <c r="AU170" s="21" t="s">
        <v>76</v>
      </c>
    </row>
    <row r="171" spans="1:65" s="14" customFormat="1" ht="11.25">
      <c r="B171" s="211"/>
      <c r="C171" s="212"/>
      <c r="D171" s="194" t="s">
        <v>221</v>
      </c>
      <c r="E171" s="213" t="s">
        <v>18</v>
      </c>
      <c r="F171" s="214" t="s">
        <v>76</v>
      </c>
      <c r="G171" s="212"/>
      <c r="H171" s="215">
        <v>1</v>
      </c>
      <c r="I171" s="216"/>
      <c r="J171" s="212"/>
      <c r="K171" s="212"/>
      <c r="L171" s="217"/>
      <c r="M171" s="218"/>
      <c r="N171" s="219"/>
      <c r="O171" s="219"/>
      <c r="P171" s="219"/>
      <c r="Q171" s="219"/>
      <c r="R171" s="219"/>
      <c r="S171" s="219"/>
      <c r="T171" s="219"/>
      <c r="U171" s="220"/>
      <c r="AT171" s="221" t="s">
        <v>221</v>
      </c>
      <c r="AU171" s="221" t="s">
        <v>76</v>
      </c>
      <c r="AV171" s="14" t="s">
        <v>80</v>
      </c>
      <c r="AW171" s="14" t="s">
        <v>33</v>
      </c>
      <c r="AX171" s="14" t="s">
        <v>76</v>
      </c>
      <c r="AY171" s="221" t="s">
        <v>208</v>
      </c>
    </row>
    <row r="172" spans="1:65" s="2" customFormat="1" ht="49.15" customHeight="1">
      <c r="A172" s="38"/>
      <c r="B172" s="39"/>
      <c r="C172" s="182" t="s">
        <v>7</v>
      </c>
      <c r="D172" s="182" t="s">
        <v>212</v>
      </c>
      <c r="E172" s="183" t="s">
        <v>4850</v>
      </c>
      <c r="F172" s="184" t="s">
        <v>4851</v>
      </c>
      <c r="G172" s="185" t="s">
        <v>1974</v>
      </c>
      <c r="H172" s="186">
        <v>1</v>
      </c>
      <c r="I172" s="187"/>
      <c r="J172" s="186">
        <f>ROUND(I172*H172,2)</f>
        <v>0</v>
      </c>
      <c r="K172" s="184" t="s">
        <v>18</v>
      </c>
      <c r="L172" s="43"/>
      <c r="M172" s="188" t="s">
        <v>18</v>
      </c>
      <c r="N172" s="189" t="s">
        <v>42</v>
      </c>
      <c r="O172" s="68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0">
        <f>S172*H172</f>
        <v>0</v>
      </c>
      <c r="U172" s="191" t="s">
        <v>18</v>
      </c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2" t="s">
        <v>343</v>
      </c>
      <c r="AT172" s="192" t="s">
        <v>212</v>
      </c>
      <c r="AU172" s="192" t="s">
        <v>76</v>
      </c>
      <c r="AY172" s="21" t="s">
        <v>208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1" t="s">
        <v>76</v>
      </c>
      <c r="BK172" s="193">
        <f>ROUND(I172*H172,2)</f>
        <v>0</v>
      </c>
      <c r="BL172" s="21" t="s">
        <v>343</v>
      </c>
      <c r="BM172" s="192" t="s">
        <v>4852</v>
      </c>
    </row>
    <row r="173" spans="1:65" s="2" customFormat="1" ht="29.25">
      <c r="A173" s="38"/>
      <c r="B173" s="39"/>
      <c r="C173" s="40"/>
      <c r="D173" s="194" t="s">
        <v>217</v>
      </c>
      <c r="E173" s="40"/>
      <c r="F173" s="195" t="s">
        <v>4851</v>
      </c>
      <c r="G173" s="40"/>
      <c r="H173" s="40"/>
      <c r="I173" s="196"/>
      <c r="J173" s="40"/>
      <c r="K173" s="40"/>
      <c r="L173" s="43"/>
      <c r="M173" s="197"/>
      <c r="N173" s="198"/>
      <c r="O173" s="68"/>
      <c r="P173" s="68"/>
      <c r="Q173" s="68"/>
      <c r="R173" s="68"/>
      <c r="S173" s="68"/>
      <c r="T173" s="68"/>
      <c r="U173" s="69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21" t="s">
        <v>217</v>
      </c>
      <c r="AU173" s="21" t="s">
        <v>76</v>
      </c>
    </row>
    <row r="174" spans="1:65" s="2" customFormat="1" ht="19.5">
      <c r="A174" s="38"/>
      <c r="B174" s="39"/>
      <c r="C174" s="40"/>
      <c r="D174" s="194" t="s">
        <v>703</v>
      </c>
      <c r="E174" s="40"/>
      <c r="F174" s="244" t="s">
        <v>4765</v>
      </c>
      <c r="G174" s="40"/>
      <c r="H174" s="40"/>
      <c r="I174" s="196"/>
      <c r="J174" s="40"/>
      <c r="K174" s="40"/>
      <c r="L174" s="43"/>
      <c r="M174" s="197"/>
      <c r="N174" s="198"/>
      <c r="O174" s="68"/>
      <c r="P174" s="68"/>
      <c r="Q174" s="68"/>
      <c r="R174" s="68"/>
      <c r="S174" s="68"/>
      <c r="T174" s="68"/>
      <c r="U174" s="69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21" t="s">
        <v>703</v>
      </c>
      <c r="AU174" s="21" t="s">
        <v>76</v>
      </c>
    </row>
    <row r="175" spans="1:65" s="14" customFormat="1" ht="11.25">
      <c r="B175" s="211"/>
      <c r="C175" s="212"/>
      <c r="D175" s="194" t="s">
        <v>221</v>
      </c>
      <c r="E175" s="213" t="s">
        <v>18</v>
      </c>
      <c r="F175" s="214" t="s">
        <v>76</v>
      </c>
      <c r="G175" s="212"/>
      <c r="H175" s="215">
        <v>1</v>
      </c>
      <c r="I175" s="216"/>
      <c r="J175" s="212"/>
      <c r="K175" s="212"/>
      <c r="L175" s="217"/>
      <c r="M175" s="218"/>
      <c r="N175" s="219"/>
      <c r="O175" s="219"/>
      <c r="P175" s="219"/>
      <c r="Q175" s="219"/>
      <c r="R175" s="219"/>
      <c r="S175" s="219"/>
      <c r="T175" s="219"/>
      <c r="U175" s="220"/>
      <c r="AT175" s="221" t="s">
        <v>221</v>
      </c>
      <c r="AU175" s="221" t="s">
        <v>76</v>
      </c>
      <c r="AV175" s="14" t="s">
        <v>80</v>
      </c>
      <c r="AW175" s="14" t="s">
        <v>33</v>
      </c>
      <c r="AX175" s="14" t="s">
        <v>76</v>
      </c>
      <c r="AY175" s="221" t="s">
        <v>208</v>
      </c>
    </row>
    <row r="176" spans="1:65" s="2" customFormat="1" ht="49.15" customHeight="1">
      <c r="A176" s="38"/>
      <c r="B176" s="39"/>
      <c r="C176" s="249" t="s">
        <v>412</v>
      </c>
      <c r="D176" s="249" t="s">
        <v>1397</v>
      </c>
      <c r="E176" s="250" t="s">
        <v>4853</v>
      </c>
      <c r="F176" s="251" t="s">
        <v>4851</v>
      </c>
      <c r="G176" s="252" t="s">
        <v>1974</v>
      </c>
      <c r="H176" s="253">
        <v>1</v>
      </c>
      <c r="I176" s="254"/>
      <c r="J176" s="253">
        <f>ROUND(I176*H176,2)</f>
        <v>0</v>
      </c>
      <c r="K176" s="251" t="s">
        <v>18</v>
      </c>
      <c r="L176" s="255"/>
      <c r="M176" s="256" t="s">
        <v>18</v>
      </c>
      <c r="N176" s="257" t="s">
        <v>42</v>
      </c>
      <c r="O176" s="68"/>
      <c r="P176" s="190">
        <f>O176*H176</f>
        <v>0</v>
      </c>
      <c r="Q176" s="190">
        <v>0</v>
      </c>
      <c r="R176" s="190">
        <f>Q176*H176</f>
        <v>0</v>
      </c>
      <c r="S176" s="190">
        <v>0</v>
      </c>
      <c r="T176" s="190">
        <f>S176*H176</f>
        <v>0</v>
      </c>
      <c r="U176" s="191" t="s">
        <v>18</v>
      </c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2" t="s">
        <v>545</v>
      </c>
      <c r="AT176" s="192" t="s">
        <v>1397</v>
      </c>
      <c r="AU176" s="192" t="s">
        <v>76</v>
      </c>
      <c r="AY176" s="21" t="s">
        <v>208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1" t="s">
        <v>76</v>
      </c>
      <c r="BK176" s="193">
        <f>ROUND(I176*H176,2)</f>
        <v>0</v>
      </c>
      <c r="BL176" s="21" t="s">
        <v>343</v>
      </c>
      <c r="BM176" s="192" t="s">
        <v>4854</v>
      </c>
    </row>
    <row r="177" spans="1:65" s="2" customFormat="1" ht="29.25">
      <c r="A177" s="38"/>
      <c r="B177" s="39"/>
      <c r="C177" s="40"/>
      <c r="D177" s="194" t="s">
        <v>217</v>
      </c>
      <c r="E177" s="40"/>
      <c r="F177" s="195" t="s">
        <v>4851</v>
      </c>
      <c r="G177" s="40"/>
      <c r="H177" s="40"/>
      <c r="I177" s="196"/>
      <c r="J177" s="40"/>
      <c r="K177" s="40"/>
      <c r="L177" s="43"/>
      <c r="M177" s="197"/>
      <c r="N177" s="198"/>
      <c r="O177" s="68"/>
      <c r="P177" s="68"/>
      <c r="Q177" s="68"/>
      <c r="R177" s="68"/>
      <c r="S177" s="68"/>
      <c r="T177" s="68"/>
      <c r="U177" s="69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21" t="s">
        <v>217</v>
      </c>
      <c r="AU177" s="21" t="s">
        <v>76</v>
      </c>
    </row>
    <row r="178" spans="1:65" s="2" customFormat="1" ht="19.5">
      <c r="A178" s="38"/>
      <c r="B178" s="39"/>
      <c r="C178" s="40"/>
      <c r="D178" s="194" t="s">
        <v>703</v>
      </c>
      <c r="E178" s="40"/>
      <c r="F178" s="244" t="s">
        <v>4849</v>
      </c>
      <c r="G178" s="40"/>
      <c r="H178" s="40"/>
      <c r="I178" s="196"/>
      <c r="J178" s="40"/>
      <c r="K178" s="40"/>
      <c r="L178" s="43"/>
      <c r="M178" s="197"/>
      <c r="N178" s="198"/>
      <c r="O178" s="68"/>
      <c r="P178" s="68"/>
      <c r="Q178" s="68"/>
      <c r="R178" s="68"/>
      <c r="S178" s="68"/>
      <c r="T178" s="68"/>
      <c r="U178" s="69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21" t="s">
        <v>703</v>
      </c>
      <c r="AU178" s="21" t="s">
        <v>76</v>
      </c>
    </row>
    <row r="179" spans="1:65" s="14" customFormat="1" ht="11.25">
      <c r="B179" s="211"/>
      <c r="C179" s="212"/>
      <c r="D179" s="194" t="s">
        <v>221</v>
      </c>
      <c r="E179" s="213" t="s">
        <v>18</v>
      </c>
      <c r="F179" s="214" t="s">
        <v>76</v>
      </c>
      <c r="G179" s="212"/>
      <c r="H179" s="215">
        <v>1</v>
      </c>
      <c r="I179" s="216"/>
      <c r="J179" s="212"/>
      <c r="K179" s="212"/>
      <c r="L179" s="217"/>
      <c r="M179" s="218"/>
      <c r="N179" s="219"/>
      <c r="O179" s="219"/>
      <c r="P179" s="219"/>
      <c r="Q179" s="219"/>
      <c r="R179" s="219"/>
      <c r="S179" s="219"/>
      <c r="T179" s="219"/>
      <c r="U179" s="220"/>
      <c r="AT179" s="221" t="s">
        <v>221</v>
      </c>
      <c r="AU179" s="221" t="s">
        <v>76</v>
      </c>
      <c r="AV179" s="14" t="s">
        <v>80</v>
      </c>
      <c r="AW179" s="14" t="s">
        <v>33</v>
      </c>
      <c r="AX179" s="14" t="s">
        <v>76</v>
      </c>
      <c r="AY179" s="221" t="s">
        <v>208</v>
      </c>
    </row>
    <row r="180" spans="1:65" s="2" customFormat="1" ht="16.5" customHeight="1">
      <c r="A180" s="38"/>
      <c r="B180" s="39"/>
      <c r="C180" s="182" t="s">
        <v>420</v>
      </c>
      <c r="D180" s="182" t="s">
        <v>212</v>
      </c>
      <c r="E180" s="183" t="s">
        <v>4855</v>
      </c>
      <c r="F180" s="184" t="s">
        <v>4856</v>
      </c>
      <c r="G180" s="185" t="s">
        <v>1974</v>
      </c>
      <c r="H180" s="186">
        <v>6</v>
      </c>
      <c r="I180" s="187"/>
      <c r="J180" s="186">
        <f>ROUND(I180*H180,2)</f>
        <v>0</v>
      </c>
      <c r="K180" s="184" t="s">
        <v>18</v>
      </c>
      <c r="L180" s="43"/>
      <c r="M180" s="188" t="s">
        <v>18</v>
      </c>
      <c r="N180" s="189" t="s">
        <v>42</v>
      </c>
      <c r="O180" s="68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0">
        <f>S180*H180</f>
        <v>0</v>
      </c>
      <c r="U180" s="191" t="s">
        <v>18</v>
      </c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2" t="s">
        <v>343</v>
      </c>
      <c r="AT180" s="192" t="s">
        <v>212</v>
      </c>
      <c r="AU180" s="192" t="s">
        <v>76</v>
      </c>
      <c r="AY180" s="21" t="s">
        <v>208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1" t="s">
        <v>76</v>
      </c>
      <c r="BK180" s="193">
        <f>ROUND(I180*H180,2)</f>
        <v>0</v>
      </c>
      <c r="BL180" s="21" t="s">
        <v>343</v>
      </c>
      <c r="BM180" s="192" t="s">
        <v>4857</v>
      </c>
    </row>
    <row r="181" spans="1:65" s="2" customFormat="1" ht="11.25">
      <c r="A181" s="38"/>
      <c r="B181" s="39"/>
      <c r="C181" s="40"/>
      <c r="D181" s="194" t="s">
        <v>217</v>
      </c>
      <c r="E181" s="40"/>
      <c r="F181" s="195" t="s">
        <v>4856</v>
      </c>
      <c r="G181" s="40"/>
      <c r="H181" s="40"/>
      <c r="I181" s="196"/>
      <c r="J181" s="40"/>
      <c r="K181" s="40"/>
      <c r="L181" s="43"/>
      <c r="M181" s="197"/>
      <c r="N181" s="198"/>
      <c r="O181" s="68"/>
      <c r="P181" s="68"/>
      <c r="Q181" s="68"/>
      <c r="R181" s="68"/>
      <c r="S181" s="68"/>
      <c r="T181" s="68"/>
      <c r="U181" s="69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21" t="s">
        <v>217</v>
      </c>
      <c r="AU181" s="21" t="s">
        <v>76</v>
      </c>
    </row>
    <row r="182" spans="1:65" s="14" customFormat="1" ht="11.25">
      <c r="B182" s="211"/>
      <c r="C182" s="212"/>
      <c r="D182" s="194" t="s">
        <v>221</v>
      </c>
      <c r="E182" s="213" t="s">
        <v>18</v>
      </c>
      <c r="F182" s="214" t="s">
        <v>103</v>
      </c>
      <c r="G182" s="212"/>
      <c r="H182" s="215">
        <v>6</v>
      </c>
      <c r="I182" s="216"/>
      <c r="J182" s="212"/>
      <c r="K182" s="212"/>
      <c r="L182" s="217"/>
      <c r="M182" s="218"/>
      <c r="N182" s="219"/>
      <c r="O182" s="219"/>
      <c r="P182" s="219"/>
      <c r="Q182" s="219"/>
      <c r="R182" s="219"/>
      <c r="S182" s="219"/>
      <c r="T182" s="219"/>
      <c r="U182" s="220"/>
      <c r="AT182" s="221" t="s">
        <v>221</v>
      </c>
      <c r="AU182" s="221" t="s">
        <v>76</v>
      </c>
      <c r="AV182" s="14" t="s">
        <v>80</v>
      </c>
      <c r="AW182" s="14" t="s">
        <v>33</v>
      </c>
      <c r="AX182" s="14" t="s">
        <v>76</v>
      </c>
      <c r="AY182" s="221" t="s">
        <v>208</v>
      </c>
    </row>
    <row r="183" spans="1:65" s="2" customFormat="1" ht="16.5" customHeight="1">
      <c r="A183" s="38"/>
      <c r="B183" s="39"/>
      <c r="C183" s="249" t="s">
        <v>428</v>
      </c>
      <c r="D183" s="249" t="s">
        <v>1397</v>
      </c>
      <c r="E183" s="250" t="s">
        <v>4858</v>
      </c>
      <c r="F183" s="251" t="s">
        <v>4856</v>
      </c>
      <c r="G183" s="252" t="s">
        <v>1974</v>
      </c>
      <c r="H183" s="253">
        <v>6</v>
      </c>
      <c r="I183" s="254"/>
      <c r="J183" s="253">
        <f>ROUND(I183*H183,2)</f>
        <v>0</v>
      </c>
      <c r="K183" s="251" t="s">
        <v>18</v>
      </c>
      <c r="L183" s="255"/>
      <c r="M183" s="256" t="s">
        <v>18</v>
      </c>
      <c r="N183" s="257" t="s">
        <v>42</v>
      </c>
      <c r="O183" s="68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0">
        <f>S183*H183</f>
        <v>0</v>
      </c>
      <c r="U183" s="191" t="s">
        <v>18</v>
      </c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2" t="s">
        <v>545</v>
      </c>
      <c r="AT183" s="192" t="s">
        <v>1397</v>
      </c>
      <c r="AU183" s="192" t="s">
        <v>76</v>
      </c>
      <c r="AY183" s="21" t="s">
        <v>208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1" t="s">
        <v>76</v>
      </c>
      <c r="BK183" s="193">
        <f>ROUND(I183*H183,2)</f>
        <v>0</v>
      </c>
      <c r="BL183" s="21" t="s">
        <v>343</v>
      </c>
      <c r="BM183" s="192" t="s">
        <v>4859</v>
      </c>
    </row>
    <row r="184" spans="1:65" s="2" customFormat="1" ht="11.25">
      <c r="A184" s="38"/>
      <c r="B184" s="39"/>
      <c r="C184" s="40"/>
      <c r="D184" s="194" t="s">
        <v>217</v>
      </c>
      <c r="E184" s="40"/>
      <c r="F184" s="195" t="s">
        <v>4856</v>
      </c>
      <c r="G184" s="40"/>
      <c r="H184" s="40"/>
      <c r="I184" s="196"/>
      <c r="J184" s="40"/>
      <c r="K184" s="40"/>
      <c r="L184" s="43"/>
      <c r="M184" s="197"/>
      <c r="N184" s="198"/>
      <c r="O184" s="68"/>
      <c r="P184" s="68"/>
      <c r="Q184" s="68"/>
      <c r="R184" s="68"/>
      <c r="S184" s="68"/>
      <c r="T184" s="68"/>
      <c r="U184" s="69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21" t="s">
        <v>217</v>
      </c>
      <c r="AU184" s="21" t="s">
        <v>76</v>
      </c>
    </row>
    <row r="185" spans="1:65" s="14" customFormat="1" ht="11.25">
      <c r="B185" s="211"/>
      <c r="C185" s="212"/>
      <c r="D185" s="194" t="s">
        <v>221</v>
      </c>
      <c r="E185" s="213" t="s">
        <v>18</v>
      </c>
      <c r="F185" s="214" t="s">
        <v>103</v>
      </c>
      <c r="G185" s="212"/>
      <c r="H185" s="215">
        <v>6</v>
      </c>
      <c r="I185" s="216"/>
      <c r="J185" s="212"/>
      <c r="K185" s="212"/>
      <c r="L185" s="217"/>
      <c r="M185" s="218"/>
      <c r="N185" s="219"/>
      <c r="O185" s="219"/>
      <c r="P185" s="219"/>
      <c r="Q185" s="219"/>
      <c r="R185" s="219"/>
      <c r="S185" s="219"/>
      <c r="T185" s="219"/>
      <c r="U185" s="220"/>
      <c r="AT185" s="221" t="s">
        <v>221</v>
      </c>
      <c r="AU185" s="221" t="s">
        <v>76</v>
      </c>
      <c r="AV185" s="14" t="s">
        <v>80</v>
      </c>
      <c r="AW185" s="14" t="s">
        <v>33</v>
      </c>
      <c r="AX185" s="14" t="s">
        <v>76</v>
      </c>
      <c r="AY185" s="221" t="s">
        <v>208</v>
      </c>
    </row>
    <row r="186" spans="1:65" s="2" customFormat="1" ht="16.5" customHeight="1">
      <c r="A186" s="38"/>
      <c r="B186" s="39"/>
      <c r="C186" s="182" t="s">
        <v>435</v>
      </c>
      <c r="D186" s="182" t="s">
        <v>212</v>
      </c>
      <c r="E186" s="183" t="s">
        <v>4860</v>
      </c>
      <c r="F186" s="184" t="s">
        <v>4861</v>
      </c>
      <c r="G186" s="185" t="s">
        <v>1974</v>
      </c>
      <c r="H186" s="186">
        <v>6</v>
      </c>
      <c r="I186" s="187"/>
      <c r="J186" s="186">
        <f>ROUND(I186*H186,2)</f>
        <v>0</v>
      </c>
      <c r="K186" s="184" t="s">
        <v>18</v>
      </c>
      <c r="L186" s="43"/>
      <c r="M186" s="188" t="s">
        <v>18</v>
      </c>
      <c r="N186" s="189" t="s">
        <v>42</v>
      </c>
      <c r="O186" s="68"/>
      <c r="P186" s="190">
        <f>O186*H186</f>
        <v>0</v>
      </c>
      <c r="Q186" s="190">
        <v>0</v>
      </c>
      <c r="R186" s="190">
        <f>Q186*H186</f>
        <v>0</v>
      </c>
      <c r="S186" s="190">
        <v>0</v>
      </c>
      <c r="T186" s="190">
        <f>S186*H186</f>
        <v>0</v>
      </c>
      <c r="U186" s="191" t="s">
        <v>18</v>
      </c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2" t="s">
        <v>343</v>
      </c>
      <c r="AT186" s="192" t="s">
        <v>212</v>
      </c>
      <c r="AU186" s="192" t="s">
        <v>76</v>
      </c>
      <c r="AY186" s="21" t="s">
        <v>208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21" t="s">
        <v>76</v>
      </c>
      <c r="BK186" s="193">
        <f>ROUND(I186*H186,2)</f>
        <v>0</v>
      </c>
      <c r="BL186" s="21" t="s">
        <v>343</v>
      </c>
      <c r="BM186" s="192" t="s">
        <v>4862</v>
      </c>
    </row>
    <row r="187" spans="1:65" s="2" customFormat="1" ht="11.25">
      <c r="A187" s="38"/>
      <c r="B187" s="39"/>
      <c r="C187" s="40"/>
      <c r="D187" s="194" t="s">
        <v>217</v>
      </c>
      <c r="E187" s="40"/>
      <c r="F187" s="195" t="s">
        <v>4861</v>
      </c>
      <c r="G187" s="40"/>
      <c r="H187" s="40"/>
      <c r="I187" s="196"/>
      <c r="J187" s="40"/>
      <c r="K187" s="40"/>
      <c r="L187" s="43"/>
      <c r="M187" s="197"/>
      <c r="N187" s="198"/>
      <c r="O187" s="68"/>
      <c r="P187" s="68"/>
      <c r="Q187" s="68"/>
      <c r="R187" s="68"/>
      <c r="S187" s="68"/>
      <c r="T187" s="68"/>
      <c r="U187" s="69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21" t="s">
        <v>217</v>
      </c>
      <c r="AU187" s="21" t="s">
        <v>76</v>
      </c>
    </row>
    <row r="188" spans="1:65" s="2" customFormat="1" ht="16.5" customHeight="1">
      <c r="A188" s="38"/>
      <c r="B188" s="39"/>
      <c r="C188" s="249" t="s">
        <v>443</v>
      </c>
      <c r="D188" s="249" t="s">
        <v>1397</v>
      </c>
      <c r="E188" s="250" t="s">
        <v>4863</v>
      </c>
      <c r="F188" s="251" t="s">
        <v>4861</v>
      </c>
      <c r="G188" s="252" t="s">
        <v>1974</v>
      </c>
      <c r="H188" s="253">
        <v>6</v>
      </c>
      <c r="I188" s="254"/>
      <c r="J188" s="253">
        <f>ROUND(I188*H188,2)</f>
        <v>0</v>
      </c>
      <c r="K188" s="251" t="s">
        <v>18</v>
      </c>
      <c r="L188" s="255"/>
      <c r="M188" s="256" t="s">
        <v>18</v>
      </c>
      <c r="N188" s="257" t="s">
        <v>42</v>
      </c>
      <c r="O188" s="68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0">
        <f>S188*H188</f>
        <v>0</v>
      </c>
      <c r="U188" s="191" t="s">
        <v>18</v>
      </c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2" t="s">
        <v>545</v>
      </c>
      <c r="AT188" s="192" t="s">
        <v>1397</v>
      </c>
      <c r="AU188" s="192" t="s">
        <v>76</v>
      </c>
      <c r="AY188" s="21" t="s">
        <v>208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21" t="s">
        <v>76</v>
      </c>
      <c r="BK188" s="193">
        <f>ROUND(I188*H188,2)</f>
        <v>0</v>
      </c>
      <c r="BL188" s="21" t="s">
        <v>343</v>
      </c>
      <c r="BM188" s="192" t="s">
        <v>4864</v>
      </c>
    </row>
    <row r="189" spans="1:65" s="2" customFormat="1" ht="11.25">
      <c r="A189" s="38"/>
      <c r="B189" s="39"/>
      <c r="C189" s="40"/>
      <c r="D189" s="194" t="s">
        <v>217</v>
      </c>
      <c r="E189" s="40"/>
      <c r="F189" s="195" t="s">
        <v>4861</v>
      </c>
      <c r="G189" s="40"/>
      <c r="H189" s="40"/>
      <c r="I189" s="196"/>
      <c r="J189" s="40"/>
      <c r="K189" s="40"/>
      <c r="L189" s="43"/>
      <c r="M189" s="197"/>
      <c r="N189" s="198"/>
      <c r="O189" s="68"/>
      <c r="P189" s="68"/>
      <c r="Q189" s="68"/>
      <c r="R189" s="68"/>
      <c r="S189" s="68"/>
      <c r="T189" s="68"/>
      <c r="U189" s="69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21" t="s">
        <v>217</v>
      </c>
      <c r="AU189" s="21" t="s">
        <v>76</v>
      </c>
    </row>
    <row r="190" spans="1:65" s="2" customFormat="1" ht="16.5" customHeight="1">
      <c r="A190" s="38"/>
      <c r="B190" s="39"/>
      <c r="C190" s="182" t="s">
        <v>452</v>
      </c>
      <c r="D190" s="182" t="s">
        <v>212</v>
      </c>
      <c r="E190" s="183" t="s">
        <v>4545</v>
      </c>
      <c r="F190" s="184" t="s">
        <v>4546</v>
      </c>
      <c r="G190" s="185" t="s">
        <v>331</v>
      </c>
      <c r="H190" s="186">
        <v>60</v>
      </c>
      <c r="I190" s="187"/>
      <c r="J190" s="186">
        <f>ROUND(I190*H190,2)</f>
        <v>0</v>
      </c>
      <c r="K190" s="184" t="s">
        <v>18</v>
      </c>
      <c r="L190" s="43"/>
      <c r="M190" s="188" t="s">
        <v>18</v>
      </c>
      <c r="N190" s="189" t="s">
        <v>42</v>
      </c>
      <c r="O190" s="68"/>
      <c r="P190" s="190">
        <f>O190*H190</f>
        <v>0</v>
      </c>
      <c r="Q190" s="190">
        <v>0</v>
      </c>
      <c r="R190" s="190">
        <f>Q190*H190</f>
        <v>0</v>
      </c>
      <c r="S190" s="190">
        <v>0</v>
      </c>
      <c r="T190" s="190">
        <f>S190*H190</f>
        <v>0</v>
      </c>
      <c r="U190" s="191" t="s">
        <v>18</v>
      </c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2" t="s">
        <v>343</v>
      </c>
      <c r="AT190" s="192" t="s">
        <v>212</v>
      </c>
      <c r="AU190" s="192" t="s">
        <v>76</v>
      </c>
      <c r="AY190" s="21" t="s">
        <v>208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21" t="s">
        <v>76</v>
      </c>
      <c r="BK190" s="193">
        <f>ROUND(I190*H190,2)</f>
        <v>0</v>
      </c>
      <c r="BL190" s="21" t="s">
        <v>343</v>
      </c>
      <c r="BM190" s="192" t="s">
        <v>4865</v>
      </c>
    </row>
    <row r="191" spans="1:65" s="2" customFormat="1" ht="11.25">
      <c r="A191" s="38"/>
      <c r="B191" s="39"/>
      <c r="C191" s="40"/>
      <c r="D191" s="194" t="s">
        <v>217</v>
      </c>
      <c r="E191" s="40"/>
      <c r="F191" s="195" t="s">
        <v>4546</v>
      </c>
      <c r="G191" s="40"/>
      <c r="H191" s="40"/>
      <c r="I191" s="196"/>
      <c r="J191" s="40"/>
      <c r="K191" s="40"/>
      <c r="L191" s="43"/>
      <c r="M191" s="197"/>
      <c r="N191" s="198"/>
      <c r="O191" s="68"/>
      <c r="P191" s="68"/>
      <c r="Q191" s="68"/>
      <c r="R191" s="68"/>
      <c r="S191" s="68"/>
      <c r="T191" s="68"/>
      <c r="U191" s="69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21" t="s">
        <v>217</v>
      </c>
      <c r="AU191" s="21" t="s">
        <v>76</v>
      </c>
    </row>
    <row r="192" spans="1:65" s="2" customFormat="1" ht="16.5" customHeight="1">
      <c r="A192" s="38"/>
      <c r="B192" s="39"/>
      <c r="C192" s="249" t="s">
        <v>459</v>
      </c>
      <c r="D192" s="249" t="s">
        <v>1397</v>
      </c>
      <c r="E192" s="250" t="s">
        <v>4547</v>
      </c>
      <c r="F192" s="251" t="s">
        <v>4546</v>
      </c>
      <c r="G192" s="252" t="s">
        <v>331</v>
      </c>
      <c r="H192" s="253">
        <v>60</v>
      </c>
      <c r="I192" s="254"/>
      <c r="J192" s="253">
        <f>ROUND(I192*H192,2)</f>
        <v>0</v>
      </c>
      <c r="K192" s="251" t="s">
        <v>18</v>
      </c>
      <c r="L192" s="255"/>
      <c r="M192" s="256" t="s">
        <v>18</v>
      </c>
      <c r="N192" s="257" t="s">
        <v>42</v>
      </c>
      <c r="O192" s="68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0">
        <f>S192*H192</f>
        <v>0</v>
      </c>
      <c r="U192" s="191" t="s">
        <v>18</v>
      </c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2" t="s">
        <v>545</v>
      </c>
      <c r="AT192" s="192" t="s">
        <v>1397</v>
      </c>
      <c r="AU192" s="192" t="s">
        <v>76</v>
      </c>
      <c r="AY192" s="21" t="s">
        <v>208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21" t="s">
        <v>76</v>
      </c>
      <c r="BK192" s="193">
        <f>ROUND(I192*H192,2)</f>
        <v>0</v>
      </c>
      <c r="BL192" s="21" t="s">
        <v>343</v>
      </c>
      <c r="BM192" s="192" t="s">
        <v>4866</v>
      </c>
    </row>
    <row r="193" spans="1:65" s="2" customFormat="1" ht="11.25">
      <c r="A193" s="38"/>
      <c r="B193" s="39"/>
      <c r="C193" s="40"/>
      <c r="D193" s="194" t="s">
        <v>217</v>
      </c>
      <c r="E193" s="40"/>
      <c r="F193" s="195" t="s">
        <v>4546</v>
      </c>
      <c r="G193" s="40"/>
      <c r="H193" s="40"/>
      <c r="I193" s="196"/>
      <c r="J193" s="40"/>
      <c r="K193" s="40"/>
      <c r="L193" s="43"/>
      <c r="M193" s="197"/>
      <c r="N193" s="198"/>
      <c r="O193" s="68"/>
      <c r="P193" s="68"/>
      <c r="Q193" s="68"/>
      <c r="R193" s="68"/>
      <c r="S193" s="68"/>
      <c r="T193" s="68"/>
      <c r="U193" s="69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21" t="s">
        <v>217</v>
      </c>
      <c r="AU193" s="21" t="s">
        <v>76</v>
      </c>
    </row>
    <row r="194" spans="1:65" s="2" customFormat="1" ht="16.5" customHeight="1">
      <c r="A194" s="38"/>
      <c r="B194" s="39"/>
      <c r="C194" s="182" t="s">
        <v>465</v>
      </c>
      <c r="D194" s="182" t="s">
        <v>212</v>
      </c>
      <c r="E194" s="183" t="s">
        <v>4554</v>
      </c>
      <c r="F194" s="184" t="s">
        <v>4555</v>
      </c>
      <c r="G194" s="185" t="s">
        <v>1974</v>
      </c>
      <c r="H194" s="186">
        <v>125</v>
      </c>
      <c r="I194" s="187"/>
      <c r="J194" s="186">
        <f>ROUND(I194*H194,2)</f>
        <v>0</v>
      </c>
      <c r="K194" s="184" t="s">
        <v>18</v>
      </c>
      <c r="L194" s="43"/>
      <c r="M194" s="188" t="s">
        <v>18</v>
      </c>
      <c r="N194" s="189" t="s">
        <v>42</v>
      </c>
      <c r="O194" s="68"/>
      <c r="P194" s="190">
        <f>O194*H194</f>
        <v>0</v>
      </c>
      <c r="Q194" s="190">
        <v>0</v>
      </c>
      <c r="R194" s="190">
        <f>Q194*H194</f>
        <v>0</v>
      </c>
      <c r="S194" s="190">
        <v>0</v>
      </c>
      <c r="T194" s="190">
        <f>S194*H194</f>
        <v>0</v>
      </c>
      <c r="U194" s="191" t="s">
        <v>18</v>
      </c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2" t="s">
        <v>343</v>
      </c>
      <c r="AT194" s="192" t="s">
        <v>212</v>
      </c>
      <c r="AU194" s="192" t="s">
        <v>76</v>
      </c>
      <c r="AY194" s="21" t="s">
        <v>208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21" t="s">
        <v>76</v>
      </c>
      <c r="BK194" s="193">
        <f>ROUND(I194*H194,2)</f>
        <v>0</v>
      </c>
      <c r="BL194" s="21" t="s">
        <v>343</v>
      </c>
      <c r="BM194" s="192" t="s">
        <v>4867</v>
      </c>
    </row>
    <row r="195" spans="1:65" s="2" customFormat="1" ht="11.25">
      <c r="A195" s="38"/>
      <c r="B195" s="39"/>
      <c r="C195" s="40"/>
      <c r="D195" s="194" t="s">
        <v>217</v>
      </c>
      <c r="E195" s="40"/>
      <c r="F195" s="195" t="s">
        <v>4555</v>
      </c>
      <c r="G195" s="40"/>
      <c r="H195" s="40"/>
      <c r="I195" s="196"/>
      <c r="J195" s="40"/>
      <c r="K195" s="40"/>
      <c r="L195" s="43"/>
      <c r="M195" s="197"/>
      <c r="N195" s="198"/>
      <c r="O195" s="68"/>
      <c r="P195" s="68"/>
      <c r="Q195" s="68"/>
      <c r="R195" s="68"/>
      <c r="S195" s="68"/>
      <c r="T195" s="68"/>
      <c r="U195" s="69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21" t="s">
        <v>217</v>
      </c>
      <c r="AU195" s="21" t="s">
        <v>76</v>
      </c>
    </row>
    <row r="196" spans="1:65" s="2" customFormat="1" ht="16.5" customHeight="1">
      <c r="A196" s="38"/>
      <c r="B196" s="39"/>
      <c r="C196" s="249" t="s">
        <v>529</v>
      </c>
      <c r="D196" s="249" t="s">
        <v>1397</v>
      </c>
      <c r="E196" s="250" t="s">
        <v>4556</v>
      </c>
      <c r="F196" s="251" t="s">
        <v>4555</v>
      </c>
      <c r="G196" s="252" t="s">
        <v>1974</v>
      </c>
      <c r="H196" s="253">
        <v>125</v>
      </c>
      <c r="I196" s="254"/>
      <c r="J196" s="253">
        <f>ROUND(I196*H196,2)</f>
        <v>0</v>
      </c>
      <c r="K196" s="251" t="s">
        <v>18</v>
      </c>
      <c r="L196" s="255"/>
      <c r="M196" s="256" t="s">
        <v>18</v>
      </c>
      <c r="N196" s="257" t="s">
        <v>42</v>
      </c>
      <c r="O196" s="68"/>
      <c r="P196" s="190">
        <f>O196*H196</f>
        <v>0</v>
      </c>
      <c r="Q196" s="190">
        <v>0</v>
      </c>
      <c r="R196" s="190">
        <f>Q196*H196</f>
        <v>0</v>
      </c>
      <c r="S196" s="190">
        <v>0</v>
      </c>
      <c r="T196" s="190">
        <f>S196*H196</f>
        <v>0</v>
      </c>
      <c r="U196" s="191" t="s">
        <v>18</v>
      </c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2" t="s">
        <v>545</v>
      </c>
      <c r="AT196" s="192" t="s">
        <v>1397</v>
      </c>
      <c r="AU196" s="192" t="s">
        <v>76</v>
      </c>
      <c r="AY196" s="21" t="s">
        <v>208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21" t="s">
        <v>76</v>
      </c>
      <c r="BK196" s="193">
        <f>ROUND(I196*H196,2)</f>
        <v>0</v>
      </c>
      <c r="BL196" s="21" t="s">
        <v>343</v>
      </c>
      <c r="BM196" s="192" t="s">
        <v>4868</v>
      </c>
    </row>
    <row r="197" spans="1:65" s="2" customFormat="1" ht="11.25">
      <c r="A197" s="38"/>
      <c r="B197" s="39"/>
      <c r="C197" s="40"/>
      <c r="D197" s="194" t="s">
        <v>217</v>
      </c>
      <c r="E197" s="40"/>
      <c r="F197" s="195" t="s">
        <v>4555</v>
      </c>
      <c r="G197" s="40"/>
      <c r="H197" s="40"/>
      <c r="I197" s="196"/>
      <c r="J197" s="40"/>
      <c r="K197" s="40"/>
      <c r="L197" s="43"/>
      <c r="M197" s="197"/>
      <c r="N197" s="198"/>
      <c r="O197" s="68"/>
      <c r="P197" s="68"/>
      <c r="Q197" s="68"/>
      <c r="R197" s="68"/>
      <c r="S197" s="68"/>
      <c r="T197" s="68"/>
      <c r="U197" s="69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21" t="s">
        <v>217</v>
      </c>
      <c r="AU197" s="21" t="s">
        <v>76</v>
      </c>
    </row>
    <row r="198" spans="1:65" s="2" customFormat="1" ht="16.5" customHeight="1">
      <c r="A198" s="38"/>
      <c r="B198" s="39"/>
      <c r="C198" s="182" t="s">
        <v>535</v>
      </c>
      <c r="D198" s="182" t="s">
        <v>212</v>
      </c>
      <c r="E198" s="183" t="s">
        <v>4509</v>
      </c>
      <c r="F198" s="184" t="s">
        <v>4510</v>
      </c>
      <c r="G198" s="185" t="s">
        <v>1974</v>
      </c>
      <c r="H198" s="186">
        <v>12</v>
      </c>
      <c r="I198" s="187"/>
      <c r="J198" s="186">
        <f>ROUND(I198*H198,2)</f>
        <v>0</v>
      </c>
      <c r="K198" s="184" t="s">
        <v>18</v>
      </c>
      <c r="L198" s="43"/>
      <c r="M198" s="188" t="s">
        <v>18</v>
      </c>
      <c r="N198" s="189" t="s">
        <v>42</v>
      </c>
      <c r="O198" s="68"/>
      <c r="P198" s="190">
        <f>O198*H198</f>
        <v>0</v>
      </c>
      <c r="Q198" s="190">
        <v>0</v>
      </c>
      <c r="R198" s="190">
        <f>Q198*H198</f>
        <v>0</v>
      </c>
      <c r="S198" s="190">
        <v>0</v>
      </c>
      <c r="T198" s="190">
        <f>S198*H198</f>
        <v>0</v>
      </c>
      <c r="U198" s="191" t="s">
        <v>18</v>
      </c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2" t="s">
        <v>343</v>
      </c>
      <c r="AT198" s="192" t="s">
        <v>212</v>
      </c>
      <c r="AU198" s="192" t="s">
        <v>76</v>
      </c>
      <c r="AY198" s="21" t="s">
        <v>208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1" t="s">
        <v>76</v>
      </c>
      <c r="BK198" s="193">
        <f>ROUND(I198*H198,2)</f>
        <v>0</v>
      </c>
      <c r="BL198" s="21" t="s">
        <v>343</v>
      </c>
      <c r="BM198" s="192" t="s">
        <v>4869</v>
      </c>
    </row>
    <row r="199" spans="1:65" s="2" customFormat="1" ht="11.25">
      <c r="A199" s="38"/>
      <c r="B199" s="39"/>
      <c r="C199" s="40"/>
      <c r="D199" s="194" t="s">
        <v>217</v>
      </c>
      <c r="E199" s="40"/>
      <c r="F199" s="195" t="s">
        <v>4510</v>
      </c>
      <c r="G199" s="40"/>
      <c r="H199" s="40"/>
      <c r="I199" s="196"/>
      <c r="J199" s="40"/>
      <c r="K199" s="40"/>
      <c r="L199" s="43"/>
      <c r="M199" s="197"/>
      <c r="N199" s="198"/>
      <c r="O199" s="68"/>
      <c r="P199" s="68"/>
      <c r="Q199" s="68"/>
      <c r="R199" s="68"/>
      <c r="S199" s="68"/>
      <c r="T199" s="68"/>
      <c r="U199" s="69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21" t="s">
        <v>217</v>
      </c>
      <c r="AU199" s="21" t="s">
        <v>76</v>
      </c>
    </row>
    <row r="200" spans="1:65" s="2" customFormat="1" ht="16.5" customHeight="1">
      <c r="A200" s="38"/>
      <c r="B200" s="39"/>
      <c r="C200" s="182" t="s">
        <v>545</v>
      </c>
      <c r="D200" s="182" t="s">
        <v>212</v>
      </c>
      <c r="E200" s="183" t="s">
        <v>4511</v>
      </c>
      <c r="F200" s="184" t="s">
        <v>4512</v>
      </c>
      <c r="G200" s="185" t="s">
        <v>331</v>
      </c>
      <c r="H200" s="186">
        <v>250</v>
      </c>
      <c r="I200" s="187"/>
      <c r="J200" s="186">
        <f>ROUND(I200*H200,2)</f>
        <v>0</v>
      </c>
      <c r="K200" s="184" t="s">
        <v>18</v>
      </c>
      <c r="L200" s="43"/>
      <c r="M200" s="188" t="s">
        <v>18</v>
      </c>
      <c r="N200" s="189" t="s">
        <v>42</v>
      </c>
      <c r="O200" s="68"/>
      <c r="P200" s="190">
        <f>O200*H200</f>
        <v>0</v>
      </c>
      <c r="Q200" s="190">
        <v>0</v>
      </c>
      <c r="R200" s="190">
        <f>Q200*H200</f>
        <v>0</v>
      </c>
      <c r="S200" s="190">
        <v>0</v>
      </c>
      <c r="T200" s="190">
        <f>S200*H200</f>
        <v>0</v>
      </c>
      <c r="U200" s="191" t="s">
        <v>18</v>
      </c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2" t="s">
        <v>343</v>
      </c>
      <c r="AT200" s="192" t="s">
        <v>212</v>
      </c>
      <c r="AU200" s="192" t="s">
        <v>76</v>
      </c>
      <c r="AY200" s="21" t="s">
        <v>208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21" t="s">
        <v>76</v>
      </c>
      <c r="BK200" s="193">
        <f>ROUND(I200*H200,2)</f>
        <v>0</v>
      </c>
      <c r="BL200" s="21" t="s">
        <v>343</v>
      </c>
      <c r="BM200" s="192" t="s">
        <v>4870</v>
      </c>
    </row>
    <row r="201" spans="1:65" s="2" customFormat="1" ht="11.25">
      <c r="A201" s="38"/>
      <c r="B201" s="39"/>
      <c r="C201" s="40"/>
      <c r="D201" s="194" t="s">
        <v>217</v>
      </c>
      <c r="E201" s="40"/>
      <c r="F201" s="195" t="s">
        <v>4512</v>
      </c>
      <c r="G201" s="40"/>
      <c r="H201" s="40"/>
      <c r="I201" s="196"/>
      <c r="J201" s="40"/>
      <c r="K201" s="40"/>
      <c r="L201" s="43"/>
      <c r="M201" s="197"/>
      <c r="N201" s="198"/>
      <c r="O201" s="68"/>
      <c r="P201" s="68"/>
      <c r="Q201" s="68"/>
      <c r="R201" s="68"/>
      <c r="S201" s="68"/>
      <c r="T201" s="68"/>
      <c r="U201" s="69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21" t="s">
        <v>217</v>
      </c>
      <c r="AU201" s="21" t="s">
        <v>76</v>
      </c>
    </row>
    <row r="202" spans="1:65" s="2" customFormat="1" ht="16.5" customHeight="1">
      <c r="A202" s="38"/>
      <c r="B202" s="39"/>
      <c r="C202" s="182" t="s">
        <v>552</v>
      </c>
      <c r="D202" s="182" t="s">
        <v>212</v>
      </c>
      <c r="E202" s="183" t="s">
        <v>4513</v>
      </c>
      <c r="F202" s="184" t="s">
        <v>4514</v>
      </c>
      <c r="G202" s="185" t="s">
        <v>331</v>
      </c>
      <c r="H202" s="186">
        <v>85</v>
      </c>
      <c r="I202" s="187"/>
      <c r="J202" s="186">
        <f>ROUND(I202*H202,2)</f>
        <v>0</v>
      </c>
      <c r="K202" s="184" t="s">
        <v>18</v>
      </c>
      <c r="L202" s="43"/>
      <c r="M202" s="188" t="s">
        <v>18</v>
      </c>
      <c r="N202" s="189" t="s">
        <v>42</v>
      </c>
      <c r="O202" s="68"/>
      <c r="P202" s="190">
        <f>O202*H202</f>
        <v>0</v>
      </c>
      <c r="Q202" s="190">
        <v>0</v>
      </c>
      <c r="R202" s="190">
        <f>Q202*H202</f>
        <v>0</v>
      </c>
      <c r="S202" s="190">
        <v>0</v>
      </c>
      <c r="T202" s="190">
        <f>S202*H202</f>
        <v>0</v>
      </c>
      <c r="U202" s="191" t="s">
        <v>18</v>
      </c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2" t="s">
        <v>343</v>
      </c>
      <c r="AT202" s="192" t="s">
        <v>212</v>
      </c>
      <c r="AU202" s="192" t="s">
        <v>76</v>
      </c>
      <c r="AY202" s="21" t="s">
        <v>208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21" t="s">
        <v>76</v>
      </c>
      <c r="BK202" s="193">
        <f>ROUND(I202*H202,2)</f>
        <v>0</v>
      </c>
      <c r="BL202" s="21" t="s">
        <v>343</v>
      </c>
      <c r="BM202" s="192" t="s">
        <v>4871</v>
      </c>
    </row>
    <row r="203" spans="1:65" s="2" customFormat="1" ht="11.25">
      <c r="A203" s="38"/>
      <c r="B203" s="39"/>
      <c r="C203" s="40"/>
      <c r="D203" s="194" t="s">
        <v>217</v>
      </c>
      <c r="E203" s="40"/>
      <c r="F203" s="195" t="s">
        <v>4514</v>
      </c>
      <c r="G203" s="40"/>
      <c r="H203" s="40"/>
      <c r="I203" s="196"/>
      <c r="J203" s="40"/>
      <c r="K203" s="40"/>
      <c r="L203" s="43"/>
      <c r="M203" s="197"/>
      <c r="N203" s="198"/>
      <c r="O203" s="68"/>
      <c r="P203" s="68"/>
      <c r="Q203" s="68"/>
      <c r="R203" s="68"/>
      <c r="S203" s="68"/>
      <c r="T203" s="68"/>
      <c r="U203" s="69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21" t="s">
        <v>217</v>
      </c>
      <c r="AU203" s="21" t="s">
        <v>76</v>
      </c>
    </row>
    <row r="204" spans="1:65" s="2" customFormat="1" ht="16.5" customHeight="1">
      <c r="A204" s="38"/>
      <c r="B204" s="39"/>
      <c r="C204" s="182" t="s">
        <v>558</v>
      </c>
      <c r="D204" s="182" t="s">
        <v>212</v>
      </c>
      <c r="E204" s="183" t="s">
        <v>4731</v>
      </c>
      <c r="F204" s="184" t="s">
        <v>4732</v>
      </c>
      <c r="G204" s="185" t="s">
        <v>1974</v>
      </c>
      <c r="H204" s="186">
        <v>20</v>
      </c>
      <c r="I204" s="187"/>
      <c r="J204" s="186">
        <f>ROUND(I204*H204,2)</f>
        <v>0</v>
      </c>
      <c r="K204" s="184" t="s">
        <v>18</v>
      </c>
      <c r="L204" s="43"/>
      <c r="M204" s="188" t="s">
        <v>18</v>
      </c>
      <c r="N204" s="189" t="s">
        <v>42</v>
      </c>
      <c r="O204" s="68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0">
        <f>S204*H204</f>
        <v>0</v>
      </c>
      <c r="U204" s="191" t="s">
        <v>18</v>
      </c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2" t="s">
        <v>343</v>
      </c>
      <c r="AT204" s="192" t="s">
        <v>212</v>
      </c>
      <c r="AU204" s="192" t="s">
        <v>76</v>
      </c>
      <c r="AY204" s="21" t="s">
        <v>208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1" t="s">
        <v>76</v>
      </c>
      <c r="BK204" s="193">
        <f>ROUND(I204*H204,2)</f>
        <v>0</v>
      </c>
      <c r="BL204" s="21" t="s">
        <v>343</v>
      </c>
      <c r="BM204" s="192" t="s">
        <v>4872</v>
      </c>
    </row>
    <row r="205" spans="1:65" s="2" customFormat="1" ht="11.25">
      <c r="A205" s="38"/>
      <c r="B205" s="39"/>
      <c r="C205" s="40"/>
      <c r="D205" s="194" t="s">
        <v>217</v>
      </c>
      <c r="E205" s="40"/>
      <c r="F205" s="195" t="s">
        <v>4732</v>
      </c>
      <c r="G205" s="40"/>
      <c r="H205" s="40"/>
      <c r="I205" s="196"/>
      <c r="J205" s="40"/>
      <c r="K205" s="40"/>
      <c r="L205" s="43"/>
      <c r="M205" s="197"/>
      <c r="N205" s="198"/>
      <c r="O205" s="68"/>
      <c r="P205" s="68"/>
      <c r="Q205" s="68"/>
      <c r="R205" s="68"/>
      <c r="S205" s="68"/>
      <c r="T205" s="68"/>
      <c r="U205" s="69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21" t="s">
        <v>217</v>
      </c>
      <c r="AU205" s="21" t="s">
        <v>76</v>
      </c>
    </row>
    <row r="206" spans="1:65" s="2" customFormat="1" ht="16.5" customHeight="1">
      <c r="A206" s="38"/>
      <c r="B206" s="39"/>
      <c r="C206" s="182" t="s">
        <v>564</v>
      </c>
      <c r="D206" s="182" t="s">
        <v>212</v>
      </c>
      <c r="E206" s="183" t="s">
        <v>4734</v>
      </c>
      <c r="F206" s="184" t="s">
        <v>4735</v>
      </c>
      <c r="G206" s="185" t="s">
        <v>792</v>
      </c>
      <c r="H206" s="186">
        <v>1</v>
      </c>
      <c r="I206" s="187"/>
      <c r="J206" s="186">
        <f>ROUND(I206*H206,2)</f>
        <v>0</v>
      </c>
      <c r="K206" s="184" t="s">
        <v>18</v>
      </c>
      <c r="L206" s="43"/>
      <c r="M206" s="188" t="s">
        <v>18</v>
      </c>
      <c r="N206" s="189" t="s">
        <v>42</v>
      </c>
      <c r="O206" s="68"/>
      <c r="P206" s="190">
        <f>O206*H206</f>
        <v>0</v>
      </c>
      <c r="Q206" s="190">
        <v>0</v>
      </c>
      <c r="R206" s="190">
        <f>Q206*H206</f>
        <v>0</v>
      </c>
      <c r="S206" s="190">
        <v>0</v>
      </c>
      <c r="T206" s="190">
        <f>S206*H206</f>
        <v>0</v>
      </c>
      <c r="U206" s="191" t="s">
        <v>18</v>
      </c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2" t="s">
        <v>343</v>
      </c>
      <c r="AT206" s="192" t="s">
        <v>212</v>
      </c>
      <c r="AU206" s="192" t="s">
        <v>76</v>
      </c>
      <c r="AY206" s="21" t="s">
        <v>208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1" t="s">
        <v>76</v>
      </c>
      <c r="BK206" s="193">
        <f>ROUND(I206*H206,2)</f>
        <v>0</v>
      </c>
      <c r="BL206" s="21" t="s">
        <v>343</v>
      </c>
      <c r="BM206" s="192" t="s">
        <v>4873</v>
      </c>
    </row>
    <row r="207" spans="1:65" s="2" customFormat="1" ht="11.25">
      <c r="A207" s="38"/>
      <c r="B207" s="39"/>
      <c r="C207" s="40"/>
      <c r="D207" s="194" t="s">
        <v>217</v>
      </c>
      <c r="E207" s="40"/>
      <c r="F207" s="195" t="s">
        <v>4735</v>
      </c>
      <c r="G207" s="40"/>
      <c r="H207" s="40"/>
      <c r="I207" s="196"/>
      <c r="J207" s="40"/>
      <c r="K207" s="40"/>
      <c r="L207" s="43"/>
      <c r="M207" s="197"/>
      <c r="N207" s="198"/>
      <c r="O207" s="68"/>
      <c r="P207" s="68"/>
      <c r="Q207" s="68"/>
      <c r="R207" s="68"/>
      <c r="S207" s="68"/>
      <c r="T207" s="68"/>
      <c r="U207" s="69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21" t="s">
        <v>217</v>
      </c>
      <c r="AU207" s="21" t="s">
        <v>76</v>
      </c>
    </row>
    <row r="208" spans="1:65" s="2" customFormat="1" ht="19.5">
      <c r="A208" s="38"/>
      <c r="B208" s="39"/>
      <c r="C208" s="40"/>
      <c r="D208" s="194" t="s">
        <v>703</v>
      </c>
      <c r="E208" s="40"/>
      <c r="F208" s="244" t="s">
        <v>4874</v>
      </c>
      <c r="G208" s="40"/>
      <c r="H208" s="40"/>
      <c r="I208" s="196"/>
      <c r="J208" s="40"/>
      <c r="K208" s="40"/>
      <c r="L208" s="43"/>
      <c r="M208" s="197"/>
      <c r="N208" s="198"/>
      <c r="O208" s="68"/>
      <c r="P208" s="68"/>
      <c r="Q208" s="68"/>
      <c r="R208" s="68"/>
      <c r="S208" s="68"/>
      <c r="T208" s="68"/>
      <c r="U208" s="69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21" t="s">
        <v>703</v>
      </c>
      <c r="AU208" s="21" t="s">
        <v>76</v>
      </c>
    </row>
    <row r="209" spans="1:65" s="2" customFormat="1" ht="16.5" customHeight="1">
      <c r="A209" s="38"/>
      <c r="B209" s="39"/>
      <c r="C209" s="182" t="s">
        <v>570</v>
      </c>
      <c r="D209" s="182" t="s">
        <v>212</v>
      </c>
      <c r="E209" s="183" t="s">
        <v>4737</v>
      </c>
      <c r="F209" s="184" t="s">
        <v>4738</v>
      </c>
      <c r="G209" s="185" t="s">
        <v>1974</v>
      </c>
      <c r="H209" s="186">
        <v>1</v>
      </c>
      <c r="I209" s="187"/>
      <c r="J209" s="186">
        <f>ROUND(I209*H209,2)</f>
        <v>0</v>
      </c>
      <c r="K209" s="184" t="s">
        <v>18</v>
      </c>
      <c r="L209" s="43"/>
      <c r="M209" s="188" t="s">
        <v>18</v>
      </c>
      <c r="N209" s="189" t="s">
        <v>42</v>
      </c>
      <c r="O209" s="68"/>
      <c r="P209" s="190">
        <f>O209*H209</f>
        <v>0</v>
      </c>
      <c r="Q209" s="190">
        <v>0</v>
      </c>
      <c r="R209" s="190">
        <f>Q209*H209</f>
        <v>0</v>
      </c>
      <c r="S209" s="190">
        <v>0</v>
      </c>
      <c r="T209" s="190">
        <f>S209*H209</f>
        <v>0</v>
      </c>
      <c r="U209" s="191" t="s">
        <v>18</v>
      </c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2" t="s">
        <v>343</v>
      </c>
      <c r="AT209" s="192" t="s">
        <v>212</v>
      </c>
      <c r="AU209" s="192" t="s">
        <v>76</v>
      </c>
      <c r="AY209" s="21" t="s">
        <v>208</v>
      </c>
      <c r="BE209" s="193">
        <f>IF(N209="základní",J209,0)</f>
        <v>0</v>
      </c>
      <c r="BF209" s="193">
        <f>IF(N209="snížená",J209,0)</f>
        <v>0</v>
      </c>
      <c r="BG209" s="193">
        <f>IF(N209="zákl. přenesená",J209,0)</f>
        <v>0</v>
      </c>
      <c r="BH209" s="193">
        <f>IF(N209="sníž. přenesená",J209,0)</f>
        <v>0</v>
      </c>
      <c r="BI209" s="193">
        <f>IF(N209="nulová",J209,0)</f>
        <v>0</v>
      </c>
      <c r="BJ209" s="21" t="s">
        <v>76</v>
      </c>
      <c r="BK209" s="193">
        <f>ROUND(I209*H209,2)</f>
        <v>0</v>
      </c>
      <c r="BL209" s="21" t="s">
        <v>343</v>
      </c>
      <c r="BM209" s="192" t="s">
        <v>4875</v>
      </c>
    </row>
    <row r="210" spans="1:65" s="2" customFormat="1" ht="11.25">
      <c r="A210" s="38"/>
      <c r="B210" s="39"/>
      <c r="C210" s="40"/>
      <c r="D210" s="194" t="s">
        <v>217</v>
      </c>
      <c r="E210" s="40"/>
      <c r="F210" s="195" t="s">
        <v>4740</v>
      </c>
      <c r="G210" s="40"/>
      <c r="H210" s="40"/>
      <c r="I210" s="196"/>
      <c r="J210" s="40"/>
      <c r="K210" s="40"/>
      <c r="L210" s="43"/>
      <c r="M210" s="197"/>
      <c r="N210" s="198"/>
      <c r="O210" s="68"/>
      <c r="P210" s="68"/>
      <c r="Q210" s="68"/>
      <c r="R210" s="68"/>
      <c r="S210" s="68"/>
      <c r="T210" s="68"/>
      <c r="U210" s="69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21" t="s">
        <v>217</v>
      </c>
      <c r="AU210" s="21" t="s">
        <v>76</v>
      </c>
    </row>
    <row r="211" spans="1:65" s="2" customFormat="1" ht="16.5" customHeight="1">
      <c r="A211" s="38"/>
      <c r="B211" s="39"/>
      <c r="C211" s="182" t="s">
        <v>577</v>
      </c>
      <c r="D211" s="182" t="s">
        <v>212</v>
      </c>
      <c r="E211" s="183" t="s">
        <v>4876</v>
      </c>
      <c r="F211" s="184" t="s">
        <v>4877</v>
      </c>
      <c r="G211" s="185" t="s">
        <v>792</v>
      </c>
      <c r="H211" s="186">
        <v>1</v>
      </c>
      <c r="I211" s="187"/>
      <c r="J211" s="186">
        <f>ROUND(I211*H211,2)</f>
        <v>0</v>
      </c>
      <c r="K211" s="184" t="s">
        <v>18</v>
      </c>
      <c r="L211" s="43"/>
      <c r="M211" s="188" t="s">
        <v>18</v>
      </c>
      <c r="N211" s="189" t="s">
        <v>42</v>
      </c>
      <c r="O211" s="68"/>
      <c r="P211" s="190">
        <f>O211*H211</f>
        <v>0</v>
      </c>
      <c r="Q211" s="190">
        <v>0</v>
      </c>
      <c r="R211" s="190">
        <f>Q211*H211</f>
        <v>0</v>
      </c>
      <c r="S211" s="190">
        <v>0</v>
      </c>
      <c r="T211" s="190">
        <f>S211*H211</f>
        <v>0</v>
      </c>
      <c r="U211" s="191" t="s">
        <v>18</v>
      </c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2" t="s">
        <v>343</v>
      </c>
      <c r="AT211" s="192" t="s">
        <v>212</v>
      </c>
      <c r="AU211" s="192" t="s">
        <v>76</v>
      </c>
      <c r="AY211" s="21" t="s">
        <v>208</v>
      </c>
      <c r="BE211" s="193">
        <f>IF(N211="základní",J211,0)</f>
        <v>0</v>
      </c>
      <c r="BF211" s="193">
        <f>IF(N211="snížená",J211,0)</f>
        <v>0</v>
      </c>
      <c r="BG211" s="193">
        <f>IF(N211="zákl. přenesená",J211,0)</f>
        <v>0</v>
      </c>
      <c r="BH211" s="193">
        <f>IF(N211="sníž. přenesená",J211,0)</f>
        <v>0</v>
      </c>
      <c r="BI211" s="193">
        <f>IF(N211="nulová",J211,0)</f>
        <v>0</v>
      </c>
      <c r="BJ211" s="21" t="s">
        <v>76</v>
      </c>
      <c r="BK211" s="193">
        <f>ROUND(I211*H211,2)</f>
        <v>0</v>
      </c>
      <c r="BL211" s="21" t="s">
        <v>343</v>
      </c>
      <c r="BM211" s="192" t="s">
        <v>4878</v>
      </c>
    </row>
    <row r="212" spans="1:65" s="2" customFormat="1" ht="11.25">
      <c r="A212" s="38"/>
      <c r="B212" s="39"/>
      <c r="C212" s="40"/>
      <c r="D212" s="194" t="s">
        <v>217</v>
      </c>
      <c r="E212" s="40"/>
      <c r="F212" s="195" t="s">
        <v>4877</v>
      </c>
      <c r="G212" s="40"/>
      <c r="H212" s="40"/>
      <c r="I212" s="196"/>
      <c r="J212" s="40"/>
      <c r="K212" s="40"/>
      <c r="L212" s="43"/>
      <c r="M212" s="197"/>
      <c r="N212" s="198"/>
      <c r="O212" s="68"/>
      <c r="P212" s="68"/>
      <c r="Q212" s="68"/>
      <c r="R212" s="68"/>
      <c r="S212" s="68"/>
      <c r="T212" s="68"/>
      <c r="U212" s="69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21" t="s">
        <v>217</v>
      </c>
      <c r="AU212" s="21" t="s">
        <v>76</v>
      </c>
    </row>
    <row r="213" spans="1:65" s="2" customFormat="1" ht="16.5" customHeight="1">
      <c r="A213" s="38"/>
      <c r="B213" s="39"/>
      <c r="C213" s="182" t="s">
        <v>601</v>
      </c>
      <c r="D213" s="182" t="s">
        <v>212</v>
      </c>
      <c r="E213" s="183" t="s">
        <v>4879</v>
      </c>
      <c r="F213" s="184" t="s">
        <v>4812</v>
      </c>
      <c r="G213" s="185" t="s">
        <v>792</v>
      </c>
      <c r="H213" s="186">
        <v>1</v>
      </c>
      <c r="I213" s="187"/>
      <c r="J213" s="186">
        <f>ROUND(I213*H213,2)</f>
        <v>0</v>
      </c>
      <c r="K213" s="184" t="s">
        <v>18</v>
      </c>
      <c r="L213" s="43"/>
      <c r="M213" s="188" t="s">
        <v>18</v>
      </c>
      <c r="N213" s="189" t="s">
        <v>42</v>
      </c>
      <c r="O213" s="68"/>
      <c r="P213" s="190">
        <f>O213*H213</f>
        <v>0</v>
      </c>
      <c r="Q213" s="190">
        <v>0</v>
      </c>
      <c r="R213" s="190">
        <f>Q213*H213</f>
        <v>0</v>
      </c>
      <c r="S213" s="190">
        <v>0</v>
      </c>
      <c r="T213" s="190">
        <f>S213*H213</f>
        <v>0</v>
      </c>
      <c r="U213" s="191" t="s">
        <v>18</v>
      </c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2" t="s">
        <v>343</v>
      </c>
      <c r="AT213" s="192" t="s">
        <v>212</v>
      </c>
      <c r="AU213" s="192" t="s">
        <v>76</v>
      </c>
      <c r="AY213" s="21" t="s">
        <v>208</v>
      </c>
      <c r="BE213" s="193">
        <f>IF(N213="základní",J213,0)</f>
        <v>0</v>
      </c>
      <c r="BF213" s="193">
        <f>IF(N213="snížená",J213,0)</f>
        <v>0</v>
      </c>
      <c r="BG213" s="193">
        <f>IF(N213="zákl. přenesená",J213,0)</f>
        <v>0</v>
      </c>
      <c r="BH213" s="193">
        <f>IF(N213="sníž. přenesená",J213,0)</f>
        <v>0</v>
      </c>
      <c r="BI213" s="193">
        <f>IF(N213="nulová",J213,0)</f>
        <v>0</v>
      </c>
      <c r="BJ213" s="21" t="s">
        <v>76</v>
      </c>
      <c r="BK213" s="193">
        <f>ROUND(I213*H213,2)</f>
        <v>0</v>
      </c>
      <c r="BL213" s="21" t="s">
        <v>343</v>
      </c>
      <c r="BM213" s="192" t="s">
        <v>4880</v>
      </c>
    </row>
    <row r="214" spans="1:65" s="2" customFormat="1" ht="11.25">
      <c r="A214" s="38"/>
      <c r="B214" s="39"/>
      <c r="C214" s="40"/>
      <c r="D214" s="194" t="s">
        <v>217</v>
      </c>
      <c r="E214" s="40"/>
      <c r="F214" s="195" t="s">
        <v>4812</v>
      </c>
      <c r="G214" s="40"/>
      <c r="H214" s="40"/>
      <c r="I214" s="196"/>
      <c r="J214" s="40"/>
      <c r="K214" s="40"/>
      <c r="L214" s="43"/>
      <c r="M214" s="258"/>
      <c r="N214" s="259"/>
      <c r="O214" s="260"/>
      <c r="P214" s="260"/>
      <c r="Q214" s="260"/>
      <c r="R214" s="260"/>
      <c r="S214" s="260"/>
      <c r="T214" s="260"/>
      <c r="U214" s="261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21" t="s">
        <v>217</v>
      </c>
      <c r="AU214" s="21" t="s">
        <v>76</v>
      </c>
    </row>
    <row r="215" spans="1:65" s="2" customFormat="1" ht="6.95" customHeight="1">
      <c r="A215" s="38"/>
      <c r="B215" s="51"/>
      <c r="C215" s="52"/>
      <c r="D215" s="52"/>
      <c r="E215" s="52"/>
      <c r="F215" s="52"/>
      <c r="G215" s="52"/>
      <c r="H215" s="52"/>
      <c r="I215" s="52"/>
      <c r="J215" s="52"/>
      <c r="K215" s="52"/>
      <c r="L215" s="43"/>
      <c r="M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</row>
  </sheetData>
  <sheetProtection algorithmName="SHA-512" hashValue="oLUi7LxsLNjbTQDfcg/Adc3cKxQQE4jOfJZfDgb4aKCvQLh2tlGIzSt7cKCIet8i7R2zXak2NFsSghfPI2f/Tg==" saltValue="mF6kfyX4DdzxcgbC6H3W1B3budRrWcMDfhe/hLlLVkQ9O6tY23Xbt2ldqxCCXOjtaNzp8qny1Toi5UhkKYBufA==" spinCount="100000" sheet="1" objects="1" scenarios="1" formatColumns="0" formatRows="0" autoFilter="0"/>
  <autoFilter ref="C92:K214" xr:uid="{00000000-0009-0000-0000-00000C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hyperlinks>
    <hyperlink ref="F99" r:id="rId1" xr:uid="{00000000-0004-0000-0C00-000000000000}"/>
    <hyperlink ref="F104" r:id="rId2" xr:uid="{00000000-0004-0000-0C00-000001000000}"/>
    <hyperlink ref="F112" r:id="rId3" xr:uid="{00000000-0004-0000-0C00-000002000000}"/>
    <hyperlink ref="F117" r:id="rId4" xr:uid="{00000000-0004-0000-0C00-000003000000}"/>
    <hyperlink ref="F126" r:id="rId5" xr:uid="{00000000-0004-0000-0C00-000004000000}"/>
    <hyperlink ref="F130" r:id="rId6" xr:uid="{00000000-0004-0000-0C00-000005000000}"/>
    <hyperlink ref="F133" r:id="rId7" xr:uid="{00000000-0004-0000-0C00-000006000000}"/>
    <hyperlink ref="F137" r:id="rId8" xr:uid="{00000000-0004-0000-0C00-000007000000}"/>
    <hyperlink ref="F144" r:id="rId9" xr:uid="{00000000-0004-0000-0C00-000008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17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1" width="14.16406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AT2" s="21" t="s">
        <v>120</v>
      </c>
    </row>
    <row r="3" spans="1:46" s="1" customFormat="1" ht="6.95" customHeight="1"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24"/>
      <c r="AT3" s="21" t="s">
        <v>80</v>
      </c>
    </row>
    <row r="4" spans="1:46" s="1" customFormat="1" ht="24.95" customHeight="1">
      <c r="B4" s="24"/>
      <c r="D4" s="115" t="s">
        <v>134</v>
      </c>
      <c r="L4" s="24"/>
      <c r="M4" s="116" t="s">
        <v>10</v>
      </c>
      <c r="AT4" s="21" t="s">
        <v>4</v>
      </c>
    </row>
    <row r="5" spans="1:46" s="1" customFormat="1" ht="6.95" customHeight="1">
      <c r="B5" s="24"/>
      <c r="L5" s="24"/>
    </row>
    <row r="6" spans="1:46" s="1" customFormat="1" ht="12" customHeight="1">
      <c r="B6" s="24"/>
      <c r="D6" s="117" t="s">
        <v>15</v>
      </c>
      <c r="L6" s="24"/>
    </row>
    <row r="7" spans="1:46" s="1" customFormat="1" ht="16.5" customHeight="1">
      <c r="B7" s="24"/>
      <c r="E7" s="423" t="str">
        <f>'Rekapitulace stavby'!K6</f>
        <v>Rekonstrukce rehabilitace v 1.PP budovy B v HNSP v Bílině</v>
      </c>
      <c r="F7" s="424"/>
      <c r="G7" s="424"/>
      <c r="H7" s="424"/>
      <c r="L7" s="24"/>
    </row>
    <row r="8" spans="1:46" s="1" customFormat="1" ht="12" customHeight="1">
      <c r="B8" s="24"/>
      <c r="D8" s="117" t="s">
        <v>147</v>
      </c>
      <c r="L8" s="24"/>
    </row>
    <row r="9" spans="1:46" s="2" customFormat="1" ht="16.5" customHeight="1">
      <c r="A9" s="38"/>
      <c r="B9" s="43"/>
      <c r="C9" s="38"/>
      <c r="D9" s="38"/>
      <c r="E9" s="423" t="s">
        <v>4002</v>
      </c>
      <c r="F9" s="426"/>
      <c r="G9" s="426"/>
      <c r="H9" s="426"/>
      <c r="I9" s="38"/>
      <c r="J9" s="38"/>
      <c r="K9" s="38"/>
      <c r="L9" s="11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46" s="2" customFormat="1" ht="12" customHeight="1">
      <c r="A10" s="38"/>
      <c r="B10" s="43"/>
      <c r="C10" s="38"/>
      <c r="D10" s="117" t="s">
        <v>2649</v>
      </c>
      <c r="E10" s="38"/>
      <c r="F10" s="38"/>
      <c r="G10" s="38"/>
      <c r="H10" s="38"/>
      <c r="I10" s="38"/>
      <c r="J10" s="38"/>
      <c r="K10" s="38"/>
      <c r="L10" s="11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46" s="2" customFormat="1" ht="16.5" customHeight="1">
      <c r="A11" s="38"/>
      <c r="B11" s="43"/>
      <c r="C11" s="38"/>
      <c r="D11" s="38"/>
      <c r="E11" s="425" t="s">
        <v>4881</v>
      </c>
      <c r="F11" s="426"/>
      <c r="G11" s="426"/>
      <c r="H11" s="426"/>
      <c r="I11" s="38"/>
      <c r="J11" s="38"/>
      <c r="K11" s="38"/>
      <c r="L11" s="11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46" s="2" customFormat="1" ht="11.25">
      <c r="A12" s="38"/>
      <c r="B12" s="43"/>
      <c r="C12" s="38"/>
      <c r="D12" s="38"/>
      <c r="E12" s="38"/>
      <c r="F12" s="38"/>
      <c r="G12" s="38"/>
      <c r="H12" s="38"/>
      <c r="I12" s="38"/>
      <c r="J12" s="38"/>
      <c r="K12" s="38"/>
      <c r="L12" s="11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46" s="2" customFormat="1" ht="12" customHeight="1">
      <c r="A13" s="38"/>
      <c r="B13" s="43"/>
      <c r="C13" s="38"/>
      <c r="D13" s="117" t="s">
        <v>17</v>
      </c>
      <c r="E13" s="38"/>
      <c r="F13" s="107" t="s">
        <v>18</v>
      </c>
      <c r="G13" s="38"/>
      <c r="H13" s="38"/>
      <c r="I13" s="117" t="s">
        <v>19</v>
      </c>
      <c r="J13" s="107" t="s">
        <v>18</v>
      </c>
      <c r="K13" s="38"/>
      <c r="L13" s="11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46" s="2" customFormat="1" ht="12" customHeight="1">
      <c r="A14" s="38"/>
      <c r="B14" s="43"/>
      <c r="C14" s="38"/>
      <c r="D14" s="117" t="s">
        <v>20</v>
      </c>
      <c r="E14" s="38"/>
      <c r="F14" s="107" t="s">
        <v>21</v>
      </c>
      <c r="G14" s="38"/>
      <c r="H14" s="38"/>
      <c r="I14" s="117" t="s">
        <v>22</v>
      </c>
      <c r="J14" s="119" t="str">
        <f>'Rekapitulace stavby'!AN8</f>
        <v>14. 12. 2025</v>
      </c>
      <c r="K14" s="38"/>
      <c r="L14" s="11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46" s="2" customFormat="1" ht="10.9" customHeight="1">
      <c r="A15" s="38"/>
      <c r="B15" s="43"/>
      <c r="C15" s="38"/>
      <c r="D15" s="38"/>
      <c r="E15" s="38"/>
      <c r="F15" s="38"/>
      <c r="G15" s="38"/>
      <c r="H15" s="38"/>
      <c r="I15" s="38"/>
      <c r="J15" s="38"/>
      <c r="K15" s="38"/>
      <c r="L15" s="11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46" s="2" customFormat="1" ht="12" customHeight="1">
      <c r="A16" s="38"/>
      <c r="B16" s="43"/>
      <c r="C16" s="38"/>
      <c r="D16" s="117" t="s">
        <v>24</v>
      </c>
      <c r="E16" s="38"/>
      <c r="F16" s="38"/>
      <c r="G16" s="38"/>
      <c r="H16" s="38"/>
      <c r="I16" s="117" t="s">
        <v>25</v>
      </c>
      <c r="J16" s="107" t="s">
        <v>26</v>
      </c>
      <c r="K16" s="38"/>
      <c r="L16" s="11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s="2" customFormat="1" ht="18" customHeight="1">
      <c r="A17" s="38"/>
      <c r="B17" s="43"/>
      <c r="C17" s="38"/>
      <c r="D17" s="38"/>
      <c r="E17" s="107" t="s">
        <v>27</v>
      </c>
      <c r="F17" s="38"/>
      <c r="G17" s="38"/>
      <c r="H17" s="38"/>
      <c r="I17" s="117" t="s">
        <v>28</v>
      </c>
      <c r="J17" s="107" t="s">
        <v>29</v>
      </c>
      <c r="K17" s="38"/>
      <c r="L17" s="11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s="2" customFormat="1" ht="6.95" customHeight="1">
      <c r="A18" s="38"/>
      <c r="B18" s="43"/>
      <c r="C18" s="38"/>
      <c r="D18" s="38"/>
      <c r="E18" s="38"/>
      <c r="F18" s="38"/>
      <c r="G18" s="38"/>
      <c r="H18" s="38"/>
      <c r="I18" s="38"/>
      <c r="J18" s="38"/>
      <c r="K18" s="38"/>
      <c r="L18" s="11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s="2" customFormat="1" ht="12" customHeight="1">
      <c r="A19" s="38"/>
      <c r="B19" s="43"/>
      <c r="C19" s="38"/>
      <c r="D19" s="117" t="s">
        <v>30</v>
      </c>
      <c r="E19" s="38"/>
      <c r="F19" s="38"/>
      <c r="G19" s="38"/>
      <c r="H19" s="38"/>
      <c r="I19" s="117" t="s">
        <v>25</v>
      </c>
      <c r="J19" s="34" t="str">
        <f>'Rekapitulace stavby'!AN13</f>
        <v>Vyplň údaj</v>
      </c>
      <c r="K19" s="38"/>
      <c r="L19" s="11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s="2" customFormat="1" ht="18" customHeight="1">
      <c r="A20" s="38"/>
      <c r="B20" s="43"/>
      <c r="C20" s="38"/>
      <c r="D20" s="38"/>
      <c r="E20" s="427" t="str">
        <f>'Rekapitulace stavby'!E14</f>
        <v>Vyplň údaj</v>
      </c>
      <c r="F20" s="428"/>
      <c r="G20" s="428"/>
      <c r="H20" s="428"/>
      <c r="I20" s="117" t="s">
        <v>28</v>
      </c>
      <c r="J20" s="34" t="str">
        <f>'Rekapitulace stavby'!AN14</f>
        <v>Vyplň údaj</v>
      </c>
      <c r="K20" s="38"/>
      <c r="L20" s="11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s="2" customFormat="1" ht="6.95" customHeight="1">
      <c r="A21" s="38"/>
      <c r="B21" s="43"/>
      <c r="C21" s="38"/>
      <c r="D21" s="38"/>
      <c r="E21" s="38"/>
      <c r="F21" s="38"/>
      <c r="G21" s="38"/>
      <c r="H21" s="38"/>
      <c r="I21" s="38"/>
      <c r="J21" s="38"/>
      <c r="K21" s="38"/>
      <c r="L21" s="11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s="2" customFormat="1" ht="12" customHeight="1">
      <c r="A22" s="38"/>
      <c r="B22" s="43"/>
      <c r="C22" s="38"/>
      <c r="D22" s="117" t="s">
        <v>32</v>
      </c>
      <c r="E22" s="38"/>
      <c r="F22" s="38"/>
      <c r="G22" s="38"/>
      <c r="H22" s="38"/>
      <c r="I22" s="117" t="s">
        <v>25</v>
      </c>
      <c r="J22" s="107" t="str">
        <f>IF('Rekapitulace stavby'!AN16="","",'Rekapitulace stavby'!AN16)</f>
        <v/>
      </c>
      <c r="K22" s="38"/>
      <c r="L22" s="11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s="2" customFormat="1" ht="18" customHeight="1">
      <c r="A23" s="38"/>
      <c r="B23" s="43"/>
      <c r="C23" s="38"/>
      <c r="D23" s="38"/>
      <c r="E23" s="107" t="str">
        <f>IF('Rekapitulace stavby'!E17="","",'Rekapitulace stavby'!E17)</f>
        <v xml:space="preserve"> </v>
      </c>
      <c r="F23" s="38"/>
      <c r="G23" s="38"/>
      <c r="H23" s="38"/>
      <c r="I23" s="117" t="s">
        <v>28</v>
      </c>
      <c r="J23" s="107" t="str">
        <f>IF('Rekapitulace stavby'!AN17="","",'Rekapitulace stavby'!AN17)</f>
        <v/>
      </c>
      <c r="K23" s="38"/>
      <c r="L23" s="11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s="2" customFormat="1" ht="6.95" customHeight="1">
      <c r="A24" s="38"/>
      <c r="B24" s="43"/>
      <c r="C24" s="38"/>
      <c r="D24" s="38"/>
      <c r="E24" s="38"/>
      <c r="F24" s="38"/>
      <c r="G24" s="38"/>
      <c r="H24" s="38"/>
      <c r="I24" s="38"/>
      <c r="J24" s="38"/>
      <c r="K24" s="38"/>
      <c r="L24" s="11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s="2" customFormat="1" ht="12" customHeight="1">
      <c r="A25" s="38"/>
      <c r="B25" s="43"/>
      <c r="C25" s="38"/>
      <c r="D25" s="117" t="s">
        <v>34</v>
      </c>
      <c r="E25" s="38"/>
      <c r="F25" s="38"/>
      <c r="G25" s="38"/>
      <c r="H25" s="38"/>
      <c r="I25" s="117" t="s">
        <v>25</v>
      </c>
      <c r="J25" s="107" t="str">
        <f>IF('Rekapitulace stavby'!AN19="","",'Rekapitulace stavby'!AN19)</f>
        <v/>
      </c>
      <c r="K25" s="38"/>
      <c r="L25" s="11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s="2" customFormat="1" ht="18" customHeight="1">
      <c r="A26" s="38"/>
      <c r="B26" s="43"/>
      <c r="C26" s="38"/>
      <c r="D26" s="38"/>
      <c r="E26" s="107" t="str">
        <f>IF('Rekapitulace stavby'!E20="","",'Rekapitulace stavby'!E20)</f>
        <v xml:space="preserve"> </v>
      </c>
      <c r="F26" s="38"/>
      <c r="G26" s="38"/>
      <c r="H26" s="38"/>
      <c r="I26" s="117" t="s">
        <v>28</v>
      </c>
      <c r="J26" s="107" t="str">
        <f>IF('Rekapitulace stavby'!AN20="","",'Rekapitulace stavby'!AN20)</f>
        <v/>
      </c>
      <c r="K26" s="38"/>
      <c r="L26" s="11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s="2" customFormat="1" ht="6.95" customHeight="1">
      <c r="A27" s="38"/>
      <c r="B27" s="43"/>
      <c r="C27" s="38"/>
      <c r="D27" s="38"/>
      <c r="E27" s="38"/>
      <c r="F27" s="38"/>
      <c r="G27" s="38"/>
      <c r="H27" s="38"/>
      <c r="I27" s="38"/>
      <c r="J27" s="38"/>
      <c r="K27" s="38"/>
      <c r="L27" s="11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s="2" customFormat="1" ht="12" customHeight="1">
      <c r="A28" s="38"/>
      <c r="B28" s="43"/>
      <c r="C28" s="38"/>
      <c r="D28" s="117" t="s">
        <v>35</v>
      </c>
      <c r="E28" s="38"/>
      <c r="F28" s="38"/>
      <c r="G28" s="38"/>
      <c r="H28" s="38"/>
      <c r="I28" s="38"/>
      <c r="J28" s="38"/>
      <c r="K28" s="38"/>
      <c r="L28" s="11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s="8" customFormat="1" ht="71.25" customHeight="1">
      <c r="A29" s="120"/>
      <c r="B29" s="121"/>
      <c r="C29" s="120"/>
      <c r="D29" s="120"/>
      <c r="E29" s="429" t="s">
        <v>36</v>
      </c>
      <c r="F29" s="429"/>
      <c r="G29" s="429"/>
      <c r="H29" s="429"/>
      <c r="I29" s="120"/>
      <c r="J29" s="120"/>
      <c r="K29" s="120"/>
      <c r="L29" s="122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</row>
    <row r="30" spans="1:31" s="2" customFormat="1" ht="6.95" customHeight="1">
      <c r="A30" s="38"/>
      <c r="B30" s="43"/>
      <c r="C30" s="38"/>
      <c r="D30" s="38"/>
      <c r="E30" s="38"/>
      <c r="F30" s="38"/>
      <c r="G30" s="38"/>
      <c r="H30" s="38"/>
      <c r="I30" s="38"/>
      <c r="J30" s="38"/>
      <c r="K30" s="38"/>
      <c r="L30" s="11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s="2" customFormat="1" ht="6.95" customHeight="1">
      <c r="A31" s="38"/>
      <c r="B31" s="43"/>
      <c r="C31" s="38"/>
      <c r="D31" s="123"/>
      <c r="E31" s="123"/>
      <c r="F31" s="123"/>
      <c r="G31" s="123"/>
      <c r="H31" s="123"/>
      <c r="I31" s="123"/>
      <c r="J31" s="123"/>
      <c r="K31" s="123"/>
      <c r="L31" s="11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s="2" customFormat="1" ht="25.35" customHeight="1">
      <c r="A32" s="38"/>
      <c r="B32" s="43"/>
      <c r="C32" s="38"/>
      <c r="D32" s="124" t="s">
        <v>37</v>
      </c>
      <c r="E32" s="38"/>
      <c r="F32" s="38"/>
      <c r="G32" s="38"/>
      <c r="H32" s="38"/>
      <c r="I32" s="38"/>
      <c r="J32" s="125">
        <f>ROUND(J94, 2)</f>
        <v>0</v>
      </c>
      <c r="K32" s="38"/>
      <c r="L32" s="11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s="2" customFormat="1" ht="6.95" customHeight="1">
      <c r="A33" s="38"/>
      <c r="B33" s="43"/>
      <c r="C33" s="38"/>
      <c r="D33" s="123"/>
      <c r="E33" s="123"/>
      <c r="F33" s="123"/>
      <c r="G33" s="123"/>
      <c r="H33" s="123"/>
      <c r="I33" s="123"/>
      <c r="J33" s="123"/>
      <c r="K33" s="123"/>
      <c r="L33" s="11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s="2" customFormat="1" ht="14.45" customHeight="1">
      <c r="A34" s="38"/>
      <c r="B34" s="43"/>
      <c r="C34" s="38"/>
      <c r="D34" s="38"/>
      <c r="E34" s="38"/>
      <c r="F34" s="126" t="s">
        <v>39</v>
      </c>
      <c r="G34" s="38"/>
      <c r="H34" s="38"/>
      <c r="I34" s="126" t="s">
        <v>38</v>
      </c>
      <c r="J34" s="126" t="s">
        <v>40</v>
      </c>
      <c r="K34" s="38"/>
      <c r="L34" s="11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s="2" customFormat="1" ht="14.45" customHeight="1">
      <c r="A35" s="38"/>
      <c r="B35" s="43"/>
      <c r="C35" s="38"/>
      <c r="D35" s="127" t="s">
        <v>41</v>
      </c>
      <c r="E35" s="117" t="s">
        <v>42</v>
      </c>
      <c r="F35" s="128">
        <f>ROUND((SUM(BE94:BE171)),  2)</f>
        <v>0</v>
      </c>
      <c r="G35" s="38"/>
      <c r="H35" s="38"/>
      <c r="I35" s="129">
        <v>0.21</v>
      </c>
      <c r="J35" s="128">
        <f>ROUND(((SUM(BE94:BE171))*I35),  2)</f>
        <v>0</v>
      </c>
      <c r="K35" s="38"/>
      <c r="L35" s="11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s="2" customFormat="1" ht="14.45" customHeight="1">
      <c r="A36" s="38"/>
      <c r="B36" s="43"/>
      <c r="C36" s="38"/>
      <c r="D36" s="38"/>
      <c r="E36" s="117" t="s">
        <v>43</v>
      </c>
      <c r="F36" s="128">
        <f>ROUND((SUM(BF94:BF171)),  2)</f>
        <v>0</v>
      </c>
      <c r="G36" s="38"/>
      <c r="H36" s="38"/>
      <c r="I36" s="129">
        <v>0.12</v>
      </c>
      <c r="J36" s="128">
        <f>ROUND(((SUM(BF94:BF171))*I36),  2)</f>
        <v>0</v>
      </c>
      <c r="K36" s="38"/>
      <c r="L36" s="11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s="2" customFormat="1" ht="14.45" hidden="1" customHeight="1">
      <c r="A37" s="38"/>
      <c r="B37" s="43"/>
      <c r="C37" s="38"/>
      <c r="D37" s="38"/>
      <c r="E37" s="117" t="s">
        <v>44</v>
      </c>
      <c r="F37" s="128">
        <f>ROUND((SUM(BG94:BG171)),  2)</f>
        <v>0</v>
      </c>
      <c r="G37" s="38"/>
      <c r="H37" s="38"/>
      <c r="I37" s="129">
        <v>0.21</v>
      </c>
      <c r="J37" s="128">
        <f>0</f>
        <v>0</v>
      </c>
      <c r="K37" s="38"/>
      <c r="L37" s="11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s="2" customFormat="1" ht="14.45" hidden="1" customHeight="1">
      <c r="A38" s="38"/>
      <c r="B38" s="43"/>
      <c r="C38" s="38"/>
      <c r="D38" s="38"/>
      <c r="E38" s="117" t="s">
        <v>45</v>
      </c>
      <c r="F38" s="128">
        <f>ROUND((SUM(BH94:BH171)),  2)</f>
        <v>0</v>
      </c>
      <c r="G38" s="38"/>
      <c r="H38" s="38"/>
      <c r="I38" s="129">
        <v>0.12</v>
      </c>
      <c r="J38" s="128">
        <f>0</f>
        <v>0</v>
      </c>
      <c r="K38" s="38"/>
      <c r="L38" s="11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s="2" customFormat="1" ht="14.45" hidden="1" customHeight="1">
      <c r="A39" s="38"/>
      <c r="B39" s="43"/>
      <c r="C39" s="38"/>
      <c r="D39" s="38"/>
      <c r="E39" s="117" t="s">
        <v>46</v>
      </c>
      <c r="F39" s="128">
        <f>ROUND((SUM(BI94:BI171)),  2)</f>
        <v>0</v>
      </c>
      <c r="G39" s="38"/>
      <c r="H39" s="38"/>
      <c r="I39" s="129">
        <v>0</v>
      </c>
      <c r="J39" s="128">
        <f>0</f>
        <v>0</v>
      </c>
      <c r="K39" s="38"/>
      <c r="L39" s="11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s="2" customFormat="1" ht="6.95" customHeight="1">
      <c r="A40" s="38"/>
      <c r="B40" s="43"/>
      <c r="C40" s="38"/>
      <c r="D40" s="38"/>
      <c r="E40" s="38"/>
      <c r="F40" s="38"/>
      <c r="G40" s="38"/>
      <c r="H40" s="38"/>
      <c r="I40" s="38"/>
      <c r="J40" s="38"/>
      <c r="K40" s="38"/>
      <c r="L40" s="11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s="2" customFormat="1" ht="25.35" customHeight="1">
      <c r="A41" s="38"/>
      <c r="B41" s="43"/>
      <c r="C41" s="130"/>
      <c r="D41" s="131" t="s">
        <v>47</v>
      </c>
      <c r="E41" s="132"/>
      <c r="F41" s="132"/>
      <c r="G41" s="133" t="s">
        <v>48</v>
      </c>
      <c r="H41" s="134" t="s">
        <v>49</v>
      </c>
      <c r="I41" s="132"/>
      <c r="J41" s="135">
        <f>SUM(J32:J39)</f>
        <v>0</v>
      </c>
      <c r="K41" s="136"/>
      <c r="L41" s="11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s="2" customFormat="1" ht="14.45" customHeight="1">
      <c r="A42" s="38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6" spans="1:31" s="2" customFormat="1" ht="6.95" customHeight="1">
      <c r="A46" s="38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s="2" customFormat="1" ht="24.95" customHeight="1">
      <c r="A47" s="38"/>
      <c r="B47" s="39"/>
      <c r="C47" s="27" t="s">
        <v>163</v>
      </c>
      <c r="D47" s="40"/>
      <c r="E47" s="40"/>
      <c r="F47" s="40"/>
      <c r="G47" s="40"/>
      <c r="H47" s="40"/>
      <c r="I47" s="40"/>
      <c r="J47" s="40"/>
      <c r="K47" s="40"/>
      <c r="L47" s="11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s="2" customFormat="1" ht="6.95" customHeight="1">
      <c r="A48" s="38"/>
      <c r="B48" s="39"/>
      <c r="C48" s="40"/>
      <c r="D48" s="40"/>
      <c r="E48" s="40"/>
      <c r="F48" s="40"/>
      <c r="G48" s="40"/>
      <c r="H48" s="40"/>
      <c r="I48" s="40"/>
      <c r="J48" s="40"/>
      <c r="K48" s="40"/>
      <c r="L48" s="11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47" s="2" customFormat="1" ht="12" customHeight="1">
      <c r="A49" s="38"/>
      <c r="B49" s="39"/>
      <c r="C49" s="33" t="s">
        <v>15</v>
      </c>
      <c r="D49" s="40"/>
      <c r="E49" s="40"/>
      <c r="F49" s="40"/>
      <c r="G49" s="40"/>
      <c r="H49" s="40"/>
      <c r="I49" s="40"/>
      <c r="J49" s="40"/>
      <c r="K49" s="40"/>
      <c r="L49" s="11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47" s="2" customFormat="1" ht="16.5" customHeight="1">
      <c r="A50" s="38"/>
      <c r="B50" s="39"/>
      <c r="C50" s="40"/>
      <c r="D50" s="40"/>
      <c r="E50" s="430" t="str">
        <f>E7</f>
        <v>Rekonstrukce rehabilitace v 1.PP budovy B v HNSP v Bílině</v>
      </c>
      <c r="F50" s="431"/>
      <c r="G50" s="431"/>
      <c r="H50" s="431"/>
      <c r="I50" s="40"/>
      <c r="J50" s="40"/>
      <c r="K50" s="40"/>
      <c r="L50" s="11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47" s="1" customFormat="1" ht="12" customHeight="1">
      <c r="B51" s="25"/>
      <c r="C51" s="33" t="s">
        <v>147</v>
      </c>
      <c r="D51" s="26"/>
      <c r="E51" s="26"/>
      <c r="F51" s="26"/>
      <c r="G51" s="26"/>
      <c r="H51" s="26"/>
      <c r="I51" s="26"/>
      <c r="J51" s="26"/>
      <c r="K51" s="26"/>
      <c r="L51" s="24"/>
    </row>
    <row r="52" spans="1:47" s="2" customFormat="1" ht="16.5" customHeight="1">
      <c r="A52" s="38"/>
      <c r="B52" s="39"/>
      <c r="C52" s="40"/>
      <c r="D52" s="40"/>
      <c r="E52" s="430" t="s">
        <v>4002</v>
      </c>
      <c r="F52" s="432"/>
      <c r="G52" s="432"/>
      <c r="H52" s="432"/>
      <c r="I52" s="40"/>
      <c r="J52" s="40"/>
      <c r="K52" s="40"/>
      <c r="L52" s="11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47" s="2" customFormat="1" ht="12" customHeight="1">
      <c r="A53" s="38"/>
      <c r="B53" s="39"/>
      <c r="C53" s="33" t="s">
        <v>2649</v>
      </c>
      <c r="D53" s="40"/>
      <c r="E53" s="40"/>
      <c r="F53" s="40"/>
      <c r="G53" s="40"/>
      <c r="H53" s="40"/>
      <c r="I53" s="40"/>
      <c r="J53" s="40"/>
      <c r="K53" s="40"/>
      <c r="L53" s="11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47" s="2" customFormat="1" ht="16.5" customHeight="1">
      <c r="A54" s="38"/>
      <c r="B54" s="39"/>
      <c r="C54" s="40"/>
      <c r="D54" s="40"/>
      <c r="E54" s="384" t="str">
        <f>E11</f>
        <v>3 - GSM</v>
      </c>
      <c r="F54" s="432"/>
      <c r="G54" s="432"/>
      <c r="H54" s="432"/>
      <c r="I54" s="40"/>
      <c r="J54" s="40"/>
      <c r="K54" s="40"/>
      <c r="L54" s="11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47" s="2" customFormat="1" ht="6.95" customHeight="1">
      <c r="A55" s="38"/>
      <c r="B55" s="39"/>
      <c r="C55" s="40"/>
      <c r="D55" s="40"/>
      <c r="E55" s="40"/>
      <c r="F55" s="40"/>
      <c r="G55" s="40"/>
      <c r="H55" s="40"/>
      <c r="I55" s="40"/>
      <c r="J55" s="40"/>
      <c r="K55" s="40"/>
      <c r="L55" s="11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47" s="2" customFormat="1" ht="12" customHeight="1">
      <c r="A56" s="38"/>
      <c r="B56" s="39"/>
      <c r="C56" s="33" t="s">
        <v>20</v>
      </c>
      <c r="D56" s="40"/>
      <c r="E56" s="40"/>
      <c r="F56" s="31" t="str">
        <f>F14</f>
        <v xml:space="preserve"> </v>
      </c>
      <c r="G56" s="40"/>
      <c r="H56" s="40"/>
      <c r="I56" s="33" t="s">
        <v>22</v>
      </c>
      <c r="J56" s="63" t="str">
        <f>IF(J14="","",J14)</f>
        <v>14. 12. 2025</v>
      </c>
      <c r="K56" s="40"/>
      <c r="L56" s="11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47" s="2" customFormat="1" ht="6.95" customHeight="1">
      <c r="A57" s="38"/>
      <c r="B57" s="39"/>
      <c r="C57" s="40"/>
      <c r="D57" s="40"/>
      <c r="E57" s="40"/>
      <c r="F57" s="40"/>
      <c r="G57" s="40"/>
      <c r="H57" s="40"/>
      <c r="I57" s="40"/>
      <c r="J57" s="40"/>
      <c r="K57" s="40"/>
      <c r="L57" s="11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47" s="2" customFormat="1" ht="15.2" customHeight="1">
      <c r="A58" s="38"/>
      <c r="B58" s="39"/>
      <c r="C58" s="33" t="s">
        <v>24</v>
      </c>
      <c r="D58" s="40"/>
      <c r="E58" s="40"/>
      <c r="F58" s="31" t="str">
        <f>E17</f>
        <v>Město Bílina, Břežánská 50/4, 418 01 Bílina</v>
      </c>
      <c r="G58" s="40"/>
      <c r="H58" s="40"/>
      <c r="I58" s="33" t="s">
        <v>32</v>
      </c>
      <c r="J58" s="36" t="str">
        <f>E23</f>
        <v xml:space="preserve"> </v>
      </c>
      <c r="K58" s="40"/>
      <c r="L58" s="11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47" s="2" customFormat="1" ht="15.2" customHeight="1">
      <c r="A59" s="38"/>
      <c r="B59" s="39"/>
      <c r="C59" s="33" t="s">
        <v>30</v>
      </c>
      <c r="D59" s="40"/>
      <c r="E59" s="40"/>
      <c r="F59" s="31" t="str">
        <f>IF(E20="","",E20)</f>
        <v>Vyplň údaj</v>
      </c>
      <c r="G59" s="40"/>
      <c r="H59" s="40"/>
      <c r="I59" s="33" t="s">
        <v>34</v>
      </c>
      <c r="J59" s="36" t="str">
        <f>E26</f>
        <v xml:space="preserve"> </v>
      </c>
      <c r="K59" s="40"/>
      <c r="L59" s="11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47" s="2" customFormat="1" ht="10.35" customHeight="1">
      <c r="A60" s="38"/>
      <c r="B60" s="39"/>
      <c r="C60" s="40"/>
      <c r="D60" s="40"/>
      <c r="E60" s="40"/>
      <c r="F60" s="40"/>
      <c r="G60" s="40"/>
      <c r="H60" s="40"/>
      <c r="I60" s="40"/>
      <c r="J60" s="40"/>
      <c r="K60" s="40"/>
      <c r="L60" s="11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47" s="2" customFormat="1" ht="29.25" customHeight="1">
      <c r="A61" s="38"/>
      <c r="B61" s="39"/>
      <c r="C61" s="141" t="s">
        <v>164</v>
      </c>
      <c r="D61" s="142"/>
      <c r="E61" s="142"/>
      <c r="F61" s="142"/>
      <c r="G61" s="142"/>
      <c r="H61" s="142"/>
      <c r="I61" s="142"/>
      <c r="J61" s="143" t="s">
        <v>165</v>
      </c>
      <c r="K61" s="142"/>
      <c r="L61" s="11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47" s="2" customFormat="1" ht="10.35" customHeight="1">
      <c r="A62" s="38"/>
      <c r="B62" s="39"/>
      <c r="C62" s="40"/>
      <c r="D62" s="40"/>
      <c r="E62" s="40"/>
      <c r="F62" s="40"/>
      <c r="G62" s="40"/>
      <c r="H62" s="40"/>
      <c r="I62" s="40"/>
      <c r="J62" s="40"/>
      <c r="K62" s="40"/>
      <c r="L62" s="11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47" s="2" customFormat="1" ht="22.9" customHeight="1">
      <c r="A63" s="38"/>
      <c r="B63" s="39"/>
      <c r="C63" s="144" t="s">
        <v>69</v>
      </c>
      <c r="D63" s="40"/>
      <c r="E63" s="40"/>
      <c r="F63" s="40"/>
      <c r="G63" s="40"/>
      <c r="H63" s="40"/>
      <c r="I63" s="40"/>
      <c r="J63" s="81">
        <f>J94</f>
        <v>0</v>
      </c>
      <c r="K63" s="40"/>
      <c r="L63" s="11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U63" s="21" t="s">
        <v>166</v>
      </c>
    </row>
    <row r="64" spans="1:47" s="9" customFormat="1" ht="24.95" customHeight="1">
      <c r="B64" s="145"/>
      <c r="C64" s="146"/>
      <c r="D64" s="147" t="s">
        <v>1069</v>
      </c>
      <c r="E64" s="148"/>
      <c r="F64" s="148"/>
      <c r="G64" s="148"/>
      <c r="H64" s="148"/>
      <c r="I64" s="148"/>
      <c r="J64" s="149">
        <f>J95</f>
        <v>0</v>
      </c>
      <c r="K64" s="146"/>
      <c r="L64" s="150"/>
    </row>
    <row r="65" spans="1:31" s="10" customFormat="1" ht="19.899999999999999" customHeight="1">
      <c r="B65" s="151"/>
      <c r="C65" s="101"/>
      <c r="D65" s="152" t="s">
        <v>168</v>
      </c>
      <c r="E65" s="153"/>
      <c r="F65" s="153"/>
      <c r="G65" s="153"/>
      <c r="H65" s="153"/>
      <c r="I65" s="153"/>
      <c r="J65" s="154">
        <f>J96</f>
        <v>0</v>
      </c>
      <c r="K65" s="101"/>
      <c r="L65" s="155"/>
    </row>
    <row r="66" spans="1:31" s="10" customFormat="1" ht="14.85" customHeight="1">
      <c r="B66" s="151"/>
      <c r="C66" s="101"/>
      <c r="D66" s="152" t="s">
        <v>169</v>
      </c>
      <c r="E66" s="153"/>
      <c r="F66" s="153"/>
      <c r="G66" s="153"/>
      <c r="H66" s="153"/>
      <c r="I66" s="153"/>
      <c r="J66" s="154">
        <f>J97</f>
        <v>0</v>
      </c>
      <c r="K66" s="101"/>
      <c r="L66" s="155"/>
    </row>
    <row r="67" spans="1:31" s="10" customFormat="1" ht="19.899999999999999" customHeight="1">
      <c r="B67" s="151"/>
      <c r="C67" s="101"/>
      <c r="D67" s="152" t="s">
        <v>1080</v>
      </c>
      <c r="E67" s="153"/>
      <c r="F67" s="153"/>
      <c r="G67" s="153"/>
      <c r="H67" s="153"/>
      <c r="I67" s="153"/>
      <c r="J67" s="154">
        <f>J106</f>
        <v>0</v>
      </c>
      <c r="K67" s="101"/>
      <c r="L67" s="155"/>
    </row>
    <row r="68" spans="1:31" s="10" customFormat="1" ht="14.85" customHeight="1">
      <c r="B68" s="151"/>
      <c r="C68" s="101"/>
      <c r="D68" s="152" t="s">
        <v>173</v>
      </c>
      <c r="E68" s="153"/>
      <c r="F68" s="153"/>
      <c r="G68" s="153"/>
      <c r="H68" s="153"/>
      <c r="I68" s="153"/>
      <c r="J68" s="154">
        <f>J107</f>
        <v>0</v>
      </c>
      <c r="K68" s="101"/>
      <c r="L68" s="155"/>
    </row>
    <row r="69" spans="1:31" s="10" customFormat="1" ht="14.85" customHeight="1">
      <c r="B69" s="151"/>
      <c r="C69" s="101"/>
      <c r="D69" s="152" t="s">
        <v>174</v>
      </c>
      <c r="E69" s="153"/>
      <c r="F69" s="153"/>
      <c r="G69" s="153"/>
      <c r="H69" s="153"/>
      <c r="I69" s="153"/>
      <c r="J69" s="154">
        <f>J116</f>
        <v>0</v>
      </c>
      <c r="K69" s="101"/>
      <c r="L69" s="155"/>
    </row>
    <row r="70" spans="1:31" s="10" customFormat="1" ht="14.85" customHeight="1">
      <c r="B70" s="151"/>
      <c r="C70" s="101"/>
      <c r="D70" s="152" t="s">
        <v>1082</v>
      </c>
      <c r="E70" s="153"/>
      <c r="F70" s="153"/>
      <c r="G70" s="153"/>
      <c r="H70" s="153"/>
      <c r="I70" s="153"/>
      <c r="J70" s="154">
        <f>J137</f>
        <v>0</v>
      </c>
      <c r="K70" s="101"/>
      <c r="L70" s="155"/>
    </row>
    <row r="71" spans="1:31" s="9" customFormat="1" ht="24.95" customHeight="1">
      <c r="B71" s="145"/>
      <c r="C71" s="146"/>
      <c r="D71" s="147" t="s">
        <v>1083</v>
      </c>
      <c r="E71" s="148"/>
      <c r="F71" s="148"/>
      <c r="G71" s="148"/>
      <c r="H71" s="148"/>
      <c r="I71" s="148"/>
      <c r="J71" s="149">
        <f>J141</f>
        <v>0</v>
      </c>
      <c r="K71" s="146"/>
      <c r="L71" s="150"/>
    </row>
    <row r="72" spans="1:31" s="10" customFormat="1" ht="19.899999999999999" customHeight="1">
      <c r="B72" s="151"/>
      <c r="C72" s="101"/>
      <c r="D72" s="152" t="s">
        <v>182</v>
      </c>
      <c r="E72" s="153"/>
      <c r="F72" s="153"/>
      <c r="G72" s="153"/>
      <c r="H72" s="153"/>
      <c r="I72" s="153"/>
      <c r="J72" s="154">
        <f>J142</f>
        <v>0</v>
      </c>
      <c r="K72" s="101"/>
      <c r="L72" s="155"/>
    </row>
    <row r="73" spans="1:31" s="2" customFormat="1" ht="21.75" customHeight="1">
      <c r="A73" s="38"/>
      <c r="B73" s="39"/>
      <c r="C73" s="40"/>
      <c r="D73" s="40"/>
      <c r="E73" s="40"/>
      <c r="F73" s="40"/>
      <c r="G73" s="40"/>
      <c r="H73" s="40"/>
      <c r="I73" s="40"/>
      <c r="J73" s="40"/>
      <c r="K73" s="40"/>
      <c r="L73" s="11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4" spans="1:31" s="2" customFormat="1" ht="6.95" customHeight="1">
      <c r="A74" s="38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11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8" spans="1:31" s="2" customFormat="1" ht="6.95" customHeight="1">
      <c r="A78" s="38"/>
      <c r="B78" s="53"/>
      <c r="C78" s="54"/>
      <c r="D78" s="54"/>
      <c r="E78" s="54"/>
      <c r="F78" s="54"/>
      <c r="G78" s="54"/>
      <c r="H78" s="54"/>
      <c r="I78" s="54"/>
      <c r="J78" s="54"/>
      <c r="K78" s="54"/>
      <c r="L78" s="11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</row>
    <row r="79" spans="1:31" s="2" customFormat="1" ht="24.95" customHeight="1">
      <c r="A79" s="38"/>
      <c r="B79" s="39"/>
      <c r="C79" s="27" t="s">
        <v>192</v>
      </c>
      <c r="D79" s="40"/>
      <c r="E79" s="40"/>
      <c r="F79" s="40"/>
      <c r="G79" s="40"/>
      <c r="H79" s="40"/>
      <c r="I79" s="40"/>
      <c r="J79" s="40"/>
      <c r="K79" s="40"/>
      <c r="L79" s="11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s="2" customFormat="1" ht="6.95" customHeight="1">
      <c r="A80" s="38"/>
      <c r="B80" s="39"/>
      <c r="C80" s="40"/>
      <c r="D80" s="40"/>
      <c r="E80" s="40"/>
      <c r="F80" s="40"/>
      <c r="G80" s="40"/>
      <c r="H80" s="40"/>
      <c r="I80" s="40"/>
      <c r="J80" s="40"/>
      <c r="K80" s="40"/>
      <c r="L80" s="11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63" s="2" customFormat="1" ht="12" customHeight="1">
      <c r="A81" s="38"/>
      <c r="B81" s="39"/>
      <c r="C81" s="33" t="s">
        <v>15</v>
      </c>
      <c r="D81" s="40"/>
      <c r="E81" s="40"/>
      <c r="F81" s="40"/>
      <c r="G81" s="40"/>
      <c r="H81" s="40"/>
      <c r="I81" s="40"/>
      <c r="J81" s="40"/>
      <c r="K81" s="40"/>
      <c r="L81" s="11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63" s="2" customFormat="1" ht="16.5" customHeight="1">
      <c r="A82" s="38"/>
      <c r="B82" s="39"/>
      <c r="C82" s="40"/>
      <c r="D82" s="40"/>
      <c r="E82" s="430" t="str">
        <f>E7</f>
        <v>Rekonstrukce rehabilitace v 1.PP budovy B v HNSP v Bílině</v>
      </c>
      <c r="F82" s="431"/>
      <c r="G82" s="431"/>
      <c r="H82" s="431"/>
      <c r="I82" s="40"/>
      <c r="J82" s="40"/>
      <c r="K82" s="40"/>
      <c r="L82" s="11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63" s="1" customFormat="1" ht="12" customHeight="1">
      <c r="B83" s="25"/>
      <c r="C83" s="33" t="s">
        <v>147</v>
      </c>
      <c r="D83" s="26"/>
      <c r="E83" s="26"/>
      <c r="F83" s="26"/>
      <c r="G83" s="26"/>
      <c r="H83" s="26"/>
      <c r="I83" s="26"/>
      <c r="J83" s="26"/>
      <c r="K83" s="26"/>
      <c r="L83" s="24"/>
    </row>
    <row r="84" spans="1:63" s="2" customFormat="1" ht="16.5" customHeight="1">
      <c r="A84" s="38"/>
      <c r="B84" s="39"/>
      <c r="C84" s="40"/>
      <c r="D84" s="40"/>
      <c r="E84" s="430" t="s">
        <v>4002</v>
      </c>
      <c r="F84" s="432"/>
      <c r="G84" s="432"/>
      <c r="H84" s="432"/>
      <c r="I84" s="40"/>
      <c r="J84" s="40"/>
      <c r="K84" s="40"/>
      <c r="L84" s="11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63" s="2" customFormat="1" ht="12" customHeight="1">
      <c r="A85" s="38"/>
      <c r="B85" s="39"/>
      <c r="C85" s="33" t="s">
        <v>2649</v>
      </c>
      <c r="D85" s="40"/>
      <c r="E85" s="40"/>
      <c r="F85" s="40"/>
      <c r="G85" s="40"/>
      <c r="H85" s="40"/>
      <c r="I85" s="40"/>
      <c r="J85" s="40"/>
      <c r="K85" s="40"/>
      <c r="L85" s="11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63" s="2" customFormat="1" ht="16.5" customHeight="1">
      <c r="A86" s="38"/>
      <c r="B86" s="39"/>
      <c r="C86" s="40"/>
      <c r="D86" s="40"/>
      <c r="E86" s="384" t="str">
        <f>E11</f>
        <v>3 - GSM</v>
      </c>
      <c r="F86" s="432"/>
      <c r="G86" s="432"/>
      <c r="H86" s="432"/>
      <c r="I86" s="40"/>
      <c r="J86" s="40"/>
      <c r="K86" s="40"/>
      <c r="L86" s="11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pans="1:63" s="2" customFormat="1" ht="6.95" customHeight="1">
      <c r="A87" s="38"/>
      <c r="B87" s="39"/>
      <c r="C87" s="40"/>
      <c r="D87" s="40"/>
      <c r="E87" s="40"/>
      <c r="F87" s="40"/>
      <c r="G87" s="40"/>
      <c r="H87" s="40"/>
      <c r="I87" s="40"/>
      <c r="J87" s="40"/>
      <c r="K87" s="40"/>
      <c r="L87" s="11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pans="1:63" s="2" customFormat="1" ht="12" customHeight="1">
      <c r="A88" s="38"/>
      <c r="B88" s="39"/>
      <c r="C88" s="33" t="s">
        <v>20</v>
      </c>
      <c r="D88" s="40"/>
      <c r="E88" s="40"/>
      <c r="F88" s="31" t="str">
        <f>F14</f>
        <v xml:space="preserve"> </v>
      </c>
      <c r="G88" s="40"/>
      <c r="H88" s="40"/>
      <c r="I88" s="33" t="s">
        <v>22</v>
      </c>
      <c r="J88" s="63" t="str">
        <f>IF(J14="","",J14)</f>
        <v>14. 12. 2025</v>
      </c>
      <c r="K88" s="40"/>
      <c r="L88" s="11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63" s="2" customFormat="1" ht="6.95" customHeight="1">
      <c r="A89" s="38"/>
      <c r="B89" s="39"/>
      <c r="C89" s="40"/>
      <c r="D89" s="40"/>
      <c r="E89" s="40"/>
      <c r="F89" s="40"/>
      <c r="G89" s="40"/>
      <c r="H89" s="40"/>
      <c r="I89" s="40"/>
      <c r="J89" s="40"/>
      <c r="K89" s="40"/>
      <c r="L89" s="11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63" s="2" customFormat="1" ht="15.2" customHeight="1">
      <c r="A90" s="38"/>
      <c r="B90" s="39"/>
      <c r="C90" s="33" t="s">
        <v>24</v>
      </c>
      <c r="D90" s="40"/>
      <c r="E90" s="40"/>
      <c r="F90" s="31" t="str">
        <f>E17</f>
        <v>Město Bílina, Břežánská 50/4, 418 01 Bílina</v>
      </c>
      <c r="G90" s="40"/>
      <c r="H90" s="40"/>
      <c r="I90" s="33" t="s">
        <v>32</v>
      </c>
      <c r="J90" s="36" t="str">
        <f>E23</f>
        <v xml:space="preserve"> </v>
      </c>
      <c r="K90" s="40"/>
      <c r="L90" s="11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63" s="2" customFormat="1" ht="15.2" customHeight="1">
      <c r="A91" s="38"/>
      <c r="B91" s="39"/>
      <c r="C91" s="33" t="s">
        <v>30</v>
      </c>
      <c r="D91" s="40"/>
      <c r="E91" s="40"/>
      <c r="F91" s="31" t="str">
        <f>IF(E20="","",E20)</f>
        <v>Vyplň údaj</v>
      </c>
      <c r="G91" s="40"/>
      <c r="H91" s="40"/>
      <c r="I91" s="33" t="s">
        <v>34</v>
      </c>
      <c r="J91" s="36" t="str">
        <f>E26</f>
        <v xml:space="preserve"> </v>
      </c>
      <c r="K91" s="40"/>
      <c r="L91" s="11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63" s="2" customFormat="1" ht="10.35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11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63" s="11" customFormat="1" ht="29.25" customHeight="1">
      <c r="A93" s="156"/>
      <c r="B93" s="157"/>
      <c r="C93" s="158" t="s">
        <v>193</v>
      </c>
      <c r="D93" s="159" t="s">
        <v>56</v>
      </c>
      <c r="E93" s="159" t="s">
        <v>52</v>
      </c>
      <c r="F93" s="159" t="s">
        <v>53</v>
      </c>
      <c r="G93" s="159" t="s">
        <v>194</v>
      </c>
      <c r="H93" s="159" t="s">
        <v>195</v>
      </c>
      <c r="I93" s="159" t="s">
        <v>196</v>
      </c>
      <c r="J93" s="159" t="s">
        <v>165</v>
      </c>
      <c r="K93" s="160" t="s">
        <v>197</v>
      </c>
      <c r="L93" s="161"/>
      <c r="M93" s="72" t="s">
        <v>18</v>
      </c>
      <c r="N93" s="73" t="s">
        <v>41</v>
      </c>
      <c r="O93" s="73" t="s">
        <v>198</v>
      </c>
      <c r="P93" s="73" t="s">
        <v>199</v>
      </c>
      <c r="Q93" s="73" t="s">
        <v>200</v>
      </c>
      <c r="R93" s="73" t="s">
        <v>201</v>
      </c>
      <c r="S93" s="73" t="s">
        <v>202</v>
      </c>
      <c r="T93" s="73" t="s">
        <v>203</v>
      </c>
      <c r="U93" s="74" t="s">
        <v>204</v>
      </c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</row>
    <row r="94" spans="1:63" s="2" customFormat="1" ht="22.9" customHeight="1">
      <c r="A94" s="38"/>
      <c r="B94" s="39"/>
      <c r="C94" s="79" t="s">
        <v>205</v>
      </c>
      <c r="D94" s="40"/>
      <c r="E94" s="40"/>
      <c r="F94" s="40"/>
      <c r="G94" s="40"/>
      <c r="H94" s="40"/>
      <c r="I94" s="40"/>
      <c r="J94" s="162">
        <f>BK94</f>
        <v>0</v>
      </c>
      <c r="K94" s="40"/>
      <c r="L94" s="43"/>
      <c r="M94" s="75"/>
      <c r="N94" s="163"/>
      <c r="O94" s="76"/>
      <c r="P94" s="164">
        <f>P95+P141</f>
        <v>0</v>
      </c>
      <c r="Q94" s="76"/>
      <c r="R94" s="164">
        <f>R95+R141</f>
        <v>0.14657999999999996</v>
      </c>
      <c r="S94" s="76"/>
      <c r="T94" s="164">
        <f>T95+T141</f>
        <v>0.17499999999999999</v>
      </c>
      <c r="U94" s="77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T94" s="21" t="s">
        <v>70</v>
      </c>
      <c r="AU94" s="21" t="s">
        <v>166</v>
      </c>
      <c r="BK94" s="165">
        <f>BK95+BK141</f>
        <v>0</v>
      </c>
    </row>
    <row r="95" spans="1:63" s="12" customFormat="1" ht="25.9" customHeight="1">
      <c r="B95" s="166"/>
      <c r="C95" s="167"/>
      <c r="D95" s="168" t="s">
        <v>70</v>
      </c>
      <c r="E95" s="169" t="s">
        <v>206</v>
      </c>
      <c r="F95" s="169" t="s">
        <v>1091</v>
      </c>
      <c r="G95" s="167"/>
      <c r="H95" s="167"/>
      <c r="I95" s="170"/>
      <c r="J95" s="171">
        <f>BK95</f>
        <v>0</v>
      </c>
      <c r="K95" s="167"/>
      <c r="L95" s="172"/>
      <c r="M95" s="173"/>
      <c r="N95" s="174"/>
      <c r="O95" s="174"/>
      <c r="P95" s="175">
        <f>P96+P106</f>
        <v>0</v>
      </c>
      <c r="Q95" s="174"/>
      <c r="R95" s="175">
        <f>R96+R106</f>
        <v>0.13817999999999997</v>
      </c>
      <c r="S95" s="174"/>
      <c r="T95" s="175">
        <f>T96+T106</f>
        <v>0.17499999999999999</v>
      </c>
      <c r="U95" s="176"/>
      <c r="AR95" s="177" t="s">
        <v>76</v>
      </c>
      <c r="AT95" s="178" t="s">
        <v>70</v>
      </c>
      <c r="AU95" s="178" t="s">
        <v>71</v>
      </c>
      <c r="AY95" s="177" t="s">
        <v>208</v>
      </c>
      <c r="BK95" s="179">
        <f>BK96+BK106</f>
        <v>0</v>
      </c>
    </row>
    <row r="96" spans="1:63" s="12" customFormat="1" ht="22.9" customHeight="1">
      <c r="B96" s="166"/>
      <c r="C96" s="167"/>
      <c r="D96" s="168" t="s">
        <v>70</v>
      </c>
      <c r="E96" s="180" t="s">
        <v>103</v>
      </c>
      <c r="F96" s="180" t="s">
        <v>209</v>
      </c>
      <c r="G96" s="167"/>
      <c r="H96" s="167"/>
      <c r="I96" s="170"/>
      <c r="J96" s="181">
        <f>BK96</f>
        <v>0</v>
      </c>
      <c r="K96" s="167"/>
      <c r="L96" s="172"/>
      <c r="M96" s="173"/>
      <c r="N96" s="174"/>
      <c r="O96" s="174"/>
      <c r="P96" s="175">
        <f>P97</f>
        <v>0</v>
      </c>
      <c r="Q96" s="174"/>
      <c r="R96" s="175">
        <f>R97</f>
        <v>0.13607999999999998</v>
      </c>
      <c r="S96" s="174"/>
      <c r="T96" s="175">
        <f>T97</f>
        <v>0</v>
      </c>
      <c r="U96" s="176"/>
      <c r="AR96" s="177" t="s">
        <v>76</v>
      </c>
      <c r="AT96" s="178" t="s">
        <v>70</v>
      </c>
      <c r="AU96" s="178" t="s">
        <v>76</v>
      </c>
      <c r="AY96" s="177" t="s">
        <v>208</v>
      </c>
      <c r="BK96" s="179">
        <f>BK97</f>
        <v>0</v>
      </c>
    </row>
    <row r="97" spans="1:65" s="12" customFormat="1" ht="20.85" customHeight="1">
      <c r="B97" s="166"/>
      <c r="C97" s="167"/>
      <c r="D97" s="168" t="s">
        <v>70</v>
      </c>
      <c r="E97" s="180" t="s">
        <v>210</v>
      </c>
      <c r="F97" s="180" t="s">
        <v>211</v>
      </c>
      <c r="G97" s="167"/>
      <c r="H97" s="167"/>
      <c r="I97" s="170"/>
      <c r="J97" s="181">
        <f>BK97</f>
        <v>0</v>
      </c>
      <c r="K97" s="167"/>
      <c r="L97" s="172"/>
      <c r="M97" s="173"/>
      <c r="N97" s="174"/>
      <c r="O97" s="174"/>
      <c r="P97" s="175">
        <f>SUM(P98:P105)</f>
        <v>0</v>
      </c>
      <c r="Q97" s="174"/>
      <c r="R97" s="175">
        <f>SUM(R98:R105)</f>
        <v>0.13607999999999998</v>
      </c>
      <c r="S97" s="174"/>
      <c r="T97" s="175">
        <f>SUM(T98:T105)</f>
        <v>0</v>
      </c>
      <c r="U97" s="176"/>
      <c r="AR97" s="177" t="s">
        <v>76</v>
      </c>
      <c r="AT97" s="178" t="s">
        <v>70</v>
      </c>
      <c r="AU97" s="178" t="s">
        <v>80</v>
      </c>
      <c r="AY97" s="177" t="s">
        <v>208</v>
      </c>
      <c r="BK97" s="179">
        <f>SUM(BK98:BK105)</f>
        <v>0</v>
      </c>
    </row>
    <row r="98" spans="1:65" s="2" customFormat="1" ht="21.75" customHeight="1">
      <c r="A98" s="38"/>
      <c r="B98" s="39"/>
      <c r="C98" s="182" t="s">
        <v>76</v>
      </c>
      <c r="D98" s="182" t="s">
        <v>212</v>
      </c>
      <c r="E98" s="183" t="s">
        <v>3216</v>
      </c>
      <c r="F98" s="184" t="s">
        <v>3217</v>
      </c>
      <c r="G98" s="185" t="s">
        <v>129</v>
      </c>
      <c r="H98" s="186">
        <v>1.4</v>
      </c>
      <c r="I98" s="187"/>
      <c r="J98" s="186">
        <f>ROUND(I98*H98,2)</f>
        <v>0</v>
      </c>
      <c r="K98" s="184" t="s">
        <v>215</v>
      </c>
      <c r="L98" s="43"/>
      <c r="M98" s="188" t="s">
        <v>18</v>
      </c>
      <c r="N98" s="189" t="s">
        <v>42</v>
      </c>
      <c r="O98" s="68"/>
      <c r="P98" s="190">
        <f>O98*H98</f>
        <v>0</v>
      </c>
      <c r="Q98" s="190">
        <v>5.6000000000000001E-2</v>
      </c>
      <c r="R98" s="190">
        <f>Q98*H98</f>
        <v>7.8399999999999997E-2</v>
      </c>
      <c r="S98" s="190">
        <v>0</v>
      </c>
      <c r="T98" s="190">
        <f>S98*H98</f>
        <v>0</v>
      </c>
      <c r="U98" s="191" t="s">
        <v>18</v>
      </c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R98" s="192" t="s">
        <v>89</v>
      </c>
      <c r="AT98" s="192" t="s">
        <v>212</v>
      </c>
      <c r="AU98" s="192" t="s">
        <v>83</v>
      </c>
      <c r="AY98" s="21" t="s">
        <v>208</v>
      </c>
      <c r="BE98" s="193">
        <f>IF(N98="základní",J98,0)</f>
        <v>0</v>
      </c>
      <c r="BF98" s="193">
        <f>IF(N98="snížená",J98,0)</f>
        <v>0</v>
      </c>
      <c r="BG98" s="193">
        <f>IF(N98="zákl. přenesená",J98,0)</f>
        <v>0</v>
      </c>
      <c r="BH98" s="193">
        <f>IF(N98="sníž. přenesená",J98,0)</f>
        <v>0</v>
      </c>
      <c r="BI98" s="193">
        <f>IF(N98="nulová",J98,0)</f>
        <v>0</v>
      </c>
      <c r="BJ98" s="21" t="s">
        <v>76</v>
      </c>
      <c r="BK98" s="193">
        <f>ROUND(I98*H98,2)</f>
        <v>0</v>
      </c>
      <c r="BL98" s="21" t="s">
        <v>89</v>
      </c>
      <c r="BM98" s="192" t="s">
        <v>4882</v>
      </c>
    </row>
    <row r="99" spans="1:65" s="2" customFormat="1" ht="11.25">
      <c r="A99" s="38"/>
      <c r="B99" s="39"/>
      <c r="C99" s="40"/>
      <c r="D99" s="194" t="s">
        <v>217</v>
      </c>
      <c r="E99" s="40"/>
      <c r="F99" s="195" t="s">
        <v>3219</v>
      </c>
      <c r="G99" s="40"/>
      <c r="H99" s="40"/>
      <c r="I99" s="196"/>
      <c r="J99" s="40"/>
      <c r="K99" s="40"/>
      <c r="L99" s="43"/>
      <c r="M99" s="197"/>
      <c r="N99" s="198"/>
      <c r="O99" s="68"/>
      <c r="P99" s="68"/>
      <c r="Q99" s="68"/>
      <c r="R99" s="68"/>
      <c r="S99" s="68"/>
      <c r="T99" s="68"/>
      <c r="U99" s="69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T99" s="21" t="s">
        <v>217</v>
      </c>
      <c r="AU99" s="21" t="s">
        <v>83</v>
      </c>
    </row>
    <row r="100" spans="1:65" s="2" customFormat="1" ht="11.25">
      <c r="A100" s="38"/>
      <c r="B100" s="39"/>
      <c r="C100" s="40"/>
      <c r="D100" s="199" t="s">
        <v>219</v>
      </c>
      <c r="E100" s="40"/>
      <c r="F100" s="200" t="s">
        <v>3220</v>
      </c>
      <c r="G100" s="40"/>
      <c r="H100" s="40"/>
      <c r="I100" s="196"/>
      <c r="J100" s="40"/>
      <c r="K100" s="40"/>
      <c r="L100" s="43"/>
      <c r="M100" s="197"/>
      <c r="N100" s="198"/>
      <c r="O100" s="68"/>
      <c r="P100" s="68"/>
      <c r="Q100" s="68"/>
      <c r="R100" s="68"/>
      <c r="S100" s="68"/>
      <c r="T100" s="68"/>
      <c r="U100" s="69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T100" s="21" t="s">
        <v>219</v>
      </c>
      <c r="AU100" s="21" t="s">
        <v>83</v>
      </c>
    </row>
    <row r="101" spans="1:65" s="14" customFormat="1" ht="11.25">
      <c r="B101" s="211"/>
      <c r="C101" s="212"/>
      <c r="D101" s="194" t="s">
        <v>221</v>
      </c>
      <c r="E101" s="213" t="s">
        <v>18</v>
      </c>
      <c r="F101" s="214" t="s">
        <v>4883</v>
      </c>
      <c r="G101" s="212"/>
      <c r="H101" s="215">
        <v>1.4</v>
      </c>
      <c r="I101" s="216"/>
      <c r="J101" s="212"/>
      <c r="K101" s="212"/>
      <c r="L101" s="217"/>
      <c r="M101" s="218"/>
      <c r="N101" s="219"/>
      <c r="O101" s="219"/>
      <c r="P101" s="219"/>
      <c r="Q101" s="219"/>
      <c r="R101" s="219"/>
      <c r="S101" s="219"/>
      <c r="T101" s="219"/>
      <c r="U101" s="220"/>
      <c r="AT101" s="221" t="s">
        <v>221</v>
      </c>
      <c r="AU101" s="221" t="s">
        <v>83</v>
      </c>
      <c r="AV101" s="14" t="s">
        <v>80</v>
      </c>
      <c r="AW101" s="14" t="s">
        <v>33</v>
      </c>
      <c r="AX101" s="14" t="s">
        <v>76</v>
      </c>
      <c r="AY101" s="221" t="s">
        <v>208</v>
      </c>
    </row>
    <row r="102" spans="1:65" s="2" customFormat="1" ht="24.2" customHeight="1">
      <c r="A102" s="38"/>
      <c r="B102" s="39"/>
      <c r="C102" s="182" t="s">
        <v>80</v>
      </c>
      <c r="D102" s="182" t="s">
        <v>212</v>
      </c>
      <c r="E102" s="183" t="s">
        <v>1334</v>
      </c>
      <c r="F102" s="184" t="s">
        <v>1335</v>
      </c>
      <c r="G102" s="185" t="s">
        <v>129</v>
      </c>
      <c r="H102" s="186">
        <v>1.4</v>
      </c>
      <c r="I102" s="187"/>
      <c r="J102" s="186">
        <f>ROUND(I102*H102,2)</f>
        <v>0</v>
      </c>
      <c r="K102" s="184" t="s">
        <v>215</v>
      </c>
      <c r="L102" s="43"/>
      <c r="M102" s="188" t="s">
        <v>18</v>
      </c>
      <c r="N102" s="189" t="s">
        <v>42</v>
      </c>
      <c r="O102" s="68"/>
      <c r="P102" s="190">
        <f>O102*H102</f>
        <v>0</v>
      </c>
      <c r="Q102" s="190">
        <v>4.1200000000000001E-2</v>
      </c>
      <c r="R102" s="190">
        <f>Q102*H102</f>
        <v>5.7679999999999995E-2</v>
      </c>
      <c r="S102" s="190">
        <v>0</v>
      </c>
      <c r="T102" s="190">
        <f>S102*H102</f>
        <v>0</v>
      </c>
      <c r="U102" s="191" t="s">
        <v>18</v>
      </c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R102" s="192" t="s">
        <v>89</v>
      </c>
      <c r="AT102" s="192" t="s">
        <v>212</v>
      </c>
      <c r="AU102" s="192" t="s">
        <v>83</v>
      </c>
      <c r="AY102" s="21" t="s">
        <v>208</v>
      </c>
      <c r="BE102" s="193">
        <f>IF(N102="základní",J102,0)</f>
        <v>0</v>
      </c>
      <c r="BF102" s="193">
        <f>IF(N102="snížená",J102,0)</f>
        <v>0</v>
      </c>
      <c r="BG102" s="193">
        <f>IF(N102="zákl. přenesená",J102,0)</f>
        <v>0</v>
      </c>
      <c r="BH102" s="193">
        <f>IF(N102="sníž. přenesená",J102,0)</f>
        <v>0</v>
      </c>
      <c r="BI102" s="193">
        <f>IF(N102="nulová",J102,0)</f>
        <v>0</v>
      </c>
      <c r="BJ102" s="21" t="s">
        <v>76</v>
      </c>
      <c r="BK102" s="193">
        <f>ROUND(I102*H102,2)</f>
        <v>0</v>
      </c>
      <c r="BL102" s="21" t="s">
        <v>89</v>
      </c>
      <c r="BM102" s="192" t="s">
        <v>4884</v>
      </c>
    </row>
    <row r="103" spans="1:65" s="2" customFormat="1" ht="19.5">
      <c r="A103" s="38"/>
      <c r="B103" s="39"/>
      <c r="C103" s="40"/>
      <c r="D103" s="194" t="s">
        <v>217</v>
      </c>
      <c r="E103" s="40"/>
      <c r="F103" s="195" t="s">
        <v>1337</v>
      </c>
      <c r="G103" s="40"/>
      <c r="H103" s="40"/>
      <c r="I103" s="196"/>
      <c r="J103" s="40"/>
      <c r="K103" s="40"/>
      <c r="L103" s="43"/>
      <c r="M103" s="197"/>
      <c r="N103" s="198"/>
      <c r="O103" s="68"/>
      <c r="P103" s="68"/>
      <c r="Q103" s="68"/>
      <c r="R103" s="68"/>
      <c r="S103" s="68"/>
      <c r="T103" s="68"/>
      <c r="U103" s="69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T103" s="21" t="s">
        <v>217</v>
      </c>
      <c r="AU103" s="21" t="s">
        <v>83</v>
      </c>
    </row>
    <row r="104" spans="1:65" s="2" customFormat="1" ht="11.25">
      <c r="A104" s="38"/>
      <c r="B104" s="39"/>
      <c r="C104" s="40"/>
      <c r="D104" s="199" t="s">
        <v>219</v>
      </c>
      <c r="E104" s="40"/>
      <c r="F104" s="200" t="s">
        <v>1338</v>
      </c>
      <c r="G104" s="40"/>
      <c r="H104" s="40"/>
      <c r="I104" s="196"/>
      <c r="J104" s="40"/>
      <c r="K104" s="40"/>
      <c r="L104" s="43"/>
      <c r="M104" s="197"/>
      <c r="N104" s="198"/>
      <c r="O104" s="68"/>
      <c r="P104" s="68"/>
      <c r="Q104" s="68"/>
      <c r="R104" s="68"/>
      <c r="S104" s="68"/>
      <c r="T104" s="68"/>
      <c r="U104" s="69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T104" s="21" t="s">
        <v>219</v>
      </c>
      <c r="AU104" s="21" t="s">
        <v>83</v>
      </c>
    </row>
    <row r="105" spans="1:65" s="14" customFormat="1" ht="11.25">
      <c r="B105" s="211"/>
      <c r="C105" s="212"/>
      <c r="D105" s="194" t="s">
        <v>221</v>
      </c>
      <c r="E105" s="213" t="s">
        <v>18</v>
      </c>
      <c r="F105" s="214" t="s">
        <v>4883</v>
      </c>
      <c r="G105" s="212"/>
      <c r="H105" s="215">
        <v>1.4</v>
      </c>
      <c r="I105" s="216"/>
      <c r="J105" s="212"/>
      <c r="K105" s="212"/>
      <c r="L105" s="217"/>
      <c r="M105" s="218"/>
      <c r="N105" s="219"/>
      <c r="O105" s="219"/>
      <c r="P105" s="219"/>
      <c r="Q105" s="219"/>
      <c r="R105" s="219"/>
      <c r="S105" s="219"/>
      <c r="T105" s="219"/>
      <c r="U105" s="220"/>
      <c r="AT105" s="221" t="s">
        <v>221</v>
      </c>
      <c r="AU105" s="221" t="s">
        <v>83</v>
      </c>
      <c r="AV105" s="14" t="s">
        <v>80</v>
      </c>
      <c r="AW105" s="14" t="s">
        <v>33</v>
      </c>
      <c r="AX105" s="14" t="s">
        <v>76</v>
      </c>
      <c r="AY105" s="221" t="s">
        <v>208</v>
      </c>
    </row>
    <row r="106" spans="1:65" s="12" customFormat="1" ht="22.9" customHeight="1">
      <c r="B106" s="166"/>
      <c r="C106" s="167"/>
      <c r="D106" s="168" t="s">
        <v>70</v>
      </c>
      <c r="E106" s="180" t="s">
        <v>248</v>
      </c>
      <c r="F106" s="180" t="s">
        <v>1578</v>
      </c>
      <c r="G106" s="167"/>
      <c r="H106" s="167"/>
      <c r="I106" s="170"/>
      <c r="J106" s="181">
        <f>BK106</f>
        <v>0</v>
      </c>
      <c r="K106" s="167"/>
      <c r="L106" s="172"/>
      <c r="M106" s="173"/>
      <c r="N106" s="174"/>
      <c r="O106" s="174"/>
      <c r="P106" s="175">
        <f>P107+P116+P137</f>
        <v>0</v>
      </c>
      <c r="Q106" s="174"/>
      <c r="R106" s="175">
        <f>R107+R116+R137</f>
        <v>2.1000000000000003E-3</v>
      </c>
      <c r="S106" s="174"/>
      <c r="T106" s="175">
        <f>T107+T116+T137</f>
        <v>0.17499999999999999</v>
      </c>
      <c r="U106" s="176"/>
      <c r="AR106" s="177" t="s">
        <v>76</v>
      </c>
      <c r="AT106" s="178" t="s">
        <v>70</v>
      </c>
      <c r="AU106" s="178" t="s">
        <v>76</v>
      </c>
      <c r="AY106" s="177" t="s">
        <v>208</v>
      </c>
      <c r="BK106" s="179">
        <f>BK107+BK116+BK137</f>
        <v>0</v>
      </c>
    </row>
    <row r="107" spans="1:65" s="12" customFormat="1" ht="20.85" customHeight="1">
      <c r="B107" s="166"/>
      <c r="C107" s="167"/>
      <c r="D107" s="168" t="s">
        <v>70</v>
      </c>
      <c r="E107" s="180" t="s">
        <v>410</v>
      </c>
      <c r="F107" s="180" t="s">
        <v>411</v>
      </c>
      <c r="G107" s="167"/>
      <c r="H107" s="167"/>
      <c r="I107" s="170"/>
      <c r="J107" s="181">
        <f>BK107</f>
        <v>0</v>
      </c>
      <c r="K107" s="167"/>
      <c r="L107" s="172"/>
      <c r="M107" s="173"/>
      <c r="N107" s="174"/>
      <c r="O107" s="174"/>
      <c r="P107" s="175">
        <f>SUM(P108:P115)</f>
        <v>0</v>
      </c>
      <c r="Q107" s="174"/>
      <c r="R107" s="175">
        <f>SUM(R108:R115)</f>
        <v>2.1000000000000003E-3</v>
      </c>
      <c r="S107" s="174"/>
      <c r="T107" s="175">
        <f>SUM(T108:T115)</f>
        <v>0.17499999999999999</v>
      </c>
      <c r="U107" s="176"/>
      <c r="AR107" s="177" t="s">
        <v>76</v>
      </c>
      <c r="AT107" s="178" t="s">
        <v>70</v>
      </c>
      <c r="AU107" s="178" t="s">
        <v>80</v>
      </c>
      <c r="AY107" s="177" t="s">
        <v>208</v>
      </c>
      <c r="BK107" s="179">
        <f>SUM(BK108:BK115)</f>
        <v>0</v>
      </c>
    </row>
    <row r="108" spans="1:65" s="2" customFormat="1" ht="24.2" customHeight="1">
      <c r="A108" s="38"/>
      <c r="B108" s="39"/>
      <c r="C108" s="182" t="s">
        <v>83</v>
      </c>
      <c r="D108" s="182" t="s">
        <v>212</v>
      </c>
      <c r="E108" s="183" t="s">
        <v>4021</v>
      </c>
      <c r="F108" s="184" t="s">
        <v>4022</v>
      </c>
      <c r="G108" s="185" t="s">
        <v>331</v>
      </c>
      <c r="H108" s="186">
        <v>35</v>
      </c>
      <c r="I108" s="187"/>
      <c r="J108" s="186">
        <f>ROUND(I108*H108,2)</f>
        <v>0</v>
      </c>
      <c r="K108" s="184" t="s">
        <v>215</v>
      </c>
      <c r="L108" s="43"/>
      <c r="M108" s="188" t="s">
        <v>18</v>
      </c>
      <c r="N108" s="189" t="s">
        <v>42</v>
      </c>
      <c r="O108" s="68"/>
      <c r="P108" s="190">
        <f>O108*H108</f>
        <v>0</v>
      </c>
      <c r="Q108" s="190">
        <v>1.0000000000000001E-5</v>
      </c>
      <c r="R108" s="190">
        <f>Q108*H108</f>
        <v>3.5000000000000005E-4</v>
      </c>
      <c r="S108" s="190">
        <v>2E-3</v>
      </c>
      <c r="T108" s="190">
        <f>S108*H108</f>
        <v>7.0000000000000007E-2</v>
      </c>
      <c r="U108" s="191" t="s">
        <v>18</v>
      </c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R108" s="192" t="s">
        <v>89</v>
      </c>
      <c r="AT108" s="192" t="s">
        <v>212</v>
      </c>
      <c r="AU108" s="192" t="s">
        <v>83</v>
      </c>
      <c r="AY108" s="21" t="s">
        <v>208</v>
      </c>
      <c r="BE108" s="193">
        <f>IF(N108="základní",J108,0)</f>
        <v>0</v>
      </c>
      <c r="BF108" s="193">
        <f>IF(N108="snížená",J108,0)</f>
        <v>0</v>
      </c>
      <c r="BG108" s="193">
        <f>IF(N108="zákl. přenesená",J108,0)</f>
        <v>0</v>
      </c>
      <c r="BH108" s="193">
        <f>IF(N108="sníž. přenesená",J108,0)</f>
        <v>0</v>
      </c>
      <c r="BI108" s="193">
        <f>IF(N108="nulová",J108,0)</f>
        <v>0</v>
      </c>
      <c r="BJ108" s="21" t="s">
        <v>76</v>
      </c>
      <c r="BK108" s="193">
        <f>ROUND(I108*H108,2)</f>
        <v>0</v>
      </c>
      <c r="BL108" s="21" t="s">
        <v>89</v>
      </c>
      <c r="BM108" s="192" t="s">
        <v>4885</v>
      </c>
    </row>
    <row r="109" spans="1:65" s="2" customFormat="1" ht="19.5">
      <c r="A109" s="38"/>
      <c r="B109" s="39"/>
      <c r="C109" s="40"/>
      <c r="D109" s="194" t="s">
        <v>217</v>
      </c>
      <c r="E109" s="40"/>
      <c r="F109" s="195" t="s">
        <v>4024</v>
      </c>
      <c r="G109" s="40"/>
      <c r="H109" s="40"/>
      <c r="I109" s="196"/>
      <c r="J109" s="40"/>
      <c r="K109" s="40"/>
      <c r="L109" s="43"/>
      <c r="M109" s="197"/>
      <c r="N109" s="198"/>
      <c r="O109" s="68"/>
      <c r="P109" s="68"/>
      <c r="Q109" s="68"/>
      <c r="R109" s="68"/>
      <c r="S109" s="68"/>
      <c r="T109" s="68"/>
      <c r="U109" s="69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T109" s="21" t="s">
        <v>217</v>
      </c>
      <c r="AU109" s="21" t="s">
        <v>83</v>
      </c>
    </row>
    <row r="110" spans="1:65" s="2" customFormat="1" ht="11.25">
      <c r="A110" s="38"/>
      <c r="B110" s="39"/>
      <c r="C110" s="40"/>
      <c r="D110" s="199" t="s">
        <v>219</v>
      </c>
      <c r="E110" s="40"/>
      <c r="F110" s="200" t="s">
        <v>4025</v>
      </c>
      <c r="G110" s="40"/>
      <c r="H110" s="40"/>
      <c r="I110" s="196"/>
      <c r="J110" s="40"/>
      <c r="K110" s="40"/>
      <c r="L110" s="43"/>
      <c r="M110" s="197"/>
      <c r="N110" s="198"/>
      <c r="O110" s="68"/>
      <c r="P110" s="68"/>
      <c r="Q110" s="68"/>
      <c r="R110" s="68"/>
      <c r="S110" s="68"/>
      <c r="T110" s="68"/>
      <c r="U110" s="69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T110" s="21" t="s">
        <v>219</v>
      </c>
      <c r="AU110" s="21" t="s">
        <v>83</v>
      </c>
    </row>
    <row r="111" spans="1:65" s="14" customFormat="1" ht="11.25">
      <c r="B111" s="211"/>
      <c r="C111" s="212"/>
      <c r="D111" s="194" t="s">
        <v>221</v>
      </c>
      <c r="E111" s="213" t="s">
        <v>18</v>
      </c>
      <c r="F111" s="214" t="s">
        <v>564</v>
      </c>
      <c r="G111" s="212"/>
      <c r="H111" s="215">
        <v>35</v>
      </c>
      <c r="I111" s="216"/>
      <c r="J111" s="212"/>
      <c r="K111" s="212"/>
      <c r="L111" s="217"/>
      <c r="M111" s="218"/>
      <c r="N111" s="219"/>
      <c r="O111" s="219"/>
      <c r="P111" s="219"/>
      <c r="Q111" s="219"/>
      <c r="R111" s="219"/>
      <c r="S111" s="219"/>
      <c r="T111" s="219"/>
      <c r="U111" s="220"/>
      <c r="AT111" s="221" t="s">
        <v>221</v>
      </c>
      <c r="AU111" s="221" t="s">
        <v>83</v>
      </c>
      <c r="AV111" s="14" t="s">
        <v>80</v>
      </c>
      <c r="AW111" s="14" t="s">
        <v>33</v>
      </c>
      <c r="AX111" s="14" t="s">
        <v>76</v>
      </c>
      <c r="AY111" s="221" t="s">
        <v>208</v>
      </c>
    </row>
    <row r="112" spans="1:65" s="2" customFormat="1" ht="21.75" customHeight="1">
      <c r="A112" s="38"/>
      <c r="B112" s="39"/>
      <c r="C112" s="182" t="s">
        <v>89</v>
      </c>
      <c r="D112" s="182" t="s">
        <v>212</v>
      </c>
      <c r="E112" s="183" t="s">
        <v>4886</v>
      </c>
      <c r="F112" s="184" t="s">
        <v>4887</v>
      </c>
      <c r="G112" s="185" t="s">
        <v>331</v>
      </c>
      <c r="H112" s="186">
        <v>35</v>
      </c>
      <c r="I112" s="187"/>
      <c r="J112" s="186">
        <f>ROUND(I112*H112,2)</f>
        <v>0</v>
      </c>
      <c r="K112" s="184" t="s">
        <v>215</v>
      </c>
      <c r="L112" s="43"/>
      <c r="M112" s="188" t="s">
        <v>18</v>
      </c>
      <c r="N112" s="189" t="s">
        <v>42</v>
      </c>
      <c r="O112" s="68"/>
      <c r="P112" s="190">
        <f>O112*H112</f>
        <v>0</v>
      </c>
      <c r="Q112" s="190">
        <v>5.0000000000000002E-5</v>
      </c>
      <c r="R112" s="190">
        <f>Q112*H112</f>
        <v>1.75E-3</v>
      </c>
      <c r="S112" s="190">
        <v>3.0000000000000001E-3</v>
      </c>
      <c r="T112" s="190">
        <f>S112*H112</f>
        <v>0.105</v>
      </c>
      <c r="U112" s="191" t="s">
        <v>18</v>
      </c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R112" s="192" t="s">
        <v>89</v>
      </c>
      <c r="AT112" s="192" t="s">
        <v>212</v>
      </c>
      <c r="AU112" s="192" t="s">
        <v>83</v>
      </c>
      <c r="AY112" s="21" t="s">
        <v>208</v>
      </c>
      <c r="BE112" s="193">
        <f>IF(N112="základní",J112,0)</f>
        <v>0</v>
      </c>
      <c r="BF112" s="193">
        <f>IF(N112="snížená",J112,0)</f>
        <v>0</v>
      </c>
      <c r="BG112" s="193">
        <f>IF(N112="zákl. přenesená",J112,0)</f>
        <v>0</v>
      </c>
      <c r="BH112" s="193">
        <f>IF(N112="sníž. přenesená",J112,0)</f>
        <v>0</v>
      </c>
      <c r="BI112" s="193">
        <f>IF(N112="nulová",J112,0)</f>
        <v>0</v>
      </c>
      <c r="BJ112" s="21" t="s">
        <v>76</v>
      </c>
      <c r="BK112" s="193">
        <f>ROUND(I112*H112,2)</f>
        <v>0</v>
      </c>
      <c r="BL112" s="21" t="s">
        <v>89</v>
      </c>
      <c r="BM112" s="192" t="s">
        <v>4888</v>
      </c>
    </row>
    <row r="113" spans="1:65" s="2" customFormat="1" ht="19.5">
      <c r="A113" s="38"/>
      <c r="B113" s="39"/>
      <c r="C113" s="40"/>
      <c r="D113" s="194" t="s">
        <v>217</v>
      </c>
      <c r="E113" s="40"/>
      <c r="F113" s="195" t="s">
        <v>4889</v>
      </c>
      <c r="G113" s="40"/>
      <c r="H113" s="40"/>
      <c r="I113" s="196"/>
      <c r="J113" s="40"/>
      <c r="K113" s="40"/>
      <c r="L113" s="43"/>
      <c r="M113" s="197"/>
      <c r="N113" s="198"/>
      <c r="O113" s="68"/>
      <c r="P113" s="68"/>
      <c r="Q113" s="68"/>
      <c r="R113" s="68"/>
      <c r="S113" s="68"/>
      <c r="T113" s="68"/>
      <c r="U113" s="69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T113" s="21" t="s">
        <v>217</v>
      </c>
      <c r="AU113" s="21" t="s">
        <v>83</v>
      </c>
    </row>
    <row r="114" spans="1:65" s="2" customFormat="1" ht="11.25">
      <c r="A114" s="38"/>
      <c r="B114" s="39"/>
      <c r="C114" s="40"/>
      <c r="D114" s="199" t="s">
        <v>219</v>
      </c>
      <c r="E114" s="40"/>
      <c r="F114" s="200" t="s">
        <v>4890</v>
      </c>
      <c r="G114" s="40"/>
      <c r="H114" s="40"/>
      <c r="I114" s="196"/>
      <c r="J114" s="40"/>
      <c r="K114" s="40"/>
      <c r="L114" s="43"/>
      <c r="M114" s="197"/>
      <c r="N114" s="198"/>
      <c r="O114" s="68"/>
      <c r="P114" s="68"/>
      <c r="Q114" s="68"/>
      <c r="R114" s="68"/>
      <c r="S114" s="68"/>
      <c r="T114" s="68"/>
      <c r="U114" s="69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T114" s="21" t="s">
        <v>219</v>
      </c>
      <c r="AU114" s="21" t="s">
        <v>83</v>
      </c>
    </row>
    <row r="115" spans="1:65" s="14" customFormat="1" ht="11.25">
      <c r="B115" s="211"/>
      <c r="C115" s="212"/>
      <c r="D115" s="194" t="s">
        <v>221</v>
      </c>
      <c r="E115" s="213" t="s">
        <v>18</v>
      </c>
      <c r="F115" s="214" t="s">
        <v>564</v>
      </c>
      <c r="G115" s="212"/>
      <c r="H115" s="215">
        <v>35</v>
      </c>
      <c r="I115" s="216"/>
      <c r="J115" s="212"/>
      <c r="K115" s="212"/>
      <c r="L115" s="217"/>
      <c r="M115" s="218"/>
      <c r="N115" s="219"/>
      <c r="O115" s="219"/>
      <c r="P115" s="219"/>
      <c r="Q115" s="219"/>
      <c r="R115" s="219"/>
      <c r="S115" s="219"/>
      <c r="T115" s="219"/>
      <c r="U115" s="220"/>
      <c r="AT115" s="221" t="s">
        <v>221</v>
      </c>
      <c r="AU115" s="221" t="s">
        <v>83</v>
      </c>
      <c r="AV115" s="14" t="s">
        <v>80</v>
      </c>
      <c r="AW115" s="14" t="s">
        <v>33</v>
      </c>
      <c r="AX115" s="14" t="s">
        <v>76</v>
      </c>
      <c r="AY115" s="221" t="s">
        <v>208</v>
      </c>
    </row>
    <row r="116" spans="1:65" s="12" customFormat="1" ht="20.85" customHeight="1">
      <c r="B116" s="166"/>
      <c r="C116" s="167"/>
      <c r="D116" s="168" t="s">
        <v>70</v>
      </c>
      <c r="E116" s="180" t="s">
        <v>543</v>
      </c>
      <c r="F116" s="180" t="s">
        <v>544</v>
      </c>
      <c r="G116" s="167"/>
      <c r="H116" s="167"/>
      <c r="I116" s="170"/>
      <c r="J116" s="181">
        <f>BK116</f>
        <v>0</v>
      </c>
      <c r="K116" s="167"/>
      <c r="L116" s="172"/>
      <c r="M116" s="173"/>
      <c r="N116" s="174"/>
      <c r="O116" s="174"/>
      <c r="P116" s="175">
        <f>SUM(P117:P136)</f>
        <v>0</v>
      </c>
      <c r="Q116" s="174"/>
      <c r="R116" s="175">
        <f>SUM(R117:R136)</f>
        <v>0</v>
      </c>
      <c r="S116" s="174"/>
      <c r="T116" s="175">
        <f>SUM(T117:T136)</f>
        <v>0</v>
      </c>
      <c r="U116" s="176"/>
      <c r="AR116" s="177" t="s">
        <v>76</v>
      </c>
      <c r="AT116" s="178" t="s">
        <v>70</v>
      </c>
      <c r="AU116" s="178" t="s">
        <v>80</v>
      </c>
      <c r="AY116" s="177" t="s">
        <v>208</v>
      </c>
      <c r="BK116" s="179">
        <f>SUM(BK117:BK136)</f>
        <v>0</v>
      </c>
    </row>
    <row r="117" spans="1:65" s="2" customFormat="1" ht="24.2" customHeight="1">
      <c r="A117" s="38"/>
      <c r="B117" s="39"/>
      <c r="C117" s="182" t="s">
        <v>94</v>
      </c>
      <c r="D117" s="182" t="s">
        <v>212</v>
      </c>
      <c r="E117" s="183" t="s">
        <v>553</v>
      </c>
      <c r="F117" s="184" t="s">
        <v>554</v>
      </c>
      <c r="G117" s="185" t="s">
        <v>548</v>
      </c>
      <c r="H117" s="186">
        <v>0.18</v>
      </c>
      <c r="I117" s="187"/>
      <c r="J117" s="186">
        <f>ROUND(I117*H117,2)</f>
        <v>0</v>
      </c>
      <c r="K117" s="184" t="s">
        <v>215</v>
      </c>
      <c r="L117" s="43"/>
      <c r="M117" s="188" t="s">
        <v>18</v>
      </c>
      <c r="N117" s="189" t="s">
        <v>42</v>
      </c>
      <c r="O117" s="68"/>
      <c r="P117" s="190">
        <f>O117*H117</f>
        <v>0</v>
      </c>
      <c r="Q117" s="190">
        <v>0</v>
      </c>
      <c r="R117" s="190">
        <f>Q117*H117</f>
        <v>0</v>
      </c>
      <c r="S117" s="190">
        <v>0</v>
      </c>
      <c r="T117" s="190">
        <f>S117*H117</f>
        <v>0</v>
      </c>
      <c r="U117" s="191" t="s">
        <v>18</v>
      </c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R117" s="192" t="s">
        <v>89</v>
      </c>
      <c r="AT117" s="192" t="s">
        <v>212</v>
      </c>
      <c r="AU117" s="192" t="s">
        <v>83</v>
      </c>
      <c r="AY117" s="21" t="s">
        <v>208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21" t="s">
        <v>76</v>
      </c>
      <c r="BK117" s="193">
        <f>ROUND(I117*H117,2)</f>
        <v>0</v>
      </c>
      <c r="BL117" s="21" t="s">
        <v>89</v>
      </c>
      <c r="BM117" s="192" t="s">
        <v>4891</v>
      </c>
    </row>
    <row r="118" spans="1:65" s="2" customFormat="1" ht="19.5">
      <c r="A118" s="38"/>
      <c r="B118" s="39"/>
      <c r="C118" s="40"/>
      <c r="D118" s="194" t="s">
        <v>217</v>
      </c>
      <c r="E118" s="40"/>
      <c r="F118" s="195" t="s">
        <v>556</v>
      </c>
      <c r="G118" s="40"/>
      <c r="H118" s="40"/>
      <c r="I118" s="196"/>
      <c r="J118" s="40"/>
      <c r="K118" s="40"/>
      <c r="L118" s="43"/>
      <c r="M118" s="197"/>
      <c r="N118" s="198"/>
      <c r="O118" s="68"/>
      <c r="P118" s="68"/>
      <c r="Q118" s="68"/>
      <c r="R118" s="68"/>
      <c r="S118" s="68"/>
      <c r="T118" s="68"/>
      <c r="U118" s="69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21" t="s">
        <v>217</v>
      </c>
      <c r="AU118" s="21" t="s">
        <v>83</v>
      </c>
    </row>
    <row r="119" spans="1:65" s="2" customFormat="1" ht="11.25">
      <c r="A119" s="38"/>
      <c r="B119" s="39"/>
      <c r="C119" s="40"/>
      <c r="D119" s="199" t="s">
        <v>219</v>
      </c>
      <c r="E119" s="40"/>
      <c r="F119" s="200" t="s">
        <v>557</v>
      </c>
      <c r="G119" s="40"/>
      <c r="H119" s="40"/>
      <c r="I119" s="196"/>
      <c r="J119" s="40"/>
      <c r="K119" s="40"/>
      <c r="L119" s="43"/>
      <c r="M119" s="197"/>
      <c r="N119" s="198"/>
      <c r="O119" s="68"/>
      <c r="P119" s="68"/>
      <c r="Q119" s="68"/>
      <c r="R119" s="68"/>
      <c r="S119" s="68"/>
      <c r="T119" s="68"/>
      <c r="U119" s="69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T119" s="21" t="s">
        <v>219</v>
      </c>
      <c r="AU119" s="21" t="s">
        <v>83</v>
      </c>
    </row>
    <row r="120" spans="1:65" s="2" customFormat="1" ht="33" customHeight="1">
      <c r="A120" s="38"/>
      <c r="B120" s="39"/>
      <c r="C120" s="182" t="s">
        <v>103</v>
      </c>
      <c r="D120" s="182" t="s">
        <v>212</v>
      </c>
      <c r="E120" s="183" t="s">
        <v>559</v>
      </c>
      <c r="F120" s="184" t="s">
        <v>560</v>
      </c>
      <c r="G120" s="185" t="s">
        <v>548</v>
      </c>
      <c r="H120" s="186">
        <v>0.36</v>
      </c>
      <c r="I120" s="187"/>
      <c r="J120" s="186">
        <f>ROUND(I120*H120,2)</f>
        <v>0</v>
      </c>
      <c r="K120" s="184" t="s">
        <v>215</v>
      </c>
      <c r="L120" s="43"/>
      <c r="M120" s="188" t="s">
        <v>18</v>
      </c>
      <c r="N120" s="189" t="s">
        <v>42</v>
      </c>
      <c r="O120" s="68"/>
      <c r="P120" s="190">
        <f>O120*H120</f>
        <v>0</v>
      </c>
      <c r="Q120" s="190">
        <v>0</v>
      </c>
      <c r="R120" s="190">
        <f>Q120*H120</f>
        <v>0</v>
      </c>
      <c r="S120" s="190">
        <v>0</v>
      </c>
      <c r="T120" s="190">
        <f>S120*H120</f>
        <v>0</v>
      </c>
      <c r="U120" s="191" t="s">
        <v>18</v>
      </c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R120" s="192" t="s">
        <v>89</v>
      </c>
      <c r="AT120" s="192" t="s">
        <v>212</v>
      </c>
      <c r="AU120" s="192" t="s">
        <v>83</v>
      </c>
      <c r="AY120" s="21" t="s">
        <v>208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1" t="s">
        <v>76</v>
      </c>
      <c r="BK120" s="193">
        <f>ROUND(I120*H120,2)</f>
        <v>0</v>
      </c>
      <c r="BL120" s="21" t="s">
        <v>89</v>
      </c>
      <c r="BM120" s="192" t="s">
        <v>4892</v>
      </c>
    </row>
    <row r="121" spans="1:65" s="2" customFormat="1" ht="39">
      <c r="A121" s="38"/>
      <c r="B121" s="39"/>
      <c r="C121" s="40"/>
      <c r="D121" s="194" t="s">
        <v>217</v>
      </c>
      <c r="E121" s="40"/>
      <c r="F121" s="195" t="s">
        <v>562</v>
      </c>
      <c r="G121" s="40"/>
      <c r="H121" s="40"/>
      <c r="I121" s="196"/>
      <c r="J121" s="40"/>
      <c r="K121" s="40"/>
      <c r="L121" s="43"/>
      <c r="M121" s="197"/>
      <c r="N121" s="198"/>
      <c r="O121" s="68"/>
      <c r="P121" s="68"/>
      <c r="Q121" s="68"/>
      <c r="R121" s="68"/>
      <c r="S121" s="68"/>
      <c r="T121" s="68"/>
      <c r="U121" s="69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21" t="s">
        <v>217</v>
      </c>
      <c r="AU121" s="21" t="s">
        <v>83</v>
      </c>
    </row>
    <row r="122" spans="1:65" s="2" customFormat="1" ht="11.25">
      <c r="A122" s="38"/>
      <c r="B122" s="39"/>
      <c r="C122" s="40"/>
      <c r="D122" s="199" t="s">
        <v>219</v>
      </c>
      <c r="E122" s="40"/>
      <c r="F122" s="200" t="s">
        <v>563</v>
      </c>
      <c r="G122" s="40"/>
      <c r="H122" s="40"/>
      <c r="I122" s="196"/>
      <c r="J122" s="40"/>
      <c r="K122" s="40"/>
      <c r="L122" s="43"/>
      <c r="M122" s="197"/>
      <c r="N122" s="198"/>
      <c r="O122" s="68"/>
      <c r="P122" s="68"/>
      <c r="Q122" s="68"/>
      <c r="R122" s="68"/>
      <c r="S122" s="68"/>
      <c r="T122" s="68"/>
      <c r="U122" s="69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T122" s="21" t="s">
        <v>219</v>
      </c>
      <c r="AU122" s="21" t="s">
        <v>83</v>
      </c>
    </row>
    <row r="123" spans="1:65" s="14" customFormat="1" ht="11.25">
      <c r="B123" s="211"/>
      <c r="C123" s="212"/>
      <c r="D123" s="194" t="s">
        <v>221</v>
      </c>
      <c r="E123" s="212"/>
      <c r="F123" s="214" t="s">
        <v>4893</v>
      </c>
      <c r="G123" s="212"/>
      <c r="H123" s="215">
        <v>0.36</v>
      </c>
      <c r="I123" s="216"/>
      <c r="J123" s="212"/>
      <c r="K123" s="212"/>
      <c r="L123" s="217"/>
      <c r="M123" s="218"/>
      <c r="N123" s="219"/>
      <c r="O123" s="219"/>
      <c r="P123" s="219"/>
      <c r="Q123" s="219"/>
      <c r="R123" s="219"/>
      <c r="S123" s="219"/>
      <c r="T123" s="219"/>
      <c r="U123" s="220"/>
      <c r="AT123" s="221" t="s">
        <v>221</v>
      </c>
      <c r="AU123" s="221" t="s">
        <v>83</v>
      </c>
      <c r="AV123" s="14" t="s">
        <v>80</v>
      </c>
      <c r="AW123" s="14" t="s">
        <v>4</v>
      </c>
      <c r="AX123" s="14" t="s">
        <v>76</v>
      </c>
      <c r="AY123" s="221" t="s">
        <v>208</v>
      </c>
    </row>
    <row r="124" spans="1:65" s="2" customFormat="1" ht="24.2" customHeight="1">
      <c r="A124" s="38"/>
      <c r="B124" s="39"/>
      <c r="C124" s="182" t="s">
        <v>121</v>
      </c>
      <c r="D124" s="182" t="s">
        <v>212</v>
      </c>
      <c r="E124" s="183" t="s">
        <v>565</v>
      </c>
      <c r="F124" s="184" t="s">
        <v>566</v>
      </c>
      <c r="G124" s="185" t="s">
        <v>548</v>
      </c>
      <c r="H124" s="186">
        <v>0.18</v>
      </c>
      <c r="I124" s="187"/>
      <c r="J124" s="186">
        <f>ROUND(I124*H124,2)</f>
        <v>0</v>
      </c>
      <c r="K124" s="184" t="s">
        <v>215</v>
      </c>
      <c r="L124" s="43"/>
      <c r="M124" s="188" t="s">
        <v>18</v>
      </c>
      <c r="N124" s="189" t="s">
        <v>42</v>
      </c>
      <c r="O124" s="68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0">
        <f>S124*H124</f>
        <v>0</v>
      </c>
      <c r="U124" s="191" t="s">
        <v>18</v>
      </c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92" t="s">
        <v>89</v>
      </c>
      <c r="AT124" s="192" t="s">
        <v>212</v>
      </c>
      <c r="AU124" s="192" t="s">
        <v>83</v>
      </c>
      <c r="AY124" s="21" t="s">
        <v>208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1" t="s">
        <v>76</v>
      </c>
      <c r="BK124" s="193">
        <f>ROUND(I124*H124,2)</f>
        <v>0</v>
      </c>
      <c r="BL124" s="21" t="s">
        <v>89</v>
      </c>
      <c r="BM124" s="192" t="s">
        <v>4894</v>
      </c>
    </row>
    <row r="125" spans="1:65" s="2" customFormat="1" ht="19.5">
      <c r="A125" s="38"/>
      <c r="B125" s="39"/>
      <c r="C125" s="40"/>
      <c r="D125" s="194" t="s">
        <v>217</v>
      </c>
      <c r="E125" s="40"/>
      <c r="F125" s="195" t="s">
        <v>568</v>
      </c>
      <c r="G125" s="40"/>
      <c r="H125" s="40"/>
      <c r="I125" s="196"/>
      <c r="J125" s="40"/>
      <c r="K125" s="40"/>
      <c r="L125" s="43"/>
      <c r="M125" s="197"/>
      <c r="N125" s="198"/>
      <c r="O125" s="68"/>
      <c r="P125" s="68"/>
      <c r="Q125" s="68"/>
      <c r="R125" s="68"/>
      <c r="S125" s="68"/>
      <c r="T125" s="68"/>
      <c r="U125" s="69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21" t="s">
        <v>217</v>
      </c>
      <c r="AU125" s="21" t="s">
        <v>83</v>
      </c>
    </row>
    <row r="126" spans="1:65" s="2" customFormat="1" ht="11.25">
      <c r="A126" s="38"/>
      <c r="B126" s="39"/>
      <c r="C126" s="40"/>
      <c r="D126" s="199" t="s">
        <v>219</v>
      </c>
      <c r="E126" s="40"/>
      <c r="F126" s="200" t="s">
        <v>569</v>
      </c>
      <c r="G126" s="40"/>
      <c r="H126" s="40"/>
      <c r="I126" s="196"/>
      <c r="J126" s="40"/>
      <c r="K126" s="40"/>
      <c r="L126" s="43"/>
      <c r="M126" s="197"/>
      <c r="N126" s="198"/>
      <c r="O126" s="68"/>
      <c r="P126" s="68"/>
      <c r="Q126" s="68"/>
      <c r="R126" s="68"/>
      <c r="S126" s="68"/>
      <c r="T126" s="68"/>
      <c r="U126" s="69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21" t="s">
        <v>219</v>
      </c>
      <c r="AU126" s="21" t="s">
        <v>83</v>
      </c>
    </row>
    <row r="127" spans="1:65" s="2" customFormat="1" ht="24.2" customHeight="1">
      <c r="A127" s="38"/>
      <c r="B127" s="39"/>
      <c r="C127" s="182" t="s">
        <v>124</v>
      </c>
      <c r="D127" s="182" t="s">
        <v>212</v>
      </c>
      <c r="E127" s="183" t="s">
        <v>571</v>
      </c>
      <c r="F127" s="184" t="s">
        <v>572</v>
      </c>
      <c r="G127" s="185" t="s">
        <v>548</v>
      </c>
      <c r="H127" s="186">
        <v>3.6</v>
      </c>
      <c r="I127" s="187"/>
      <c r="J127" s="186">
        <f>ROUND(I127*H127,2)</f>
        <v>0</v>
      </c>
      <c r="K127" s="184" t="s">
        <v>215</v>
      </c>
      <c r="L127" s="43"/>
      <c r="M127" s="188" t="s">
        <v>18</v>
      </c>
      <c r="N127" s="189" t="s">
        <v>42</v>
      </c>
      <c r="O127" s="68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0">
        <f>S127*H127</f>
        <v>0</v>
      </c>
      <c r="U127" s="191" t="s">
        <v>18</v>
      </c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2" t="s">
        <v>89</v>
      </c>
      <c r="AT127" s="192" t="s">
        <v>212</v>
      </c>
      <c r="AU127" s="192" t="s">
        <v>83</v>
      </c>
      <c r="AY127" s="21" t="s">
        <v>208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21" t="s">
        <v>76</v>
      </c>
      <c r="BK127" s="193">
        <f>ROUND(I127*H127,2)</f>
        <v>0</v>
      </c>
      <c r="BL127" s="21" t="s">
        <v>89</v>
      </c>
      <c r="BM127" s="192" t="s">
        <v>4895</v>
      </c>
    </row>
    <row r="128" spans="1:65" s="2" customFormat="1" ht="29.25">
      <c r="A128" s="38"/>
      <c r="B128" s="39"/>
      <c r="C128" s="40"/>
      <c r="D128" s="194" t="s">
        <v>217</v>
      </c>
      <c r="E128" s="40"/>
      <c r="F128" s="195" t="s">
        <v>574</v>
      </c>
      <c r="G128" s="40"/>
      <c r="H128" s="40"/>
      <c r="I128" s="196"/>
      <c r="J128" s="40"/>
      <c r="K128" s="40"/>
      <c r="L128" s="43"/>
      <c r="M128" s="197"/>
      <c r="N128" s="198"/>
      <c r="O128" s="68"/>
      <c r="P128" s="68"/>
      <c r="Q128" s="68"/>
      <c r="R128" s="68"/>
      <c r="S128" s="68"/>
      <c r="T128" s="68"/>
      <c r="U128" s="69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21" t="s">
        <v>217</v>
      </c>
      <c r="AU128" s="21" t="s">
        <v>83</v>
      </c>
    </row>
    <row r="129" spans="1:65" s="2" customFormat="1" ht="11.25">
      <c r="A129" s="38"/>
      <c r="B129" s="39"/>
      <c r="C129" s="40"/>
      <c r="D129" s="199" t="s">
        <v>219</v>
      </c>
      <c r="E129" s="40"/>
      <c r="F129" s="200" t="s">
        <v>575</v>
      </c>
      <c r="G129" s="40"/>
      <c r="H129" s="40"/>
      <c r="I129" s="196"/>
      <c r="J129" s="40"/>
      <c r="K129" s="40"/>
      <c r="L129" s="43"/>
      <c r="M129" s="197"/>
      <c r="N129" s="198"/>
      <c r="O129" s="68"/>
      <c r="P129" s="68"/>
      <c r="Q129" s="68"/>
      <c r="R129" s="68"/>
      <c r="S129" s="68"/>
      <c r="T129" s="68"/>
      <c r="U129" s="69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21" t="s">
        <v>219</v>
      </c>
      <c r="AU129" s="21" t="s">
        <v>83</v>
      </c>
    </row>
    <row r="130" spans="1:65" s="14" customFormat="1" ht="11.25">
      <c r="B130" s="211"/>
      <c r="C130" s="212"/>
      <c r="D130" s="194" t="s">
        <v>221</v>
      </c>
      <c r="E130" s="212"/>
      <c r="F130" s="214" t="s">
        <v>4896</v>
      </c>
      <c r="G130" s="212"/>
      <c r="H130" s="215">
        <v>3.6</v>
      </c>
      <c r="I130" s="216"/>
      <c r="J130" s="212"/>
      <c r="K130" s="212"/>
      <c r="L130" s="217"/>
      <c r="M130" s="218"/>
      <c r="N130" s="219"/>
      <c r="O130" s="219"/>
      <c r="P130" s="219"/>
      <c r="Q130" s="219"/>
      <c r="R130" s="219"/>
      <c r="S130" s="219"/>
      <c r="T130" s="219"/>
      <c r="U130" s="220"/>
      <c r="AT130" s="221" t="s">
        <v>221</v>
      </c>
      <c r="AU130" s="221" t="s">
        <v>83</v>
      </c>
      <c r="AV130" s="14" t="s">
        <v>80</v>
      </c>
      <c r="AW130" s="14" t="s">
        <v>4</v>
      </c>
      <c r="AX130" s="14" t="s">
        <v>76</v>
      </c>
      <c r="AY130" s="221" t="s">
        <v>208</v>
      </c>
    </row>
    <row r="131" spans="1:65" s="2" customFormat="1" ht="33" customHeight="1">
      <c r="A131" s="38"/>
      <c r="B131" s="39"/>
      <c r="C131" s="182" t="s">
        <v>248</v>
      </c>
      <c r="D131" s="182" t="s">
        <v>212</v>
      </c>
      <c r="E131" s="183" t="s">
        <v>578</v>
      </c>
      <c r="F131" s="184" t="s">
        <v>579</v>
      </c>
      <c r="G131" s="185" t="s">
        <v>548</v>
      </c>
      <c r="H131" s="186">
        <v>2.14</v>
      </c>
      <c r="I131" s="187"/>
      <c r="J131" s="186">
        <f>ROUND(I131*H131,2)</f>
        <v>0</v>
      </c>
      <c r="K131" s="184" t="s">
        <v>215</v>
      </c>
      <c r="L131" s="43"/>
      <c r="M131" s="188" t="s">
        <v>18</v>
      </c>
      <c r="N131" s="189" t="s">
        <v>42</v>
      </c>
      <c r="O131" s="68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0">
        <f>S131*H131</f>
        <v>0</v>
      </c>
      <c r="U131" s="191" t="s">
        <v>18</v>
      </c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89</v>
      </c>
      <c r="AT131" s="192" t="s">
        <v>212</v>
      </c>
      <c r="AU131" s="192" t="s">
        <v>83</v>
      </c>
      <c r="AY131" s="21" t="s">
        <v>208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1" t="s">
        <v>76</v>
      </c>
      <c r="BK131" s="193">
        <f>ROUND(I131*H131,2)</f>
        <v>0</v>
      </c>
      <c r="BL131" s="21" t="s">
        <v>89</v>
      </c>
      <c r="BM131" s="192" t="s">
        <v>4897</v>
      </c>
    </row>
    <row r="132" spans="1:65" s="2" customFormat="1" ht="29.25">
      <c r="A132" s="38"/>
      <c r="B132" s="39"/>
      <c r="C132" s="40"/>
      <c r="D132" s="194" t="s">
        <v>217</v>
      </c>
      <c r="E132" s="40"/>
      <c r="F132" s="195" t="s">
        <v>581</v>
      </c>
      <c r="G132" s="40"/>
      <c r="H132" s="40"/>
      <c r="I132" s="196"/>
      <c r="J132" s="40"/>
      <c r="K132" s="40"/>
      <c r="L132" s="43"/>
      <c r="M132" s="197"/>
      <c r="N132" s="198"/>
      <c r="O132" s="68"/>
      <c r="P132" s="68"/>
      <c r="Q132" s="68"/>
      <c r="R132" s="68"/>
      <c r="S132" s="68"/>
      <c r="T132" s="68"/>
      <c r="U132" s="69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21" t="s">
        <v>217</v>
      </c>
      <c r="AU132" s="21" t="s">
        <v>83</v>
      </c>
    </row>
    <row r="133" spans="1:65" s="2" customFormat="1" ht="11.25">
      <c r="A133" s="38"/>
      <c r="B133" s="39"/>
      <c r="C133" s="40"/>
      <c r="D133" s="199" t="s">
        <v>219</v>
      </c>
      <c r="E133" s="40"/>
      <c r="F133" s="200" t="s">
        <v>582</v>
      </c>
      <c r="G133" s="40"/>
      <c r="H133" s="40"/>
      <c r="I133" s="196"/>
      <c r="J133" s="40"/>
      <c r="K133" s="40"/>
      <c r="L133" s="43"/>
      <c r="M133" s="197"/>
      <c r="N133" s="198"/>
      <c r="O133" s="68"/>
      <c r="P133" s="68"/>
      <c r="Q133" s="68"/>
      <c r="R133" s="68"/>
      <c r="S133" s="68"/>
      <c r="T133" s="68"/>
      <c r="U133" s="69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21" t="s">
        <v>219</v>
      </c>
      <c r="AU133" s="21" t="s">
        <v>83</v>
      </c>
    </row>
    <row r="134" spans="1:65" s="14" customFormat="1" ht="11.25">
      <c r="B134" s="211"/>
      <c r="C134" s="212"/>
      <c r="D134" s="194" t="s">
        <v>221</v>
      </c>
      <c r="E134" s="213" t="s">
        <v>18</v>
      </c>
      <c r="F134" s="214" t="s">
        <v>3241</v>
      </c>
      <c r="G134" s="212"/>
      <c r="H134" s="215">
        <v>2.2799999999999998</v>
      </c>
      <c r="I134" s="216"/>
      <c r="J134" s="212"/>
      <c r="K134" s="212"/>
      <c r="L134" s="217"/>
      <c r="M134" s="218"/>
      <c r="N134" s="219"/>
      <c r="O134" s="219"/>
      <c r="P134" s="219"/>
      <c r="Q134" s="219"/>
      <c r="R134" s="219"/>
      <c r="S134" s="219"/>
      <c r="T134" s="219"/>
      <c r="U134" s="220"/>
      <c r="AT134" s="221" t="s">
        <v>221</v>
      </c>
      <c r="AU134" s="221" t="s">
        <v>83</v>
      </c>
      <c r="AV134" s="14" t="s">
        <v>80</v>
      </c>
      <c r="AW134" s="14" t="s">
        <v>33</v>
      </c>
      <c r="AX134" s="14" t="s">
        <v>71</v>
      </c>
      <c r="AY134" s="221" t="s">
        <v>208</v>
      </c>
    </row>
    <row r="135" spans="1:65" s="14" customFormat="1" ht="11.25">
      <c r="B135" s="211"/>
      <c r="C135" s="212"/>
      <c r="D135" s="194" t="s">
        <v>221</v>
      </c>
      <c r="E135" s="213" t="s">
        <v>18</v>
      </c>
      <c r="F135" s="214" t="s">
        <v>3242</v>
      </c>
      <c r="G135" s="212"/>
      <c r="H135" s="215">
        <v>-0.14000000000000001</v>
      </c>
      <c r="I135" s="216"/>
      <c r="J135" s="212"/>
      <c r="K135" s="212"/>
      <c r="L135" s="217"/>
      <c r="M135" s="218"/>
      <c r="N135" s="219"/>
      <c r="O135" s="219"/>
      <c r="P135" s="219"/>
      <c r="Q135" s="219"/>
      <c r="R135" s="219"/>
      <c r="S135" s="219"/>
      <c r="T135" s="219"/>
      <c r="U135" s="220"/>
      <c r="AT135" s="221" t="s">
        <v>221</v>
      </c>
      <c r="AU135" s="221" t="s">
        <v>83</v>
      </c>
      <c r="AV135" s="14" t="s">
        <v>80</v>
      </c>
      <c r="AW135" s="14" t="s">
        <v>33</v>
      </c>
      <c r="AX135" s="14" t="s">
        <v>71</v>
      </c>
      <c r="AY135" s="221" t="s">
        <v>208</v>
      </c>
    </row>
    <row r="136" spans="1:65" s="16" customFormat="1" ht="11.25">
      <c r="B136" s="233"/>
      <c r="C136" s="234"/>
      <c r="D136" s="194" t="s">
        <v>221</v>
      </c>
      <c r="E136" s="235" t="s">
        <v>18</v>
      </c>
      <c r="F136" s="236" t="s">
        <v>247</v>
      </c>
      <c r="G136" s="234"/>
      <c r="H136" s="237">
        <v>2.14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1"/>
      <c r="U136" s="242"/>
      <c r="AT136" s="243" t="s">
        <v>221</v>
      </c>
      <c r="AU136" s="243" t="s">
        <v>83</v>
      </c>
      <c r="AV136" s="16" t="s">
        <v>89</v>
      </c>
      <c r="AW136" s="16" t="s">
        <v>33</v>
      </c>
      <c r="AX136" s="16" t="s">
        <v>76</v>
      </c>
      <c r="AY136" s="243" t="s">
        <v>208</v>
      </c>
    </row>
    <row r="137" spans="1:65" s="12" customFormat="1" ht="20.85" customHeight="1">
      <c r="B137" s="166"/>
      <c r="C137" s="167"/>
      <c r="D137" s="168" t="s">
        <v>70</v>
      </c>
      <c r="E137" s="180" t="s">
        <v>648</v>
      </c>
      <c r="F137" s="180" t="s">
        <v>1659</v>
      </c>
      <c r="G137" s="167"/>
      <c r="H137" s="167"/>
      <c r="I137" s="170"/>
      <c r="J137" s="181">
        <f>BK137</f>
        <v>0</v>
      </c>
      <c r="K137" s="167"/>
      <c r="L137" s="172"/>
      <c r="M137" s="173"/>
      <c r="N137" s="174"/>
      <c r="O137" s="174"/>
      <c r="P137" s="175">
        <f>SUM(P138:P140)</f>
        <v>0</v>
      </c>
      <c r="Q137" s="174"/>
      <c r="R137" s="175">
        <f>SUM(R138:R140)</f>
        <v>0</v>
      </c>
      <c r="S137" s="174"/>
      <c r="T137" s="175">
        <f>SUM(T138:T140)</f>
        <v>0</v>
      </c>
      <c r="U137" s="176"/>
      <c r="AR137" s="177" t="s">
        <v>76</v>
      </c>
      <c r="AT137" s="178" t="s">
        <v>70</v>
      </c>
      <c r="AU137" s="178" t="s">
        <v>80</v>
      </c>
      <c r="AY137" s="177" t="s">
        <v>208</v>
      </c>
      <c r="BK137" s="179">
        <f>SUM(BK138:BK140)</f>
        <v>0</v>
      </c>
    </row>
    <row r="138" spans="1:65" s="2" customFormat="1" ht="21.75" customHeight="1">
      <c r="A138" s="38"/>
      <c r="B138" s="39"/>
      <c r="C138" s="182" t="s">
        <v>301</v>
      </c>
      <c r="D138" s="182" t="s">
        <v>212</v>
      </c>
      <c r="E138" s="183" t="s">
        <v>651</v>
      </c>
      <c r="F138" s="184" t="s">
        <v>652</v>
      </c>
      <c r="G138" s="185" t="s">
        <v>548</v>
      </c>
      <c r="H138" s="186">
        <v>0.14000000000000001</v>
      </c>
      <c r="I138" s="187"/>
      <c r="J138" s="186">
        <f>ROUND(I138*H138,2)</f>
        <v>0</v>
      </c>
      <c r="K138" s="184" t="s">
        <v>215</v>
      </c>
      <c r="L138" s="43"/>
      <c r="M138" s="188" t="s">
        <v>18</v>
      </c>
      <c r="N138" s="189" t="s">
        <v>42</v>
      </c>
      <c r="O138" s="68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0">
        <f>S138*H138</f>
        <v>0</v>
      </c>
      <c r="U138" s="191" t="s">
        <v>18</v>
      </c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89</v>
      </c>
      <c r="AT138" s="192" t="s">
        <v>212</v>
      </c>
      <c r="AU138" s="192" t="s">
        <v>83</v>
      </c>
      <c r="AY138" s="21" t="s">
        <v>208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21" t="s">
        <v>76</v>
      </c>
      <c r="BK138" s="193">
        <f>ROUND(I138*H138,2)</f>
        <v>0</v>
      </c>
      <c r="BL138" s="21" t="s">
        <v>89</v>
      </c>
      <c r="BM138" s="192" t="s">
        <v>4898</v>
      </c>
    </row>
    <row r="139" spans="1:65" s="2" customFormat="1" ht="29.25">
      <c r="A139" s="38"/>
      <c r="B139" s="39"/>
      <c r="C139" s="40"/>
      <c r="D139" s="194" t="s">
        <v>217</v>
      </c>
      <c r="E139" s="40"/>
      <c r="F139" s="195" t="s">
        <v>654</v>
      </c>
      <c r="G139" s="40"/>
      <c r="H139" s="40"/>
      <c r="I139" s="196"/>
      <c r="J139" s="40"/>
      <c r="K139" s="40"/>
      <c r="L139" s="43"/>
      <c r="M139" s="197"/>
      <c r="N139" s="198"/>
      <c r="O139" s="68"/>
      <c r="P139" s="68"/>
      <c r="Q139" s="68"/>
      <c r="R139" s="68"/>
      <c r="S139" s="68"/>
      <c r="T139" s="68"/>
      <c r="U139" s="69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21" t="s">
        <v>217</v>
      </c>
      <c r="AU139" s="21" t="s">
        <v>83</v>
      </c>
    </row>
    <row r="140" spans="1:65" s="2" customFormat="1" ht="11.25">
      <c r="A140" s="38"/>
      <c r="B140" s="39"/>
      <c r="C140" s="40"/>
      <c r="D140" s="199" t="s">
        <v>219</v>
      </c>
      <c r="E140" s="40"/>
      <c r="F140" s="200" t="s">
        <v>655</v>
      </c>
      <c r="G140" s="40"/>
      <c r="H140" s="40"/>
      <c r="I140" s="196"/>
      <c r="J140" s="40"/>
      <c r="K140" s="40"/>
      <c r="L140" s="43"/>
      <c r="M140" s="197"/>
      <c r="N140" s="198"/>
      <c r="O140" s="68"/>
      <c r="P140" s="68"/>
      <c r="Q140" s="68"/>
      <c r="R140" s="68"/>
      <c r="S140" s="68"/>
      <c r="T140" s="68"/>
      <c r="U140" s="69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21" t="s">
        <v>219</v>
      </c>
      <c r="AU140" s="21" t="s">
        <v>83</v>
      </c>
    </row>
    <row r="141" spans="1:65" s="12" customFormat="1" ht="25.9" customHeight="1">
      <c r="B141" s="166"/>
      <c r="C141" s="167"/>
      <c r="D141" s="168" t="s">
        <v>70</v>
      </c>
      <c r="E141" s="169" t="s">
        <v>656</v>
      </c>
      <c r="F141" s="169" t="s">
        <v>1668</v>
      </c>
      <c r="G141" s="167"/>
      <c r="H141" s="167"/>
      <c r="I141" s="170"/>
      <c r="J141" s="171">
        <f>BK141</f>
        <v>0</v>
      </c>
      <c r="K141" s="167"/>
      <c r="L141" s="172"/>
      <c r="M141" s="173"/>
      <c r="N141" s="174"/>
      <c r="O141" s="174"/>
      <c r="P141" s="175">
        <f>P142</f>
        <v>0</v>
      </c>
      <c r="Q141" s="174"/>
      <c r="R141" s="175">
        <f>R142</f>
        <v>8.4000000000000012E-3</v>
      </c>
      <c r="S141" s="174"/>
      <c r="T141" s="175">
        <f>T142</f>
        <v>0</v>
      </c>
      <c r="U141" s="176"/>
      <c r="AR141" s="177" t="s">
        <v>80</v>
      </c>
      <c r="AT141" s="178" t="s">
        <v>70</v>
      </c>
      <c r="AU141" s="178" t="s">
        <v>71</v>
      </c>
      <c r="AY141" s="177" t="s">
        <v>208</v>
      </c>
      <c r="BK141" s="179">
        <f>BK142</f>
        <v>0</v>
      </c>
    </row>
    <row r="142" spans="1:65" s="12" customFormat="1" ht="22.9" customHeight="1">
      <c r="B142" s="166"/>
      <c r="C142" s="167"/>
      <c r="D142" s="168" t="s">
        <v>70</v>
      </c>
      <c r="E142" s="180" t="s">
        <v>756</v>
      </c>
      <c r="F142" s="180" t="s">
        <v>106</v>
      </c>
      <c r="G142" s="167"/>
      <c r="H142" s="167"/>
      <c r="I142" s="170"/>
      <c r="J142" s="181">
        <f>BK142</f>
        <v>0</v>
      </c>
      <c r="K142" s="167"/>
      <c r="L142" s="172"/>
      <c r="M142" s="173"/>
      <c r="N142" s="174"/>
      <c r="O142" s="174"/>
      <c r="P142" s="175">
        <f>SUM(P143:P171)</f>
        <v>0</v>
      </c>
      <c r="Q142" s="174"/>
      <c r="R142" s="175">
        <f>SUM(R143:R171)</f>
        <v>8.4000000000000012E-3</v>
      </c>
      <c r="S142" s="174"/>
      <c r="T142" s="175">
        <f>SUM(T143:T171)</f>
        <v>0</v>
      </c>
      <c r="U142" s="176"/>
      <c r="AR142" s="177" t="s">
        <v>80</v>
      </c>
      <c r="AT142" s="178" t="s">
        <v>70</v>
      </c>
      <c r="AU142" s="178" t="s">
        <v>76</v>
      </c>
      <c r="AY142" s="177" t="s">
        <v>208</v>
      </c>
      <c r="BK142" s="179">
        <f>SUM(BK143:BK171)</f>
        <v>0</v>
      </c>
    </row>
    <row r="143" spans="1:65" s="2" customFormat="1" ht="16.5" customHeight="1">
      <c r="A143" s="38"/>
      <c r="B143" s="39"/>
      <c r="C143" s="182" t="s">
        <v>308</v>
      </c>
      <c r="D143" s="182" t="s">
        <v>212</v>
      </c>
      <c r="E143" s="183" t="s">
        <v>4780</v>
      </c>
      <c r="F143" s="184" t="s">
        <v>4781</v>
      </c>
      <c r="G143" s="185" t="s">
        <v>331</v>
      </c>
      <c r="H143" s="186">
        <v>50</v>
      </c>
      <c r="I143" s="187"/>
      <c r="J143" s="186">
        <f>ROUND(I143*H143,2)</f>
        <v>0</v>
      </c>
      <c r="K143" s="184" t="s">
        <v>18</v>
      </c>
      <c r="L143" s="43"/>
      <c r="M143" s="188" t="s">
        <v>18</v>
      </c>
      <c r="N143" s="189" t="s">
        <v>42</v>
      </c>
      <c r="O143" s="68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0">
        <f>S143*H143</f>
        <v>0</v>
      </c>
      <c r="U143" s="191" t="s">
        <v>18</v>
      </c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89</v>
      </c>
      <c r="AT143" s="192" t="s">
        <v>212</v>
      </c>
      <c r="AU143" s="192" t="s">
        <v>80</v>
      </c>
      <c r="AY143" s="21" t="s">
        <v>208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1" t="s">
        <v>76</v>
      </c>
      <c r="BK143" s="193">
        <f>ROUND(I143*H143,2)</f>
        <v>0</v>
      </c>
      <c r="BL143" s="21" t="s">
        <v>89</v>
      </c>
      <c r="BM143" s="192" t="s">
        <v>4899</v>
      </c>
    </row>
    <row r="144" spans="1:65" s="2" customFormat="1" ht="11.25">
      <c r="A144" s="38"/>
      <c r="B144" s="39"/>
      <c r="C144" s="40"/>
      <c r="D144" s="194" t="s">
        <v>217</v>
      </c>
      <c r="E144" s="40"/>
      <c r="F144" s="195" t="s">
        <v>4781</v>
      </c>
      <c r="G144" s="40"/>
      <c r="H144" s="40"/>
      <c r="I144" s="196"/>
      <c r="J144" s="40"/>
      <c r="K144" s="40"/>
      <c r="L144" s="43"/>
      <c r="M144" s="197"/>
      <c r="N144" s="198"/>
      <c r="O144" s="68"/>
      <c r="P144" s="68"/>
      <c r="Q144" s="68"/>
      <c r="R144" s="68"/>
      <c r="S144" s="68"/>
      <c r="T144" s="68"/>
      <c r="U144" s="69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21" t="s">
        <v>217</v>
      </c>
      <c r="AU144" s="21" t="s">
        <v>80</v>
      </c>
    </row>
    <row r="145" spans="1:65" s="14" customFormat="1" ht="11.25">
      <c r="B145" s="211"/>
      <c r="C145" s="212"/>
      <c r="D145" s="194" t="s">
        <v>221</v>
      </c>
      <c r="E145" s="213" t="s">
        <v>18</v>
      </c>
      <c r="F145" s="214" t="s">
        <v>699</v>
      </c>
      <c r="G145" s="212"/>
      <c r="H145" s="215">
        <v>50</v>
      </c>
      <c r="I145" s="216"/>
      <c r="J145" s="212"/>
      <c r="K145" s="212"/>
      <c r="L145" s="217"/>
      <c r="M145" s="218"/>
      <c r="N145" s="219"/>
      <c r="O145" s="219"/>
      <c r="P145" s="219"/>
      <c r="Q145" s="219"/>
      <c r="R145" s="219"/>
      <c r="S145" s="219"/>
      <c r="T145" s="219"/>
      <c r="U145" s="220"/>
      <c r="AT145" s="221" t="s">
        <v>221</v>
      </c>
      <c r="AU145" s="221" t="s">
        <v>80</v>
      </c>
      <c r="AV145" s="14" t="s">
        <v>80</v>
      </c>
      <c r="AW145" s="14" t="s">
        <v>33</v>
      </c>
      <c r="AX145" s="14" t="s">
        <v>76</v>
      </c>
      <c r="AY145" s="221" t="s">
        <v>208</v>
      </c>
    </row>
    <row r="146" spans="1:65" s="2" customFormat="1" ht="16.5" customHeight="1">
      <c r="A146" s="38"/>
      <c r="B146" s="39"/>
      <c r="C146" s="249" t="s">
        <v>8</v>
      </c>
      <c r="D146" s="249" t="s">
        <v>1397</v>
      </c>
      <c r="E146" s="250" t="s">
        <v>4900</v>
      </c>
      <c r="F146" s="251" t="s">
        <v>4781</v>
      </c>
      <c r="G146" s="252" t="s">
        <v>331</v>
      </c>
      <c r="H146" s="253">
        <v>50</v>
      </c>
      <c r="I146" s="254"/>
      <c r="J146" s="253">
        <f>ROUND(I146*H146,2)</f>
        <v>0</v>
      </c>
      <c r="K146" s="251" t="s">
        <v>18</v>
      </c>
      <c r="L146" s="255"/>
      <c r="M146" s="256" t="s">
        <v>18</v>
      </c>
      <c r="N146" s="257" t="s">
        <v>42</v>
      </c>
      <c r="O146" s="68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0">
        <f>S146*H146</f>
        <v>0</v>
      </c>
      <c r="U146" s="191" t="s">
        <v>18</v>
      </c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124</v>
      </c>
      <c r="AT146" s="192" t="s">
        <v>1397</v>
      </c>
      <c r="AU146" s="192" t="s">
        <v>80</v>
      </c>
      <c r="AY146" s="21" t="s">
        <v>208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1" t="s">
        <v>76</v>
      </c>
      <c r="BK146" s="193">
        <f>ROUND(I146*H146,2)</f>
        <v>0</v>
      </c>
      <c r="BL146" s="21" t="s">
        <v>89</v>
      </c>
      <c r="BM146" s="192" t="s">
        <v>4901</v>
      </c>
    </row>
    <row r="147" spans="1:65" s="2" customFormat="1" ht="11.25">
      <c r="A147" s="38"/>
      <c r="B147" s="39"/>
      <c r="C147" s="40"/>
      <c r="D147" s="194" t="s">
        <v>217</v>
      </c>
      <c r="E147" s="40"/>
      <c r="F147" s="195" t="s">
        <v>4781</v>
      </c>
      <c r="G147" s="40"/>
      <c r="H147" s="40"/>
      <c r="I147" s="196"/>
      <c r="J147" s="40"/>
      <c r="K147" s="40"/>
      <c r="L147" s="43"/>
      <c r="M147" s="197"/>
      <c r="N147" s="198"/>
      <c r="O147" s="68"/>
      <c r="P147" s="68"/>
      <c r="Q147" s="68"/>
      <c r="R147" s="68"/>
      <c r="S147" s="68"/>
      <c r="T147" s="68"/>
      <c r="U147" s="69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21" t="s">
        <v>217</v>
      </c>
      <c r="AU147" s="21" t="s">
        <v>80</v>
      </c>
    </row>
    <row r="148" spans="1:65" s="2" customFormat="1" ht="24.2" customHeight="1">
      <c r="A148" s="38"/>
      <c r="B148" s="39"/>
      <c r="C148" s="182" t="s">
        <v>322</v>
      </c>
      <c r="D148" s="182" t="s">
        <v>212</v>
      </c>
      <c r="E148" s="183" t="s">
        <v>4050</v>
      </c>
      <c r="F148" s="184" t="s">
        <v>4051</v>
      </c>
      <c r="G148" s="185" t="s">
        <v>331</v>
      </c>
      <c r="H148" s="186">
        <v>35</v>
      </c>
      <c r="I148" s="187"/>
      <c r="J148" s="186">
        <f>ROUND(I148*H148,2)</f>
        <v>0</v>
      </c>
      <c r="K148" s="184" t="s">
        <v>215</v>
      </c>
      <c r="L148" s="43"/>
      <c r="M148" s="188" t="s">
        <v>18</v>
      </c>
      <c r="N148" s="189" t="s">
        <v>42</v>
      </c>
      <c r="O148" s="68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0">
        <f>S148*H148</f>
        <v>0</v>
      </c>
      <c r="U148" s="191" t="s">
        <v>18</v>
      </c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343</v>
      </c>
      <c r="AT148" s="192" t="s">
        <v>212</v>
      </c>
      <c r="AU148" s="192" t="s">
        <v>80</v>
      </c>
      <c r="AY148" s="21" t="s">
        <v>208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1" t="s">
        <v>76</v>
      </c>
      <c r="BK148" s="193">
        <f>ROUND(I148*H148,2)</f>
        <v>0</v>
      </c>
      <c r="BL148" s="21" t="s">
        <v>343</v>
      </c>
      <c r="BM148" s="192" t="s">
        <v>4902</v>
      </c>
    </row>
    <row r="149" spans="1:65" s="2" customFormat="1" ht="19.5">
      <c r="A149" s="38"/>
      <c r="B149" s="39"/>
      <c r="C149" s="40"/>
      <c r="D149" s="194" t="s">
        <v>217</v>
      </c>
      <c r="E149" s="40"/>
      <c r="F149" s="195" t="s">
        <v>4053</v>
      </c>
      <c r="G149" s="40"/>
      <c r="H149" s="40"/>
      <c r="I149" s="196"/>
      <c r="J149" s="40"/>
      <c r="K149" s="40"/>
      <c r="L149" s="43"/>
      <c r="M149" s="197"/>
      <c r="N149" s="198"/>
      <c r="O149" s="68"/>
      <c r="P149" s="68"/>
      <c r="Q149" s="68"/>
      <c r="R149" s="68"/>
      <c r="S149" s="68"/>
      <c r="T149" s="68"/>
      <c r="U149" s="69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21" t="s">
        <v>217</v>
      </c>
      <c r="AU149" s="21" t="s">
        <v>80</v>
      </c>
    </row>
    <row r="150" spans="1:65" s="2" customFormat="1" ht="11.25">
      <c r="A150" s="38"/>
      <c r="B150" s="39"/>
      <c r="C150" s="40"/>
      <c r="D150" s="199" t="s">
        <v>219</v>
      </c>
      <c r="E150" s="40"/>
      <c r="F150" s="200" t="s">
        <v>4054</v>
      </c>
      <c r="G150" s="40"/>
      <c r="H150" s="40"/>
      <c r="I150" s="196"/>
      <c r="J150" s="40"/>
      <c r="K150" s="40"/>
      <c r="L150" s="43"/>
      <c r="M150" s="197"/>
      <c r="N150" s="198"/>
      <c r="O150" s="68"/>
      <c r="P150" s="68"/>
      <c r="Q150" s="68"/>
      <c r="R150" s="68"/>
      <c r="S150" s="68"/>
      <c r="T150" s="68"/>
      <c r="U150" s="69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21" t="s">
        <v>219</v>
      </c>
      <c r="AU150" s="21" t="s">
        <v>80</v>
      </c>
    </row>
    <row r="151" spans="1:65" s="14" customFormat="1" ht="11.25">
      <c r="B151" s="211"/>
      <c r="C151" s="212"/>
      <c r="D151" s="194" t="s">
        <v>221</v>
      </c>
      <c r="E151" s="213" t="s">
        <v>18</v>
      </c>
      <c r="F151" s="214" t="s">
        <v>564</v>
      </c>
      <c r="G151" s="212"/>
      <c r="H151" s="215">
        <v>35</v>
      </c>
      <c r="I151" s="216"/>
      <c r="J151" s="212"/>
      <c r="K151" s="212"/>
      <c r="L151" s="217"/>
      <c r="M151" s="218"/>
      <c r="N151" s="219"/>
      <c r="O151" s="219"/>
      <c r="P151" s="219"/>
      <c r="Q151" s="219"/>
      <c r="R151" s="219"/>
      <c r="S151" s="219"/>
      <c r="T151" s="219"/>
      <c r="U151" s="220"/>
      <c r="AT151" s="221" t="s">
        <v>221</v>
      </c>
      <c r="AU151" s="221" t="s">
        <v>80</v>
      </c>
      <c r="AV151" s="14" t="s">
        <v>80</v>
      </c>
      <c r="AW151" s="14" t="s">
        <v>33</v>
      </c>
      <c r="AX151" s="14" t="s">
        <v>76</v>
      </c>
      <c r="AY151" s="221" t="s">
        <v>208</v>
      </c>
    </row>
    <row r="152" spans="1:65" s="2" customFormat="1" ht="24.2" customHeight="1">
      <c r="A152" s="38"/>
      <c r="B152" s="39"/>
      <c r="C152" s="249" t="s">
        <v>328</v>
      </c>
      <c r="D152" s="249" t="s">
        <v>1397</v>
      </c>
      <c r="E152" s="250" t="s">
        <v>4903</v>
      </c>
      <c r="F152" s="251" t="s">
        <v>4904</v>
      </c>
      <c r="G152" s="252" t="s">
        <v>331</v>
      </c>
      <c r="H152" s="253">
        <v>35</v>
      </c>
      <c r="I152" s="254"/>
      <c r="J152" s="253">
        <f>ROUND(I152*H152,2)</f>
        <v>0</v>
      </c>
      <c r="K152" s="251" t="s">
        <v>215</v>
      </c>
      <c r="L152" s="255"/>
      <c r="M152" s="256" t="s">
        <v>18</v>
      </c>
      <c r="N152" s="257" t="s">
        <v>42</v>
      </c>
      <c r="O152" s="68"/>
      <c r="P152" s="190">
        <f>O152*H152</f>
        <v>0</v>
      </c>
      <c r="Q152" s="190">
        <v>6.9999999999999994E-5</v>
      </c>
      <c r="R152" s="190">
        <f>Q152*H152</f>
        <v>2.4499999999999999E-3</v>
      </c>
      <c r="S152" s="190">
        <v>0</v>
      </c>
      <c r="T152" s="190">
        <f>S152*H152</f>
        <v>0</v>
      </c>
      <c r="U152" s="191" t="s">
        <v>18</v>
      </c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545</v>
      </c>
      <c r="AT152" s="192" t="s">
        <v>1397</v>
      </c>
      <c r="AU152" s="192" t="s">
        <v>80</v>
      </c>
      <c r="AY152" s="21" t="s">
        <v>208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1" t="s">
        <v>76</v>
      </c>
      <c r="BK152" s="193">
        <f>ROUND(I152*H152,2)</f>
        <v>0</v>
      </c>
      <c r="BL152" s="21" t="s">
        <v>343</v>
      </c>
      <c r="BM152" s="192" t="s">
        <v>4905</v>
      </c>
    </row>
    <row r="153" spans="1:65" s="2" customFormat="1" ht="19.5">
      <c r="A153" s="38"/>
      <c r="B153" s="39"/>
      <c r="C153" s="40"/>
      <c r="D153" s="194" t="s">
        <v>217</v>
      </c>
      <c r="E153" s="40"/>
      <c r="F153" s="195" t="s">
        <v>4904</v>
      </c>
      <c r="G153" s="40"/>
      <c r="H153" s="40"/>
      <c r="I153" s="196"/>
      <c r="J153" s="40"/>
      <c r="K153" s="40"/>
      <c r="L153" s="43"/>
      <c r="M153" s="197"/>
      <c r="N153" s="198"/>
      <c r="O153" s="68"/>
      <c r="P153" s="68"/>
      <c r="Q153" s="68"/>
      <c r="R153" s="68"/>
      <c r="S153" s="68"/>
      <c r="T153" s="68"/>
      <c r="U153" s="69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21" t="s">
        <v>217</v>
      </c>
      <c r="AU153" s="21" t="s">
        <v>80</v>
      </c>
    </row>
    <row r="154" spans="1:65" s="2" customFormat="1" ht="19.5">
      <c r="A154" s="38"/>
      <c r="B154" s="39"/>
      <c r="C154" s="40"/>
      <c r="D154" s="194" t="s">
        <v>703</v>
      </c>
      <c r="E154" s="40"/>
      <c r="F154" s="244" t="s">
        <v>4070</v>
      </c>
      <c r="G154" s="40"/>
      <c r="H154" s="40"/>
      <c r="I154" s="196"/>
      <c r="J154" s="40"/>
      <c r="K154" s="40"/>
      <c r="L154" s="43"/>
      <c r="M154" s="197"/>
      <c r="N154" s="198"/>
      <c r="O154" s="68"/>
      <c r="P154" s="68"/>
      <c r="Q154" s="68"/>
      <c r="R154" s="68"/>
      <c r="S154" s="68"/>
      <c r="T154" s="68"/>
      <c r="U154" s="69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21" t="s">
        <v>703</v>
      </c>
      <c r="AU154" s="21" t="s">
        <v>80</v>
      </c>
    </row>
    <row r="155" spans="1:65" s="14" customFormat="1" ht="11.25">
      <c r="B155" s="211"/>
      <c r="C155" s="212"/>
      <c r="D155" s="194" t="s">
        <v>221</v>
      </c>
      <c r="E155" s="213" t="s">
        <v>18</v>
      </c>
      <c r="F155" s="214" t="s">
        <v>564</v>
      </c>
      <c r="G155" s="212"/>
      <c r="H155" s="215">
        <v>35</v>
      </c>
      <c r="I155" s="216"/>
      <c r="J155" s="212"/>
      <c r="K155" s="212"/>
      <c r="L155" s="217"/>
      <c r="M155" s="218"/>
      <c r="N155" s="219"/>
      <c r="O155" s="219"/>
      <c r="P155" s="219"/>
      <c r="Q155" s="219"/>
      <c r="R155" s="219"/>
      <c r="S155" s="219"/>
      <c r="T155" s="219"/>
      <c r="U155" s="220"/>
      <c r="AT155" s="221" t="s">
        <v>221</v>
      </c>
      <c r="AU155" s="221" t="s">
        <v>80</v>
      </c>
      <c r="AV155" s="14" t="s">
        <v>80</v>
      </c>
      <c r="AW155" s="14" t="s">
        <v>33</v>
      </c>
      <c r="AX155" s="14" t="s">
        <v>76</v>
      </c>
      <c r="AY155" s="221" t="s">
        <v>208</v>
      </c>
    </row>
    <row r="156" spans="1:65" s="2" customFormat="1" ht="24.2" customHeight="1">
      <c r="A156" s="38"/>
      <c r="B156" s="39"/>
      <c r="C156" s="182" t="s">
        <v>335</v>
      </c>
      <c r="D156" s="182" t="s">
        <v>212</v>
      </c>
      <c r="E156" s="183" t="s">
        <v>4103</v>
      </c>
      <c r="F156" s="184" t="s">
        <v>4104</v>
      </c>
      <c r="G156" s="185" t="s">
        <v>331</v>
      </c>
      <c r="H156" s="186">
        <v>35</v>
      </c>
      <c r="I156" s="187"/>
      <c r="J156" s="186">
        <f>ROUND(I156*H156,2)</f>
        <v>0</v>
      </c>
      <c r="K156" s="184" t="s">
        <v>215</v>
      </c>
      <c r="L156" s="43"/>
      <c r="M156" s="188" t="s">
        <v>18</v>
      </c>
      <c r="N156" s="189" t="s">
        <v>42</v>
      </c>
      <c r="O156" s="68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0">
        <f>S156*H156</f>
        <v>0</v>
      </c>
      <c r="U156" s="191" t="s">
        <v>18</v>
      </c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343</v>
      </c>
      <c r="AT156" s="192" t="s">
        <v>212</v>
      </c>
      <c r="AU156" s="192" t="s">
        <v>80</v>
      </c>
      <c r="AY156" s="21" t="s">
        <v>208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1" t="s">
        <v>76</v>
      </c>
      <c r="BK156" s="193">
        <f>ROUND(I156*H156,2)</f>
        <v>0</v>
      </c>
      <c r="BL156" s="21" t="s">
        <v>343</v>
      </c>
      <c r="BM156" s="192" t="s">
        <v>4906</v>
      </c>
    </row>
    <row r="157" spans="1:65" s="2" customFormat="1" ht="29.25">
      <c r="A157" s="38"/>
      <c r="B157" s="39"/>
      <c r="C157" s="40"/>
      <c r="D157" s="194" t="s">
        <v>217</v>
      </c>
      <c r="E157" s="40"/>
      <c r="F157" s="195" t="s">
        <v>4106</v>
      </c>
      <c r="G157" s="40"/>
      <c r="H157" s="40"/>
      <c r="I157" s="196"/>
      <c r="J157" s="40"/>
      <c r="K157" s="40"/>
      <c r="L157" s="43"/>
      <c r="M157" s="197"/>
      <c r="N157" s="198"/>
      <c r="O157" s="68"/>
      <c r="P157" s="68"/>
      <c r="Q157" s="68"/>
      <c r="R157" s="68"/>
      <c r="S157" s="68"/>
      <c r="T157" s="68"/>
      <c r="U157" s="69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21" t="s">
        <v>217</v>
      </c>
      <c r="AU157" s="21" t="s">
        <v>80</v>
      </c>
    </row>
    <row r="158" spans="1:65" s="2" customFormat="1" ht="11.25">
      <c r="A158" s="38"/>
      <c r="B158" s="39"/>
      <c r="C158" s="40"/>
      <c r="D158" s="199" t="s">
        <v>219</v>
      </c>
      <c r="E158" s="40"/>
      <c r="F158" s="200" t="s">
        <v>4107</v>
      </c>
      <c r="G158" s="40"/>
      <c r="H158" s="40"/>
      <c r="I158" s="196"/>
      <c r="J158" s="40"/>
      <c r="K158" s="40"/>
      <c r="L158" s="43"/>
      <c r="M158" s="197"/>
      <c r="N158" s="198"/>
      <c r="O158" s="68"/>
      <c r="P158" s="68"/>
      <c r="Q158" s="68"/>
      <c r="R158" s="68"/>
      <c r="S158" s="68"/>
      <c r="T158" s="68"/>
      <c r="U158" s="69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21" t="s">
        <v>219</v>
      </c>
      <c r="AU158" s="21" t="s">
        <v>80</v>
      </c>
    </row>
    <row r="159" spans="1:65" s="14" customFormat="1" ht="11.25">
      <c r="B159" s="211"/>
      <c r="C159" s="212"/>
      <c r="D159" s="194" t="s">
        <v>221</v>
      </c>
      <c r="E159" s="213" t="s">
        <v>18</v>
      </c>
      <c r="F159" s="214" t="s">
        <v>564</v>
      </c>
      <c r="G159" s="212"/>
      <c r="H159" s="215">
        <v>35</v>
      </c>
      <c r="I159" s="216"/>
      <c r="J159" s="212"/>
      <c r="K159" s="212"/>
      <c r="L159" s="217"/>
      <c r="M159" s="218"/>
      <c r="N159" s="219"/>
      <c r="O159" s="219"/>
      <c r="P159" s="219"/>
      <c r="Q159" s="219"/>
      <c r="R159" s="219"/>
      <c r="S159" s="219"/>
      <c r="T159" s="219"/>
      <c r="U159" s="220"/>
      <c r="AT159" s="221" t="s">
        <v>221</v>
      </c>
      <c r="AU159" s="221" t="s">
        <v>80</v>
      </c>
      <c r="AV159" s="14" t="s">
        <v>80</v>
      </c>
      <c r="AW159" s="14" t="s">
        <v>33</v>
      </c>
      <c r="AX159" s="14" t="s">
        <v>76</v>
      </c>
      <c r="AY159" s="221" t="s">
        <v>208</v>
      </c>
    </row>
    <row r="160" spans="1:65" s="2" customFormat="1" ht="24.2" customHeight="1">
      <c r="A160" s="38"/>
      <c r="B160" s="39"/>
      <c r="C160" s="249" t="s">
        <v>343</v>
      </c>
      <c r="D160" s="249" t="s">
        <v>1397</v>
      </c>
      <c r="E160" s="250" t="s">
        <v>4907</v>
      </c>
      <c r="F160" s="251" t="s">
        <v>4908</v>
      </c>
      <c r="G160" s="252" t="s">
        <v>331</v>
      </c>
      <c r="H160" s="253">
        <v>35</v>
      </c>
      <c r="I160" s="254"/>
      <c r="J160" s="253">
        <f>ROUND(I160*H160,2)</f>
        <v>0</v>
      </c>
      <c r="K160" s="251" t="s">
        <v>215</v>
      </c>
      <c r="L160" s="255"/>
      <c r="M160" s="256" t="s">
        <v>18</v>
      </c>
      <c r="N160" s="257" t="s">
        <v>42</v>
      </c>
      <c r="O160" s="68"/>
      <c r="P160" s="190">
        <f>O160*H160</f>
        <v>0</v>
      </c>
      <c r="Q160" s="190">
        <v>1.7000000000000001E-4</v>
      </c>
      <c r="R160" s="190">
        <f>Q160*H160</f>
        <v>5.9500000000000004E-3</v>
      </c>
      <c r="S160" s="190">
        <v>0</v>
      </c>
      <c r="T160" s="190">
        <f>S160*H160</f>
        <v>0</v>
      </c>
      <c r="U160" s="191" t="s">
        <v>18</v>
      </c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545</v>
      </c>
      <c r="AT160" s="192" t="s">
        <v>1397</v>
      </c>
      <c r="AU160" s="192" t="s">
        <v>80</v>
      </c>
      <c r="AY160" s="21" t="s">
        <v>208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21" t="s">
        <v>76</v>
      </c>
      <c r="BK160" s="193">
        <f>ROUND(I160*H160,2)</f>
        <v>0</v>
      </c>
      <c r="BL160" s="21" t="s">
        <v>343</v>
      </c>
      <c r="BM160" s="192" t="s">
        <v>4909</v>
      </c>
    </row>
    <row r="161" spans="1:65" s="2" customFormat="1" ht="19.5">
      <c r="A161" s="38"/>
      <c r="B161" s="39"/>
      <c r="C161" s="40"/>
      <c r="D161" s="194" t="s">
        <v>217</v>
      </c>
      <c r="E161" s="40"/>
      <c r="F161" s="195" t="s">
        <v>4908</v>
      </c>
      <c r="G161" s="40"/>
      <c r="H161" s="40"/>
      <c r="I161" s="196"/>
      <c r="J161" s="40"/>
      <c r="K161" s="40"/>
      <c r="L161" s="43"/>
      <c r="M161" s="197"/>
      <c r="N161" s="198"/>
      <c r="O161" s="68"/>
      <c r="P161" s="68"/>
      <c r="Q161" s="68"/>
      <c r="R161" s="68"/>
      <c r="S161" s="68"/>
      <c r="T161" s="68"/>
      <c r="U161" s="69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21" t="s">
        <v>217</v>
      </c>
      <c r="AU161" s="21" t="s">
        <v>80</v>
      </c>
    </row>
    <row r="162" spans="1:65" s="14" customFormat="1" ht="11.25">
      <c r="B162" s="211"/>
      <c r="C162" s="212"/>
      <c r="D162" s="194" t="s">
        <v>221</v>
      </c>
      <c r="E162" s="213" t="s">
        <v>18</v>
      </c>
      <c r="F162" s="214" t="s">
        <v>564</v>
      </c>
      <c r="G162" s="212"/>
      <c r="H162" s="215">
        <v>35</v>
      </c>
      <c r="I162" s="216"/>
      <c r="J162" s="212"/>
      <c r="K162" s="212"/>
      <c r="L162" s="217"/>
      <c r="M162" s="218"/>
      <c r="N162" s="219"/>
      <c r="O162" s="219"/>
      <c r="P162" s="219"/>
      <c r="Q162" s="219"/>
      <c r="R162" s="219"/>
      <c r="S162" s="219"/>
      <c r="T162" s="219"/>
      <c r="U162" s="220"/>
      <c r="AT162" s="221" t="s">
        <v>221</v>
      </c>
      <c r="AU162" s="221" t="s">
        <v>80</v>
      </c>
      <c r="AV162" s="14" t="s">
        <v>80</v>
      </c>
      <c r="AW162" s="14" t="s">
        <v>33</v>
      </c>
      <c r="AX162" s="14" t="s">
        <v>76</v>
      </c>
      <c r="AY162" s="221" t="s">
        <v>208</v>
      </c>
    </row>
    <row r="163" spans="1:65" s="2" customFormat="1" ht="21.75" customHeight="1">
      <c r="A163" s="38"/>
      <c r="B163" s="39"/>
      <c r="C163" s="182" t="s">
        <v>357</v>
      </c>
      <c r="D163" s="182" t="s">
        <v>212</v>
      </c>
      <c r="E163" s="183" t="s">
        <v>4130</v>
      </c>
      <c r="F163" s="184" t="s">
        <v>4131</v>
      </c>
      <c r="G163" s="185" t="s">
        <v>402</v>
      </c>
      <c r="H163" s="186">
        <v>16</v>
      </c>
      <c r="I163" s="187"/>
      <c r="J163" s="186">
        <f>ROUND(I163*H163,2)</f>
        <v>0</v>
      </c>
      <c r="K163" s="184" t="s">
        <v>215</v>
      </c>
      <c r="L163" s="43"/>
      <c r="M163" s="188" t="s">
        <v>18</v>
      </c>
      <c r="N163" s="189" t="s">
        <v>42</v>
      </c>
      <c r="O163" s="68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0">
        <f>S163*H163</f>
        <v>0</v>
      </c>
      <c r="U163" s="191" t="s">
        <v>18</v>
      </c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343</v>
      </c>
      <c r="AT163" s="192" t="s">
        <v>212</v>
      </c>
      <c r="AU163" s="192" t="s">
        <v>80</v>
      </c>
      <c r="AY163" s="21" t="s">
        <v>208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1" t="s">
        <v>76</v>
      </c>
      <c r="BK163" s="193">
        <f>ROUND(I163*H163,2)</f>
        <v>0</v>
      </c>
      <c r="BL163" s="21" t="s">
        <v>343</v>
      </c>
      <c r="BM163" s="192" t="s">
        <v>4910</v>
      </c>
    </row>
    <row r="164" spans="1:65" s="2" customFormat="1" ht="29.25">
      <c r="A164" s="38"/>
      <c r="B164" s="39"/>
      <c r="C164" s="40"/>
      <c r="D164" s="194" t="s">
        <v>217</v>
      </c>
      <c r="E164" s="40"/>
      <c r="F164" s="195" t="s">
        <v>4133</v>
      </c>
      <c r="G164" s="40"/>
      <c r="H164" s="40"/>
      <c r="I164" s="196"/>
      <c r="J164" s="40"/>
      <c r="K164" s="40"/>
      <c r="L164" s="43"/>
      <c r="M164" s="197"/>
      <c r="N164" s="198"/>
      <c r="O164" s="68"/>
      <c r="P164" s="68"/>
      <c r="Q164" s="68"/>
      <c r="R164" s="68"/>
      <c r="S164" s="68"/>
      <c r="T164" s="68"/>
      <c r="U164" s="69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21" t="s">
        <v>217</v>
      </c>
      <c r="AU164" s="21" t="s">
        <v>80</v>
      </c>
    </row>
    <row r="165" spans="1:65" s="2" customFormat="1" ht="11.25">
      <c r="A165" s="38"/>
      <c r="B165" s="39"/>
      <c r="C165" s="40"/>
      <c r="D165" s="199" t="s">
        <v>219</v>
      </c>
      <c r="E165" s="40"/>
      <c r="F165" s="200" t="s">
        <v>4134</v>
      </c>
      <c r="G165" s="40"/>
      <c r="H165" s="40"/>
      <c r="I165" s="196"/>
      <c r="J165" s="40"/>
      <c r="K165" s="40"/>
      <c r="L165" s="43"/>
      <c r="M165" s="197"/>
      <c r="N165" s="198"/>
      <c r="O165" s="68"/>
      <c r="P165" s="68"/>
      <c r="Q165" s="68"/>
      <c r="R165" s="68"/>
      <c r="S165" s="68"/>
      <c r="T165" s="68"/>
      <c r="U165" s="69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21" t="s">
        <v>219</v>
      </c>
      <c r="AU165" s="21" t="s">
        <v>80</v>
      </c>
    </row>
    <row r="166" spans="1:65" s="14" customFormat="1" ht="11.25">
      <c r="B166" s="211"/>
      <c r="C166" s="212"/>
      <c r="D166" s="194" t="s">
        <v>221</v>
      </c>
      <c r="E166" s="213" t="s">
        <v>18</v>
      </c>
      <c r="F166" s="214" t="s">
        <v>343</v>
      </c>
      <c r="G166" s="212"/>
      <c r="H166" s="215">
        <v>16</v>
      </c>
      <c r="I166" s="216"/>
      <c r="J166" s="212"/>
      <c r="K166" s="212"/>
      <c r="L166" s="217"/>
      <c r="M166" s="218"/>
      <c r="N166" s="219"/>
      <c r="O166" s="219"/>
      <c r="P166" s="219"/>
      <c r="Q166" s="219"/>
      <c r="R166" s="219"/>
      <c r="S166" s="219"/>
      <c r="T166" s="219"/>
      <c r="U166" s="220"/>
      <c r="AT166" s="221" t="s">
        <v>221</v>
      </c>
      <c r="AU166" s="221" t="s">
        <v>80</v>
      </c>
      <c r="AV166" s="14" t="s">
        <v>80</v>
      </c>
      <c r="AW166" s="14" t="s">
        <v>33</v>
      </c>
      <c r="AX166" s="14" t="s">
        <v>76</v>
      </c>
      <c r="AY166" s="221" t="s">
        <v>208</v>
      </c>
    </row>
    <row r="167" spans="1:65" s="2" customFormat="1" ht="16.5" customHeight="1">
      <c r="A167" s="38"/>
      <c r="B167" s="39"/>
      <c r="C167" s="182" t="s">
        <v>365</v>
      </c>
      <c r="D167" s="182" t="s">
        <v>212</v>
      </c>
      <c r="E167" s="183" t="s">
        <v>4911</v>
      </c>
      <c r="F167" s="184" t="s">
        <v>4912</v>
      </c>
      <c r="G167" s="185" t="s">
        <v>4370</v>
      </c>
      <c r="H167" s="186">
        <v>1</v>
      </c>
      <c r="I167" s="187"/>
      <c r="J167" s="186">
        <f>ROUND(I167*H167,2)</f>
        <v>0</v>
      </c>
      <c r="K167" s="184" t="s">
        <v>18</v>
      </c>
      <c r="L167" s="43"/>
      <c r="M167" s="188" t="s">
        <v>18</v>
      </c>
      <c r="N167" s="189" t="s">
        <v>42</v>
      </c>
      <c r="O167" s="68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0">
        <f>S167*H167</f>
        <v>0</v>
      </c>
      <c r="U167" s="191" t="s">
        <v>18</v>
      </c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2" t="s">
        <v>343</v>
      </c>
      <c r="AT167" s="192" t="s">
        <v>212</v>
      </c>
      <c r="AU167" s="192" t="s">
        <v>80</v>
      </c>
      <c r="AY167" s="21" t="s">
        <v>208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1" t="s">
        <v>76</v>
      </c>
      <c r="BK167" s="193">
        <f>ROUND(I167*H167,2)</f>
        <v>0</v>
      </c>
      <c r="BL167" s="21" t="s">
        <v>343</v>
      </c>
      <c r="BM167" s="192" t="s">
        <v>4913</v>
      </c>
    </row>
    <row r="168" spans="1:65" s="2" customFormat="1" ht="11.25">
      <c r="A168" s="38"/>
      <c r="B168" s="39"/>
      <c r="C168" s="40"/>
      <c r="D168" s="194" t="s">
        <v>217</v>
      </c>
      <c r="E168" s="40"/>
      <c r="F168" s="195" t="s">
        <v>4912</v>
      </c>
      <c r="G168" s="40"/>
      <c r="H168" s="40"/>
      <c r="I168" s="196"/>
      <c r="J168" s="40"/>
      <c r="K168" s="40"/>
      <c r="L168" s="43"/>
      <c r="M168" s="197"/>
      <c r="N168" s="198"/>
      <c r="O168" s="68"/>
      <c r="P168" s="68"/>
      <c r="Q168" s="68"/>
      <c r="R168" s="68"/>
      <c r="S168" s="68"/>
      <c r="T168" s="68"/>
      <c r="U168" s="69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21" t="s">
        <v>217</v>
      </c>
      <c r="AU168" s="21" t="s">
        <v>80</v>
      </c>
    </row>
    <row r="169" spans="1:65" s="2" customFormat="1" ht="24.2" customHeight="1">
      <c r="A169" s="38"/>
      <c r="B169" s="39"/>
      <c r="C169" s="182" t="s">
        <v>379</v>
      </c>
      <c r="D169" s="182" t="s">
        <v>212</v>
      </c>
      <c r="E169" s="183" t="s">
        <v>3159</v>
      </c>
      <c r="F169" s="184" t="s">
        <v>3160</v>
      </c>
      <c r="G169" s="185" t="s">
        <v>752</v>
      </c>
      <c r="H169" s="187"/>
      <c r="I169" s="187"/>
      <c r="J169" s="186">
        <f>ROUND(I169*H169,2)</f>
        <v>0</v>
      </c>
      <c r="K169" s="184" t="s">
        <v>215</v>
      </c>
      <c r="L169" s="43"/>
      <c r="M169" s="188" t="s">
        <v>18</v>
      </c>
      <c r="N169" s="189" t="s">
        <v>42</v>
      </c>
      <c r="O169" s="68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0">
        <f>S169*H169</f>
        <v>0</v>
      </c>
      <c r="U169" s="191" t="s">
        <v>18</v>
      </c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2" t="s">
        <v>343</v>
      </c>
      <c r="AT169" s="192" t="s">
        <v>212</v>
      </c>
      <c r="AU169" s="192" t="s">
        <v>80</v>
      </c>
      <c r="AY169" s="21" t="s">
        <v>208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21" t="s">
        <v>76</v>
      </c>
      <c r="BK169" s="193">
        <f>ROUND(I169*H169,2)</f>
        <v>0</v>
      </c>
      <c r="BL169" s="21" t="s">
        <v>343</v>
      </c>
      <c r="BM169" s="192" t="s">
        <v>4914</v>
      </c>
    </row>
    <row r="170" spans="1:65" s="2" customFormat="1" ht="29.25">
      <c r="A170" s="38"/>
      <c r="B170" s="39"/>
      <c r="C170" s="40"/>
      <c r="D170" s="194" t="s">
        <v>217</v>
      </c>
      <c r="E170" s="40"/>
      <c r="F170" s="195" t="s">
        <v>3162</v>
      </c>
      <c r="G170" s="40"/>
      <c r="H170" s="40"/>
      <c r="I170" s="196"/>
      <c r="J170" s="40"/>
      <c r="K170" s="40"/>
      <c r="L170" s="43"/>
      <c r="M170" s="197"/>
      <c r="N170" s="198"/>
      <c r="O170" s="68"/>
      <c r="P170" s="68"/>
      <c r="Q170" s="68"/>
      <c r="R170" s="68"/>
      <c r="S170" s="68"/>
      <c r="T170" s="68"/>
      <c r="U170" s="69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21" t="s">
        <v>217</v>
      </c>
      <c r="AU170" s="21" t="s">
        <v>80</v>
      </c>
    </row>
    <row r="171" spans="1:65" s="2" customFormat="1" ht="11.25">
      <c r="A171" s="38"/>
      <c r="B171" s="39"/>
      <c r="C171" s="40"/>
      <c r="D171" s="199" t="s">
        <v>219</v>
      </c>
      <c r="E171" s="40"/>
      <c r="F171" s="200" t="s">
        <v>3163</v>
      </c>
      <c r="G171" s="40"/>
      <c r="H171" s="40"/>
      <c r="I171" s="196"/>
      <c r="J171" s="40"/>
      <c r="K171" s="40"/>
      <c r="L171" s="43"/>
      <c r="M171" s="258"/>
      <c r="N171" s="259"/>
      <c r="O171" s="260"/>
      <c r="P171" s="260"/>
      <c r="Q171" s="260"/>
      <c r="R171" s="260"/>
      <c r="S171" s="260"/>
      <c r="T171" s="260"/>
      <c r="U171" s="261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21" t="s">
        <v>219</v>
      </c>
      <c r="AU171" s="21" t="s">
        <v>80</v>
      </c>
    </row>
    <row r="172" spans="1:65" s="2" customFormat="1" ht="6.95" customHeight="1">
      <c r="A172" s="38"/>
      <c r="B172" s="51"/>
      <c r="C172" s="52"/>
      <c r="D172" s="52"/>
      <c r="E172" s="52"/>
      <c r="F172" s="52"/>
      <c r="G172" s="52"/>
      <c r="H172" s="52"/>
      <c r="I172" s="52"/>
      <c r="J172" s="52"/>
      <c r="K172" s="52"/>
      <c r="L172" s="43"/>
      <c r="M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</row>
  </sheetData>
  <sheetProtection algorithmName="SHA-512" hashValue="8GB9plthLhHORoBH/crfcXa5HmYfXIN9pxdqPEY4jDBfSMyuoj0dCPhRXQ8dZA0EUV3Gvzzpu8NVb9nFo2gqzw==" saltValue="HVrMvTIu3Zem+0DnRc922yCihN/8ZlxQywJtIdilVRI3NdZaF81Y9fELevF+V1H4XfisJYhW4M949GvahkgO3A==" spinCount="100000" sheet="1" objects="1" scenarios="1" formatColumns="0" formatRows="0" autoFilter="0"/>
  <autoFilter ref="C93:K171" xr:uid="{00000000-0009-0000-0000-00000D000000}"/>
  <mergeCells count="12">
    <mergeCell ref="E86:H86"/>
    <mergeCell ref="L2:V2"/>
    <mergeCell ref="E50:H50"/>
    <mergeCell ref="E52:H52"/>
    <mergeCell ref="E54:H54"/>
    <mergeCell ref="E82:H82"/>
    <mergeCell ref="E84:H84"/>
    <mergeCell ref="E7:H7"/>
    <mergeCell ref="E9:H9"/>
    <mergeCell ref="E11:H11"/>
    <mergeCell ref="E20:H20"/>
    <mergeCell ref="E29:H29"/>
  </mergeCells>
  <hyperlinks>
    <hyperlink ref="F100" r:id="rId1" xr:uid="{00000000-0004-0000-0D00-000000000000}"/>
    <hyperlink ref="F104" r:id="rId2" xr:uid="{00000000-0004-0000-0D00-000001000000}"/>
    <hyperlink ref="F110" r:id="rId3" xr:uid="{00000000-0004-0000-0D00-000002000000}"/>
    <hyperlink ref="F114" r:id="rId4" xr:uid="{00000000-0004-0000-0D00-000003000000}"/>
    <hyperlink ref="F119" r:id="rId5" xr:uid="{00000000-0004-0000-0D00-000004000000}"/>
    <hyperlink ref="F122" r:id="rId6" xr:uid="{00000000-0004-0000-0D00-000005000000}"/>
    <hyperlink ref="F126" r:id="rId7" xr:uid="{00000000-0004-0000-0D00-000006000000}"/>
    <hyperlink ref="F129" r:id="rId8" xr:uid="{00000000-0004-0000-0D00-000007000000}"/>
    <hyperlink ref="F133" r:id="rId9" xr:uid="{00000000-0004-0000-0D00-000008000000}"/>
    <hyperlink ref="F140" r:id="rId10" xr:uid="{00000000-0004-0000-0D00-000009000000}"/>
    <hyperlink ref="F150" r:id="rId11" xr:uid="{00000000-0004-0000-0D00-00000A000000}"/>
    <hyperlink ref="F158" r:id="rId12" xr:uid="{00000000-0004-0000-0D00-00000B000000}"/>
    <hyperlink ref="F165" r:id="rId13" xr:uid="{00000000-0004-0000-0D00-00000C000000}"/>
    <hyperlink ref="F171" r:id="rId14" xr:uid="{00000000-0004-0000-0D00-00000D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19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1" width="14.16406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AT2" s="21" t="s">
        <v>123</v>
      </c>
    </row>
    <row r="3" spans="1:46" s="1" customFormat="1" ht="6.95" customHeight="1"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24"/>
      <c r="AT3" s="21" t="s">
        <v>80</v>
      </c>
    </row>
    <row r="4" spans="1:46" s="1" customFormat="1" ht="24.95" customHeight="1">
      <c r="B4" s="24"/>
      <c r="D4" s="115" t="s">
        <v>134</v>
      </c>
      <c r="L4" s="24"/>
      <c r="M4" s="116" t="s">
        <v>10</v>
      </c>
      <c r="AT4" s="21" t="s">
        <v>4</v>
      </c>
    </row>
    <row r="5" spans="1:46" s="1" customFormat="1" ht="6.95" customHeight="1">
      <c r="B5" s="24"/>
      <c r="L5" s="24"/>
    </row>
    <row r="6" spans="1:46" s="1" customFormat="1" ht="12" customHeight="1">
      <c r="B6" s="24"/>
      <c r="D6" s="117" t="s">
        <v>15</v>
      </c>
      <c r="L6" s="24"/>
    </row>
    <row r="7" spans="1:46" s="1" customFormat="1" ht="16.5" customHeight="1">
      <c r="B7" s="24"/>
      <c r="E7" s="423" t="str">
        <f>'Rekapitulace stavby'!K6</f>
        <v>Rekonstrukce rehabilitace v 1.PP budovy B v HNSP v Bílině</v>
      </c>
      <c r="F7" s="424"/>
      <c r="G7" s="424"/>
      <c r="H7" s="424"/>
      <c r="L7" s="24"/>
    </row>
    <row r="8" spans="1:46" s="2" customFormat="1" ht="12" customHeight="1">
      <c r="A8" s="38"/>
      <c r="B8" s="43"/>
      <c r="C8" s="38"/>
      <c r="D8" s="117" t="s">
        <v>147</v>
      </c>
      <c r="E8" s="38"/>
      <c r="F8" s="38"/>
      <c r="G8" s="38"/>
      <c r="H8" s="38"/>
      <c r="I8" s="38"/>
      <c r="J8" s="38"/>
      <c r="K8" s="38"/>
      <c r="L8" s="11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pans="1:46" s="2" customFormat="1" ht="16.5" customHeight="1">
      <c r="A9" s="38"/>
      <c r="B9" s="43"/>
      <c r="C9" s="38"/>
      <c r="D9" s="38"/>
      <c r="E9" s="425" t="s">
        <v>4915</v>
      </c>
      <c r="F9" s="426"/>
      <c r="G9" s="426"/>
      <c r="H9" s="426"/>
      <c r="I9" s="38"/>
      <c r="J9" s="38"/>
      <c r="K9" s="38"/>
      <c r="L9" s="11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46" s="2" customFormat="1" ht="11.25">
      <c r="A10" s="38"/>
      <c r="B10" s="43"/>
      <c r="C10" s="38"/>
      <c r="D10" s="38"/>
      <c r="E10" s="38"/>
      <c r="F10" s="38"/>
      <c r="G10" s="38"/>
      <c r="H10" s="38"/>
      <c r="I10" s="38"/>
      <c r="J10" s="38"/>
      <c r="K10" s="38"/>
      <c r="L10" s="11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46" s="2" customFormat="1" ht="12" customHeight="1">
      <c r="A11" s="38"/>
      <c r="B11" s="43"/>
      <c r="C11" s="38"/>
      <c r="D11" s="117" t="s">
        <v>17</v>
      </c>
      <c r="E11" s="38"/>
      <c r="F11" s="107" t="s">
        <v>18</v>
      </c>
      <c r="G11" s="38"/>
      <c r="H11" s="38"/>
      <c r="I11" s="117" t="s">
        <v>19</v>
      </c>
      <c r="J11" s="107" t="s">
        <v>18</v>
      </c>
      <c r="K11" s="38"/>
      <c r="L11" s="11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46" s="2" customFormat="1" ht="12" customHeight="1">
      <c r="A12" s="38"/>
      <c r="B12" s="43"/>
      <c r="C12" s="38"/>
      <c r="D12" s="117" t="s">
        <v>20</v>
      </c>
      <c r="E12" s="38"/>
      <c r="F12" s="107" t="s">
        <v>21</v>
      </c>
      <c r="G12" s="38"/>
      <c r="H12" s="38"/>
      <c r="I12" s="117" t="s">
        <v>22</v>
      </c>
      <c r="J12" s="119" t="str">
        <f>'Rekapitulace stavby'!AN8</f>
        <v>14. 12. 2025</v>
      </c>
      <c r="K12" s="38"/>
      <c r="L12" s="11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46" s="2" customFormat="1" ht="10.9" customHeight="1">
      <c r="A13" s="38"/>
      <c r="B13" s="43"/>
      <c r="C13" s="38"/>
      <c r="D13" s="38"/>
      <c r="E13" s="38"/>
      <c r="F13" s="38"/>
      <c r="G13" s="38"/>
      <c r="H13" s="38"/>
      <c r="I13" s="38"/>
      <c r="J13" s="38"/>
      <c r="K13" s="38"/>
      <c r="L13" s="11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46" s="2" customFormat="1" ht="12" customHeight="1">
      <c r="A14" s="38"/>
      <c r="B14" s="43"/>
      <c r="C14" s="38"/>
      <c r="D14" s="117" t="s">
        <v>24</v>
      </c>
      <c r="E14" s="38"/>
      <c r="F14" s="38"/>
      <c r="G14" s="38"/>
      <c r="H14" s="38"/>
      <c r="I14" s="117" t="s">
        <v>25</v>
      </c>
      <c r="J14" s="107" t="s">
        <v>26</v>
      </c>
      <c r="K14" s="38"/>
      <c r="L14" s="11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46" s="2" customFormat="1" ht="18" customHeight="1">
      <c r="A15" s="38"/>
      <c r="B15" s="43"/>
      <c r="C15" s="38"/>
      <c r="D15" s="38"/>
      <c r="E15" s="107" t="s">
        <v>27</v>
      </c>
      <c r="F15" s="38"/>
      <c r="G15" s="38"/>
      <c r="H15" s="38"/>
      <c r="I15" s="117" t="s">
        <v>28</v>
      </c>
      <c r="J15" s="107" t="s">
        <v>29</v>
      </c>
      <c r="K15" s="38"/>
      <c r="L15" s="11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46" s="2" customFormat="1" ht="6.95" customHeight="1">
      <c r="A16" s="38"/>
      <c r="B16" s="43"/>
      <c r="C16" s="38"/>
      <c r="D16" s="38"/>
      <c r="E16" s="38"/>
      <c r="F16" s="38"/>
      <c r="G16" s="38"/>
      <c r="H16" s="38"/>
      <c r="I16" s="38"/>
      <c r="J16" s="38"/>
      <c r="K16" s="38"/>
      <c r="L16" s="11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s="2" customFormat="1" ht="12" customHeight="1">
      <c r="A17" s="38"/>
      <c r="B17" s="43"/>
      <c r="C17" s="38"/>
      <c r="D17" s="117" t="s">
        <v>30</v>
      </c>
      <c r="E17" s="38"/>
      <c r="F17" s="38"/>
      <c r="G17" s="38"/>
      <c r="H17" s="38"/>
      <c r="I17" s="117" t="s">
        <v>25</v>
      </c>
      <c r="J17" s="34" t="str">
        <f>'Rekapitulace stavby'!AN13</f>
        <v>Vyplň údaj</v>
      </c>
      <c r="K17" s="38"/>
      <c r="L17" s="11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s="2" customFormat="1" ht="18" customHeight="1">
      <c r="A18" s="38"/>
      <c r="B18" s="43"/>
      <c r="C18" s="38"/>
      <c r="D18" s="38"/>
      <c r="E18" s="427" t="str">
        <f>'Rekapitulace stavby'!E14</f>
        <v>Vyplň údaj</v>
      </c>
      <c r="F18" s="428"/>
      <c r="G18" s="428"/>
      <c r="H18" s="428"/>
      <c r="I18" s="117" t="s">
        <v>28</v>
      </c>
      <c r="J18" s="34" t="str">
        <f>'Rekapitulace stavby'!AN14</f>
        <v>Vyplň údaj</v>
      </c>
      <c r="K18" s="38"/>
      <c r="L18" s="11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s="2" customFormat="1" ht="6.95" customHeight="1">
      <c r="A19" s="38"/>
      <c r="B19" s="43"/>
      <c r="C19" s="38"/>
      <c r="D19" s="38"/>
      <c r="E19" s="38"/>
      <c r="F19" s="38"/>
      <c r="G19" s="38"/>
      <c r="H19" s="38"/>
      <c r="I19" s="38"/>
      <c r="J19" s="38"/>
      <c r="K19" s="38"/>
      <c r="L19" s="11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s="2" customFormat="1" ht="12" customHeight="1">
      <c r="A20" s="38"/>
      <c r="B20" s="43"/>
      <c r="C20" s="38"/>
      <c r="D20" s="117" t="s">
        <v>32</v>
      </c>
      <c r="E20" s="38"/>
      <c r="F20" s="38"/>
      <c r="G20" s="38"/>
      <c r="H20" s="38"/>
      <c r="I20" s="117" t="s">
        <v>25</v>
      </c>
      <c r="J20" s="107" t="str">
        <f>IF('Rekapitulace stavby'!AN16="","",'Rekapitulace stavby'!AN16)</f>
        <v/>
      </c>
      <c r="K20" s="38"/>
      <c r="L20" s="11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s="2" customFormat="1" ht="18" customHeight="1">
      <c r="A21" s="38"/>
      <c r="B21" s="43"/>
      <c r="C21" s="38"/>
      <c r="D21" s="38"/>
      <c r="E21" s="107" t="str">
        <f>IF('Rekapitulace stavby'!E17="","",'Rekapitulace stavby'!E17)</f>
        <v xml:space="preserve"> </v>
      </c>
      <c r="F21" s="38"/>
      <c r="G21" s="38"/>
      <c r="H21" s="38"/>
      <c r="I21" s="117" t="s">
        <v>28</v>
      </c>
      <c r="J21" s="107" t="str">
        <f>IF('Rekapitulace stavby'!AN17="","",'Rekapitulace stavby'!AN17)</f>
        <v/>
      </c>
      <c r="K21" s="38"/>
      <c r="L21" s="11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s="2" customFormat="1" ht="6.95" customHeight="1">
      <c r="A22" s="38"/>
      <c r="B22" s="43"/>
      <c r="C22" s="38"/>
      <c r="D22" s="38"/>
      <c r="E22" s="38"/>
      <c r="F22" s="38"/>
      <c r="G22" s="38"/>
      <c r="H22" s="38"/>
      <c r="I22" s="38"/>
      <c r="J22" s="38"/>
      <c r="K22" s="38"/>
      <c r="L22" s="11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s="2" customFormat="1" ht="12" customHeight="1">
      <c r="A23" s="38"/>
      <c r="B23" s="43"/>
      <c r="C23" s="38"/>
      <c r="D23" s="117" t="s">
        <v>34</v>
      </c>
      <c r="E23" s="38"/>
      <c r="F23" s="38"/>
      <c r="G23" s="38"/>
      <c r="H23" s="38"/>
      <c r="I23" s="117" t="s">
        <v>25</v>
      </c>
      <c r="J23" s="107" t="str">
        <f>IF('Rekapitulace stavby'!AN19="","",'Rekapitulace stavby'!AN19)</f>
        <v/>
      </c>
      <c r="K23" s="38"/>
      <c r="L23" s="11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s="2" customFormat="1" ht="18" customHeight="1">
      <c r="A24" s="38"/>
      <c r="B24" s="43"/>
      <c r="C24" s="38"/>
      <c r="D24" s="38"/>
      <c r="E24" s="107" t="str">
        <f>IF('Rekapitulace stavby'!E20="","",'Rekapitulace stavby'!E20)</f>
        <v xml:space="preserve"> </v>
      </c>
      <c r="F24" s="38"/>
      <c r="G24" s="38"/>
      <c r="H24" s="38"/>
      <c r="I24" s="117" t="s">
        <v>28</v>
      </c>
      <c r="J24" s="107" t="str">
        <f>IF('Rekapitulace stavby'!AN20="","",'Rekapitulace stavby'!AN20)</f>
        <v/>
      </c>
      <c r="K24" s="38"/>
      <c r="L24" s="11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s="2" customFormat="1" ht="6.95" customHeight="1">
      <c r="A25" s="38"/>
      <c r="B25" s="43"/>
      <c r="C25" s="38"/>
      <c r="D25" s="38"/>
      <c r="E25" s="38"/>
      <c r="F25" s="38"/>
      <c r="G25" s="38"/>
      <c r="H25" s="38"/>
      <c r="I25" s="38"/>
      <c r="J25" s="38"/>
      <c r="K25" s="38"/>
      <c r="L25" s="11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s="2" customFormat="1" ht="12" customHeight="1">
      <c r="A26" s="38"/>
      <c r="B26" s="43"/>
      <c r="C26" s="38"/>
      <c r="D26" s="117" t="s">
        <v>35</v>
      </c>
      <c r="E26" s="38"/>
      <c r="F26" s="38"/>
      <c r="G26" s="38"/>
      <c r="H26" s="38"/>
      <c r="I26" s="38"/>
      <c r="J26" s="38"/>
      <c r="K26" s="38"/>
      <c r="L26" s="11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s="8" customFormat="1" ht="71.25" customHeight="1">
      <c r="A27" s="120"/>
      <c r="B27" s="121"/>
      <c r="C27" s="120"/>
      <c r="D27" s="120"/>
      <c r="E27" s="429" t="s">
        <v>36</v>
      </c>
      <c r="F27" s="429"/>
      <c r="G27" s="429"/>
      <c r="H27" s="429"/>
      <c r="I27" s="120"/>
      <c r="J27" s="120"/>
      <c r="K27" s="120"/>
      <c r="L27" s="122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</row>
    <row r="28" spans="1:31" s="2" customFormat="1" ht="6.95" customHeight="1">
      <c r="A28" s="38"/>
      <c r="B28" s="43"/>
      <c r="C28" s="38"/>
      <c r="D28" s="38"/>
      <c r="E28" s="38"/>
      <c r="F28" s="38"/>
      <c r="G28" s="38"/>
      <c r="H28" s="38"/>
      <c r="I28" s="38"/>
      <c r="J28" s="38"/>
      <c r="K28" s="38"/>
      <c r="L28" s="11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s="2" customFormat="1" ht="6.95" customHeight="1">
      <c r="A29" s="38"/>
      <c r="B29" s="43"/>
      <c r="C29" s="38"/>
      <c r="D29" s="123"/>
      <c r="E29" s="123"/>
      <c r="F29" s="123"/>
      <c r="G29" s="123"/>
      <c r="H29" s="123"/>
      <c r="I29" s="123"/>
      <c r="J29" s="123"/>
      <c r="K29" s="123"/>
      <c r="L29" s="11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pans="1:31" s="2" customFormat="1" ht="25.35" customHeight="1">
      <c r="A30" s="38"/>
      <c r="B30" s="43"/>
      <c r="C30" s="38"/>
      <c r="D30" s="124" t="s">
        <v>37</v>
      </c>
      <c r="E30" s="38"/>
      <c r="F30" s="38"/>
      <c r="G30" s="38"/>
      <c r="H30" s="38"/>
      <c r="I30" s="38"/>
      <c r="J30" s="125">
        <f>ROUND(J101, 2)</f>
        <v>0</v>
      </c>
      <c r="K30" s="38"/>
      <c r="L30" s="11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s="2" customFormat="1" ht="6.95" customHeight="1">
      <c r="A31" s="38"/>
      <c r="B31" s="43"/>
      <c r="C31" s="38"/>
      <c r="D31" s="123"/>
      <c r="E31" s="123"/>
      <c r="F31" s="123"/>
      <c r="G31" s="123"/>
      <c r="H31" s="123"/>
      <c r="I31" s="123"/>
      <c r="J31" s="123"/>
      <c r="K31" s="123"/>
      <c r="L31" s="11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s="2" customFormat="1" ht="14.45" customHeight="1">
      <c r="A32" s="38"/>
      <c r="B32" s="43"/>
      <c r="C32" s="38"/>
      <c r="D32" s="38"/>
      <c r="E32" s="38"/>
      <c r="F32" s="126" t="s">
        <v>39</v>
      </c>
      <c r="G32" s="38"/>
      <c r="H32" s="38"/>
      <c r="I32" s="126" t="s">
        <v>38</v>
      </c>
      <c r="J32" s="126" t="s">
        <v>40</v>
      </c>
      <c r="K32" s="38"/>
      <c r="L32" s="11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s="2" customFormat="1" ht="14.45" customHeight="1">
      <c r="A33" s="38"/>
      <c r="B33" s="43"/>
      <c r="C33" s="38"/>
      <c r="D33" s="127" t="s">
        <v>41</v>
      </c>
      <c r="E33" s="117" t="s">
        <v>42</v>
      </c>
      <c r="F33" s="128">
        <f>ROUND((SUM(BE101:BE193)),  2)</f>
        <v>0</v>
      </c>
      <c r="G33" s="38"/>
      <c r="H33" s="38"/>
      <c r="I33" s="129">
        <v>0.21</v>
      </c>
      <c r="J33" s="128">
        <f>ROUND(((SUM(BE101:BE193))*I33),  2)</f>
        <v>0</v>
      </c>
      <c r="K33" s="38"/>
      <c r="L33" s="11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s="2" customFormat="1" ht="14.45" customHeight="1">
      <c r="A34" s="38"/>
      <c r="B34" s="43"/>
      <c r="C34" s="38"/>
      <c r="D34" s="38"/>
      <c r="E34" s="117" t="s">
        <v>43</v>
      </c>
      <c r="F34" s="128">
        <f>ROUND((SUM(BF101:BF193)),  2)</f>
        <v>0</v>
      </c>
      <c r="G34" s="38"/>
      <c r="H34" s="38"/>
      <c r="I34" s="129">
        <v>0.12</v>
      </c>
      <c r="J34" s="128">
        <f>ROUND(((SUM(BF101:BF193))*I34),  2)</f>
        <v>0</v>
      </c>
      <c r="K34" s="38"/>
      <c r="L34" s="11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s="2" customFormat="1" ht="14.45" hidden="1" customHeight="1">
      <c r="A35" s="38"/>
      <c r="B35" s="43"/>
      <c r="C35" s="38"/>
      <c r="D35" s="38"/>
      <c r="E35" s="117" t="s">
        <v>44</v>
      </c>
      <c r="F35" s="128">
        <f>ROUND((SUM(BG101:BG193)),  2)</f>
        <v>0</v>
      </c>
      <c r="G35" s="38"/>
      <c r="H35" s="38"/>
      <c r="I35" s="129">
        <v>0.21</v>
      </c>
      <c r="J35" s="128">
        <f>0</f>
        <v>0</v>
      </c>
      <c r="K35" s="38"/>
      <c r="L35" s="11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s="2" customFormat="1" ht="14.45" hidden="1" customHeight="1">
      <c r="A36" s="38"/>
      <c r="B36" s="43"/>
      <c r="C36" s="38"/>
      <c r="D36" s="38"/>
      <c r="E36" s="117" t="s">
        <v>45</v>
      </c>
      <c r="F36" s="128">
        <f>ROUND((SUM(BH101:BH193)),  2)</f>
        <v>0</v>
      </c>
      <c r="G36" s="38"/>
      <c r="H36" s="38"/>
      <c r="I36" s="129">
        <v>0.12</v>
      </c>
      <c r="J36" s="128">
        <f>0</f>
        <v>0</v>
      </c>
      <c r="K36" s="38"/>
      <c r="L36" s="11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s="2" customFormat="1" ht="14.45" hidden="1" customHeight="1">
      <c r="A37" s="38"/>
      <c r="B37" s="43"/>
      <c r="C37" s="38"/>
      <c r="D37" s="38"/>
      <c r="E37" s="117" t="s">
        <v>46</v>
      </c>
      <c r="F37" s="128">
        <f>ROUND((SUM(BI101:BI193)),  2)</f>
        <v>0</v>
      </c>
      <c r="G37" s="38"/>
      <c r="H37" s="38"/>
      <c r="I37" s="129">
        <v>0</v>
      </c>
      <c r="J37" s="128">
        <f>0</f>
        <v>0</v>
      </c>
      <c r="K37" s="38"/>
      <c r="L37" s="11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s="2" customFormat="1" ht="6.95" customHeight="1">
      <c r="A38" s="38"/>
      <c r="B38" s="43"/>
      <c r="C38" s="38"/>
      <c r="D38" s="38"/>
      <c r="E38" s="38"/>
      <c r="F38" s="38"/>
      <c r="G38" s="38"/>
      <c r="H38" s="38"/>
      <c r="I38" s="38"/>
      <c r="J38" s="38"/>
      <c r="K38" s="38"/>
      <c r="L38" s="11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s="2" customFormat="1" ht="25.35" customHeight="1">
      <c r="A39" s="38"/>
      <c r="B39" s="43"/>
      <c r="C39" s="130"/>
      <c r="D39" s="131" t="s">
        <v>47</v>
      </c>
      <c r="E39" s="132"/>
      <c r="F39" s="132"/>
      <c r="G39" s="133" t="s">
        <v>48</v>
      </c>
      <c r="H39" s="134" t="s">
        <v>49</v>
      </c>
      <c r="I39" s="132"/>
      <c r="J39" s="135">
        <f>SUM(J30:J37)</f>
        <v>0</v>
      </c>
      <c r="K39" s="136"/>
      <c r="L39" s="11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s="2" customFormat="1" ht="14.45" customHeight="1">
      <c r="A40" s="38"/>
      <c r="B40" s="137"/>
      <c r="C40" s="138"/>
      <c r="D40" s="138"/>
      <c r="E40" s="138"/>
      <c r="F40" s="138"/>
      <c r="G40" s="138"/>
      <c r="H40" s="138"/>
      <c r="I40" s="138"/>
      <c r="J40" s="138"/>
      <c r="K40" s="138"/>
      <c r="L40" s="11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4" spans="1:31" s="2" customFormat="1" ht="6.95" customHeight="1">
      <c r="A44" s="38"/>
      <c r="B44" s="139"/>
      <c r="C44" s="140"/>
      <c r="D44" s="140"/>
      <c r="E44" s="140"/>
      <c r="F44" s="140"/>
      <c r="G44" s="140"/>
      <c r="H44" s="140"/>
      <c r="I44" s="140"/>
      <c r="J44" s="140"/>
      <c r="K44" s="140"/>
      <c r="L44" s="11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pans="1:31" s="2" customFormat="1" ht="24.95" customHeight="1">
      <c r="A45" s="38"/>
      <c r="B45" s="39"/>
      <c r="C45" s="27" t="s">
        <v>163</v>
      </c>
      <c r="D45" s="40"/>
      <c r="E45" s="40"/>
      <c r="F45" s="40"/>
      <c r="G45" s="40"/>
      <c r="H45" s="40"/>
      <c r="I45" s="40"/>
      <c r="J45" s="40"/>
      <c r="K45" s="40"/>
      <c r="L45" s="11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</row>
    <row r="46" spans="1:31" s="2" customFormat="1" ht="6.95" customHeight="1">
      <c r="A46" s="38"/>
      <c r="B46" s="39"/>
      <c r="C46" s="40"/>
      <c r="D46" s="40"/>
      <c r="E46" s="40"/>
      <c r="F46" s="40"/>
      <c r="G46" s="40"/>
      <c r="H46" s="40"/>
      <c r="I46" s="40"/>
      <c r="J46" s="40"/>
      <c r="K46" s="40"/>
      <c r="L46" s="11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s="2" customFormat="1" ht="12" customHeight="1">
      <c r="A47" s="38"/>
      <c r="B47" s="39"/>
      <c r="C47" s="33" t="s">
        <v>15</v>
      </c>
      <c r="D47" s="40"/>
      <c r="E47" s="40"/>
      <c r="F47" s="40"/>
      <c r="G47" s="40"/>
      <c r="H47" s="40"/>
      <c r="I47" s="40"/>
      <c r="J47" s="40"/>
      <c r="K47" s="40"/>
      <c r="L47" s="11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s="2" customFormat="1" ht="16.5" customHeight="1">
      <c r="A48" s="38"/>
      <c r="B48" s="39"/>
      <c r="C48" s="40"/>
      <c r="D48" s="40"/>
      <c r="E48" s="430" t="str">
        <f>E7</f>
        <v>Rekonstrukce rehabilitace v 1.PP budovy B v HNSP v Bílině</v>
      </c>
      <c r="F48" s="431"/>
      <c r="G48" s="431"/>
      <c r="H48" s="431"/>
      <c r="I48" s="40"/>
      <c r="J48" s="40"/>
      <c r="K48" s="40"/>
      <c r="L48" s="11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47" s="2" customFormat="1" ht="12" customHeight="1">
      <c r="A49" s="38"/>
      <c r="B49" s="39"/>
      <c r="C49" s="33" t="s">
        <v>147</v>
      </c>
      <c r="D49" s="40"/>
      <c r="E49" s="40"/>
      <c r="F49" s="40"/>
      <c r="G49" s="40"/>
      <c r="H49" s="40"/>
      <c r="I49" s="40"/>
      <c r="J49" s="40"/>
      <c r="K49" s="40"/>
      <c r="L49" s="11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47" s="2" customFormat="1" ht="16.5" customHeight="1">
      <c r="A50" s="38"/>
      <c r="B50" s="39"/>
      <c r="C50" s="40"/>
      <c r="D50" s="40"/>
      <c r="E50" s="384" t="str">
        <f>E9</f>
        <v>7 - Vzduchotechnika</v>
      </c>
      <c r="F50" s="432"/>
      <c r="G50" s="432"/>
      <c r="H50" s="432"/>
      <c r="I50" s="40"/>
      <c r="J50" s="40"/>
      <c r="K50" s="40"/>
      <c r="L50" s="11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47" s="2" customFormat="1" ht="6.95" customHeight="1">
      <c r="A51" s="38"/>
      <c r="B51" s="39"/>
      <c r="C51" s="40"/>
      <c r="D51" s="40"/>
      <c r="E51" s="40"/>
      <c r="F51" s="40"/>
      <c r="G51" s="40"/>
      <c r="H51" s="40"/>
      <c r="I51" s="40"/>
      <c r="J51" s="40"/>
      <c r="K51" s="40"/>
      <c r="L51" s="11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47" s="2" customFormat="1" ht="12" customHeight="1">
      <c r="A52" s="38"/>
      <c r="B52" s="39"/>
      <c r="C52" s="33" t="s">
        <v>20</v>
      </c>
      <c r="D52" s="40"/>
      <c r="E52" s="40"/>
      <c r="F52" s="31" t="str">
        <f>F12</f>
        <v xml:space="preserve"> </v>
      </c>
      <c r="G52" s="40"/>
      <c r="H52" s="40"/>
      <c r="I52" s="33" t="s">
        <v>22</v>
      </c>
      <c r="J52" s="63" t="str">
        <f>IF(J12="","",J12)</f>
        <v>14. 12. 2025</v>
      </c>
      <c r="K52" s="40"/>
      <c r="L52" s="11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47" s="2" customFormat="1" ht="6.95" customHeight="1">
      <c r="A53" s="38"/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11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47" s="2" customFormat="1" ht="15.2" customHeight="1">
      <c r="A54" s="38"/>
      <c r="B54" s="39"/>
      <c r="C54" s="33" t="s">
        <v>24</v>
      </c>
      <c r="D54" s="40"/>
      <c r="E54" s="40"/>
      <c r="F54" s="31" t="str">
        <f>E15</f>
        <v>Město Bílina, Břežánská 50/4, 418 01 Bílina</v>
      </c>
      <c r="G54" s="40"/>
      <c r="H54" s="40"/>
      <c r="I54" s="33" t="s">
        <v>32</v>
      </c>
      <c r="J54" s="36" t="str">
        <f>E21</f>
        <v xml:space="preserve"> </v>
      </c>
      <c r="K54" s="40"/>
      <c r="L54" s="11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47" s="2" customFormat="1" ht="15.2" customHeight="1">
      <c r="A55" s="38"/>
      <c r="B55" s="39"/>
      <c r="C55" s="33" t="s">
        <v>30</v>
      </c>
      <c r="D55" s="40"/>
      <c r="E55" s="40"/>
      <c r="F55" s="31" t="str">
        <f>IF(E18="","",E18)</f>
        <v>Vyplň údaj</v>
      </c>
      <c r="G55" s="40"/>
      <c r="H55" s="40"/>
      <c r="I55" s="33" t="s">
        <v>34</v>
      </c>
      <c r="J55" s="36" t="str">
        <f>E24</f>
        <v xml:space="preserve"> </v>
      </c>
      <c r="K55" s="40"/>
      <c r="L55" s="11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47" s="2" customFormat="1" ht="10.35" customHeight="1">
      <c r="A56" s="38"/>
      <c r="B56" s="39"/>
      <c r="C56" s="40"/>
      <c r="D56" s="40"/>
      <c r="E56" s="40"/>
      <c r="F56" s="40"/>
      <c r="G56" s="40"/>
      <c r="H56" s="40"/>
      <c r="I56" s="40"/>
      <c r="J56" s="40"/>
      <c r="K56" s="40"/>
      <c r="L56" s="11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47" s="2" customFormat="1" ht="29.25" customHeight="1">
      <c r="A57" s="38"/>
      <c r="B57" s="39"/>
      <c r="C57" s="141" t="s">
        <v>164</v>
      </c>
      <c r="D57" s="142"/>
      <c r="E57" s="142"/>
      <c r="F57" s="142"/>
      <c r="G57" s="142"/>
      <c r="H57" s="142"/>
      <c r="I57" s="142"/>
      <c r="J57" s="143" t="s">
        <v>165</v>
      </c>
      <c r="K57" s="142"/>
      <c r="L57" s="11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47" s="2" customFormat="1" ht="10.35" customHeight="1">
      <c r="A58" s="38"/>
      <c r="B58" s="39"/>
      <c r="C58" s="40"/>
      <c r="D58" s="40"/>
      <c r="E58" s="40"/>
      <c r="F58" s="40"/>
      <c r="G58" s="40"/>
      <c r="H58" s="40"/>
      <c r="I58" s="40"/>
      <c r="J58" s="40"/>
      <c r="K58" s="40"/>
      <c r="L58" s="11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47" s="2" customFormat="1" ht="22.9" customHeight="1">
      <c r="A59" s="38"/>
      <c r="B59" s="39"/>
      <c r="C59" s="144" t="s">
        <v>69</v>
      </c>
      <c r="D59" s="40"/>
      <c r="E59" s="40"/>
      <c r="F59" s="40"/>
      <c r="G59" s="40"/>
      <c r="H59" s="40"/>
      <c r="I59" s="40"/>
      <c r="J59" s="81">
        <f>J101</f>
        <v>0</v>
      </c>
      <c r="K59" s="40"/>
      <c r="L59" s="11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U59" s="21" t="s">
        <v>166</v>
      </c>
    </row>
    <row r="60" spans="1:47" s="9" customFormat="1" ht="24.95" customHeight="1">
      <c r="B60" s="145"/>
      <c r="C60" s="146"/>
      <c r="D60" s="147" t="s">
        <v>4916</v>
      </c>
      <c r="E60" s="148"/>
      <c r="F60" s="148"/>
      <c r="G60" s="148"/>
      <c r="H60" s="148"/>
      <c r="I60" s="148"/>
      <c r="J60" s="149">
        <f>J102</f>
        <v>0</v>
      </c>
      <c r="K60" s="146"/>
      <c r="L60" s="150"/>
    </row>
    <row r="61" spans="1:47" s="10" customFormat="1" ht="19.899999999999999" customHeight="1">
      <c r="B61" s="151"/>
      <c r="C61" s="101"/>
      <c r="D61" s="152" t="s">
        <v>184</v>
      </c>
      <c r="E61" s="153"/>
      <c r="F61" s="153"/>
      <c r="G61" s="153"/>
      <c r="H61" s="153"/>
      <c r="I61" s="153"/>
      <c r="J61" s="154">
        <f>J103</f>
        <v>0</v>
      </c>
      <c r="K61" s="101"/>
      <c r="L61" s="155"/>
    </row>
    <row r="62" spans="1:47" s="10" customFormat="1" ht="14.85" customHeight="1">
      <c r="B62" s="151"/>
      <c r="C62" s="101"/>
      <c r="D62" s="152" t="s">
        <v>4917</v>
      </c>
      <c r="E62" s="153"/>
      <c r="F62" s="153"/>
      <c r="G62" s="153"/>
      <c r="H62" s="153"/>
      <c r="I62" s="153"/>
      <c r="J62" s="154">
        <f>J104</f>
        <v>0</v>
      </c>
      <c r="K62" s="101"/>
      <c r="L62" s="155"/>
    </row>
    <row r="63" spans="1:47" s="10" customFormat="1" ht="21.75" customHeight="1">
      <c r="B63" s="151"/>
      <c r="C63" s="101"/>
      <c r="D63" s="152" t="s">
        <v>4918</v>
      </c>
      <c r="E63" s="153"/>
      <c r="F63" s="153"/>
      <c r="G63" s="153"/>
      <c r="H63" s="153"/>
      <c r="I63" s="153"/>
      <c r="J63" s="154">
        <f>J105</f>
        <v>0</v>
      </c>
      <c r="K63" s="101"/>
      <c r="L63" s="155"/>
    </row>
    <row r="64" spans="1:47" s="10" customFormat="1" ht="21.75" customHeight="1">
      <c r="B64" s="151"/>
      <c r="C64" s="101"/>
      <c r="D64" s="152" t="s">
        <v>4919</v>
      </c>
      <c r="E64" s="153"/>
      <c r="F64" s="153"/>
      <c r="G64" s="153"/>
      <c r="H64" s="153"/>
      <c r="I64" s="153"/>
      <c r="J64" s="154">
        <f>J119</f>
        <v>0</v>
      </c>
      <c r="K64" s="101"/>
      <c r="L64" s="155"/>
    </row>
    <row r="65" spans="2:12" s="10" customFormat="1" ht="21.75" customHeight="1">
      <c r="B65" s="151"/>
      <c r="C65" s="101"/>
      <c r="D65" s="152" t="s">
        <v>4920</v>
      </c>
      <c r="E65" s="153"/>
      <c r="F65" s="153"/>
      <c r="G65" s="153"/>
      <c r="H65" s="153"/>
      <c r="I65" s="153"/>
      <c r="J65" s="154">
        <f>J122</f>
        <v>0</v>
      </c>
      <c r="K65" s="101"/>
      <c r="L65" s="155"/>
    </row>
    <row r="66" spans="2:12" s="10" customFormat="1" ht="21.75" customHeight="1">
      <c r="B66" s="151"/>
      <c r="C66" s="101"/>
      <c r="D66" s="152" t="s">
        <v>4921</v>
      </c>
      <c r="E66" s="153"/>
      <c r="F66" s="153"/>
      <c r="G66" s="153"/>
      <c r="H66" s="153"/>
      <c r="I66" s="153"/>
      <c r="J66" s="154">
        <f>J125</f>
        <v>0</v>
      </c>
      <c r="K66" s="101"/>
      <c r="L66" s="155"/>
    </row>
    <row r="67" spans="2:12" s="10" customFormat="1" ht="21.75" customHeight="1">
      <c r="B67" s="151"/>
      <c r="C67" s="101"/>
      <c r="D67" s="152" t="s">
        <v>4922</v>
      </c>
      <c r="E67" s="153"/>
      <c r="F67" s="153"/>
      <c r="G67" s="153"/>
      <c r="H67" s="153"/>
      <c r="I67" s="153"/>
      <c r="J67" s="154">
        <f>J128</f>
        <v>0</v>
      </c>
      <c r="K67" s="101"/>
      <c r="L67" s="155"/>
    </row>
    <row r="68" spans="2:12" s="10" customFormat="1" ht="21.75" customHeight="1">
      <c r="B68" s="151"/>
      <c r="C68" s="101"/>
      <c r="D68" s="152" t="s">
        <v>4923</v>
      </c>
      <c r="E68" s="153"/>
      <c r="F68" s="153"/>
      <c r="G68" s="153"/>
      <c r="H68" s="153"/>
      <c r="I68" s="153"/>
      <c r="J68" s="154">
        <f>J131</f>
        <v>0</v>
      </c>
      <c r="K68" s="101"/>
      <c r="L68" s="155"/>
    </row>
    <row r="69" spans="2:12" s="10" customFormat="1" ht="21.75" customHeight="1">
      <c r="B69" s="151"/>
      <c r="C69" s="101"/>
      <c r="D69" s="152" t="s">
        <v>4924</v>
      </c>
      <c r="E69" s="153"/>
      <c r="F69" s="153"/>
      <c r="G69" s="153"/>
      <c r="H69" s="153"/>
      <c r="I69" s="153"/>
      <c r="J69" s="154">
        <f>J136</f>
        <v>0</v>
      </c>
      <c r="K69" s="101"/>
      <c r="L69" s="155"/>
    </row>
    <row r="70" spans="2:12" s="10" customFormat="1" ht="21.75" customHeight="1">
      <c r="B70" s="151"/>
      <c r="C70" s="101"/>
      <c r="D70" s="152" t="s">
        <v>4925</v>
      </c>
      <c r="E70" s="153"/>
      <c r="F70" s="153"/>
      <c r="G70" s="153"/>
      <c r="H70" s="153"/>
      <c r="I70" s="153"/>
      <c r="J70" s="154">
        <f>J141</f>
        <v>0</v>
      </c>
      <c r="K70" s="101"/>
      <c r="L70" s="155"/>
    </row>
    <row r="71" spans="2:12" s="10" customFormat="1" ht="21.75" customHeight="1">
      <c r="B71" s="151"/>
      <c r="C71" s="101"/>
      <c r="D71" s="152" t="s">
        <v>4926</v>
      </c>
      <c r="E71" s="153"/>
      <c r="F71" s="153"/>
      <c r="G71" s="153"/>
      <c r="H71" s="153"/>
      <c r="I71" s="153"/>
      <c r="J71" s="154">
        <f>J148</f>
        <v>0</v>
      </c>
      <c r="K71" s="101"/>
      <c r="L71" s="155"/>
    </row>
    <row r="72" spans="2:12" s="10" customFormat="1" ht="14.85" customHeight="1">
      <c r="B72" s="151"/>
      <c r="C72" s="101"/>
      <c r="D72" s="152" t="s">
        <v>4927</v>
      </c>
      <c r="E72" s="153"/>
      <c r="F72" s="153"/>
      <c r="G72" s="153"/>
      <c r="H72" s="153"/>
      <c r="I72" s="153"/>
      <c r="J72" s="154">
        <f>J153</f>
        <v>0</v>
      </c>
      <c r="K72" s="101"/>
      <c r="L72" s="155"/>
    </row>
    <row r="73" spans="2:12" s="10" customFormat="1" ht="21.75" customHeight="1">
      <c r="B73" s="151"/>
      <c r="C73" s="101"/>
      <c r="D73" s="152" t="s">
        <v>4928</v>
      </c>
      <c r="E73" s="153"/>
      <c r="F73" s="153"/>
      <c r="G73" s="153"/>
      <c r="H73" s="153"/>
      <c r="I73" s="153"/>
      <c r="J73" s="154">
        <f>J154</f>
        <v>0</v>
      </c>
      <c r="K73" s="101"/>
      <c r="L73" s="155"/>
    </row>
    <row r="74" spans="2:12" s="10" customFormat="1" ht="21.75" customHeight="1">
      <c r="B74" s="151"/>
      <c r="C74" s="101"/>
      <c r="D74" s="152" t="s">
        <v>4929</v>
      </c>
      <c r="E74" s="153"/>
      <c r="F74" s="153"/>
      <c r="G74" s="153"/>
      <c r="H74" s="153"/>
      <c r="I74" s="153"/>
      <c r="J74" s="154">
        <f>J157</f>
        <v>0</v>
      </c>
      <c r="K74" s="101"/>
      <c r="L74" s="155"/>
    </row>
    <row r="75" spans="2:12" s="10" customFormat="1" ht="21.75" customHeight="1">
      <c r="B75" s="151"/>
      <c r="C75" s="101"/>
      <c r="D75" s="152" t="s">
        <v>4930</v>
      </c>
      <c r="E75" s="153"/>
      <c r="F75" s="153"/>
      <c r="G75" s="153"/>
      <c r="H75" s="153"/>
      <c r="I75" s="153"/>
      <c r="J75" s="154">
        <f>J160</f>
        <v>0</v>
      </c>
      <c r="K75" s="101"/>
      <c r="L75" s="155"/>
    </row>
    <row r="76" spans="2:12" s="10" customFormat="1" ht="21.75" customHeight="1">
      <c r="B76" s="151"/>
      <c r="C76" s="101"/>
      <c r="D76" s="152" t="s">
        <v>4931</v>
      </c>
      <c r="E76" s="153"/>
      <c r="F76" s="153"/>
      <c r="G76" s="153"/>
      <c r="H76" s="153"/>
      <c r="I76" s="153"/>
      <c r="J76" s="154">
        <f>J163</f>
        <v>0</v>
      </c>
      <c r="K76" s="101"/>
      <c r="L76" s="155"/>
    </row>
    <row r="77" spans="2:12" s="10" customFormat="1" ht="21.75" customHeight="1">
      <c r="B77" s="151"/>
      <c r="C77" s="101"/>
      <c r="D77" s="152" t="s">
        <v>4932</v>
      </c>
      <c r="E77" s="153"/>
      <c r="F77" s="153"/>
      <c r="G77" s="153"/>
      <c r="H77" s="153"/>
      <c r="I77" s="153"/>
      <c r="J77" s="154">
        <f>J166</f>
        <v>0</v>
      </c>
      <c r="K77" s="101"/>
      <c r="L77" s="155"/>
    </row>
    <row r="78" spans="2:12" s="10" customFormat="1" ht="21.75" customHeight="1">
      <c r="B78" s="151"/>
      <c r="C78" s="101"/>
      <c r="D78" s="152" t="s">
        <v>4933</v>
      </c>
      <c r="E78" s="153"/>
      <c r="F78" s="153"/>
      <c r="G78" s="153"/>
      <c r="H78" s="153"/>
      <c r="I78" s="153"/>
      <c r="J78" s="154">
        <f>J169</f>
        <v>0</v>
      </c>
      <c r="K78" s="101"/>
      <c r="L78" s="155"/>
    </row>
    <row r="79" spans="2:12" s="10" customFormat="1" ht="21.75" customHeight="1">
      <c r="B79" s="151"/>
      <c r="C79" s="101"/>
      <c r="D79" s="152" t="s">
        <v>4934</v>
      </c>
      <c r="E79" s="153"/>
      <c r="F79" s="153"/>
      <c r="G79" s="153"/>
      <c r="H79" s="153"/>
      <c r="I79" s="153"/>
      <c r="J79" s="154">
        <f>J172</f>
        <v>0</v>
      </c>
      <c r="K79" s="101"/>
      <c r="L79" s="155"/>
    </row>
    <row r="80" spans="2:12" s="10" customFormat="1" ht="21.75" customHeight="1">
      <c r="B80" s="151"/>
      <c r="C80" s="101"/>
      <c r="D80" s="152" t="s">
        <v>4935</v>
      </c>
      <c r="E80" s="153"/>
      <c r="F80" s="153"/>
      <c r="G80" s="153"/>
      <c r="H80" s="153"/>
      <c r="I80" s="153"/>
      <c r="J80" s="154">
        <f>J179</f>
        <v>0</v>
      </c>
      <c r="K80" s="101"/>
      <c r="L80" s="155"/>
    </row>
    <row r="81" spans="1:31" s="10" customFormat="1" ht="21.75" customHeight="1">
      <c r="B81" s="151"/>
      <c r="C81" s="101"/>
      <c r="D81" s="152" t="s">
        <v>4936</v>
      </c>
      <c r="E81" s="153"/>
      <c r="F81" s="153"/>
      <c r="G81" s="153"/>
      <c r="H81" s="153"/>
      <c r="I81" s="153"/>
      <c r="J81" s="154">
        <f>J186</f>
        <v>0</v>
      </c>
      <c r="K81" s="101"/>
      <c r="L81" s="155"/>
    </row>
    <row r="82" spans="1:31" s="2" customFormat="1" ht="21.75" customHeight="1">
      <c r="A82" s="38"/>
      <c r="B82" s="39"/>
      <c r="C82" s="40"/>
      <c r="D82" s="40"/>
      <c r="E82" s="40"/>
      <c r="F82" s="40"/>
      <c r="G82" s="40"/>
      <c r="H82" s="40"/>
      <c r="I82" s="40"/>
      <c r="J82" s="40"/>
      <c r="K82" s="40"/>
      <c r="L82" s="11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31" s="2" customFormat="1" ht="6.95" customHeight="1">
      <c r="A83" s="38"/>
      <c r="B83" s="51"/>
      <c r="C83" s="52"/>
      <c r="D83" s="52"/>
      <c r="E83" s="52"/>
      <c r="F83" s="52"/>
      <c r="G83" s="52"/>
      <c r="H83" s="52"/>
      <c r="I83" s="52"/>
      <c r="J83" s="52"/>
      <c r="K83" s="52"/>
      <c r="L83" s="11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7" spans="1:31" s="2" customFormat="1" ht="6.95" customHeight="1">
      <c r="A87" s="38"/>
      <c r="B87" s="53"/>
      <c r="C87" s="54"/>
      <c r="D87" s="54"/>
      <c r="E87" s="54"/>
      <c r="F87" s="54"/>
      <c r="G87" s="54"/>
      <c r="H87" s="54"/>
      <c r="I87" s="54"/>
      <c r="J87" s="54"/>
      <c r="K87" s="54"/>
      <c r="L87" s="11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pans="1:31" s="2" customFormat="1" ht="24.95" customHeight="1">
      <c r="A88" s="38"/>
      <c r="B88" s="39"/>
      <c r="C88" s="27" t="s">
        <v>192</v>
      </c>
      <c r="D88" s="40"/>
      <c r="E88" s="40"/>
      <c r="F88" s="40"/>
      <c r="G88" s="40"/>
      <c r="H88" s="40"/>
      <c r="I88" s="40"/>
      <c r="J88" s="40"/>
      <c r="K88" s="40"/>
      <c r="L88" s="11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31" s="2" customFormat="1" ht="6.95" customHeight="1">
      <c r="A89" s="38"/>
      <c r="B89" s="39"/>
      <c r="C89" s="40"/>
      <c r="D89" s="40"/>
      <c r="E89" s="40"/>
      <c r="F89" s="40"/>
      <c r="G89" s="40"/>
      <c r="H89" s="40"/>
      <c r="I89" s="40"/>
      <c r="J89" s="40"/>
      <c r="K89" s="40"/>
      <c r="L89" s="11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31" s="2" customFormat="1" ht="12" customHeight="1">
      <c r="A90" s="38"/>
      <c r="B90" s="39"/>
      <c r="C90" s="33" t="s">
        <v>15</v>
      </c>
      <c r="D90" s="40"/>
      <c r="E90" s="40"/>
      <c r="F90" s="40"/>
      <c r="G90" s="40"/>
      <c r="H90" s="40"/>
      <c r="I90" s="40"/>
      <c r="J90" s="40"/>
      <c r="K90" s="40"/>
      <c r="L90" s="11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31" s="2" customFormat="1" ht="16.5" customHeight="1">
      <c r="A91" s="38"/>
      <c r="B91" s="39"/>
      <c r="C91" s="40"/>
      <c r="D91" s="40"/>
      <c r="E91" s="430" t="str">
        <f>E7</f>
        <v>Rekonstrukce rehabilitace v 1.PP budovy B v HNSP v Bílině</v>
      </c>
      <c r="F91" s="431"/>
      <c r="G91" s="431"/>
      <c r="H91" s="431"/>
      <c r="I91" s="40"/>
      <c r="J91" s="40"/>
      <c r="K91" s="40"/>
      <c r="L91" s="11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31" s="2" customFormat="1" ht="12" customHeight="1">
      <c r="A92" s="38"/>
      <c r="B92" s="39"/>
      <c r="C92" s="33" t="s">
        <v>147</v>
      </c>
      <c r="D92" s="40"/>
      <c r="E92" s="40"/>
      <c r="F92" s="40"/>
      <c r="G92" s="40"/>
      <c r="H92" s="40"/>
      <c r="I92" s="40"/>
      <c r="J92" s="40"/>
      <c r="K92" s="40"/>
      <c r="L92" s="11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31" s="2" customFormat="1" ht="16.5" customHeight="1">
      <c r="A93" s="38"/>
      <c r="B93" s="39"/>
      <c r="C93" s="40"/>
      <c r="D93" s="40"/>
      <c r="E93" s="384" t="str">
        <f>E9</f>
        <v>7 - Vzduchotechnika</v>
      </c>
      <c r="F93" s="432"/>
      <c r="G93" s="432"/>
      <c r="H93" s="432"/>
      <c r="I93" s="40"/>
      <c r="J93" s="40"/>
      <c r="K93" s="40"/>
      <c r="L93" s="11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pans="1:31" s="2" customFormat="1" ht="6.95" customHeight="1">
      <c r="A94" s="38"/>
      <c r="B94" s="39"/>
      <c r="C94" s="40"/>
      <c r="D94" s="40"/>
      <c r="E94" s="40"/>
      <c r="F94" s="40"/>
      <c r="G94" s="40"/>
      <c r="H94" s="40"/>
      <c r="I94" s="40"/>
      <c r="J94" s="40"/>
      <c r="K94" s="40"/>
      <c r="L94" s="11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31" s="2" customFormat="1" ht="12" customHeight="1">
      <c r="A95" s="38"/>
      <c r="B95" s="39"/>
      <c r="C95" s="33" t="s">
        <v>20</v>
      </c>
      <c r="D95" s="40"/>
      <c r="E95" s="40"/>
      <c r="F95" s="31" t="str">
        <f>F12</f>
        <v xml:space="preserve"> </v>
      </c>
      <c r="G95" s="40"/>
      <c r="H95" s="40"/>
      <c r="I95" s="33" t="s">
        <v>22</v>
      </c>
      <c r="J95" s="63" t="str">
        <f>IF(J12="","",J12)</f>
        <v>14. 12. 2025</v>
      </c>
      <c r="K95" s="40"/>
      <c r="L95" s="11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pans="1:31" s="2" customFormat="1" ht="6.95" customHeight="1">
      <c r="A96" s="38"/>
      <c r="B96" s="39"/>
      <c r="C96" s="40"/>
      <c r="D96" s="40"/>
      <c r="E96" s="40"/>
      <c r="F96" s="40"/>
      <c r="G96" s="40"/>
      <c r="H96" s="40"/>
      <c r="I96" s="40"/>
      <c r="J96" s="40"/>
      <c r="K96" s="40"/>
      <c r="L96" s="11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pans="1:65" s="2" customFormat="1" ht="15.2" customHeight="1">
      <c r="A97" s="38"/>
      <c r="B97" s="39"/>
      <c r="C97" s="33" t="s">
        <v>24</v>
      </c>
      <c r="D97" s="40"/>
      <c r="E97" s="40"/>
      <c r="F97" s="31" t="str">
        <f>E15</f>
        <v>Město Bílina, Břežánská 50/4, 418 01 Bílina</v>
      </c>
      <c r="G97" s="40"/>
      <c r="H97" s="40"/>
      <c r="I97" s="33" t="s">
        <v>32</v>
      </c>
      <c r="J97" s="36" t="str">
        <f>E21</f>
        <v xml:space="preserve"> </v>
      </c>
      <c r="K97" s="40"/>
      <c r="L97" s="11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65" s="2" customFormat="1" ht="15.2" customHeight="1">
      <c r="A98" s="38"/>
      <c r="B98" s="39"/>
      <c r="C98" s="33" t="s">
        <v>30</v>
      </c>
      <c r="D98" s="40"/>
      <c r="E98" s="40"/>
      <c r="F98" s="31" t="str">
        <f>IF(E18="","",E18)</f>
        <v>Vyplň údaj</v>
      </c>
      <c r="G98" s="40"/>
      <c r="H98" s="40"/>
      <c r="I98" s="33" t="s">
        <v>34</v>
      </c>
      <c r="J98" s="36" t="str">
        <f>E24</f>
        <v xml:space="preserve"> </v>
      </c>
      <c r="K98" s="40"/>
      <c r="L98" s="11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pans="1:65" s="2" customFormat="1" ht="10.35" customHeight="1">
      <c r="A99" s="38"/>
      <c r="B99" s="39"/>
      <c r="C99" s="40"/>
      <c r="D99" s="40"/>
      <c r="E99" s="40"/>
      <c r="F99" s="40"/>
      <c r="G99" s="40"/>
      <c r="H99" s="40"/>
      <c r="I99" s="40"/>
      <c r="J99" s="40"/>
      <c r="K99" s="40"/>
      <c r="L99" s="11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pans="1:65" s="11" customFormat="1" ht="29.25" customHeight="1">
      <c r="A100" s="156"/>
      <c r="B100" s="157"/>
      <c r="C100" s="158" t="s">
        <v>193</v>
      </c>
      <c r="D100" s="159" t="s">
        <v>56</v>
      </c>
      <c r="E100" s="159" t="s">
        <v>52</v>
      </c>
      <c r="F100" s="159" t="s">
        <v>53</v>
      </c>
      <c r="G100" s="159" t="s">
        <v>194</v>
      </c>
      <c r="H100" s="159" t="s">
        <v>195</v>
      </c>
      <c r="I100" s="159" t="s">
        <v>196</v>
      </c>
      <c r="J100" s="159" t="s">
        <v>165</v>
      </c>
      <c r="K100" s="160" t="s">
        <v>197</v>
      </c>
      <c r="L100" s="161"/>
      <c r="M100" s="72" t="s">
        <v>18</v>
      </c>
      <c r="N100" s="73" t="s">
        <v>41</v>
      </c>
      <c r="O100" s="73" t="s">
        <v>198</v>
      </c>
      <c r="P100" s="73" t="s">
        <v>199</v>
      </c>
      <c r="Q100" s="73" t="s">
        <v>200</v>
      </c>
      <c r="R100" s="73" t="s">
        <v>201</v>
      </c>
      <c r="S100" s="73" t="s">
        <v>202</v>
      </c>
      <c r="T100" s="73" t="s">
        <v>203</v>
      </c>
      <c r="U100" s="74" t="s">
        <v>204</v>
      </c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</row>
    <row r="101" spans="1:65" s="2" customFormat="1" ht="22.9" customHeight="1">
      <c r="A101" s="38"/>
      <c r="B101" s="39"/>
      <c r="C101" s="79" t="s">
        <v>205</v>
      </c>
      <c r="D101" s="40"/>
      <c r="E101" s="40"/>
      <c r="F101" s="40"/>
      <c r="G101" s="40"/>
      <c r="H101" s="40"/>
      <c r="I101" s="40"/>
      <c r="J101" s="162">
        <f>BK101</f>
        <v>0</v>
      </c>
      <c r="K101" s="40"/>
      <c r="L101" s="43"/>
      <c r="M101" s="75"/>
      <c r="N101" s="163"/>
      <c r="O101" s="76"/>
      <c r="P101" s="164">
        <f>P102</f>
        <v>0</v>
      </c>
      <c r="Q101" s="76"/>
      <c r="R101" s="164">
        <f>R102</f>
        <v>576.04600000000005</v>
      </c>
      <c r="S101" s="76"/>
      <c r="T101" s="164">
        <f>T102</f>
        <v>0</v>
      </c>
      <c r="U101" s="77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T101" s="21" t="s">
        <v>70</v>
      </c>
      <c r="AU101" s="21" t="s">
        <v>166</v>
      </c>
      <c r="BK101" s="165">
        <f>BK102</f>
        <v>0</v>
      </c>
    </row>
    <row r="102" spans="1:65" s="12" customFormat="1" ht="25.9" customHeight="1">
      <c r="B102" s="166"/>
      <c r="C102" s="167"/>
      <c r="D102" s="168" t="s">
        <v>70</v>
      </c>
      <c r="E102" s="169" t="s">
        <v>70</v>
      </c>
      <c r="F102" s="169" t="s">
        <v>656</v>
      </c>
      <c r="G102" s="167"/>
      <c r="H102" s="167"/>
      <c r="I102" s="170"/>
      <c r="J102" s="171">
        <f>BK102</f>
        <v>0</v>
      </c>
      <c r="K102" s="167"/>
      <c r="L102" s="172"/>
      <c r="M102" s="173"/>
      <c r="N102" s="174"/>
      <c r="O102" s="174"/>
      <c r="P102" s="175">
        <f>P103</f>
        <v>0</v>
      </c>
      <c r="Q102" s="174"/>
      <c r="R102" s="175">
        <f>R103</f>
        <v>576.04600000000005</v>
      </c>
      <c r="S102" s="174"/>
      <c r="T102" s="175">
        <f>T103</f>
        <v>0</v>
      </c>
      <c r="U102" s="176"/>
      <c r="AR102" s="177" t="s">
        <v>76</v>
      </c>
      <c r="AT102" s="178" t="s">
        <v>70</v>
      </c>
      <c r="AU102" s="178" t="s">
        <v>71</v>
      </c>
      <c r="AY102" s="177" t="s">
        <v>208</v>
      </c>
      <c r="BK102" s="179">
        <f>BK103</f>
        <v>0</v>
      </c>
    </row>
    <row r="103" spans="1:65" s="12" customFormat="1" ht="22.9" customHeight="1">
      <c r="B103" s="166"/>
      <c r="C103" s="167"/>
      <c r="D103" s="168" t="s">
        <v>70</v>
      </c>
      <c r="E103" s="180" t="s">
        <v>770</v>
      </c>
      <c r="F103" s="180" t="s">
        <v>122</v>
      </c>
      <c r="G103" s="167"/>
      <c r="H103" s="167"/>
      <c r="I103" s="170"/>
      <c r="J103" s="181">
        <f>BK103</f>
        <v>0</v>
      </c>
      <c r="K103" s="167"/>
      <c r="L103" s="172"/>
      <c r="M103" s="173"/>
      <c r="N103" s="174"/>
      <c r="O103" s="174"/>
      <c r="P103" s="175">
        <f>P104+P153</f>
        <v>0</v>
      </c>
      <c r="Q103" s="174"/>
      <c r="R103" s="175">
        <f>R104+R153</f>
        <v>576.04600000000005</v>
      </c>
      <c r="S103" s="174"/>
      <c r="T103" s="175">
        <f>T104+T153</f>
        <v>0</v>
      </c>
      <c r="U103" s="176"/>
      <c r="AR103" s="177" t="s">
        <v>80</v>
      </c>
      <c r="AT103" s="178" t="s">
        <v>70</v>
      </c>
      <c r="AU103" s="178" t="s">
        <v>76</v>
      </c>
      <c r="AY103" s="177" t="s">
        <v>208</v>
      </c>
      <c r="BK103" s="179">
        <f>BK104+BK153</f>
        <v>0</v>
      </c>
    </row>
    <row r="104" spans="1:65" s="12" customFormat="1" ht="20.85" customHeight="1">
      <c r="B104" s="166"/>
      <c r="C104" s="167"/>
      <c r="D104" s="168" t="s">
        <v>70</v>
      </c>
      <c r="E104" s="180" t="s">
        <v>1538</v>
      </c>
      <c r="F104" s="180" t="s">
        <v>4937</v>
      </c>
      <c r="G104" s="167"/>
      <c r="H104" s="167"/>
      <c r="I104" s="170"/>
      <c r="J104" s="181">
        <f>BK104</f>
        <v>0</v>
      </c>
      <c r="K104" s="167"/>
      <c r="L104" s="172"/>
      <c r="M104" s="173"/>
      <c r="N104" s="174"/>
      <c r="O104" s="174"/>
      <c r="P104" s="175">
        <f>P105+P119+P122+P125+P128+P131+P136+P141+P148</f>
        <v>0</v>
      </c>
      <c r="Q104" s="174"/>
      <c r="R104" s="175">
        <f>R105+R119+R122+R125+R128+R131+R136+R141+R148</f>
        <v>261.12599999999998</v>
      </c>
      <c r="S104" s="174"/>
      <c r="T104" s="175">
        <f>T105+T119+T122+T125+T128+T131+T136+T141+T148</f>
        <v>0</v>
      </c>
      <c r="U104" s="176"/>
      <c r="AR104" s="177" t="s">
        <v>76</v>
      </c>
      <c r="AT104" s="178" t="s">
        <v>70</v>
      </c>
      <c r="AU104" s="178" t="s">
        <v>80</v>
      </c>
      <c r="AY104" s="177" t="s">
        <v>208</v>
      </c>
      <c r="BK104" s="179">
        <f>BK105+BK119+BK122+BK125+BK128+BK131+BK136+BK141+BK148</f>
        <v>0</v>
      </c>
    </row>
    <row r="105" spans="1:65" s="17" customFormat="1" ht="20.85" customHeight="1">
      <c r="B105" s="265"/>
      <c r="C105" s="266"/>
      <c r="D105" s="267" t="s">
        <v>70</v>
      </c>
      <c r="E105" s="267" t="s">
        <v>76</v>
      </c>
      <c r="F105" s="267" t="s">
        <v>4938</v>
      </c>
      <c r="G105" s="266"/>
      <c r="H105" s="266"/>
      <c r="I105" s="268"/>
      <c r="J105" s="269">
        <f>BK105</f>
        <v>0</v>
      </c>
      <c r="K105" s="266"/>
      <c r="L105" s="270"/>
      <c r="M105" s="271"/>
      <c r="N105" s="272"/>
      <c r="O105" s="272"/>
      <c r="P105" s="273">
        <f>SUM(P106:P118)</f>
        <v>0</v>
      </c>
      <c r="Q105" s="272"/>
      <c r="R105" s="273">
        <f>SUM(R106:R118)</f>
        <v>192.8</v>
      </c>
      <c r="S105" s="272"/>
      <c r="T105" s="273">
        <f>SUM(T106:T118)</f>
        <v>0</v>
      </c>
      <c r="U105" s="274"/>
      <c r="AR105" s="275" t="s">
        <v>76</v>
      </c>
      <c r="AT105" s="276" t="s">
        <v>70</v>
      </c>
      <c r="AU105" s="276" t="s">
        <v>83</v>
      </c>
      <c r="AY105" s="275" t="s">
        <v>208</v>
      </c>
      <c r="BK105" s="277">
        <f>SUM(BK106:BK118)</f>
        <v>0</v>
      </c>
    </row>
    <row r="106" spans="1:65" s="2" customFormat="1" ht="24.2" customHeight="1">
      <c r="A106" s="38"/>
      <c r="B106" s="39"/>
      <c r="C106" s="182" t="s">
        <v>76</v>
      </c>
      <c r="D106" s="182" t="s">
        <v>212</v>
      </c>
      <c r="E106" s="183" t="s">
        <v>108</v>
      </c>
      <c r="F106" s="184" t="s">
        <v>4939</v>
      </c>
      <c r="G106" s="185" t="s">
        <v>1974</v>
      </c>
      <c r="H106" s="186">
        <v>1</v>
      </c>
      <c r="I106" s="187"/>
      <c r="J106" s="186">
        <f>ROUND(I106*H106,2)</f>
        <v>0</v>
      </c>
      <c r="K106" s="184" t="s">
        <v>18</v>
      </c>
      <c r="L106" s="43"/>
      <c r="M106" s="188" t="s">
        <v>18</v>
      </c>
      <c r="N106" s="189" t="s">
        <v>42</v>
      </c>
      <c r="O106" s="68"/>
      <c r="P106" s="190">
        <f>O106*H106</f>
        <v>0</v>
      </c>
      <c r="Q106" s="190">
        <v>188</v>
      </c>
      <c r="R106" s="190">
        <f>Q106*H106</f>
        <v>188</v>
      </c>
      <c r="S106" s="190">
        <v>0</v>
      </c>
      <c r="T106" s="190">
        <f>S106*H106</f>
        <v>0</v>
      </c>
      <c r="U106" s="191" t="s">
        <v>18</v>
      </c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R106" s="192" t="s">
        <v>343</v>
      </c>
      <c r="AT106" s="192" t="s">
        <v>212</v>
      </c>
      <c r="AU106" s="192" t="s">
        <v>89</v>
      </c>
      <c r="AY106" s="21" t="s">
        <v>208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1" t="s">
        <v>76</v>
      </c>
      <c r="BK106" s="193">
        <f>ROUND(I106*H106,2)</f>
        <v>0</v>
      </c>
      <c r="BL106" s="21" t="s">
        <v>343</v>
      </c>
      <c r="BM106" s="192" t="s">
        <v>80</v>
      </c>
    </row>
    <row r="107" spans="1:65" s="2" customFormat="1" ht="19.5">
      <c r="A107" s="38"/>
      <c r="B107" s="39"/>
      <c r="C107" s="40"/>
      <c r="D107" s="194" t="s">
        <v>217</v>
      </c>
      <c r="E107" s="40"/>
      <c r="F107" s="195" t="s">
        <v>4939</v>
      </c>
      <c r="G107" s="40"/>
      <c r="H107" s="40"/>
      <c r="I107" s="196"/>
      <c r="J107" s="40"/>
      <c r="K107" s="40"/>
      <c r="L107" s="43"/>
      <c r="M107" s="197"/>
      <c r="N107" s="198"/>
      <c r="O107" s="68"/>
      <c r="P107" s="68"/>
      <c r="Q107" s="68"/>
      <c r="R107" s="68"/>
      <c r="S107" s="68"/>
      <c r="T107" s="68"/>
      <c r="U107" s="69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T107" s="21" t="s">
        <v>217</v>
      </c>
      <c r="AU107" s="21" t="s">
        <v>89</v>
      </c>
    </row>
    <row r="108" spans="1:65" s="2" customFormat="1" ht="19.5">
      <c r="A108" s="38"/>
      <c r="B108" s="39"/>
      <c r="C108" s="40"/>
      <c r="D108" s="194" t="s">
        <v>703</v>
      </c>
      <c r="E108" s="40"/>
      <c r="F108" s="244" t="s">
        <v>4940</v>
      </c>
      <c r="G108" s="40"/>
      <c r="H108" s="40"/>
      <c r="I108" s="196"/>
      <c r="J108" s="40"/>
      <c r="K108" s="40"/>
      <c r="L108" s="43"/>
      <c r="M108" s="197"/>
      <c r="N108" s="198"/>
      <c r="O108" s="68"/>
      <c r="P108" s="68"/>
      <c r="Q108" s="68"/>
      <c r="R108" s="68"/>
      <c r="S108" s="68"/>
      <c r="T108" s="68"/>
      <c r="U108" s="69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T108" s="21" t="s">
        <v>703</v>
      </c>
      <c r="AU108" s="21" t="s">
        <v>89</v>
      </c>
    </row>
    <row r="109" spans="1:65" s="2" customFormat="1" ht="16.5" customHeight="1">
      <c r="A109" s="38"/>
      <c r="B109" s="39"/>
      <c r="C109" s="182" t="s">
        <v>80</v>
      </c>
      <c r="D109" s="182" t="s">
        <v>212</v>
      </c>
      <c r="E109" s="183" t="s">
        <v>4941</v>
      </c>
      <c r="F109" s="184" t="s">
        <v>4942</v>
      </c>
      <c r="G109" s="185" t="s">
        <v>1974</v>
      </c>
      <c r="H109" s="186">
        <v>1</v>
      </c>
      <c r="I109" s="187"/>
      <c r="J109" s="186">
        <f>ROUND(I109*H109,2)</f>
        <v>0</v>
      </c>
      <c r="K109" s="184" t="s">
        <v>18</v>
      </c>
      <c r="L109" s="43"/>
      <c r="M109" s="188" t="s">
        <v>18</v>
      </c>
      <c r="N109" s="189" t="s">
        <v>42</v>
      </c>
      <c r="O109" s="68"/>
      <c r="P109" s="190">
        <f>O109*H109</f>
        <v>0</v>
      </c>
      <c r="Q109" s="190">
        <v>3</v>
      </c>
      <c r="R109" s="190">
        <f>Q109*H109</f>
        <v>3</v>
      </c>
      <c r="S109" s="190">
        <v>0</v>
      </c>
      <c r="T109" s="190">
        <f>S109*H109</f>
        <v>0</v>
      </c>
      <c r="U109" s="191" t="s">
        <v>18</v>
      </c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R109" s="192" t="s">
        <v>343</v>
      </c>
      <c r="AT109" s="192" t="s">
        <v>212</v>
      </c>
      <c r="AU109" s="192" t="s">
        <v>89</v>
      </c>
      <c r="AY109" s="21" t="s">
        <v>208</v>
      </c>
      <c r="BE109" s="193">
        <f>IF(N109="základní",J109,0)</f>
        <v>0</v>
      </c>
      <c r="BF109" s="193">
        <f>IF(N109="snížená",J109,0)</f>
        <v>0</v>
      </c>
      <c r="BG109" s="193">
        <f>IF(N109="zákl. přenesená",J109,0)</f>
        <v>0</v>
      </c>
      <c r="BH109" s="193">
        <f>IF(N109="sníž. přenesená",J109,0)</f>
        <v>0</v>
      </c>
      <c r="BI109" s="193">
        <f>IF(N109="nulová",J109,0)</f>
        <v>0</v>
      </c>
      <c r="BJ109" s="21" t="s">
        <v>76</v>
      </c>
      <c r="BK109" s="193">
        <f>ROUND(I109*H109,2)</f>
        <v>0</v>
      </c>
      <c r="BL109" s="21" t="s">
        <v>343</v>
      </c>
      <c r="BM109" s="192" t="s">
        <v>103</v>
      </c>
    </row>
    <row r="110" spans="1:65" s="2" customFormat="1" ht="11.25">
      <c r="A110" s="38"/>
      <c r="B110" s="39"/>
      <c r="C110" s="40"/>
      <c r="D110" s="194" t="s">
        <v>217</v>
      </c>
      <c r="E110" s="40"/>
      <c r="F110" s="195" t="s">
        <v>4942</v>
      </c>
      <c r="G110" s="40"/>
      <c r="H110" s="40"/>
      <c r="I110" s="196"/>
      <c r="J110" s="40"/>
      <c r="K110" s="40"/>
      <c r="L110" s="43"/>
      <c r="M110" s="197"/>
      <c r="N110" s="198"/>
      <c r="O110" s="68"/>
      <c r="P110" s="68"/>
      <c r="Q110" s="68"/>
      <c r="R110" s="68"/>
      <c r="S110" s="68"/>
      <c r="T110" s="68"/>
      <c r="U110" s="69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T110" s="21" t="s">
        <v>217</v>
      </c>
      <c r="AU110" s="21" t="s">
        <v>89</v>
      </c>
    </row>
    <row r="111" spans="1:65" s="2" customFormat="1" ht="16.5" customHeight="1">
      <c r="A111" s="38"/>
      <c r="B111" s="39"/>
      <c r="C111" s="182" t="s">
        <v>83</v>
      </c>
      <c r="D111" s="182" t="s">
        <v>212</v>
      </c>
      <c r="E111" s="183" t="s">
        <v>4943</v>
      </c>
      <c r="F111" s="184" t="s">
        <v>4944</v>
      </c>
      <c r="G111" s="185" t="s">
        <v>1974</v>
      </c>
      <c r="H111" s="186">
        <v>1</v>
      </c>
      <c r="I111" s="187"/>
      <c r="J111" s="186">
        <f>ROUND(I111*H111,2)</f>
        <v>0</v>
      </c>
      <c r="K111" s="184" t="s">
        <v>18</v>
      </c>
      <c r="L111" s="43"/>
      <c r="M111" s="188" t="s">
        <v>18</v>
      </c>
      <c r="N111" s="189" t="s">
        <v>42</v>
      </c>
      <c r="O111" s="68"/>
      <c r="P111" s="190">
        <f>O111*H111</f>
        <v>0</v>
      </c>
      <c r="Q111" s="190">
        <v>0.3</v>
      </c>
      <c r="R111" s="190">
        <f>Q111*H111</f>
        <v>0.3</v>
      </c>
      <c r="S111" s="190">
        <v>0</v>
      </c>
      <c r="T111" s="190">
        <f>S111*H111</f>
        <v>0</v>
      </c>
      <c r="U111" s="191" t="s">
        <v>18</v>
      </c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R111" s="192" t="s">
        <v>343</v>
      </c>
      <c r="AT111" s="192" t="s">
        <v>212</v>
      </c>
      <c r="AU111" s="192" t="s">
        <v>89</v>
      </c>
      <c r="AY111" s="21" t="s">
        <v>208</v>
      </c>
      <c r="BE111" s="193">
        <f>IF(N111="základní",J111,0)</f>
        <v>0</v>
      </c>
      <c r="BF111" s="193">
        <f>IF(N111="snížená",J111,0)</f>
        <v>0</v>
      </c>
      <c r="BG111" s="193">
        <f>IF(N111="zákl. přenesená",J111,0)</f>
        <v>0</v>
      </c>
      <c r="BH111" s="193">
        <f>IF(N111="sníž. přenesená",J111,0)</f>
        <v>0</v>
      </c>
      <c r="BI111" s="193">
        <f>IF(N111="nulová",J111,0)</f>
        <v>0</v>
      </c>
      <c r="BJ111" s="21" t="s">
        <v>76</v>
      </c>
      <c r="BK111" s="193">
        <f>ROUND(I111*H111,2)</f>
        <v>0</v>
      </c>
      <c r="BL111" s="21" t="s">
        <v>343</v>
      </c>
      <c r="BM111" s="192" t="s">
        <v>124</v>
      </c>
    </row>
    <row r="112" spans="1:65" s="2" customFormat="1" ht="11.25">
      <c r="A112" s="38"/>
      <c r="B112" s="39"/>
      <c r="C112" s="40"/>
      <c r="D112" s="194" t="s">
        <v>217</v>
      </c>
      <c r="E112" s="40"/>
      <c r="F112" s="195" t="s">
        <v>4944</v>
      </c>
      <c r="G112" s="40"/>
      <c r="H112" s="40"/>
      <c r="I112" s="196"/>
      <c r="J112" s="40"/>
      <c r="K112" s="40"/>
      <c r="L112" s="43"/>
      <c r="M112" s="197"/>
      <c r="N112" s="198"/>
      <c r="O112" s="68"/>
      <c r="P112" s="68"/>
      <c r="Q112" s="68"/>
      <c r="R112" s="68"/>
      <c r="S112" s="68"/>
      <c r="T112" s="68"/>
      <c r="U112" s="69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T112" s="21" t="s">
        <v>217</v>
      </c>
      <c r="AU112" s="21" t="s">
        <v>89</v>
      </c>
    </row>
    <row r="113" spans="1:65" s="2" customFormat="1" ht="16.5" customHeight="1">
      <c r="A113" s="38"/>
      <c r="B113" s="39"/>
      <c r="C113" s="182" t="s">
        <v>89</v>
      </c>
      <c r="D113" s="182" t="s">
        <v>212</v>
      </c>
      <c r="E113" s="183" t="s">
        <v>4945</v>
      </c>
      <c r="F113" s="184" t="s">
        <v>4946</v>
      </c>
      <c r="G113" s="185" t="s">
        <v>1974</v>
      </c>
      <c r="H113" s="186">
        <v>1</v>
      </c>
      <c r="I113" s="187"/>
      <c r="J113" s="186">
        <f>ROUND(I113*H113,2)</f>
        <v>0</v>
      </c>
      <c r="K113" s="184" t="s">
        <v>18</v>
      </c>
      <c r="L113" s="43"/>
      <c r="M113" s="188" t="s">
        <v>18</v>
      </c>
      <c r="N113" s="189" t="s">
        <v>42</v>
      </c>
      <c r="O113" s="68"/>
      <c r="P113" s="190">
        <f>O113*H113</f>
        <v>0</v>
      </c>
      <c r="Q113" s="190">
        <v>0.2</v>
      </c>
      <c r="R113" s="190">
        <f>Q113*H113</f>
        <v>0.2</v>
      </c>
      <c r="S113" s="190">
        <v>0</v>
      </c>
      <c r="T113" s="190">
        <f>S113*H113</f>
        <v>0</v>
      </c>
      <c r="U113" s="191" t="s">
        <v>18</v>
      </c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R113" s="192" t="s">
        <v>343</v>
      </c>
      <c r="AT113" s="192" t="s">
        <v>212</v>
      </c>
      <c r="AU113" s="192" t="s">
        <v>89</v>
      </c>
      <c r="AY113" s="21" t="s">
        <v>208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1" t="s">
        <v>76</v>
      </c>
      <c r="BK113" s="193">
        <f>ROUND(I113*H113,2)</f>
        <v>0</v>
      </c>
      <c r="BL113" s="21" t="s">
        <v>343</v>
      </c>
      <c r="BM113" s="192" t="s">
        <v>301</v>
      </c>
    </row>
    <row r="114" spans="1:65" s="2" customFormat="1" ht="11.25">
      <c r="A114" s="38"/>
      <c r="B114" s="39"/>
      <c r="C114" s="40"/>
      <c r="D114" s="194" t="s">
        <v>217</v>
      </c>
      <c r="E114" s="40"/>
      <c r="F114" s="195" t="s">
        <v>4946</v>
      </c>
      <c r="G114" s="40"/>
      <c r="H114" s="40"/>
      <c r="I114" s="196"/>
      <c r="J114" s="40"/>
      <c r="K114" s="40"/>
      <c r="L114" s="43"/>
      <c r="M114" s="197"/>
      <c r="N114" s="198"/>
      <c r="O114" s="68"/>
      <c r="P114" s="68"/>
      <c r="Q114" s="68"/>
      <c r="R114" s="68"/>
      <c r="S114" s="68"/>
      <c r="T114" s="68"/>
      <c r="U114" s="69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T114" s="21" t="s">
        <v>217</v>
      </c>
      <c r="AU114" s="21" t="s">
        <v>89</v>
      </c>
    </row>
    <row r="115" spans="1:65" s="2" customFormat="1" ht="21.75" customHeight="1">
      <c r="A115" s="38"/>
      <c r="B115" s="39"/>
      <c r="C115" s="182" t="s">
        <v>94</v>
      </c>
      <c r="D115" s="182" t="s">
        <v>212</v>
      </c>
      <c r="E115" s="183" t="s">
        <v>4947</v>
      </c>
      <c r="F115" s="184" t="s">
        <v>4948</v>
      </c>
      <c r="G115" s="185" t="s">
        <v>1974</v>
      </c>
      <c r="H115" s="186">
        <v>1</v>
      </c>
      <c r="I115" s="187"/>
      <c r="J115" s="186">
        <f>ROUND(I115*H115,2)</f>
        <v>0</v>
      </c>
      <c r="K115" s="184" t="s">
        <v>18</v>
      </c>
      <c r="L115" s="43"/>
      <c r="M115" s="188" t="s">
        <v>18</v>
      </c>
      <c r="N115" s="189" t="s">
        <v>42</v>
      </c>
      <c r="O115" s="68"/>
      <c r="P115" s="190">
        <f>O115*H115</f>
        <v>0</v>
      </c>
      <c r="Q115" s="190">
        <v>0.8</v>
      </c>
      <c r="R115" s="190">
        <f>Q115*H115</f>
        <v>0.8</v>
      </c>
      <c r="S115" s="190">
        <v>0</v>
      </c>
      <c r="T115" s="190">
        <f>S115*H115</f>
        <v>0</v>
      </c>
      <c r="U115" s="191" t="s">
        <v>18</v>
      </c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R115" s="192" t="s">
        <v>343</v>
      </c>
      <c r="AT115" s="192" t="s">
        <v>212</v>
      </c>
      <c r="AU115" s="192" t="s">
        <v>89</v>
      </c>
      <c r="AY115" s="21" t="s">
        <v>208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1" t="s">
        <v>76</v>
      </c>
      <c r="BK115" s="193">
        <f>ROUND(I115*H115,2)</f>
        <v>0</v>
      </c>
      <c r="BL115" s="21" t="s">
        <v>343</v>
      </c>
      <c r="BM115" s="192" t="s">
        <v>8</v>
      </c>
    </row>
    <row r="116" spans="1:65" s="2" customFormat="1" ht="11.25">
      <c r="A116" s="38"/>
      <c r="B116" s="39"/>
      <c r="C116" s="40"/>
      <c r="D116" s="194" t="s">
        <v>217</v>
      </c>
      <c r="E116" s="40"/>
      <c r="F116" s="195" t="s">
        <v>4948</v>
      </c>
      <c r="G116" s="40"/>
      <c r="H116" s="40"/>
      <c r="I116" s="196"/>
      <c r="J116" s="40"/>
      <c r="K116" s="40"/>
      <c r="L116" s="43"/>
      <c r="M116" s="197"/>
      <c r="N116" s="198"/>
      <c r="O116" s="68"/>
      <c r="P116" s="68"/>
      <c r="Q116" s="68"/>
      <c r="R116" s="68"/>
      <c r="S116" s="68"/>
      <c r="T116" s="68"/>
      <c r="U116" s="69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T116" s="21" t="s">
        <v>217</v>
      </c>
      <c r="AU116" s="21" t="s">
        <v>89</v>
      </c>
    </row>
    <row r="117" spans="1:65" s="2" customFormat="1" ht="16.5" customHeight="1">
      <c r="A117" s="38"/>
      <c r="B117" s="39"/>
      <c r="C117" s="182" t="s">
        <v>103</v>
      </c>
      <c r="D117" s="182" t="s">
        <v>212</v>
      </c>
      <c r="E117" s="183" t="s">
        <v>4949</v>
      </c>
      <c r="F117" s="184" t="s">
        <v>4950</v>
      </c>
      <c r="G117" s="185" t="s">
        <v>1974</v>
      </c>
      <c r="H117" s="186">
        <v>1</v>
      </c>
      <c r="I117" s="187"/>
      <c r="J117" s="186">
        <f>ROUND(I117*H117,2)</f>
        <v>0</v>
      </c>
      <c r="K117" s="184" t="s">
        <v>18</v>
      </c>
      <c r="L117" s="43"/>
      <c r="M117" s="188" t="s">
        <v>18</v>
      </c>
      <c r="N117" s="189" t="s">
        <v>42</v>
      </c>
      <c r="O117" s="68"/>
      <c r="P117" s="190">
        <f>O117*H117</f>
        <v>0</v>
      </c>
      <c r="Q117" s="190">
        <v>0.5</v>
      </c>
      <c r="R117" s="190">
        <f>Q117*H117</f>
        <v>0.5</v>
      </c>
      <c r="S117" s="190">
        <v>0</v>
      </c>
      <c r="T117" s="190">
        <f>S117*H117</f>
        <v>0</v>
      </c>
      <c r="U117" s="191" t="s">
        <v>18</v>
      </c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R117" s="192" t="s">
        <v>343</v>
      </c>
      <c r="AT117" s="192" t="s">
        <v>212</v>
      </c>
      <c r="AU117" s="192" t="s">
        <v>89</v>
      </c>
      <c r="AY117" s="21" t="s">
        <v>208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21" t="s">
        <v>76</v>
      </c>
      <c r="BK117" s="193">
        <f>ROUND(I117*H117,2)</f>
        <v>0</v>
      </c>
      <c r="BL117" s="21" t="s">
        <v>343</v>
      </c>
      <c r="BM117" s="192" t="s">
        <v>328</v>
      </c>
    </row>
    <row r="118" spans="1:65" s="2" customFormat="1" ht="11.25">
      <c r="A118" s="38"/>
      <c r="B118" s="39"/>
      <c r="C118" s="40"/>
      <c r="D118" s="194" t="s">
        <v>217</v>
      </c>
      <c r="E118" s="40"/>
      <c r="F118" s="195" t="s">
        <v>4950</v>
      </c>
      <c r="G118" s="40"/>
      <c r="H118" s="40"/>
      <c r="I118" s="196"/>
      <c r="J118" s="40"/>
      <c r="K118" s="40"/>
      <c r="L118" s="43"/>
      <c r="M118" s="197"/>
      <c r="N118" s="198"/>
      <c r="O118" s="68"/>
      <c r="P118" s="68"/>
      <c r="Q118" s="68"/>
      <c r="R118" s="68"/>
      <c r="S118" s="68"/>
      <c r="T118" s="68"/>
      <c r="U118" s="69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21" t="s">
        <v>217</v>
      </c>
      <c r="AU118" s="21" t="s">
        <v>89</v>
      </c>
    </row>
    <row r="119" spans="1:65" s="17" customFormat="1" ht="20.85" customHeight="1">
      <c r="B119" s="265"/>
      <c r="C119" s="266"/>
      <c r="D119" s="267" t="s">
        <v>70</v>
      </c>
      <c r="E119" s="267" t="s">
        <v>111</v>
      </c>
      <c r="F119" s="267" t="s">
        <v>4951</v>
      </c>
      <c r="G119" s="266"/>
      <c r="H119" s="266"/>
      <c r="I119" s="268"/>
      <c r="J119" s="269">
        <f>BK119</f>
        <v>0</v>
      </c>
      <c r="K119" s="266"/>
      <c r="L119" s="270"/>
      <c r="M119" s="271"/>
      <c r="N119" s="272"/>
      <c r="O119" s="272"/>
      <c r="P119" s="273">
        <f>SUM(P120:P121)</f>
        <v>0</v>
      </c>
      <c r="Q119" s="272"/>
      <c r="R119" s="273">
        <f>SUM(R120:R121)</f>
        <v>4</v>
      </c>
      <c r="S119" s="272"/>
      <c r="T119" s="273">
        <f>SUM(T120:T121)</f>
        <v>0</v>
      </c>
      <c r="U119" s="274"/>
      <c r="AR119" s="275" t="s">
        <v>76</v>
      </c>
      <c r="AT119" s="276" t="s">
        <v>70</v>
      </c>
      <c r="AU119" s="276" t="s">
        <v>83</v>
      </c>
      <c r="AY119" s="275" t="s">
        <v>208</v>
      </c>
      <c r="BK119" s="277">
        <f>SUM(BK120:BK121)</f>
        <v>0</v>
      </c>
    </row>
    <row r="120" spans="1:65" s="2" customFormat="1" ht="16.5" customHeight="1">
      <c r="A120" s="38"/>
      <c r="B120" s="39"/>
      <c r="C120" s="182" t="s">
        <v>121</v>
      </c>
      <c r="D120" s="182" t="s">
        <v>212</v>
      </c>
      <c r="E120" s="183" t="s">
        <v>4952</v>
      </c>
      <c r="F120" s="184" t="s">
        <v>4953</v>
      </c>
      <c r="G120" s="185" t="s">
        <v>1974</v>
      </c>
      <c r="H120" s="186">
        <v>2</v>
      </c>
      <c r="I120" s="187"/>
      <c r="J120" s="186">
        <f>ROUND(I120*H120,2)</f>
        <v>0</v>
      </c>
      <c r="K120" s="184" t="s">
        <v>18</v>
      </c>
      <c r="L120" s="43"/>
      <c r="M120" s="188" t="s">
        <v>18</v>
      </c>
      <c r="N120" s="189" t="s">
        <v>42</v>
      </c>
      <c r="O120" s="68"/>
      <c r="P120" s="190">
        <f>O120*H120</f>
        <v>0</v>
      </c>
      <c r="Q120" s="190">
        <v>2</v>
      </c>
      <c r="R120" s="190">
        <f>Q120*H120</f>
        <v>4</v>
      </c>
      <c r="S120" s="190">
        <v>0</v>
      </c>
      <c r="T120" s="190">
        <f>S120*H120</f>
        <v>0</v>
      </c>
      <c r="U120" s="191" t="s">
        <v>18</v>
      </c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R120" s="192" t="s">
        <v>343</v>
      </c>
      <c r="AT120" s="192" t="s">
        <v>212</v>
      </c>
      <c r="AU120" s="192" t="s">
        <v>89</v>
      </c>
      <c r="AY120" s="21" t="s">
        <v>208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1" t="s">
        <v>76</v>
      </c>
      <c r="BK120" s="193">
        <f>ROUND(I120*H120,2)</f>
        <v>0</v>
      </c>
      <c r="BL120" s="21" t="s">
        <v>343</v>
      </c>
      <c r="BM120" s="192" t="s">
        <v>343</v>
      </c>
    </row>
    <row r="121" spans="1:65" s="2" customFormat="1" ht="11.25">
      <c r="A121" s="38"/>
      <c r="B121" s="39"/>
      <c r="C121" s="40"/>
      <c r="D121" s="194" t="s">
        <v>217</v>
      </c>
      <c r="E121" s="40"/>
      <c r="F121" s="195" t="s">
        <v>4953</v>
      </c>
      <c r="G121" s="40"/>
      <c r="H121" s="40"/>
      <c r="I121" s="196"/>
      <c r="J121" s="40"/>
      <c r="K121" s="40"/>
      <c r="L121" s="43"/>
      <c r="M121" s="197"/>
      <c r="N121" s="198"/>
      <c r="O121" s="68"/>
      <c r="P121" s="68"/>
      <c r="Q121" s="68"/>
      <c r="R121" s="68"/>
      <c r="S121" s="68"/>
      <c r="T121" s="68"/>
      <c r="U121" s="69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21" t="s">
        <v>217</v>
      </c>
      <c r="AU121" s="21" t="s">
        <v>89</v>
      </c>
    </row>
    <row r="122" spans="1:65" s="17" customFormat="1" ht="20.85" customHeight="1">
      <c r="B122" s="265"/>
      <c r="C122" s="266"/>
      <c r="D122" s="267" t="s">
        <v>70</v>
      </c>
      <c r="E122" s="267" t="s">
        <v>4954</v>
      </c>
      <c r="F122" s="267" t="s">
        <v>4955</v>
      </c>
      <c r="G122" s="266"/>
      <c r="H122" s="266"/>
      <c r="I122" s="268"/>
      <c r="J122" s="269">
        <f>BK122</f>
        <v>0</v>
      </c>
      <c r="K122" s="266"/>
      <c r="L122" s="270"/>
      <c r="M122" s="271"/>
      <c r="N122" s="272"/>
      <c r="O122" s="272"/>
      <c r="P122" s="273">
        <f>SUM(P123:P124)</f>
        <v>0</v>
      </c>
      <c r="Q122" s="272"/>
      <c r="R122" s="273">
        <f>SUM(R123:R124)</f>
        <v>8</v>
      </c>
      <c r="S122" s="272"/>
      <c r="T122" s="273">
        <f>SUM(T123:T124)</f>
        <v>0</v>
      </c>
      <c r="U122" s="274"/>
      <c r="AR122" s="275" t="s">
        <v>76</v>
      </c>
      <c r="AT122" s="276" t="s">
        <v>70</v>
      </c>
      <c r="AU122" s="276" t="s">
        <v>83</v>
      </c>
      <c r="AY122" s="275" t="s">
        <v>208</v>
      </c>
      <c r="BK122" s="277">
        <f>SUM(BK123:BK124)</f>
        <v>0</v>
      </c>
    </row>
    <row r="123" spans="1:65" s="2" customFormat="1" ht="16.5" customHeight="1">
      <c r="A123" s="38"/>
      <c r="B123" s="39"/>
      <c r="C123" s="182" t="s">
        <v>124</v>
      </c>
      <c r="D123" s="182" t="s">
        <v>212</v>
      </c>
      <c r="E123" s="183" t="s">
        <v>4956</v>
      </c>
      <c r="F123" s="184" t="s">
        <v>4957</v>
      </c>
      <c r="G123" s="185" t="s">
        <v>1974</v>
      </c>
      <c r="H123" s="186">
        <v>1</v>
      </c>
      <c r="I123" s="187"/>
      <c r="J123" s="186">
        <f>ROUND(I123*H123,2)</f>
        <v>0</v>
      </c>
      <c r="K123" s="184" t="s">
        <v>18</v>
      </c>
      <c r="L123" s="43"/>
      <c r="M123" s="188" t="s">
        <v>18</v>
      </c>
      <c r="N123" s="189" t="s">
        <v>42</v>
      </c>
      <c r="O123" s="68"/>
      <c r="P123" s="190">
        <f>O123*H123</f>
        <v>0</v>
      </c>
      <c r="Q123" s="190">
        <v>8</v>
      </c>
      <c r="R123" s="190">
        <f>Q123*H123</f>
        <v>8</v>
      </c>
      <c r="S123" s="190">
        <v>0</v>
      </c>
      <c r="T123" s="190">
        <f>S123*H123</f>
        <v>0</v>
      </c>
      <c r="U123" s="191" t="s">
        <v>18</v>
      </c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92" t="s">
        <v>343</v>
      </c>
      <c r="AT123" s="192" t="s">
        <v>212</v>
      </c>
      <c r="AU123" s="192" t="s">
        <v>89</v>
      </c>
      <c r="AY123" s="21" t="s">
        <v>208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1" t="s">
        <v>76</v>
      </c>
      <c r="BK123" s="193">
        <f>ROUND(I123*H123,2)</f>
        <v>0</v>
      </c>
      <c r="BL123" s="21" t="s">
        <v>343</v>
      </c>
      <c r="BM123" s="192" t="s">
        <v>365</v>
      </c>
    </row>
    <row r="124" spans="1:65" s="2" customFormat="1" ht="11.25">
      <c r="A124" s="38"/>
      <c r="B124" s="39"/>
      <c r="C124" s="40"/>
      <c r="D124" s="194" t="s">
        <v>217</v>
      </c>
      <c r="E124" s="40"/>
      <c r="F124" s="195" t="s">
        <v>4957</v>
      </c>
      <c r="G124" s="40"/>
      <c r="H124" s="40"/>
      <c r="I124" s="196"/>
      <c r="J124" s="40"/>
      <c r="K124" s="40"/>
      <c r="L124" s="43"/>
      <c r="M124" s="197"/>
      <c r="N124" s="198"/>
      <c r="O124" s="68"/>
      <c r="P124" s="68"/>
      <c r="Q124" s="68"/>
      <c r="R124" s="68"/>
      <c r="S124" s="68"/>
      <c r="T124" s="68"/>
      <c r="U124" s="69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21" t="s">
        <v>217</v>
      </c>
      <c r="AU124" s="21" t="s">
        <v>89</v>
      </c>
    </row>
    <row r="125" spans="1:65" s="17" customFormat="1" ht="20.85" customHeight="1">
      <c r="B125" s="265"/>
      <c r="C125" s="266"/>
      <c r="D125" s="267" t="s">
        <v>70</v>
      </c>
      <c r="E125" s="267" t="s">
        <v>4958</v>
      </c>
      <c r="F125" s="267" t="s">
        <v>4959</v>
      </c>
      <c r="G125" s="266"/>
      <c r="H125" s="266"/>
      <c r="I125" s="268"/>
      <c r="J125" s="269">
        <f>BK125</f>
        <v>0</v>
      </c>
      <c r="K125" s="266"/>
      <c r="L125" s="270"/>
      <c r="M125" s="271"/>
      <c r="N125" s="272"/>
      <c r="O125" s="272"/>
      <c r="P125" s="273">
        <f>SUM(P126:P127)</f>
        <v>0</v>
      </c>
      <c r="Q125" s="272"/>
      <c r="R125" s="273">
        <f>SUM(R126:R127)</f>
        <v>24</v>
      </c>
      <c r="S125" s="272"/>
      <c r="T125" s="273">
        <f>SUM(T126:T127)</f>
        <v>0</v>
      </c>
      <c r="U125" s="274"/>
      <c r="AR125" s="275" t="s">
        <v>76</v>
      </c>
      <c r="AT125" s="276" t="s">
        <v>70</v>
      </c>
      <c r="AU125" s="276" t="s">
        <v>83</v>
      </c>
      <c r="AY125" s="275" t="s">
        <v>208</v>
      </c>
      <c r="BK125" s="277">
        <f>SUM(BK126:BK127)</f>
        <v>0</v>
      </c>
    </row>
    <row r="126" spans="1:65" s="2" customFormat="1" ht="16.5" customHeight="1">
      <c r="A126" s="38"/>
      <c r="B126" s="39"/>
      <c r="C126" s="182" t="s">
        <v>248</v>
      </c>
      <c r="D126" s="182" t="s">
        <v>212</v>
      </c>
      <c r="E126" s="183" t="s">
        <v>4960</v>
      </c>
      <c r="F126" s="184" t="s">
        <v>4961</v>
      </c>
      <c r="G126" s="185" t="s">
        <v>1974</v>
      </c>
      <c r="H126" s="186">
        <v>2</v>
      </c>
      <c r="I126" s="187"/>
      <c r="J126" s="186">
        <f>ROUND(I126*H126,2)</f>
        <v>0</v>
      </c>
      <c r="K126" s="184" t="s">
        <v>18</v>
      </c>
      <c r="L126" s="43"/>
      <c r="M126" s="188" t="s">
        <v>18</v>
      </c>
      <c r="N126" s="189" t="s">
        <v>42</v>
      </c>
      <c r="O126" s="68"/>
      <c r="P126" s="190">
        <f>O126*H126</f>
        <v>0</v>
      </c>
      <c r="Q126" s="190">
        <v>12</v>
      </c>
      <c r="R126" s="190">
        <f>Q126*H126</f>
        <v>24</v>
      </c>
      <c r="S126" s="190">
        <v>0</v>
      </c>
      <c r="T126" s="190">
        <f>S126*H126</f>
        <v>0</v>
      </c>
      <c r="U126" s="191" t="s">
        <v>18</v>
      </c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2" t="s">
        <v>343</v>
      </c>
      <c r="AT126" s="192" t="s">
        <v>212</v>
      </c>
      <c r="AU126" s="192" t="s">
        <v>89</v>
      </c>
      <c r="AY126" s="21" t="s">
        <v>208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1" t="s">
        <v>76</v>
      </c>
      <c r="BK126" s="193">
        <f>ROUND(I126*H126,2)</f>
        <v>0</v>
      </c>
      <c r="BL126" s="21" t="s">
        <v>343</v>
      </c>
      <c r="BM126" s="192" t="s">
        <v>390</v>
      </c>
    </row>
    <row r="127" spans="1:65" s="2" customFormat="1" ht="11.25">
      <c r="A127" s="38"/>
      <c r="B127" s="39"/>
      <c r="C127" s="40"/>
      <c r="D127" s="194" t="s">
        <v>217</v>
      </c>
      <c r="E127" s="40"/>
      <c r="F127" s="195" t="s">
        <v>4961</v>
      </c>
      <c r="G127" s="40"/>
      <c r="H127" s="40"/>
      <c r="I127" s="196"/>
      <c r="J127" s="40"/>
      <c r="K127" s="40"/>
      <c r="L127" s="43"/>
      <c r="M127" s="197"/>
      <c r="N127" s="198"/>
      <c r="O127" s="68"/>
      <c r="P127" s="68"/>
      <c r="Q127" s="68"/>
      <c r="R127" s="68"/>
      <c r="S127" s="68"/>
      <c r="T127" s="68"/>
      <c r="U127" s="69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21" t="s">
        <v>217</v>
      </c>
      <c r="AU127" s="21" t="s">
        <v>89</v>
      </c>
    </row>
    <row r="128" spans="1:65" s="17" customFormat="1" ht="20.85" customHeight="1">
      <c r="B128" s="265"/>
      <c r="C128" s="266"/>
      <c r="D128" s="267" t="s">
        <v>70</v>
      </c>
      <c r="E128" s="267" t="s">
        <v>4962</v>
      </c>
      <c r="F128" s="267" t="s">
        <v>4963</v>
      </c>
      <c r="G128" s="266"/>
      <c r="H128" s="266"/>
      <c r="I128" s="268"/>
      <c r="J128" s="269">
        <f>BK128</f>
        <v>0</v>
      </c>
      <c r="K128" s="266"/>
      <c r="L128" s="270"/>
      <c r="M128" s="271"/>
      <c r="N128" s="272"/>
      <c r="O128" s="272"/>
      <c r="P128" s="273">
        <f>SUM(P129:P130)</f>
        <v>0</v>
      </c>
      <c r="Q128" s="272"/>
      <c r="R128" s="273">
        <f>SUM(R129:R130)</f>
        <v>4</v>
      </c>
      <c r="S128" s="272"/>
      <c r="T128" s="273">
        <f>SUM(T129:T130)</f>
        <v>0</v>
      </c>
      <c r="U128" s="274"/>
      <c r="AR128" s="275" t="s">
        <v>76</v>
      </c>
      <c r="AT128" s="276" t="s">
        <v>70</v>
      </c>
      <c r="AU128" s="276" t="s">
        <v>83</v>
      </c>
      <c r="AY128" s="275" t="s">
        <v>208</v>
      </c>
      <c r="BK128" s="277">
        <f>SUM(BK129:BK130)</f>
        <v>0</v>
      </c>
    </row>
    <row r="129" spans="1:65" s="2" customFormat="1" ht="16.5" customHeight="1">
      <c r="A129" s="38"/>
      <c r="B129" s="39"/>
      <c r="C129" s="182" t="s">
        <v>301</v>
      </c>
      <c r="D129" s="182" t="s">
        <v>212</v>
      </c>
      <c r="E129" s="183" t="s">
        <v>4964</v>
      </c>
      <c r="F129" s="184" t="s">
        <v>4965</v>
      </c>
      <c r="G129" s="185" t="s">
        <v>1974</v>
      </c>
      <c r="H129" s="186">
        <v>2</v>
      </c>
      <c r="I129" s="187"/>
      <c r="J129" s="186">
        <f>ROUND(I129*H129,2)</f>
        <v>0</v>
      </c>
      <c r="K129" s="184" t="s">
        <v>18</v>
      </c>
      <c r="L129" s="43"/>
      <c r="M129" s="188" t="s">
        <v>18</v>
      </c>
      <c r="N129" s="189" t="s">
        <v>42</v>
      </c>
      <c r="O129" s="68"/>
      <c r="P129" s="190">
        <f>O129*H129</f>
        <v>0</v>
      </c>
      <c r="Q129" s="190">
        <v>2</v>
      </c>
      <c r="R129" s="190">
        <f>Q129*H129</f>
        <v>4</v>
      </c>
      <c r="S129" s="190">
        <v>0</v>
      </c>
      <c r="T129" s="190">
        <f>S129*H129</f>
        <v>0</v>
      </c>
      <c r="U129" s="191" t="s">
        <v>18</v>
      </c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343</v>
      </c>
      <c r="AT129" s="192" t="s">
        <v>212</v>
      </c>
      <c r="AU129" s="192" t="s">
        <v>89</v>
      </c>
      <c r="AY129" s="21" t="s">
        <v>208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1" t="s">
        <v>76</v>
      </c>
      <c r="BK129" s="193">
        <f>ROUND(I129*H129,2)</f>
        <v>0</v>
      </c>
      <c r="BL129" s="21" t="s">
        <v>343</v>
      </c>
      <c r="BM129" s="192" t="s">
        <v>412</v>
      </c>
    </row>
    <row r="130" spans="1:65" s="2" customFormat="1" ht="11.25">
      <c r="A130" s="38"/>
      <c r="B130" s="39"/>
      <c r="C130" s="40"/>
      <c r="D130" s="194" t="s">
        <v>217</v>
      </c>
      <c r="E130" s="40"/>
      <c r="F130" s="195" t="s">
        <v>4965</v>
      </c>
      <c r="G130" s="40"/>
      <c r="H130" s="40"/>
      <c r="I130" s="196"/>
      <c r="J130" s="40"/>
      <c r="K130" s="40"/>
      <c r="L130" s="43"/>
      <c r="M130" s="197"/>
      <c r="N130" s="198"/>
      <c r="O130" s="68"/>
      <c r="P130" s="68"/>
      <c r="Q130" s="68"/>
      <c r="R130" s="68"/>
      <c r="S130" s="68"/>
      <c r="T130" s="68"/>
      <c r="U130" s="69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21" t="s">
        <v>217</v>
      </c>
      <c r="AU130" s="21" t="s">
        <v>89</v>
      </c>
    </row>
    <row r="131" spans="1:65" s="17" customFormat="1" ht="20.85" customHeight="1">
      <c r="B131" s="265"/>
      <c r="C131" s="266"/>
      <c r="D131" s="267" t="s">
        <v>70</v>
      </c>
      <c r="E131" s="267" t="s">
        <v>4966</v>
      </c>
      <c r="F131" s="267" t="s">
        <v>4967</v>
      </c>
      <c r="G131" s="266"/>
      <c r="H131" s="266"/>
      <c r="I131" s="268"/>
      <c r="J131" s="269">
        <f>BK131</f>
        <v>0</v>
      </c>
      <c r="K131" s="266"/>
      <c r="L131" s="270"/>
      <c r="M131" s="271"/>
      <c r="N131" s="272"/>
      <c r="O131" s="272"/>
      <c r="P131" s="273">
        <f>SUM(P132:P135)</f>
        <v>0</v>
      </c>
      <c r="Q131" s="272"/>
      <c r="R131" s="273">
        <f>SUM(R132:R135)</f>
        <v>3.5</v>
      </c>
      <c r="S131" s="272"/>
      <c r="T131" s="273">
        <f>SUM(T132:T135)</f>
        <v>0</v>
      </c>
      <c r="U131" s="274"/>
      <c r="AR131" s="275" t="s">
        <v>76</v>
      </c>
      <c r="AT131" s="276" t="s">
        <v>70</v>
      </c>
      <c r="AU131" s="276" t="s">
        <v>83</v>
      </c>
      <c r="AY131" s="275" t="s">
        <v>208</v>
      </c>
      <c r="BK131" s="277">
        <f>SUM(BK132:BK135)</f>
        <v>0</v>
      </c>
    </row>
    <row r="132" spans="1:65" s="2" customFormat="1" ht="16.5" customHeight="1">
      <c r="A132" s="38"/>
      <c r="B132" s="39"/>
      <c r="C132" s="182" t="s">
        <v>308</v>
      </c>
      <c r="D132" s="182" t="s">
        <v>212</v>
      </c>
      <c r="E132" s="183" t="s">
        <v>4968</v>
      </c>
      <c r="F132" s="184" t="s">
        <v>4969</v>
      </c>
      <c r="G132" s="185" t="s">
        <v>1974</v>
      </c>
      <c r="H132" s="186">
        <v>4</v>
      </c>
      <c r="I132" s="187"/>
      <c r="J132" s="186">
        <f>ROUND(I132*H132,2)</f>
        <v>0</v>
      </c>
      <c r="K132" s="184" t="s">
        <v>18</v>
      </c>
      <c r="L132" s="43"/>
      <c r="M132" s="188" t="s">
        <v>18</v>
      </c>
      <c r="N132" s="189" t="s">
        <v>42</v>
      </c>
      <c r="O132" s="68"/>
      <c r="P132" s="190">
        <f>O132*H132</f>
        <v>0</v>
      </c>
      <c r="Q132" s="190">
        <v>0.5</v>
      </c>
      <c r="R132" s="190">
        <f>Q132*H132</f>
        <v>2</v>
      </c>
      <c r="S132" s="190">
        <v>0</v>
      </c>
      <c r="T132" s="190">
        <f>S132*H132</f>
        <v>0</v>
      </c>
      <c r="U132" s="191" t="s">
        <v>18</v>
      </c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343</v>
      </c>
      <c r="AT132" s="192" t="s">
        <v>212</v>
      </c>
      <c r="AU132" s="192" t="s">
        <v>89</v>
      </c>
      <c r="AY132" s="21" t="s">
        <v>208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1" t="s">
        <v>76</v>
      </c>
      <c r="BK132" s="193">
        <f>ROUND(I132*H132,2)</f>
        <v>0</v>
      </c>
      <c r="BL132" s="21" t="s">
        <v>343</v>
      </c>
      <c r="BM132" s="192" t="s">
        <v>428</v>
      </c>
    </row>
    <row r="133" spans="1:65" s="2" customFormat="1" ht="11.25">
      <c r="A133" s="38"/>
      <c r="B133" s="39"/>
      <c r="C133" s="40"/>
      <c r="D133" s="194" t="s">
        <v>217</v>
      </c>
      <c r="E133" s="40"/>
      <c r="F133" s="195" t="s">
        <v>4970</v>
      </c>
      <c r="G133" s="40"/>
      <c r="H133" s="40"/>
      <c r="I133" s="196"/>
      <c r="J133" s="40"/>
      <c r="K133" s="40"/>
      <c r="L133" s="43"/>
      <c r="M133" s="197"/>
      <c r="N133" s="198"/>
      <c r="O133" s="68"/>
      <c r="P133" s="68"/>
      <c r="Q133" s="68"/>
      <c r="R133" s="68"/>
      <c r="S133" s="68"/>
      <c r="T133" s="68"/>
      <c r="U133" s="69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21" t="s">
        <v>217</v>
      </c>
      <c r="AU133" s="21" t="s">
        <v>89</v>
      </c>
    </row>
    <row r="134" spans="1:65" s="2" customFormat="1" ht="16.5" customHeight="1">
      <c r="A134" s="38"/>
      <c r="B134" s="39"/>
      <c r="C134" s="182" t="s">
        <v>8</v>
      </c>
      <c r="D134" s="182" t="s">
        <v>212</v>
      </c>
      <c r="E134" s="183" t="s">
        <v>4971</v>
      </c>
      <c r="F134" s="184" t="s">
        <v>4972</v>
      </c>
      <c r="G134" s="185" t="s">
        <v>1974</v>
      </c>
      <c r="H134" s="186">
        <v>5</v>
      </c>
      <c r="I134" s="187"/>
      <c r="J134" s="186">
        <f>ROUND(I134*H134,2)</f>
        <v>0</v>
      </c>
      <c r="K134" s="184" t="s">
        <v>18</v>
      </c>
      <c r="L134" s="43"/>
      <c r="M134" s="188" t="s">
        <v>18</v>
      </c>
      <c r="N134" s="189" t="s">
        <v>42</v>
      </c>
      <c r="O134" s="68"/>
      <c r="P134" s="190">
        <f>O134*H134</f>
        <v>0</v>
      </c>
      <c r="Q134" s="190">
        <v>0.3</v>
      </c>
      <c r="R134" s="190">
        <f>Q134*H134</f>
        <v>1.5</v>
      </c>
      <c r="S134" s="190">
        <v>0</v>
      </c>
      <c r="T134" s="190">
        <f>S134*H134</f>
        <v>0</v>
      </c>
      <c r="U134" s="191" t="s">
        <v>18</v>
      </c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343</v>
      </c>
      <c r="AT134" s="192" t="s">
        <v>212</v>
      </c>
      <c r="AU134" s="192" t="s">
        <v>89</v>
      </c>
      <c r="AY134" s="21" t="s">
        <v>208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21" t="s">
        <v>76</v>
      </c>
      <c r="BK134" s="193">
        <f>ROUND(I134*H134,2)</f>
        <v>0</v>
      </c>
      <c r="BL134" s="21" t="s">
        <v>343</v>
      </c>
      <c r="BM134" s="192" t="s">
        <v>443</v>
      </c>
    </row>
    <row r="135" spans="1:65" s="2" customFormat="1" ht="11.25">
      <c r="A135" s="38"/>
      <c r="B135" s="39"/>
      <c r="C135" s="40"/>
      <c r="D135" s="194" t="s">
        <v>217</v>
      </c>
      <c r="E135" s="40"/>
      <c r="F135" s="195" t="s">
        <v>4973</v>
      </c>
      <c r="G135" s="40"/>
      <c r="H135" s="40"/>
      <c r="I135" s="196"/>
      <c r="J135" s="40"/>
      <c r="K135" s="40"/>
      <c r="L135" s="43"/>
      <c r="M135" s="197"/>
      <c r="N135" s="198"/>
      <c r="O135" s="68"/>
      <c r="P135" s="68"/>
      <c r="Q135" s="68"/>
      <c r="R135" s="68"/>
      <c r="S135" s="68"/>
      <c r="T135" s="68"/>
      <c r="U135" s="69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21" t="s">
        <v>217</v>
      </c>
      <c r="AU135" s="21" t="s">
        <v>89</v>
      </c>
    </row>
    <row r="136" spans="1:65" s="17" customFormat="1" ht="20.85" customHeight="1">
      <c r="B136" s="265"/>
      <c r="C136" s="266"/>
      <c r="D136" s="267" t="s">
        <v>70</v>
      </c>
      <c r="E136" s="267" t="s">
        <v>4974</v>
      </c>
      <c r="F136" s="267" t="s">
        <v>4975</v>
      </c>
      <c r="G136" s="266"/>
      <c r="H136" s="266"/>
      <c r="I136" s="268"/>
      <c r="J136" s="269">
        <f>BK136</f>
        <v>0</v>
      </c>
      <c r="K136" s="266"/>
      <c r="L136" s="270"/>
      <c r="M136" s="271"/>
      <c r="N136" s="272"/>
      <c r="O136" s="272"/>
      <c r="P136" s="273">
        <f>SUM(P137:P140)</f>
        <v>0</v>
      </c>
      <c r="Q136" s="272"/>
      <c r="R136" s="273">
        <f>SUM(R137:R140)</f>
        <v>3.5</v>
      </c>
      <c r="S136" s="272"/>
      <c r="T136" s="273">
        <f>SUM(T137:T140)</f>
        <v>0</v>
      </c>
      <c r="U136" s="274"/>
      <c r="AR136" s="275" t="s">
        <v>76</v>
      </c>
      <c r="AT136" s="276" t="s">
        <v>70</v>
      </c>
      <c r="AU136" s="276" t="s">
        <v>83</v>
      </c>
      <c r="AY136" s="275" t="s">
        <v>208</v>
      </c>
      <c r="BK136" s="277">
        <f>SUM(BK137:BK140)</f>
        <v>0</v>
      </c>
    </row>
    <row r="137" spans="1:65" s="2" customFormat="1" ht="16.5" customHeight="1">
      <c r="A137" s="38"/>
      <c r="B137" s="39"/>
      <c r="C137" s="182" t="s">
        <v>322</v>
      </c>
      <c r="D137" s="182" t="s">
        <v>212</v>
      </c>
      <c r="E137" s="183" t="s">
        <v>4976</v>
      </c>
      <c r="F137" s="184" t="s">
        <v>4977</v>
      </c>
      <c r="G137" s="185" t="s">
        <v>1974</v>
      </c>
      <c r="H137" s="186">
        <v>1</v>
      </c>
      <c r="I137" s="187"/>
      <c r="J137" s="186">
        <f>ROUND(I137*H137,2)</f>
        <v>0</v>
      </c>
      <c r="K137" s="184" t="s">
        <v>18</v>
      </c>
      <c r="L137" s="43"/>
      <c r="M137" s="188" t="s">
        <v>18</v>
      </c>
      <c r="N137" s="189" t="s">
        <v>42</v>
      </c>
      <c r="O137" s="68"/>
      <c r="P137" s="190">
        <f>O137*H137</f>
        <v>0</v>
      </c>
      <c r="Q137" s="190">
        <v>0.3</v>
      </c>
      <c r="R137" s="190">
        <f>Q137*H137</f>
        <v>0.3</v>
      </c>
      <c r="S137" s="190">
        <v>0</v>
      </c>
      <c r="T137" s="190">
        <f>S137*H137</f>
        <v>0</v>
      </c>
      <c r="U137" s="191" t="s">
        <v>18</v>
      </c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343</v>
      </c>
      <c r="AT137" s="192" t="s">
        <v>212</v>
      </c>
      <c r="AU137" s="192" t="s">
        <v>89</v>
      </c>
      <c r="AY137" s="21" t="s">
        <v>208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1" t="s">
        <v>76</v>
      </c>
      <c r="BK137" s="193">
        <f>ROUND(I137*H137,2)</f>
        <v>0</v>
      </c>
      <c r="BL137" s="21" t="s">
        <v>343</v>
      </c>
      <c r="BM137" s="192" t="s">
        <v>459</v>
      </c>
    </row>
    <row r="138" spans="1:65" s="2" customFormat="1" ht="11.25">
      <c r="A138" s="38"/>
      <c r="B138" s="39"/>
      <c r="C138" s="40"/>
      <c r="D138" s="194" t="s">
        <v>217</v>
      </c>
      <c r="E138" s="40"/>
      <c r="F138" s="195" t="s">
        <v>4978</v>
      </c>
      <c r="G138" s="40"/>
      <c r="H138" s="40"/>
      <c r="I138" s="196"/>
      <c r="J138" s="40"/>
      <c r="K138" s="40"/>
      <c r="L138" s="43"/>
      <c r="M138" s="197"/>
      <c r="N138" s="198"/>
      <c r="O138" s="68"/>
      <c r="P138" s="68"/>
      <c r="Q138" s="68"/>
      <c r="R138" s="68"/>
      <c r="S138" s="68"/>
      <c r="T138" s="68"/>
      <c r="U138" s="69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21" t="s">
        <v>217</v>
      </c>
      <c r="AU138" s="21" t="s">
        <v>89</v>
      </c>
    </row>
    <row r="139" spans="1:65" s="2" customFormat="1" ht="16.5" customHeight="1">
      <c r="A139" s="38"/>
      <c r="B139" s="39"/>
      <c r="C139" s="182" t="s">
        <v>328</v>
      </c>
      <c r="D139" s="182" t="s">
        <v>212</v>
      </c>
      <c r="E139" s="183" t="s">
        <v>4979</v>
      </c>
      <c r="F139" s="184" t="s">
        <v>4980</v>
      </c>
      <c r="G139" s="185" t="s">
        <v>1974</v>
      </c>
      <c r="H139" s="186">
        <v>4</v>
      </c>
      <c r="I139" s="187"/>
      <c r="J139" s="186">
        <f>ROUND(I139*H139,2)</f>
        <v>0</v>
      </c>
      <c r="K139" s="184" t="s">
        <v>18</v>
      </c>
      <c r="L139" s="43"/>
      <c r="M139" s="188" t="s">
        <v>18</v>
      </c>
      <c r="N139" s="189" t="s">
        <v>42</v>
      </c>
      <c r="O139" s="68"/>
      <c r="P139" s="190">
        <f>O139*H139</f>
        <v>0</v>
      </c>
      <c r="Q139" s="190">
        <v>0.8</v>
      </c>
      <c r="R139" s="190">
        <f>Q139*H139</f>
        <v>3.2</v>
      </c>
      <c r="S139" s="190">
        <v>0</v>
      </c>
      <c r="T139" s="190">
        <f>S139*H139</f>
        <v>0</v>
      </c>
      <c r="U139" s="191" t="s">
        <v>18</v>
      </c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343</v>
      </c>
      <c r="AT139" s="192" t="s">
        <v>212</v>
      </c>
      <c r="AU139" s="192" t="s">
        <v>89</v>
      </c>
      <c r="AY139" s="21" t="s">
        <v>208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1" t="s">
        <v>76</v>
      </c>
      <c r="BK139" s="193">
        <f>ROUND(I139*H139,2)</f>
        <v>0</v>
      </c>
      <c r="BL139" s="21" t="s">
        <v>343</v>
      </c>
      <c r="BM139" s="192" t="s">
        <v>529</v>
      </c>
    </row>
    <row r="140" spans="1:65" s="2" customFormat="1" ht="11.25">
      <c r="A140" s="38"/>
      <c r="B140" s="39"/>
      <c r="C140" s="40"/>
      <c r="D140" s="194" t="s">
        <v>217</v>
      </c>
      <c r="E140" s="40"/>
      <c r="F140" s="195" t="s">
        <v>4981</v>
      </c>
      <c r="G140" s="40"/>
      <c r="H140" s="40"/>
      <c r="I140" s="196"/>
      <c r="J140" s="40"/>
      <c r="K140" s="40"/>
      <c r="L140" s="43"/>
      <c r="M140" s="197"/>
      <c r="N140" s="198"/>
      <c r="O140" s="68"/>
      <c r="P140" s="68"/>
      <c r="Q140" s="68"/>
      <c r="R140" s="68"/>
      <c r="S140" s="68"/>
      <c r="T140" s="68"/>
      <c r="U140" s="69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21" t="s">
        <v>217</v>
      </c>
      <c r="AU140" s="21" t="s">
        <v>89</v>
      </c>
    </row>
    <row r="141" spans="1:65" s="17" customFormat="1" ht="20.85" customHeight="1">
      <c r="B141" s="265"/>
      <c r="C141" s="266"/>
      <c r="D141" s="267" t="s">
        <v>70</v>
      </c>
      <c r="E141" s="267" t="s">
        <v>4982</v>
      </c>
      <c r="F141" s="267" t="s">
        <v>4983</v>
      </c>
      <c r="G141" s="266"/>
      <c r="H141" s="266"/>
      <c r="I141" s="268"/>
      <c r="J141" s="269">
        <f>BK141</f>
        <v>0</v>
      </c>
      <c r="K141" s="266"/>
      <c r="L141" s="270"/>
      <c r="M141" s="271"/>
      <c r="N141" s="272"/>
      <c r="O141" s="272"/>
      <c r="P141" s="273">
        <f>SUM(P142:P147)</f>
        <v>0</v>
      </c>
      <c r="Q141" s="272"/>
      <c r="R141" s="273">
        <f>SUM(R142:R147)</f>
        <v>2.1</v>
      </c>
      <c r="S141" s="272"/>
      <c r="T141" s="273">
        <f>SUM(T142:T147)</f>
        <v>0</v>
      </c>
      <c r="U141" s="274"/>
      <c r="AR141" s="275" t="s">
        <v>76</v>
      </c>
      <c r="AT141" s="276" t="s">
        <v>70</v>
      </c>
      <c r="AU141" s="276" t="s">
        <v>83</v>
      </c>
      <c r="AY141" s="275" t="s">
        <v>208</v>
      </c>
      <c r="BK141" s="277">
        <f>SUM(BK142:BK147)</f>
        <v>0</v>
      </c>
    </row>
    <row r="142" spans="1:65" s="2" customFormat="1" ht="16.5" customHeight="1">
      <c r="A142" s="38"/>
      <c r="B142" s="39"/>
      <c r="C142" s="182" t="s">
        <v>335</v>
      </c>
      <c r="D142" s="182" t="s">
        <v>212</v>
      </c>
      <c r="E142" s="183" t="s">
        <v>4984</v>
      </c>
      <c r="F142" s="184" t="s">
        <v>4985</v>
      </c>
      <c r="G142" s="185" t="s">
        <v>4986</v>
      </c>
      <c r="H142" s="186">
        <v>2</v>
      </c>
      <c r="I142" s="187"/>
      <c r="J142" s="186">
        <f>ROUND(I142*H142,2)</f>
        <v>0</v>
      </c>
      <c r="K142" s="184" t="s">
        <v>18</v>
      </c>
      <c r="L142" s="43"/>
      <c r="M142" s="188" t="s">
        <v>18</v>
      </c>
      <c r="N142" s="189" t="s">
        <v>42</v>
      </c>
      <c r="O142" s="68"/>
      <c r="P142" s="190">
        <f>O142*H142</f>
        <v>0</v>
      </c>
      <c r="Q142" s="190">
        <v>0.2</v>
      </c>
      <c r="R142" s="190">
        <f>Q142*H142</f>
        <v>0.4</v>
      </c>
      <c r="S142" s="190">
        <v>0</v>
      </c>
      <c r="T142" s="190">
        <f>S142*H142</f>
        <v>0</v>
      </c>
      <c r="U142" s="191" t="s">
        <v>18</v>
      </c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343</v>
      </c>
      <c r="AT142" s="192" t="s">
        <v>212</v>
      </c>
      <c r="AU142" s="192" t="s">
        <v>89</v>
      </c>
      <c r="AY142" s="21" t="s">
        <v>208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1" t="s">
        <v>76</v>
      </c>
      <c r="BK142" s="193">
        <f>ROUND(I142*H142,2)</f>
        <v>0</v>
      </c>
      <c r="BL142" s="21" t="s">
        <v>343</v>
      </c>
      <c r="BM142" s="192" t="s">
        <v>545</v>
      </c>
    </row>
    <row r="143" spans="1:65" s="2" customFormat="1" ht="11.25">
      <c r="A143" s="38"/>
      <c r="B143" s="39"/>
      <c r="C143" s="40"/>
      <c r="D143" s="194" t="s">
        <v>217</v>
      </c>
      <c r="E143" s="40"/>
      <c r="F143" s="195" t="s">
        <v>4985</v>
      </c>
      <c r="G143" s="40"/>
      <c r="H143" s="40"/>
      <c r="I143" s="196"/>
      <c r="J143" s="40"/>
      <c r="K143" s="40"/>
      <c r="L143" s="43"/>
      <c r="M143" s="197"/>
      <c r="N143" s="198"/>
      <c r="O143" s="68"/>
      <c r="P143" s="68"/>
      <c r="Q143" s="68"/>
      <c r="R143" s="68"/>
      <c r="S143" s="68"/>
      <c r="T143" s="68"/>
      <c r="U143" s="69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21" t="s">
        <v>217</v>
      </c>
      <c r="AU143" s="21" t="s">
        <v>89</v>
      </c>
    </row>
    <row r="144" spans="1:65" s="2" customFormat="1" ht="16.5" customHeight="1">
      <c r="A144" s="38"/>
      <c r="B144" s="39"/>
      <c r="C144" s="182" t="s">
        <v>343</v>
      </c>
      <c r="D144" s="182" t="s">
        <v>212</v>
      </c>
      <c r="E144" s="183" t="s">
        <v>4987</v>
      </c>
      <c r="F144" s="184" t="s">
        <v>4988</v>
      </c>
      <c r="G144" s="185" t="s">
        <v>4986</v>
      </c>
      <c r="H144" s="186">
        <v>2</v>
      </c>
      <c r="I144" s="187"/>
      <c r="J144" s="186">
        <f>ROUND(I144*H144,2)</f>
        <v>0</v>
      </c>
      <c r="K144" s="184" t="s">
        <v>18</v>
      </c>
      <c r="L144" s="43"/>
      <c r="M144" s="188" t="s">
        <v>18</v>
      </c>
      <c r="N144" s="189" t="s">
        <v>42</v>
      </c>
      <c r="O144" s="68"/>
      <c r="P144" s="190">
        <f>O144*H144</f>
        <v>0</v>
      </c>
      <c r="Q144" s="190">
        <v>0.35</v>
      </c>
      <c r="R144" s="190">
        <f>Q144*H144</f>
        <v>0.7</v>
      </c>
      <c r="S144" s="190">
        <v>0</v>
      </c>
      <c r="T144" s="190">
        <f>S144*H144</f>
        <v>0</v>
      </c>
      <c r="U144" s="191" t="s">
        <v>18</v>
      </c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343</v>
      </c>
      <c r="AT144" s="192" t="s">
        <v>212</v>
      </c>
      <c r="AU144" s="192" t="s">
        <v>89</v>
      </c>
      <c r="AY144" s="21" t="s">
        <v>208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21" t="s">
        <v>76</v>
      </c>
      <c r="BK144" s="193">
        <f>ROUND(I144*H144,2)</f>
        <v>0</v>
      </c>
      <c r="BL144" s="21" t="s">
        <v>343</v>
      </c>
      <c r="BM144" s="192" t="s">
        <v>558</v>
      </c>
    </row>
    <row r="145" spans="1:65" s="2" customFormat="1" ht="11.25">
      <c r="A145" s="38"/>
      <c r="B145" s="39"/>
      <c r="C145" s="40"/>
      <c r="D145" s="194" t="s">
        <v>217</v>
      </c>
      <c r="E145" s="40"/>
      <c r="F145" s="195" t="s">
        <v>4988</v>
      </c>
      <c r="G145" s="40"/>
      <c r="H145" s="40"/>
      <c r="I145" s="196"/>
      <c r="J145" s="40"/>
      <c r="K145" s="40"/>
      <c r="L145" s="43"/>
      <c r="M145" s="197"/>
      <c r="N145" s="198"/>
      <c r="O145" s="68"/>
      <c r="P145" s="68"/>
      <c r="Q145" s="68"/>
      <c r="R145" s="68"/>
      <c r="S145" s="68"/>
      <c r="T145" s="68"/>
      <c r="U145" s="69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21" t="s">
        <v>217</v>
      </c>
      <c r="AU145" s="21" t="s">
        <v>89</v>
      </c>
    </row>
    <row r="146" spans="1:65" s="2" customFormat="1" ht="16.5" customHeight="1">
      <c r="A146" s="38"/>
      <c r="B146" s="39"/>
      <c r="C146" s="182" t="s">
        <v>357</v>
      </c>
      <c r="D146" s="182" t="s">
        <v>212</v>
      </c>
      <c r="E146" s="183" t="s">
        <v>4989</v>
      </c>
      <c r="F146" s="184" t="s">
        <v>4990</v>
      </c>
      <c r="G146" s="185" t="s">
        <v>4986</v>
      </c>
      <c r="H146" s="186">
        <v>2</v>
      </c>
      <c r="I146" s="187"/>
      <c r="J146" s="186">
        <f>ROUND(I146*H146,2)</f>
        <v>0</v>
      </c>
      <c r="K146" s="184" t="s">
        <v>18</v>
      </c>
      <c r="L146" s="43"/>
      <c r="M146" s="188" t="s">
        <v>18</v>
      </c>
      <c r="N146" s="189" t="s">
        <v>42</v>
      </c>
      <c r="O146" s="68"/>
      <c r="P146" s="190">
        <f>O146*H146</f>
        <v>0</v>
      </c>
      <c r="Q146" s="190">
        <v>0.5</v>
      </c>
      <c r="R146" s="190">
        <f>Q146*H146</f>
        <v>1</v>
      </c>
      <c r="S146" s="190">
        <v>0</v>
      </c>
      <c r="T146" s="190">
        <f>S146*H146</f>
        <v>0</v>
      </c>
      <c r="U146" s="191" t="s">
        <v>18</v>
      </c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343</v>
      </c>
      <c r="AT146" s="192" t="s">
        <v>212</v>
      </c>
      <c r="AU146" s="192" t="s">
        <v>89</v>
      </c>
      <c r="AY146" s="21" t="s">
        <v>208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1" t="s">
        <v>76</v>
      </c>
      <c r="BK146" s="193">
        <f>ROUND(I146*H146,2)</f>
        <v>0</v>
      </c>
      <c r="BL146" s="21" t="s">
        <v>343</v>
      </c>
      <c r="BM146" s="192" t="s">
        <v>570</v>
      </c>
    </row>
    <row r="147" spans="1:65" s="2" customFormat="1" ht="11.25">
      <c r="A147" s="38"/>
      <c r="B147" s="39"/>
      <c r="C147" s="40"/>
      <c r="D147" s="194" t="s">
        <v>217</v>
      </c>
      <c r="E147" s="40"/>
      <c r="F147" s="195" t="s">
        <v>4990</v>
      </c>
      <c r="G147" s="40"/>
      <c r="H147" s="40"/>
      <c r="I147" s="196"/>
      <c r="J147" s="40"/>
      <c r="K147" s="40"/>
      <c r="L147" s="43"/>
      <c r="M147" s="197"/>
      <c r="N147" s="198"/>
      <c r="O147" s="68"/>
      <c r="P147" s="68"/>
      <c r="Q147" s="68"/>
      <c r="R147" s="68"/>
      <c r="S147" s="68"/>
      <c r="T147" s="68"/>
      <c r="U147" s="69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21" t="s">
        <v>217</v>
      </c>
      <c r="AU147" s="21" t="s">
        <v>89</v>
      </c>
    </row>
    <row r="148" spans="1:65" s="17" customFormat="1" ht="20.85" customHeight="1">
      <c r="B148" s="265"/>
      <c r="C148" s="266"/>
      <c r="D148" s="267" t="s">
        <v>70</v>
      </c>
      <c r="E148" s="267" t="s">
        <v>4991</v>
      </c>
      <c r="F148" s="267" t="s">
        <v>4992</v>
      </c>
      <c r="G148" s="266"/>
      <c r="H148" s="266"/>
      <c r="I148" s="268"/>
      <c r="J148" s="269">
        <f>BK148</f>
        <v>0</v>
      </c>
      <c r="K148" s="266"/>
      <c r="L148" s="270"/>
      <c r="M148" s="271"/>
      <c r="N148" s="272"/>
      <c r="O148" s="272"/>
      <c r="P148" s="273">
        <f>SUM(P149:P152)</f>
        <v>0</v>
      </c>
      <c r="Q148" s="272"/>
      <c r="R148" s="273">
        <f>SUM(R149:R152)</f>
        <v>19.225999999999999</v>
      </c>
      <c r="S148" s="272"/>
      <c r="T148" s="273">
        <f>SUM(T149:T152)</f>
        <v>0</v>
      </c>
      <c r="U148" s="274"/>
      <c r="AR148" s="275" t="s">
        <v>76</v>
      </c>
      <c r="AT148" s="276" t="s">
        <v>70</v>
      </c>
      <c r="AU148" s="276" t="s">
        <v>83</v>
      </c>
      <c r="AY148" s="275" t="s">
        <v>208</v>
      </c>
      <c r="BK148" s="277">
        <f>SUM(BK149:BK152)</f>
        <v>0</v>
      </c>
    </row>
    <row r="149" spans="1:65" s="2" customFormat="1" ht="16.5" customHeight="1">
      <c r="A149" s="38"/>
      <c r="B149" s="39"/>
      <c r="C149" s="182" t="s">
        <v>365</v>
      </c>
      <c r="D149" s="182" t="s">
        <v>212</v>
      </c>
      <c r="E149" s="183" t="s">
        <v>4993</v>
      </c>
      <c r="F149" s="184" t="s">
        <v>4994</v>
      </c>
      <c r="G149" s="185" t="s">
        <v>129</v>
      </c>
      <c r="H149" s="186">
        <v>8.23</v>
      </c>
      <c r="I149" s="187"/>
      <c r="J149" s="186">
        <f>ROUND(I149*H149,2)</f>
        <v>0</v>
      </c>
      <c r="K149" s="184" t="s">
        <v>18</v>
      </c>
      <c r="L149" s="43"/>
      <c r="M149" s="188" t="s">
        <v>18</v>
      </c>
      <c r="N149" s="189" t="s">
        <v>42</v>
      </c>
      <c r="O149" s="68"/>
      <c r="P149" s="190">
        <f>O149*H149</f>
        <v>0</v>
      </c>
      <c r="Q149" s="190">
        <v>1.2</v>
      </c>
      <c r="R149" s="190">
        <f>Q149*H149</f>
        <v>9.8759999999999994</v>
      </c>
      <c r="S149" s="190">
        <v>0</v>
      </c>
      <c r="T149" s="190">
        <f>S149*H149</f>
        <v>0</v>
      </c>
      <c r="U149" s="191" t="s">
        <v>18</v>
      </c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343</v>
      </c>
      <c r="AT149" s="192" t="s">
        <v>212</v>
      </c>
      <c r="AU149" s="192" t="s">
        <v>89</v>
      </c>
      <c r="AY149" s="21" t="s">
        <v>208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21" t="s">
        <v>76</v>
      </c>
      <c r="BK149" s="193">
        <f>ROUND(I149*H149,2)</f>
        <v>0</v>
      </c>
      <c r="BL149" s="21" t="s">
        <v>343</v>
      </c>
      <c r="BM149" s="192" t="s">
        <v>601</v>
      </c>
    </row>
    <row r="150" spans="1:65" s="2" customFormat="1" ht="11.25">
      <c r="A150" s="38"/>
      <c r="B150" s="39"/>
      <c r="C150" s="40"/>
      <c r="D150" s="194" t="s">
        <v>217</v>
      </c>
      <c r="E150" s="40"/>
      <c r="F150" s="195" t="s">
        <v>4994</v>
      </c>
      <c r="G150" s="40"/>
      <c r="H150" s="40"/>
      <c r="I150" s="196"/>
      <c r="J150" s="40"/>
      <c r="K150" s="40"/>
      <c r="L150" s="43"/>
      <c r="M150" s="197"/>
      <c r="N150" s="198"/>
      <c r="O150" s="68"/>
      <c r="P150" s="68"/>
      <c r="Q150" s="68"/>
      <c r="R150" s="68"/>
      <c r="S150" s="68"/>
      <c r="T150" s="68"/>
      <c r="U150" s="69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21" t="s">
        <v>217</v>
      </c>
      <c r="AU150" s="21" t="s">
        <v>89</v>
      </c>
    </row>
    <row r="151" spans="1:65" s="2" customFormat="1" ht="16.5" customHeight="1">
      <c r="A151" s="38"/>
      <c r="B151" s="39"/>
      <c r="C151" s="182" t="s">
        <v>379</v>
      </c>
      <c r="D151" s="182" t="s">
        <v>212</v>
      </c>
      <c r="E151" s="183" t="s">
        <v>4995</v>
      </c>
      <c r="F151" s="184" t="s">
        <v>4996</v>
      </c>
      <c r="G151" s="185" t="s">
        <v>129</v>
      </c>
      <c r="H151" s="186">
        <v>9.35</v>
      </c>
      <c r="I151" s="187"/>
      <c r="J151" s="186">
        <f>ROUND(I151*H151,2)</f>
        <v>0</v>
      </c>
      <c r="K151" s="184" t="s">
        <v>18</v>
      </c>
      <c r="L151" s="43"/>
      <c r="M151" s="188" t="s">
        <v>18</v>
      </c>
      <c r="N151" s="189" t="s">
        <v>42</v>
      </c>
      <c r="O151" s="68"/>
      <c r="P151" s="190">
        <f>O151*H151</f>
        <v>0</v>
      </c>
      <c r="Q151" s="190">
        <v>1</v>
      </c>
      <c r="R151" s="190">
        <f>Q151*H151</f>
        <v>9.35</v>
      </c>
      <c r="S151" s="190">
        <v>0</v>
      </c>
      <c r="T151" s="190">
        <f>S151*H151</f>
        <v>0</v>
      </c>
      <c r="U151" s="191" t="s">
        <v>18</v>
      </c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343</v>
      </c>
      <c r="AT151" s="192" t="s">
        <v>212</v>
      </c>
      <c r="AU151" s="192" t="s">
        <v>89</v>
      </c>
      <c r="AY151" s="21" t="s">
        <v>208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1" t="s">
        <v>76</v>
      </c>
      <c r="BK151" s="193">
        <f>ROUND(I151*H151,2)</f>
        <v>0</v>
      </c>
      <c r="BL151" s="21" t="s">
        <v>343</v>
      </c>
      <c r="BM151" s="192" t="s">
        <v>615</v>
      </c>
    </row>
    <row r="152" spans="1:65" s="2" customFormat="1" ht="11.25">
      <c r="A152" s="38"/>
      <c r="B152" s="39"/>
      <c r="C152" s="40"/>
      <c r="D152" s="194" t="s">
        <v>217</v>
      </c>
      <c r="E152" s="40"/>
      <c r="F152" s="195" t="s">
        <v>4996</v>
      </c>
      <c r="G152" s="40"/>
      <c r="H152" s="40"/>
      <c r="I152" s="196"/>
      <c r="J152" s="40"/>
      <c r="K152" s="40"/>
      <c r="L152" s="43"/>
      <c r="M152" s="197"/>
      <c r="N152" s="198"/>
      <c r="O152" s="68"/>
      <c r="P152" s="68"/>
      <c r="Q152" s="68"/>
      <c r="R152" s="68"/>
      <c r="S152" s="68"/>
      <c r="T152" s="68"/>
      <c r="U152" s="69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21" t="s">
        <v>217</v>
      </c>
      <c r="AU152" s="21" t="s">
        <v>89</v>
      </c>
    </row>
    <row r="153" spans="1:65" s="12" customFormat="1" ht="20.85" customHeight="1">
      <c r="B153" s="166"/>
      <c r="C153" s="167"/>
      <c r="D153" s="168" t="s">
        <v>70</v>
      </c>
      <c r="E153" s="180" t="s">
        <v>1539</v>
      </c>
      <c r="F153" s="180" t="s">
        <v>4997</v>
      </c>
      <c r="G153" s="167"/>
      <c r="H153" s="167"/>
      <c r="I153" s="170"/>
      <c r="J153" s="181">
        <f>BK153</f>
        <v>0</v>
      </c>
      <c r="K153" s="167"/>
      <c r="L153" s="172"/>
      <c r="M153" s="173"/>
      <c r="N153" s="174"/>
      <c r="O153" s="174"/>
      <c r="P153" s="175">
        <f>P154+P157+P160+P163+P166+P169+P172+P179+P186</f>
        <v>0</v>
      </c>
      <c r="Q153" s="174"/>
      <c r="R153" s="175">
        <f>R154+R157+R160+R163+R166+R169+R172+R179+R186</f>
        <v>314.92</v>
      </c>
      <c r="S153" s="174"/>
      <c r="T153" s="175">
        <f>T154+T157+T160+T163+T166+T169+T172+T179+T186</f>
        <v>0</v>
      </c>
      <c r="U153" s="176"/>
      <c r="AR153" s="177" t="s">
        <v>76</v>
      </c>
      <c r="AT153" s="178" t="s">
        <v>70</v>
      </c>
      <c r="AU153" s="178" t="s">
        <v>80</v>
      </c>
      <c r="AY153" s="177" t="s">
        <v>208</v>
      </c>
      <c r="BK153" s="179">
        <f>BK154+BK157+BK160+BK163+BK166+BK169+BK172+BK179+BK186</f>
        <v>0</v>
      </c>
    </row>
    <row r="154" spans="1:65" s="17" customFormat="1" ht="20.85" customHeight="1">
      <c r="B154" s="265"/>
      <c r="C154" s="266"/>
      <c r="D154" s="267" t="s">
        <v>70</v>
      </c>
      <c r="E154" s="267" t="s">
        <v>4998</v>
      </c>
      <c r="F154" s="267" t="s">
        <v>4999</v>
      </c>
      <c r="G154" s="266"/>
      <c r="H154" s="266"/>
      <c r="I154" s="268"/>
      <c r="J154" s="269">
        <f>BK154</f>
        <v>0</v>
      </c>
      <c r="K154" s="266"/>
      <c r="L154" s="270"/>
      <c r="M154" s="271"/>
      <c r="N154" s="272"/>
      <c r="O154" s="272"/>
      <c r="P154" s="273">
        <f>SUM(P155:P156)</f>
        <v>0</v>
      </c>
      <c r="Q154" s="272"/>
      <c r="R154" s="273">
        <f>SUM(R155:R156)</f>
        <v>6</v>
      </c>
      <c r="S154" s="272"/>
      <c r="T154" s="273">
        <f>SUM(T155:T156)</f>
        <v>0</v>
      </c>
      <c r="U154" s="274"/>
      <c r="AR154" s="275" t="s">
        <v>76</v>
      </c>
      <c r="AT154" s="276" t="s">
        <v>70</v>
      </c>
      <c r="AU154" s="276" t="s">
        <v>83</v>
      </c>
      <c r="AY154" s="275" t="s">
        <v>208</v>
      </c>
      <c r="BK154" s="277">
        <f>SUM(BK155:BK156)</f>
        <v>0</v>
      </c>
    </row>
    <row r="155" spans="1:65" s="2" customFormat="1" ht="24.2" customHeight="1">
      <c r="A155" s="38"/>
      <c r="B155" s="39"/>
      <c r="C155" s="182" t="s">
        <v>390</v>
      </c>
      <c r="D155" s="182" t="s">
        <v>212</v>
      </c>
      <c r="E155" s="183" t="s">
        <v>5000</v>
      </c>
      <c r="F155" s="184" t="s">
        <v>5001</v>
      </c>
      <c r="G155" s="185" t="s">
        <v>1974</v>
      </c>
      <c r="H155" s="186">
        <v>3</v>
      </c>
      <c r="I155" s="187"/>
      <c r="J155" s="186">
        <f>ROUND(I155*H155,2)</f>
        <v>0</v>
      </c>
      <c r="K155" s="184" t="s">
        <v>18</v>
      </c>
      <c r="L155" s="43"/>
      <c r="M155" s="188" t="s">
        <v>18</v>
      </c>
      <c r="N155" s="189" t="s">
        <v>42</v>
      </c>
      <c r="O155" s="68"/>
      <c r="P155" s="190">
        <f>O155*H155</f>
        <v>0</v>
      </c>
      <c r="Q155" s="190">
        <v>2</v>
      </c>
      <c r="R155" s="190">
        <f>Q155*H155</f>
        <v>6</v>
      </c>
      <c r="S155" s="190">
        <v>0</v>
      </c>
      <c r="T155" s="190">
        <f>S155*H155</f>
        <v>0</v>
      </c>
      <c r="U155" s="191" t="s">
        <v>18</v>
      </c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2" t="s">
        <v>343</v>
      </c>
      <c r="AT155" s="192" t="s">
        <v>212</v>
      </c>
      <c r="AU155" s="192" t="s">
        <v>89</v>
      </c>
      <c r="AY155" s="21" t="s">
        <v>208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21" t="s">
        <v>76</v>
      </c>
      <c r="BK155" s="193">
        <f>ROUND(I155*H155,2)</f>
        <v>0</v>
      </c>
      <c r="BL155" s="21" t="s">
        <v>343</v>
      </c>
      <c r="BM155" s="192" t="s">
        <v>626</v>
      </c>
    </row>
    <row r="156" spans="1:65" s="2" customFormat="1" ht="19.5">
      <c r="A156" s="38"/>
      <c r="B156" s="39"/>
      <c r="C156" s="40"/>
      <c r="D156" s="194" t="s">
        <v>217</v>
      </c>
      <c r="E156" s="40"/>
      <c r="F156" s="195" t="s">
        <v>5001</v>
      </c>
      <c r="G156" s="40"/>
      <c r="H156" s="40"/>
      <c r="I156" s="196"/>
      <c r="J156" s="40"/>
      <c r="K156" s="40"/>
      <c r="L156" s="43"/>
      <c r="M156" s="197"/>
      <c r="N156" s="198"/>
      <c r="O156" s="68"/>
      <c r="P156" s="68"/>
      <c r="Q156" s="68"/>
      <c r="R156" s="68"/>
      <c r="S156" s="68"/>
      <c r="T156" s="68"/>
      <c r="U156" s="69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21" t="s">
        <v>217</v>
      </c>
      <c r="AU156" s="21" t="s">
        <v>89</v>
      </c>
    </row>
    <row r="157" spans="1:65" s="17" customFormat="1" ht="20.85" customHeight="1">
      <c r="B157" s="265"/>
      <c r="C157" s="266"/>
      <c r="D157" s="267" t="s">
        <v>70</v>
      </c>
      <c r="E157" s="267" t="s">
        <v>5002</v>
      </c>
      <c r="F157" s="267" t="s">
        <v>5003</v>
      </c>
      <c r="G157" s="266"/>
      <c r="H157" s="266"/>
      <c r="I157" s="268"/>
      <c r="J157" s="269">
        <f>BK157</f>
        <v>0</v>
      </c>
      <c r="K157" s="266"/>
      <c r="L157" s="270"/>
      <c r="M157" s="271"/>
      <c r="N157" s="272"/>
      <c r="O157" s="272"/>
      <c r="P157" s="273">
        <f>SUM(P158:P159)</f>
        <v>0</v>
      </c>
      <c r="Q157" s="272"/>
      <c r="R157" s="273">
        <f>SUM(R158:R159)</f>
        <v>0.89999999999999991</v>
      </c>
      <c r="S157" s="272"/>
      <c r="T157" s="273">
        <f>SUM(T158:T159)</f>
        <v>0</v>
      </c>
      <c r="U157" s="274"/>
      <c r="AR157" s="275" t="s">
        <v>76</v>
      </c>
      <c r="AT157" s="276" t="s">
        <v>70</v>
      </c>
      <c r="AU157" s="276" t="s">
        <v>83</v>
      </c>
      <c r="AY157" s="275" t="s">
        <v>208</v>
      </c>
      <c r="BK157" s="277">
        <f>SUM(BK158:BK159)</f>
        <v>0</v>
      </c>
    </row>
    <row r="158" spans="1:65" s="2" customFormat="1" ht="16.5" customHeight="1">
      <c r="A158" s="38"/>
      <c r="B158" s="39"/>
      <c r="C158" s="182" t="s">
        <v>7</v>
      </c>
      <c r="D158" s="182" t="s">
        <v>212</v>
      </c>
      <c r="E158" s="183" t="s">
        <v>5004</v>
      </c>
      <c r="F158" s="184" t="s">
        <v>5005</v>
      </c>
      <c r="G158" s="185" t="s">
        <v>1974</v>
      </c>
      <c r="H158" s="186">
        <v>3</v>
      </c>
      <c r="I158" s="187"/>
      <c r="J158" s="186">
        <f>ROUND(I158*H158,2)</f>
        <v>0</v>
      </c>
      <c r="K158" s="184" t="s">
        <v>18</v>
      </c>
      <c r="L158" s="43"/>
      <c r="M158" s="188" t="s">
        <v>18</v>
      </c>
      <c r="N158" s="189" t="s">
        <v>42</v>
      </c>
      <c r="O158" s="68"/>
      <c r="P158" s="190">
        <f>O158*H158</f>
        <v>0</v>
      </c>
      <c r="Q158" s="190">
        <v>0.3</v>
      </c>
      <c r="R158" s="190">
        <f>Q158*H158</f>
        <v>0.89999999999999991</v>
      </c>
      <c r="S158" s="190">
        <v>0</v>
      </c>
      <c r="T158" s="190">
        <f>S158*H158</f>
        <v>0</v>
      </c>
      <c r="U158" s="191" t="s">
        <v>18</v>
      </c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2" t="s">
        <v>343</v>
      </c>
      <c r="AT158" s="192" t="s">
        <v>212</v>
      </c>
      <c r="AU158" s="192" t="s">
        <v>89</v>
      </c>
      <c r="AY158" s="21" t="s">
        <v>208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21" t="s">
        <v>76</v>
      </c>
      <c r="BK158" s="193">
        <f>ROUND(I158*H158,2)</f>
        <v>0</v>
      </c>
      <c r="BL158" s="21" t="s">
        <v>343</v>
      </c>
      <c r="BM158" s="192" t="s">
        <v>641</v>
      </c>
    </row>
    <row r="159" spans="1:65" s="2" customFormat="1" ht="11.25">
      <c r="A159" s="38"/>
      <c r="B159" s="39"/>
      <c r="C159" s="40"/>
      <c r="D159" s="194" t="s">
        <v>217</v>
      </c>
      <c r="E159" s="40"/>
      <c r="F159" s="195" t="s">
        <v>5005</v>
      </c>
      <c r="G159" s="40"/>
      <c r="H159" s="40"/>
      <c r="I159" s="196"/>
      <c r="J159" s="40"/>
      <c r="K159" s="40"/>
      <c r="L159" s="43"/>
      <c r="M159" s="197"/>
      <c r="N159" s="198"/>
      <c r="O159" s="68"/>
      <c r="P159" s="68"/>
      <c r="Q159" s="68"/>
      <c r="R159" s="68"/>
      <c r="S159" s="68"/>
      <c r="T159" s="68"/>
      <c r="U159" s="69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21" t="s">
        <v>217</v>
      </c>
      <c r="AU159" s="21" t="s">
        <v>89</v>
      </c>
    </row>
    <row r="160" spans="1:65" s="17" customFormat="1" ht="20.85" customHeight="1">
      <c r="B160" s="265"/>
      <c r="C160" s="266"/>
      <c r="D160" s="267" t="s">
        <v>70</v>
      </c>
      <c r="E160" s="267" t="s">
        <v>5006</v>
      </c>
      <c r="F160" s="267" t="s">
        <v>5007</v>
      </c>
      <c r="G160" s="266"/>
      <c r="H160" s="266"/>
      <c r="I160" s="268"/>
      <c r="J160" s="269">
        <f>BK160</f>
        <v>0</v>
      </c>
      <c r="K160" s="266"/>
      <c r="L160" s="270"/>
      <c r="M160" s="271"/>
      <c r="N160" s="272"/>
      <c r="O160" s="272"/>
      <c r="P160" s="273">
        <f>SUM(P161:P162)</f>
        <v>0</v>
      </c>
      <c r="Q160" s="272"/>
      <c r="R160" s="273">
        <f>SUM(R161:R162)</f>
        <v>1.5</v>
      </c>
      <c r="S160" s="272"/>
      <c r="T160" s="273">
        <f>SUM(T161:T162)</f>
        <v>0</v>
      </c>
      <c r="U160" s="274"/>
      <c r="AR160" s="275" t="s">
        <v>76</v>
      </c>
      <c r="AT160" s="276" t="s">
        <v>70</v>
      </c>
      <c r="AU160" s="276" t="s">
        <v>83</v>
      </c>
      <c r="AY160" s="275" t="s">
        <v>208</v>
      </c>
      <c r="BK160" s="277">
        <f>SUM(BK161:BK162)</f>
        <v>0</v>
      </c>
    </row>
    <row r="161" spans="1:65" s="2" customFormat="1" ht="16.5" customHeight="1">
      <c r="A161" s="38"/>
      <c r="B161" s="39"/>
      <c r="C161" s="182" t="s">
        <v>412</v>
      </c>
      <c r="D161" s="182" t="s">
        <v>212</v>
      </c>
      <c r="E161" s="183" t="s">
        <v>5008</v>
      </c>
      <c r="F161" s="184" t="s">
        <v>5009</v>
      </c>
      <c r="G161" s="185" t="s">
        <v>1974</v>
      </c>
      <c r="H161" s="186">
        <v>3</v>
      </c>
      <c r="I161" s="187"/>
      <c r="J161" s="186">
        <f>ROUND(I161*H161,2)</f>
        <v>0</v>
      </c>
      <c r="K161" s="184" t="s">
        <v>18</v>
      </c>
      <c r="L161" s="43"/>
      <c r="M161" s="188" t="s">
        <v>18</v>
      </c>
      <c r="N161" s="189" t="s">
        <v>42</v>
      </c>
      <c r="O161" s="68"/>
      <c r="P161" s="190">
        <f>O161*H161</f>
        <v>0</v>
      </c>
      <c r="Q161" s="190">
        <v>0.5</v>
      </c>
      <c r="R161" s="190">
        <f>Q161*H161</f>
        <v>1.5</v>
      </c>
      <c r="S161" s="190">
        <v>0</v>
      </c>
      <c r="T161" s="190">
        <f>S161*H161</f>
        <v>0</v>
      </c>
      <c r="U161" s="191" t="s">
        <v>18</v>
      </c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2" t="s">
        <v>343</v>
      </c>
      <c r="AT161" s="192" t="s">
        <v>212</v>
      </c>
      <c r="AU161" s="192" t="s">
        <v>89</v>
      </c>
      <c r="AY161" s="21" t="s">
        <v>208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21" t="s">
        <v>76</v>
      </c>
      <c r="BK161" s="193">
        <f>ROUND(I161*H161,2)</f>
        <v>0</v>
      </c>
      <c r="BL161" s="21" t="s">
        <v>343</v>
      </c>
      <c r="BM161" s="192" t="s">
        <v>660</v>
      </c>
    </row>
    <row r="162" spans="1:65" s="2" customFormat="1" ht="11.25">
      <c r="A162" s="38"/>
      <c r="B162" s="39"/>
      <c r="C162" s="40"/>
      <c r="D162" s="194" t="s">
        <v>217</v>
      </c>
      <c r="E162" s="40"/>
      <c r="F162" s="195" t="s">
        <v>5009</v>
      </c>
      <c r="G162" s="40"/>
      <c r="H162" s="40"/>
      <c r="I162" s="196"/>
      <c r="J162" s="40"/>
      <c r="K162" s="40"/>
      <c r="L162" s="43"/>
      <c r="M162" s="197"/>
      <c r="N162" s="198"/>
      <c r="O162" s="68"/>
      <c r="P162" s="68"/>
      <c r="Q162" s="68"/>
      <c r="R162" s="68"/>
      <c r="S162" s="68"/>
      <c r="T162" s="68"/>
      <c r="U162" s="69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21" t="s">
        <v>217</v>
      </c>
      <c r="AU162" s="21" t="s">
        <v>89</v>
      </c>
    </row>
    <row r="163" spans="1:65" s="17" customFormat="1" ht="20.85" customHeight="1">
      <c r="B163" s="265"/>
      <c r="C163" s="266"/>
      <c r="D163" s="267" t="s">
        <v>70</v>
      </c>
      <c r="E163" s="267" t="s">
        <v>5010</v>
      </c>
      <c r="F163" s="267" t="s">
        <v>4967</v>
      </c>
      <c r="G163" s="266"/>
      <c r="H163" s="266"/>
      <c r="I163" s="268"/>
      <c r="J163" s="269">
        <f>BK163</f>
        <v>0</v>
      </c>
      <c r="K163" s="266"/>
      <c r="L163" s="270"/>
      <c r="M163" s="271"/>
      <c r="N163" s="272"/>
      <c r="O163" s="272"/>
      <c r="P163" s="273">
        <f>SUM(P164:P165)</f>
        <v>0</v>
      </c>
      <c r="Q163" s="272"/>
      <c r="R163" s="273">
        <f>SUM(R164:R165)</f>
        <v>3</v>
      </c>
      <c r="S163" s="272"/>
      <c r="T163" s="273">
        <f>SUM(T164:T165)</f>
        <v>0</v>
      </c>
      <c r="U163" s="274"/>
      <c r="AR163" s="275" t="s">
        <v>76</v>
      </c>
      <c r="AT163" s="276" t="s">
        <v>70</v>
      </c>
      <c r="AU163" s="276" t="s">
        <v>83</v>
      </c>
      <c r="AY163" s="275" t="s">
        <v>208</v>
      </c>
      <c r="BK163" s="277">
        <f>SUM(BK164:BK165)</f>
        <v>0</v>
      </c>
    </row>
    <row r="164" spans="1:65" s="2" customFormat="1" ht="16.5" customHeight="1">
      <c r="A164" s="38"/>
      <c r="B164" s="39"/>
      <c r="C164" s="182" t="s">
        <v>420</v>
      </c>
      <c r="D164" s="182" t="s">
        <v>212</v>
      </c>
      <c r="E164" s="183" t="s">
        <v>5011</v>
      </c>
      <c r="F164" s="184" t="s">
        <v>4972</v>
      </c>
      <c r="G164" s="185" t="s">
        <v>1974</v>
      </c>
      <c r="H164" s="186">
        <v>10</v>
      </c>
      <c r="I164" s="187"/>
      <c r="J164" s="186">
        <f>ROUND(I164*H164,2)</f>
        <v>0</v>
      </c>
      <c r="K164" s="184" t="s">
        <v>18</v>
      </c>
      <c r="L164" s="43"/>
      <c r="M164" s="188" t="s">
        <v>18</v>
      </c>
      <c r="N164" s="189" t="s">
        <v>42</v>
      </c>
      <c r="O164" s="68"/>
      <c r="P164" s="190">
        <f>O164*H164</f>
        <v>0</v>
      </c>
      <c r="Q164" s="190">
        <v>0.3</v>
      </c>
      <c r="R164" s="190">
        <f>Q164*H164</f>
        <v>3</v>
      </c>
      <c r="S164" s="190">
        <v>0</v>
      </c>
      <c r="T164" s="190">
        <f>S164*H164</f>
        <v>0</v>
      </c>
      <c r="U164" s="191" t="s">
        <v>18</v>
      </c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2" t="s">
        <v>343</v>
      </c>
      <c r="AT164" s="192" t="s">
        <v>212</v>
      </c>
      <c r="AU164" s="192" t="s">
        <v>89</v>
      </c>
      <c r="AY164" s="21" t="s">
        <v>208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21" t="s">
        <v>76</v>
      </c>
      <c r="BK164" s="193">
        <f>ROUND(I164*H164,2)</f>
        <v>0</v>
      </c>
      <c r="BL164" s="21" t="s">
        <v>343</v>
      </c>
      <c r="BM164" s="192" t="s">
        <v>686</v>
      </c>
    </row>
    <row r="165" spans="1:65" s="2" customFormat="1" ht="11.25">
      <c r="A165" s="38"/>
      <c r="B165" s="39"/>
      <c r="C165" s="40"/>
      <c r="D165" s="194" t="s">
        <v>217</v>
      </c>
      <c r="E165" s="40"/>
      <c r="F165" s="195" t="s">
        <v>4973</v>
      </c>
      <c r="G165" s="40"/>
      <c r="H165" s="40"/>
      <c r="I165" s="196"/>
      <c r="J165" s="40"/>
      <c r="K165" s="40"/>
      <c r="L165" s="43"/>
      <c r="M165" s="197"/>
      <c r="N165" s="198"/>
      <c r="O165" s="68"/>
      <c r="P165" s="68"/>
      <c r="Q165" s="68"/>
      <c r="R165" s="68"/>
      <c r="S165" s="68"/>
      <c r="T165" s="68"/>
      <c r="U165" s="69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21" t="s">
        <v>217</v>
      </c>
      <c r="AU165" s="21" t="s">
        <v>89</v>
      </c>
    </row>
    <row r="166" spans="1:65" s="17" customFormat="1" ht="20.85" customHeight="1">
      <c r="B166" s="265"/>
      <c r="C166" s="266"/>
      <c r="D166" s="267" t="s">
        <v>70</v>
      </c>
      <c r="E166" s="267" t="s">
        <v>5012</v>
      </c>
      <c r="F166" s="267" t="s">
        <v>5013</v>
      </c>
      <c r="G166" s="266"/>
      <c r="H166" s="266"/>
      <c r="I166" s="268"/>
      <c r="J166" s="269">
        <f>BK166</f>
        <v>0</v>
      </c>
      <c r="K166" s="266"/>
      <c r="L166" s="270"/>
      <c r="M166" s="271"/>
      <c r="N166" s="272"/>
      <c r="O166" s="272"/>
      <c r="P166" s="273">
        <f>SUM(P167:P168)</f>
        <v>0</v>
      </c>
      <c r="Q166" s="272"/>
      <c r="R166" s="273">
        <f>SUM(R167:R168)</f>
        <v>0</v>
      </c>
      <c r="S166" s="272"/>
      <c r="T166" s="273">
        <f>SUM(T167:T168)</f>
        <v>0</v>
      </c>
      <c r="U166" s="274"/>
      <c r="AR166" s="275" t="s">
        <v>76</v>
      </c>
      <c r="AT166" s="276" t="s">
        <v>70</v>
      </c>
      <c r="AU166" s="276" t="s">
        <v>83</v>
      </c>
      <c r="AY166" s="275" t="s">
        <v>208</v>
      </c>
      <c r="BK166" s="277">
        <f>SUM(BK167:BK168)</f>
        <v>0</v>
      </c>
    </row>
    <row r="167" spans="1:65" s="2" customFormat="1" ht="16.5" customHeight="1">
      <c r="A167" s="38"/>
      <c r="B167" s="39"/>
      <c r="C167" s="182" t="s">
        <v>428</v>
      </c>
      <c r="D167" s="182" t="s">
        <v>212</v>
      </c>
      <c r="E167" s="183" t="s">
        <v>5014</v>
      </c>
      <c r="F167" s="184" t="s">
        <v>4985</v>
      </c>
      <c r="G167" s="185" t="s">
        <v>4986</v>
      </c>
      <c r="H167" s="186">
        <v>1.5</v>
      </c>
      <c r="I167" s="187"/>
      <c r="J167" s="186">
        <f>ROUND(I167*H167,2)</f>
        <v>0</v>
      </c>
      <c r="K167" s="184" t="s">
        <v>18</v>
      </c>
      <c r="L167" s="43"/>
      <c r="M167" s="188" t="s">
        <v>18</v>
      </c>
      <c r="N167" s="189" t="s">
        <v>42</v>
      </c>
      <c r="O167" s="68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0">
        <f>S167*H167</f>
        <v>0</v>
      </c>
      <c r="U167" s="191" t="s">
        <v>18</v>
      </c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2" t="s">
        <v>343</v>
      </c>
      <c r="AT167" s="192" t="s">
        <v>212</v>
      </c>
      <c r="AU167" s="192" t="s">
        <v>89</v>
      </c>
      <c r="AY167" s="21" t="s">
        <v>208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1" t="s">
        <v>76</v>
      </c>
      <c r="BK167" s="193">
        <f>ROUND(I167*H167,2)</f>
        <v>0</v>
      </c>
      <c r="BL167" s="21" t="s">
        <v>343</v>
      </c>
      <c r="BM167" s="192" t="s">
        <v>699</v>
      </c>
    </row>
    <row r="168" spans="1:65" s="2" customFormat="1" ht="11.25">
      <c r="A168" s="38"/>
      <c r="B168" s="39"/>
      <c r="C168" s="40"/>
      <c r="D168" s="194" t="s">
        <v>217</v>
      </c>
      <c r="E168" s="40"/>
      <c r="F168" s="195" t="s">
        <v>4985</v>
      </c>
      <c r="G168" s="40"/>
      <c r="H168" s="40"/>
      <c r="I168" s="196"/>
      <c r="J168" s="40"/>
      <c r="K168" s="40"/>
      <c r="L168" s="43"/>
      <c r="M168" s="197"/>
      <c r="N168" s="198"/>
      <c r="O168" s="68"/>
      <c r="P168" s="68"/>
      <c r="Q168" s="68"/>
      <c r="R168" s="68"/>
      <c r="S168" s="68"/>
      <c r="T168" s="68"/>
      <c r="U168" s="69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21" t="s">
        <v>217</v>
      </c>
      <c r="AU168" s="21" t="s">
        <v>89</v>
      </c>
    </row>
    <row r="169" spans="1:65" s="17" customFormat="1" ht="20.85" customHeight="1">
      <c r="B169" s="265"/>
      <c r="C169" s="266"/>
      <c r="D169" s="267" t="s">
        <v>70</v>
      </c>
      <c r="E169" s="267" t="s">
        <v>5015</v>
      </c>
      <c r="F169" s="267" t="s">
        <v>4992</v>
      </c>
      <c r="G169" s="266"/>
      <c r="H169" s="266"/>
      <c r="I169" s="268"/>
      <c r="J169" s="269">
        <f>BK169</f>
        <v>0</v>
      </c>
      <c r="K169" s="266"/>
      <c r="L169" s="270"/>
      <c r="M169" s="271"/>
      <c r="N169" s="272"/>
      <c r="O169" s="272"/>
      <c r="P169" s="273">
        <f>SUM(P170:P171)</f>
        <v>0</v>
      </c>
      <c r="Q169" s="272"/>
      <c r="R169" s="273">
        <f>SUM(R170:R171)</f>
        <v>1.1200000000000001</v>
      </c>
      <c r="S169" s="272"/>
      <c r="T169" s="273">
        <f>SUM(T170:T171)</f>
        <v>0</v>
      </c>
      <c r="U169" s="274"/>
      <c r="AR169" s="275" t="s">
        <v>76</v>
      </c>
      <c r="AT169" s="276" t="s">
        <v>70</v>
      </c>
      <c r="AU169" s="276" t="s">
        <v>83</v>
      </c>
      <c r="AY169" s="275" t="s">
        <v>208</v>
      </c>
      <c r="BK169" s="277">
        <f>SUM(BK170:BK171)</f>
        <v>0</v>
      </c>
    </row>
    <row r="170" spans="1:65" s="2" customFormat="1" ht="16.5" customHeight="1">
      <c r="A170" s="38"/>
      <c r="B170" s="39"/>
      <c r="C170" s="182" t="s">
        <v>435</v>
      </c>
      <c r="D170" s="182" t="s">
        <v>212</v>
      </c>
      <c r="E170" s="183" t="s">
        <v>5016</v>
      </c>
      <c r="F170" s="184" t="s">
        <v>4996</v>
      </c>
      <c r="G170" s="185" t="s">
        <v>129</v>
      </c>
      <c r="H170" s="186">
        <v>1.1200000000000001</v>
      </c>
      <c r="I170" s="187"/>
      <c r="J170" s="186">
        <f>ROUND(I170*H170,2)</f>
        <v>0</v>
      </c>
      <c r="K170" s="184" t="s">
        <v>18</v>
      </c>
      <c r="L170" s="43"/>
      <c r="M170" s="188" t="s">
        <v>18</v>
      </c>
      <c r="N170" s="189" t="s">
        <v>42</v>
      </c>
      <c r="O170" s="68"/>
      <c r="P170" s="190">
        <f>O170*H170</f>
        <v>0</v>
      </c>
      <c r="Q170" s="190">
        <v>1</v>
      </c>
      <c r="R170" s="190">
        <f>Q170*H170</f>
        <v>1.1200000000000001</v>
      </c>
      <c r="S170" s="190">
        <v>0</v>
      </c>
      <c r="T170" s="190">
        <f>S170*H170</f>
        <v>0</v>
      </c>
      <c r="U170" s="191" t="s">
        <v>18</v>
      </c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2" t="s">
        <v>343</v>
      </c>
      <c r="AT170" s="192" t="s">
        <v>212</v>
      </c>
      <c r="AU170" s="192" t="s">
        <v>89</v>
      </c>
      <c r="AY170" s="21" t="s">
        <v>208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1" t="s">
        <v>76</v>
      </c>
      <c r="BK170" s="193">
        <f>ROUND(I170*H170,2)</f>
        <v>0</v>
      </c>
      <c r="BL170" s="21" t="s">
        <v>343</v>
      </c>
      <c r="BM170" s="192" t="s">
        <v>712</v>
      </c>
    </row>
    <row r="171" spans="1:65" s="2" customFormat="1" ht="11.25">
      <c r="A171" s="38"/>
      <c r="B171" s="39"/>
      <c r="C171" s="40"/>
      <c r="D171" s="194" t="s">
        <v>217</v>
      </c>
      <c r="E171" s="40"/>
      <c r="F171" s="195" t="s">
        <v>4996</v>
      </c>
      <c r="G171" s="40"/>
      <c r="H171" s="40"/>
      <c r="I171" s="196"/>
      <c r="J171" s="40"/>
      <c r="K171" s="40"/>
      <c r="L171" s="43"/>
      <c r="M171" s="197"/>
      <c r="N171" s="198"/>
      <c r="O171" s="68"/>
      <c r="P171" s="68"/>
      <c r="Q171" s="68"/>
      <c r="R171" s="68"/>
      <c r="S171" s="68"/>
      <c r="T171" s="68"/>
      <c r="U171" s="69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21" t="s">
        <v>217</v>
      </c>
      <c r="AU171" s="21" t="s">
        <v>89</v>
      </c>
    </row>
    <row r="172" spans="1:65" s="17" customFormat="1" ht="20.85" customHeight="1">
      <c r="B172" s="265"/>
      <c r="C172" s="266"/>
      <c r="D172" s="267" t="s">
        <v>70</v>
      </c>
      <c r="E172" s="267" t="s">
        <v>5000</v>
      </c>
      <c r="F172" s="267" t="s">
        <v>5017</v>
      </c>
      <c r="G172" s="266"/>
      <c r="H172" s="266"/>
      <c r="I172" s="268"/>
      <c r="J172" s="269">
        <f>BK172</f>
        <v>0</v>
      </c>
      <c r="K172" s="266"/>
      <c r="L172" s="270"/>
      <c r="M172" s="271"/>
      <c r="N172" s="272"/>
      <c r="O172" s="272"/>
      <c r="P172" s="273">
        <f>SUM(P173:P178)</f>
        <v>0</v>
      </c>
      <c r="Q172" s="272"/>
      <c r="R172" s="273">
        <f>SUM(R173:R178)</f>
        <v>252.3</v>
      </c>
      <c r="S172" s="272"/>
      <c r="T172" s="273">
        <f>SUM(T173:T178)</f>
        <v>0</v>
      </c>
      <c r="U172" s="274"/>
      <c r="AR172" s="275" t="s">
        <v>76</v>
      </c>
      <c r="AT172" s="276" t="s">
        <v>70</v>
      </c>
      <c r="AU172" s="276" t="s">
        <v>83</v>
      </c>
      <c r="AY172" s="275" t="s">
        <v>208</v>
      </c>
      <c r="BK172" s="277">
        <f>SUM(BK173:BK178)</f>
        <v>0</v>
      </c>
    </row>
    <row r="173" spans="1:65" s="2" customFormat="1" ht="16.5" customHeight="1">
      <c r="A173" s="38"/>
      <c r="B173" s="39"/>
      <c r="C173" s="182" t="s">
        <v>443</v>
      </c>
      <c r="D173" s="182" t="s">
        <v>212</v>
      </c>
      <c r="E173" s="183" t="s">
        <v>5018</v>
      </c>
      <c r="F173" s="184" t="s">
        <v>5019</v>
      </c>
      <c r="G173" s="185" t="s">
        <v>4986</v>
      </c>
      <c r="H173" s="186">
        <v>11.8</v>
      </c>
      <c r="I173" s="187"/>
      <c r="J173" s="186">
        <f>ROUND(I173*H173,2)</f>
        <v>0</v>
      </c>
      <c r="K173" s="184" t="s">
        <v>18</v>
      </c>
      <c r="L173" s="43"/>
      <c r="M173" s="188" t="s">
        <v>18</v>
      </c>
      <c r="N173" s="189" t="s">
        <v>42</v>
      </c>
      <c r="O173" s="68"/>
      <c r="P173" s="190">
        <f>O173*H173</f>
        <v>0</v>
      </c>
      <c r="Q173" s="190">
        <v>3</v>
      </c>
      <c r="R173" s="190">
        <f>Q173*H173</f>
        <v>35.400000000000006</v>
      </c>
      <c r="S173" s="190">
        <v>0</v>
      </c>
      <c r="T173" s="190">
        <f>S173*H173</f>
        <v>0</v>
      </c>
      <c r="U173" s="191" t="s">
        <v>18</v>
      </c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2" t="s">
        <v>343</v>
      </c>
      <c r="AT173" s="192" t="s">
        <v>212</v>
      </c>
      <c r="AU173" s="192" t="s">
        <v>89</v>
      </c>
      <c r="AY173" s="21" t="s">
        <v>208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21" t="s">
        <v>76</v>
      </c>
      <c r="BK173" s="193">
        <f>ROUND(I173*H173,2)</f>
        <v>0</v>
      </c>
      <c r="BL173" s="21" t="s">
        <v>343</v>
      </c>
      <c r="BM173" s="192" t="s">
        <v>729</v>
      </c>
    </row>
    <row r="174" spans="1:65" s="2" customFormat="1" ht="11.25">
      <c r="A174" s="38"/>
      <c r="B174" s="39"/>
      <c r="C174" s="40"/>
      <c r="D174" s="194" t="s">
        <v>217</v>
      </c>
      <c r="E174" s="40"/>
      <c r="F174" s="195" t="s">
        <v>5019</v>
      </c>
      <c r="G174" s="40"/>
      <c r="H174" s="40"/>
      <c r="I174" s="196"/>
      <c r="J174" s="40"/>
      <c r="K174" s="40"/>
      <c r="L174" s="43"/>
      <c r="M174" s="197"/>
      <c r="N174" s="198"/>
      <c r="O174" s="68"/>
      <c r="P174" s="68"/>
      <c r="Q174" s="68"/>
      <c r="R174" s="68"/>
      <c r="S174" s="68"/>
      <c r="T174" s="68"/>
      <c r="U174" s="69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21" t="s">
        <v>217</v>
      </c>
      <c r="AU174" s="21" t="s">
        <v>89</v>
      </c>
    </row>
    <row r="175" spans="1:65" s="2" customFormat="1" ht="16.5" customHeight="1">
      <c r="A175" s="38"/>
      <c r="B175" s="39"/>
      <c r="C175" s="182" t="s">
        <v>452</v>
      </c>
      <c r="D175" s="182" t="s">
        <v>212</v>
      </c>
      <c r="E175" s="183" t="s">
        <v>5020</v>
      </c>
      <c r="F175" s="184" t="s">
        <v>5021</v>
      </c>
      <c r="G175" s="185" t="s">
        <v>4986</v>
      </c>
      <c r="H175" s="186">
        <v>31.2</v>
      </c>
      <c r="I175" s="187"/>
      <c r="J175" s="186">
        <f>ROUND(I175*H175,2)</f>
        <v>0</v>
      </c>
      <c r="K175" s="184" t="s">
        <v>18</v>
      </c>
      <c r="L175" s="43"/>
      <c r="M175" s="188" t="s">
        <v>18</v>
      </c>
      <c r="N175" s="189" t="s">
        <v>42</v>
      </c>
      <c r="O175" s="68"/>
      <c r="P175" s="190">
        <f>O175*H175</f>
        <v>0</v>
      </c>
      <c r="Q175" s="190">
        <v>5</v>
      </c>
      <c r="R175" s="190">
        <f>Q175*H175</f>
        <v>156</v>
      </c>
      <c r="S175" s="190">
        <v>0</v>
      </c>
      <c r="T175" s="190">
        <f>S175*H175</f>
        <v>0</v>
      </c>
      <c r="U175" s="191" t="s">
        <v>18</v>
      </c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2" t="s">
        <v>343</v>
      </c>
      <c r="AT175" s="192" t="s">
        <v>212</v>
      </c>
      <c r="AU175" s="192" t="s">
        <v>89</v>
      </c>
      <c r="AY175" s="21" t="s">
        <v>208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21" t="s">
        <v>76</v>
      </c>
      <c r="BK175" s="193">
        <f>ROUND(I175*H175,2)</f>
        <v>0</v>
      </c>
      <c r="BL175" s="21" t="s">
        <v>343</v>
      </c>
      <c r="BM175" s="192" t="s">
        <v>749</v>
      </c>
    </row>
    <row r="176" spans="1:65" s="2" customFormat="1" ht="11.25">
      <c r="A176" s="38"/>
      <c r="B176" s="39"/>
      <c r="C176" s="40"/>
      <c r="D176" s="194" t="s">
        <v>217</v>
      </c>
      <c r="E176" s="40"/>
      <c r="F176" s="195" t="s">
        <v>5021</v>
      </c>
      <c r="G176" s="40"/>
      <c r="H176" s="40"/>
      <c r="I176" s="196"/>
      <c r="J176" s="40"/>
      <c r="K176" s="40"/>
      <c r="L176" s="43"/>
      <c r="M176" s="197"/>
      <c r="N176" s="198"/>
      <c r="O176" s="68"/>
      <c r="P176" s="68"/>
      <c r="Q176" s="68"/>
      <c r="R176" s="68"/>
      <c r="S176" s="68"/>
      <c r="T176" s="68"/>
      <c r="U176" s="69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21" t="s">
        <v>217</v>
      </c>
      <c r="AU176" s="21" t="s">
        <v>89</v>
      </c>
    </row>
    <row r="177" spans="1:65" s="2" customFormat="1" ht="16.5" customHeight="1">
      <c r="A177" s="38"/>
      <c r="B177" s="39"/>
      <c r="C177" s="182" t="s">
        <v>459</v>
      </c>
      <c r="D177" s="182" t="s">
        <v>212</v>
      </c>
      <c r="E177" s="183" t="s">
        <v>5022</v>
      </c>
      <c r="F177" s="184" t="s">
        <v>5023</v>
      </c>
      <c r="G177" s="185" t="s">
        <v>4986</v>
      </c>
      <c r="H177" s="186">
        <v>8.6999999999999993</v>
      </c>
      <c r="I177" s="187"/>
      <c r="J177" s="186">
        <f>ROUND(I177*H177,2)</f>
        <v>0</v>
      </c>
      <c r="K177" s="184" t="s">
        <v>18</v>
      </c>
      <c r="L177" s="43"/>
      <c r="M177" s="188" t="s">
        <v>18</v>
      </c>
      <c r="N177" s="189" t="s">
        <v>42</v>
      </c>
      <c r="O177" s="68"/>
      <c r="P177" s="190">
        <f>O177*H177</f>
        <v>0</v>
      </c>
      <c r="Q177" s="190">
        <v>7</v>
      </c>
      <c r="R177" s="190">
        <f>Q177*H177</f>
        <v>60.899999999999991</v>
      </c>
      <c r="S177" s="190">
        <v>0</v>
      </c>
      <c r="T177" s="190">
        <f>S177*H177</f>
        <v>0</v>
      </c>
      <c r="U177" s="191" t="s">
        <v>18</v>
      </c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2" t="s">
        <v>343</v>
      </c>
      <c r="AT177" s="192" t="s">
        <v>212</v>
      </c>
      <c r="AU177" s="192" t="s">
        <v>89</v>
      </c>
      <c r="AY177" s="21" t="s">
        <v>208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21" t="s">
        <v>76</v>
      </c>
      <c r="BK177" s="193">
        <f>ROUND(I177*H177,2)</f>
        <v>0</v>
      </c>
      <c r="BL177" s="21" t="s">
        <v>343</v>
      </c>
      <c r="BM177" s="192" t="s">
        <v>764</v>
      </c>
    </row>
    <row r="178" spans="1:65" s="2" customFormat="1" ht="11.25">
      <c r="A178" s="38"/>
      <c r="B178" s="39"/>
      <c r="C178" s="40"/>
      <c r="D178" s="194" t="s">
        <v>217</v>
      </c>
      <c r="E178" s="40"/>
      <c r="F178" s="195" t="s">
        <v>5023</v>
      </c>
      <c r="G178" s="40"/>
      <c r="H178" s="40"/>
      <c r="I178" s="196"/>
      <c r="J178" s="40"/>
      <c r="K178" s="40"/>
      <c r="L178" s="43"/>
      <c r="M178" s="197"/>
      <c r="N178" s="198"/>
      <c r="O178" s="68"/>
      <c r="P178" s="68"/>
      <c r="Q178" s="68"/>
      <c r="R178" s="68"/>
      <c r="S178" s="68"/>
      <c r="T178" s="68"/>
      <c r="U178" s="69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21" t="s">
        <v>217</v>
      </c>
      <c r="AU178" s="21" t="s">
        <v>89</v>
      </c>
    </row>
    <row r="179" spans="1:65" s="17" customFormat="1" ht="20.85" customHeight="1">
      <c r="B179" s="265"/>
      <c r="C179" s="266"/>
      <c r="D179" s="267" t="s">
        <v>70</v>
      </c>
      <c r="E179" s="267" t="s">
        <v>5024</v>
      </c>
      <c r="F179" s="267" t="s">
        <v>5025</v>
      </c>
      <c r="G179" s="266"/>
      <c r="H179" s="266"/>
      <c r="I179" s="268"/>
      <c r="J179" s="269">
        <f>BK179</f>
        <v>0</v>
      </c>
      <c r="K179" s="266"/>
      <c r="L179" s="270"/>
      <c r="M179" s="271"/>
      <c r="N179" s="272"/>
      <c r="O179" s="272"/>
      <c r="P179" s="273">
        <f>SUM(P180:P185)</f>
        <v>0</v>
      </c>
      <c r="Q179" s="272"/>
      <c r="R179" s="273">
        <f>SUM(R180:R185)</f>
        <v>50.1</v>
      </c>
      <c r="S179" s="272"/>
      <c r="T179" s="273">
        <f>SUM(T180:T185)</f>
        <v>0</v>
      </c>
      <c r="U179" s="274"/>
      <c r="AR179" s="275" t="s">
        <v>76</v>
      </c>
      <c r="AT179" s="276" t="s">
        <v>70</v>
      </c>
      <c r="AU179" s="276" t="s">
        <v>83</v>
      </c>
      <c r="AY179" s="275" t="s">
        <v>208</v>
      </c>
      <c r="BK179" s="277">
        <f>SUM(BK180:BK185)</f>
        <v>0</v>
      </c>
    </row>
    <row r="180" spans="1:65" s="2" customFormat="1" ht="16.5" customHeight="1">
      <c r="A180" s="38"/>
      <c r="B180" s="39"/>
      <c r="C180" s="182" t="s">
        <v>465</v>
      </c>
      <c r="D180" s="182" t="s">
        <v>212</v>
      </c>
      <c r="E180" s="183" t="s">
        <v>5026</v>
      </c>
      <c r="F180" s="184" t="s">
        <v>5027</v>
      </c>
      <c r="G180" s="185" t="s">
        <v>1974</v>
      </c>
      <c r="H180" s="186">
        <v>1</v>
      </c>
      <c r="I180" s="187"/>
      <c r="J180" s="186">
        <f>ROUND(I180*H180,2)</f>
        <v>0</v>
      </c>
      <c r="K180" s="184" t="s">
        <v>18</v>
      </c>
      <c r="L180" s="43"/>
      <c r="M180" s="188" t="s">
        <v>18</v>
      </c>
      <c r="N180" s="189" t="s">
        <v>42</v>
      </c>
      <c r="O180" s="68"/>
      <c r="P180" s="190">
        <f>O180*H180</f>
        <v>0</v>
      </c>
      <c r="Q180" s="190">
        <v>0.1</v>
      </c>
      <c r="R180" s="190">
        <f>Q180*H180</f>
        <v>0.1</v>
      </c>
      <c r="S180" s="190">
        <v>0</v>
      </c>
      <c r="T180" s="190">
        <f>S180*H180</f>
        <v>0</v>
      </c>
      <c r="U180" s="191" t="s">
        <v>18</v>
      </c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2" t="s">
        <v>343</v>
      </c>
      <c r="AT180" s="192" t="s">
        <v>212</v>
      </c>
      <c r="AU180" s="192" t="s">
        <v>89</v>
      </c>
      <c r="AY180" s="21" t="s">
        <v>208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1" t="s">
        <v>76</v>
      </c>
      <c r="BK180" s="193">
        <f>ROUND(I180*H180,2)</f>
        <v>0</v>
      </c>
      <c r="BL180" s="21" t="s">
        <v>343</v>
      </c>
      <c r="BM180" s="192" t="s">
        <v>782</v>
      </c>
    </row>
    <row r="181" spans="1:65" s="2" customFormat="1" ht="11.25">
      <c r="A181" s="38"/>
      <c r="B181" s="39"/>
      <c r="C181" s="40"/>
      <c r="D181" s="194" t="s">
        <v>217</v>
      </c>
      <c r="E181" s="40"/>
      <c r="F181" s="195" t="s">
        <v>5027</v>
      </c>
      <c r="G181" s="40"/>
      <c r="H181" s="40"/>
      <c r="I181" s="196"/>
      <c r="J181" s="40"/>
      <c r="K181" s="40"/>
      <c r="L181" s="43"/>
      <c r="M181" s="197"/>
      <c r="N181" s="198"/>
      <c r="O181" s="68"/>
      <c r="P181" s="68"/>
      <c r="Q181" s="68"/>
      <c r="R181" s="68"/>
      <c r="S181" s="68"/>
      <c r="T181" s="68"/>
      <c r="U181" s="69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21" t="s">
        <v>217</v>
      </c>
      <c r="AU181" s="21" t="s">
        <v>89</v>
      </c>
    </row>
    <row r="182" spans="1:65" s="2" customFormat="1" ht="16.5" customHeight="1">
      <c r="A182" s="38"/>
      <c r="B182" s="39"/>
      <c r="C182" s="182" t="s">
        <v>529</v>
      </c>
      <c r="D182" s="182" t="s">
        <v>212</v>
      </c>
      <c r="E182" s="183" t="s">
        <v>5028</v>
      </c>
      <c r="F182" s="184" t="s">
        <v>5029</v>
      </c>
      <c r="G182" s="185" t="s">
        <v>3143</v>
      </c>
      <c r="H182" s="186">
        <v>15</v>
      </c>
      <c r="I182" s="187"/>
      <c r="J182" s="186">
        <f>ROUND(I182*H182,2)</f>
        <v>0</v>
      </c>
      <c r="K182" s="184" t="s">
        <v>18</v>
      </c>
      <c r="L182" s="43"/>
      <c r="M182" s="188" t="s">
        <v>18</v>
      </c>
      <c r="N182" s="189" t="s">
        <v>42</v>
      </c>
      <c r="O182" s="68"/>
      <c r="P182" s="190">
        <f>O182*H182</f>
        <v>0</v>
      </c>
      <c r="Q182" s="190">
        <v>1</v>
      </c>
      <c r="R182" s="190">
        <f>Q182*H182</f>
        <v>15</v>
      </c>
      <c r="S182" s="190">
        <v>0</v>
      </c>
      <c r="T182" s="190">
        <f>S182*H182</f>
        <v>0</v>
      </c>
      <c r="U182" s="191" t="s">
        <v>18</v>
      </c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2" t="s">
        <v>343</v>
      </c>
      <c r="AT182" s="192" t="s">
        <v>212</v>
      </c>
      <c r="AU182" s="192" t="s">
        <v>89</v>
      </c>
      <c r="AY182" s="21" t="s">
        <v>208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21" t="s">
        <v>76</v>
      </c>
      <c r="BK182" s="193">
        <f>ROUND(I182*H182,2)</f>
        <v>0</v>
      </c>
      <c r="BL182" s="21" t="s">
        <v>343</v>
      </c>
      <c r="BM182" s="192" t="s">
        <v>798</v>
      </c>
    </row>
    <row r="183" spans="1:65" s="2" customFormat="1" ht="11.25">
      <c r="A183" s="38"/>
      <c r="B183" s="39"/>
      <c r="C183" s="40"/>
      <c r="D183" s="194" t="s">
        <v>217</v>
      </c>
      <c r="E183" s="40"/>
      <c r="F183" s="195" t="s">
        <v>5029</v>
      </c>
      <c r="G183" s="40"/>
      <c r="H183" s="40"/>
      <c r="I183" s="196"/>
      <c r="J183" s="40"/>
      <c r="K183" s="40"/>
      <c r="L183" s="43"/>
      <c r="M183" s="197"/>
      <c r="N183" s="198"/>
      <c r="O183" s="68"/>
      <c r="P183" s="68"/>
      <c r="Q183" s="68"/>
      <c r="R183" s="68"/>
      <c r="S183" s="68"/>
      <c r="T183" s="68"/>
      <c r="U183" s="69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21" t="s">
        <v>217</v>
      </c>
      <c r="AU183" s="21" t="s">
        <v>89</v>
      </c>
    </row>
    <row r="184" spans="1:65" s="2" customFormat="1" ht="16.5" customHeight="1">
      <c r="A184" s="38"/>
      <c r="B184" s="39"/>
      <c r="C184" s="182" t="s">
        <v>535</v>
      </c>
      <c r="D184" s="182" t="s">
        <v>212</v>
      </c>
      <c r="E184" s="183" t="s">
        <v>5030</v>
      </c>
      <c r="F184" s="184" t="s">
        <v>5031</v>
      </c>
      <c r="G184" s="185" t="s">
        <v>3143</v>
      </c>
      <c r="H184" s="186">
        <v>35</v>
      </c>
      <c r="I184" s="187"/>
      <c r="J184" s="186">
        <f>ROUND(I184*H184,2)</f>
        <v>0</v>
      </c>
      <c r="K184" s="184" t="s">
        <v>18</v>
      </c>
      <c r="L184" s="43"/>
      <c r="M184" s="188" t="s">
        <v>18</v>
      </c>
      <c r="N184" s="189" t="s">
        <v>42</v>
      </c>
      <c r="O184" s="68"/>
      <c r="P184" s="190">
        <f>O184*H184</f>
        <v>0</v>
      </c>
      <c r="Q184" s="190">
        <v>1</v>
      </c>
      <c r="R184" s="190">
        <f>Q184*H184</f>
        <v>35</v>
      </c>
      <c r="S184" s="190">
        <v>0</v>
      </c>
      <c r="T184" s="190">
        <f>S184*H184</f>
        <v>0</v>
      </c>
      <c r="U184" s="191" t="s">
        <v>18</v>
      </c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2" t="s">
        <v>343</v>
      </c>
      <c r="AT184" s="192" t="s">
        <v>212</v>
      </c>
      <c r="AU184" s="192" t="s">
        <v>89</v>
      </c>
      <c r="AY184" s="21" t="s">
        <v>208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21" t="s">
        <v>76</v>
      </c>
      <c r="BK184" s="193">
        <f>ROUND(I184*H184,2)</f>
        <v>0</v>
      </c>
      <c r="BL184" s="21" t="s">
        <v>343</v>
      </c>
      <c r="BM184" s="192" t="s">
        <v>814</v>
      </c>
    </row>
    <row r="185" spans="1:65" s="2" customFormat="1" ht="11.25">
      <c r="A185" s="38"/>
      <c r="B185" s="39"/>
      <c r="C185" s="40"/>
      <c r="D185" s="194" t="s">
        <v>217</v>
      </c>
      <c r="E185" s="40"/>
      <c r="F185" s="195" t="s">
        <v>5031</v>
      </c>
      <c r="G185" s="40"/>
      <c r="H185" s="40"/>
      <c r="I185" s="196"/>
      <c r="J185" s="40"/>
      <c r="K185" s="40"/>
      <c r="L185" s="43"/>
      <c r="M185" s="197"/>
      <c r="N185" s="198"/>
      <c r="O185" s="68"/>
      <c r="P185" s="68"/>
      <c r="Q185" s="68"/>
      <c r="R185" s="68"/>
      <c r="S185" s="68"/>
      <c r="T185" s="68"/>
      <c r="U185" s="69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21" t="s">
        <v>217</v>
      </c>
      <c r="AU185" s="21" t="s">
        <v>89</v>
      </c>
    </row>
    <row r="186" spans="1:65" s="17" customFormat="1" ht="20.85" customHeight="1">
      <c r="B186" s="265"/>
      <c r="C186" s="266"/>
      <c r="D186" s="267" t="s">
        <v>70</v>
      </c>
      <c r="E186" s="267" t="s">
        <v>5032</v>
      </c>
      <c r="F186" s="267" t="s">
        <v>5033</v>
      </c>
      <c r="G186" s="266"/>
      <c r="H186" s="266"/>
      <c r="I186" s="268"/>
      <c r="J186" s="269">
        <f>BK186</f>
        <v>0</v>
      </c>
      <c r="K186" s="266"/>
      <c r="L186" s="270"/>
      <c r="M186" s="271"/>
      <c r="N186" s="272"/>
      <c r="O186" s="272"/>
      <c r="P186" s="273">
        <f>SUM(P187:P193)</f>
        <v>0</v>
      </c>
      <c r="Q186" s="272"/>
      <c r="R186" s="273">
        <f>SUM(R187:R193)</f>
        <v>0</v>
      </c>
      <c r="S186" s="272"/>
      <c r="T186" s="273">
        <f>SUM(T187:T193)</f>
        <v>0</v>
      </c>
      <c r="U186" s="274"/>
      <c r="AR186" s="275" t="s">
        <v>76</v>
      </c>
      <c r="AT186" s="276" t="s">
        <v>70</v>
      </c>
      <c r="AU186" s="276" t="s">
        <v>83</v>
      </c>
      <c r="AY186" s="275" t="s">
        <v>208</v>
      </c>
      <c r="BK186" s="277">
        <f>SUM(BK187:BK193)</f>
        <v>0</v>
      </c>
    </row>
    <row r="187" spans="1:65" s="2" customFormat="1" ht="33" customHeight="1">
      <c r="A187" s="38"/>
      <c r="B187" s="39"/>
      <c r="C187" s="182" t="s">
        <v>545</v>
      </c>
      <c r="D187" s="182" t="s">
        <v>212</v>
      </c>
      <c r="E187" s="183" t="s">
        <v>5034</v>
      </c>
      <c r="F187" s="184" t="s">
        <v>5035</v>
      </c>
      <c r="G187" s="185" t="s">
        <v>2694</v>
      </c>
      <c r="H187" s="186">
        <v>24</v>
      </c>
      <c r="I187" s="187"/>
      <c r="J187" s="186">
        <f>ROUND(I187*H187,2)</f>
        <v>0</v>
      </c>
      <c r="K187" s="184" t="s">
        <v>18</v>
      </c>
      <c r="L187" s="43"/>
      <c r="M187" s="188" t="s">
        <v>18</v>
      </c>
      <c r="N187" s="189" t="s">
        <v>42</v>
      </c>
      <c r="O187" s="68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0">
        <f>S187*H187</f>
        <v>0</v>
      </c>
      <c r="U187" s="191" t="s">
        <v>18</v>
      </c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2" t="s">
        <v>343</v>
      </c>
      <c r="AT187" s="192" t="s">
        <v>212</v>
      </c>
      <c r="AU187" s="192" t="s">
        <v>89</v>
      </c>
      <c r="AY187" s="21" t="s">
        <v>208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1" t="s">
        <v>76</v>
      </c>
      <c r="BK187" s="193">
        <f>ROUND(I187*H187,2)</f>
        <v>0</v>
      </c>
      <c r="BL187" s="21" t="s">
        <v>343</v>
      </c>
      <c r="BM187" s="192" t="s">
        <v>832</v>
      </c>
    </row>
    <row r="188" spans="1:65" s="2" customFormat="1" ht="19.5">
      <c r="A188" s="38"/>
      <c r="B188" s="39"/>
      <c r="C188" s="40"/>
      <c r="D188" s="194" t="s">
        <v>217</v>
      </c>
      <c r="E188" s="40"/>
      <c r="F188" s="195" t="s">
        <v>5035</v>
      </c>
      <c r="G188" s="40"/>
      <c r="H188" s="40"/>
      <c r="I188" s="196"/>
      <c r="J188" s="40"/>
      <c r="K188" s="40"/>
      <c r="L188" s="43"/>
      <c r="M188" s="197"/>
      <c r="N188" s="198"/>
      <c r="O188" s="68"/>
      <c r="P188" s="68"/>
      <c r="Q188" s="68"/>
      <c r="R188" s="68"/>
      <c r="S188" s="68"/>
      <c r="T188" s="68"/>
      <c r="U188" s="69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21" t="s">
        <v>217</v>
      </c>
      <c r="AU188" s="21" t="s">
        <v>89</v>
      </c>
    </row>
    <row r="189" spans="1:65" s="2" customFormat="1" ht="16.5" customHeight="1">
      <c r="A189" s="38"/>
      <c r="B189" s="39"/>
      <c r="C189" s="182" t="s">
        <v>552</v>
      </c>
      <c r="D189" s="182" t="s">
        <v>212</v>
      </c>
      <c r="E189" s="183" t="s">
        <v>5036</v>
      </c>
      <c r="F189" s="184" t="s">
        <v>5037</v>
      </c>
      <c r="G189" s="185" t="s">
        <v>2694</v>
      </c>
      <c r="H189" s="186">
        <v>10</v>
      </c>
      <c r="I189" s="187"/>
      <c r="J189" s="186">
        <f>ROUND(I189*H189,2)</f>
        <v>0</v>
      </c>
      <c r="K189" s="184" t="s">
        <v>18</v>
      </c>
      <c r="L189" s="43"/>
      <c r="M189" s="188" t="s">
        <v>18</v>
      </c>
      <c r="N189" s="189" t="s">
        <v>42</v>
      </c>
      <c r="O189" s="68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0">
        <f>S189*H189</f>
        <v>0</v>
      </c>
      <c r="U189" s="191" t="s">
        <v>18</v>
      </c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2" t="s">
        <v>343</v>
      </c>
      <c r="AT189" s="192" t="s">
        <v>212</v>
      </c>
      <c r="AU189" s="192" t="s">
        <v>89</v>
      </c>
      <c r="AY189" s="21" t="s">
        <v>208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1" t="s">
        <v>76</v>
      </c>
      <c r="BK189" s="193">
        <f>ROUND(I189*H189,2)</f>
        <v>0</v>
      </c>
      <c r="BL189" s="21" t="s">
        <v>343</v>
      </c>
      <c r="BM189" s="192" t="s">
        <v>848</v>
      </c>
    </row>
    <row r="190" spans="1:65" s="2" customFormat="1" ht="11.25">
      <c r="A190" s="38"/>
      <c r="B190" s="39"/>
      <c r="C190" s="40"/>
      <c r="D190" s="194" t="s">
        <v>217</v>
      </c>
      <c r="E190" s="40"/>
      <c r="F190" s="195" t="s">
        <v>5037</v>
      </c>
      <c r="G190" s="40"/>
      <c r="H190" s="40"/>
      <c r="I190" s="196"/>
      <c r="J190" s="40"/>
      <c r="K190" s="40"/>
      <c r="L190" s="43"/>
      <c r="M190" s="197"/>
      <c r="N190" s="198"/>
      <c r="O190" s="68"/>
      <c r="P190" s="68"/>
      <c r="Q190" s="68"/>
      <c r="R190" s="68"/>
      <c r="S190" s="68"/>
      <c r="T190" s="68"/>
      <c r="U190" s="69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21" t="s">
        <v>217</v>
      </c>
      <c r="AU190" s="21" t="s">
        <v>89</v>
      </c>
    </row>
    <row r="191" spans="1:65" s="2" customFormat="1" ht="16.5" customHeight="1">
      <c r="A191" s="38"/>
      <c r="B191" s="39"/>
      <c r="C191" s="182" t="s">
        <v>558</v>
      </c>
      <c r="D191" s="182" t="s">
        <v>212</v>
      </c>
      <c r="E191" s="183" t="s">
        <v>5038</v>
      </c>
      <c r="F191" s="184" t="s">
        <v>5039</v>
      </c>
      <c r="G191" s="185" t="s">
        <v>2694</v>
      </c>
      <c r="H191" s="186">
        <v>20</v>
      </c>
      <c r="I191" s="187"/>
      <c r="J191" s="186">
        <f>ROUND(I191*H191,2)</f>
        <v>0</v>
      </c>
      <c r="K191" s="184" t="s">
        <v>18</v>
      </c>
      <c r="L191" s="43"/>
      <c r="M191" s="188" t="s">
        <v>18</v>
      </c>
      <c r="N191" s="189" t="s">
        <v>42</v>
      </c>
      <c r="O191" s="68"/>
      <c r="P191" s="190">
        <f>O191*H191</f>
        <v>0</v>
      </c>
      <c r="Q191" s="190">
        <v>0</v>
      </c>
      <c r="R191" s="190">
        <f>Q191*H191</f>
        <v>0</v>
      </c>
      <c r="S191" s="190">
        <v>0</v>
      </c>
      <c r="T191" s="190">
        <f>S191*H191</f>
        <v>0</v>
      </c>
      <c r="U191" s="191" t="s">
        <v>18</v>
      </c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2" t="s">
        <v>343</v>
      </c>
      <c r="AT191" s="192" t="s">
        <v>212</v>
      </c>
      <c r="AU191" s="192" t="s">
        <v>89</v>
      </c>
      <c r="AY191" s="21" t="s">
        <v>208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1" t="s">
        <v>76</v>
      </c>
      <c r="BK191" s="193">
        <f>ROUND(I191*H191,2)</f>
        <v>0</v>
      </c>
      <c r="BL191" s="21" t="s">
        <v>343</v>
      </c>
      <c r="BM191" s="192" t="s">
        <v>863</v>
      </c>
    </row>
    <row r="192" spans="1:65" s="2" customFormat="1" ht="11.25">
      <c r="A192" s="38"/>
      <c r="B192" s="39"/>
      <c r="C192" s="40"/>
      <c r="D192" s="194" t="s">
        <v>217</v>
      </c>
      <c r="E192" s="40"/>
      <c r="F192" s="195" t="s">
        <v>5039</v>
      </c>
      <c r="G192" s="40"/>
      <c r="H192" s="40"/>
      <c r="I192" s="196"/>
      <c r="J192" s="40"/>
      <c r="K192" s="40"/>
      <c r="L192" s="43"/>
      <c r="M192" s="197"/>
      <c r="N192" s="198"/>
      <c r="O192" s="68"/>
      <c r="P192" s="68"/>
      <c r="Q192" s="68"/>
      <c r="R192" s="68"/>
      <c r="S192" s="68"/>
      <c r="T192" s="68"/>
      <c r="U192" s="69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21" t="s">
        <v>217</v>
      </c>
      <c r="AU192" s="21" t="s">
        <v>89</v>
      </c>
    </row>
    <row r="193" spans="1:47" s="2" customFormat="1" ht="380.25">
      <c r="A193" s="38"/>
      <c r="B193" s="39"/>
      <c r="C193" s="40"/>
      <c r="D193" s="194" t="s">
        <v>703</v>
      </c>
      <c r="E193" s="40"/>
      <c r="F193" s="244" t="s">
        <v>5040</v>
      </c>
      <c r="G193" s="40"/>
      <c r="H193" s="40"/>
      <c r="I193" s="196"/>
      <c r="J193" s="40"/>
      <c r="K193" s="40"/>
      <c r="L193" s="43"/>
      <c r="M193" s="258"/>
      <c r="N193" s="259"/>
      <c r="O193" s="260"/>
      <c r="P193" s="260"/>
      <c r="Q193" s="260"/>
      <c r="R193" s="260"/>
      <c r="S193" s="260"/>
      <c r="T193" s="260"/>
      <c r="U193" s="261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21" t="s">
        <v>703</v>
      </c>
      <c r="AU193" s="21" t="s">
        <v>89</v>
      </c>
    </row>
    <row r="194" spans="1:47" s="2" customFormat="1" ht="6.95" customHeight="1">
      <c r="A194" s="38"/>
      <c r="B194" s="51"/>
      <c r="C194" s="52"/>
      <c r="D194" s="52"/>
      <c r="E194" s="52"/>
      <c r="F194" s="52"/>
      <c r="G194" s="52"/>
      <c r="H194" s="52"/>
      <c r="I194" s="52"/>
      <c r="J194" s="52"/>
      <c r="K194" s="52"/>
      <c r="L194" s="43"/>
      <c r="M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</row>
  </sheetData>
  <sheetProtection algorithmName="SHA-512" hashValue="yaXKXU+zuvB97xSmXn19yEv3MOXYXK9LlqkgQcOMKGnz2OjnTFchcdqxvHa0UQgZYxcVTyi9Cz+t5xGF8Q6wcg==" saltValue="BP6MijqvqPc9M7iVQTI6Y8W1feopOfF6pFZ4m3AEXka1JLQ/jsCA6zLap8xANR1woNDYFY+mMoC0Xt9fNG+ddw==" spinCount="100000" sheet="1" objects="1" scenarios="1" formatColumns="0" formatRows="0" autoFilter="0"/>
  <autoFilter ref="C100:K193" xr:uid="{00000000-0009-0000-0000-00000E000000}"/>
  <mergeCells count="9">
    <mergeCell ref="E50:H50"/>
    <mergeCell ref="E91:H91"/>
    <mergeCell ref="E93:H9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15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1" width="14.16406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AT2" s="21" t="s">
        <v>126</v>
      </c>
    </row>
    <row r="3" spans="1:46" s="1" customFormat="1" ht="6.95" customHeight="1"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24"/>
      <c r="AT3" s="21" t="s">
        <v>80</v>
      </c>
    </row>
    <row r="4" spans="1:46" s="1" customFormat="1" ht="24.95" customHeight="1">
      <c r="B4" s="24"/>
      <c r="D4" s="115" t="s">
        <v>134</v>
      </c>
      <c r="L4" s="24"/>
      <c r="M4" s="116" t="s">
        <v>10</v>
      </c>
      <c r="AT4" s="21" t="s">
        <v>4</v>
      </c>
    </row>
    <row r="5" spans="1:46" s="1" customFormat="1" ht="6.95" customHeight="1">
      <c r="B5" s="24"/>
      <c r="L5" s="24"/>
    </row>
    <row r="6" spans="1:46" s="1" customFormat="1" ht="12" customHeight="1">
      <c r="B6" s="24"/>
      <c r="D6" s="117" t="s">
        <v>15</v>
      </c>
      <c r="L6" s="24"/>
    </row>
    <row r="7" spans="1:46" s="1" customFormat="1" ht="16.5" customHeight="1">
      <c r="B7" s="24"/>
      <c r="E7" s="423" t="str">
        <f>'Rekapitulace stavby'!K6</f>
        <v>Rekonstrukce rehabilitace v 1.PP budovy B v HNSP v Bílině</v>
      </c>
      <c r="F7" s="424"/>
      <c r="G7" s="424"/>
      <c r="H7" s="424"/>
      <c r="L7" s="24"/>
    </row>
    <row r="8" spans="1:46" s="2" customFormat="1" ht="12" customHeight="1">
      <c r="A8" s="38"/>
      <c r="B8" s="43"/>
      <c r="C8" s="38"/>
      <c r="D8" s="117" t="s">
        <v>147</v>
      </c>
      <c r="E8" s="38"/>
      <c r="F8" s="38"/>
      <c r="G8" s="38"/>
      <c r="H8" s="38"/>
      <c r="I8" s="38"/>
      <c r="J8" s="38"/>
      <c r="K8" s="38"/>
      <c r="L8" s="11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pans="1:46" s="2" customFormat="1" ht="16.5" customHeight="1">
      <c r="A9" s="38"/>
      <c r="B9" s="43"/>
      <c r="C9" s="38"/>
      <c r="D9" s="38"/>
      <c r="E9" s="425" t="s">
        <v>5041</v>
      </c>
      <c r="F9" s="426"/>
      <c r="G9" s="426"/>
      <c r="H9" s="426"/>
      <c r="I9" s="38"/>
      <c r="J9" s="38"/>
      <c r="K9" s="38"/>
      <c r="L9" s="11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46" s="2" customFormat="1" ht="11.25">
      <c r="A10" s="38"/>
      <c r="B10" s="43"/>
      <c r="C10" s="38"/>
      <c r="D10" s="38"/>
      <c r="E10" s="38"/>
      <c r="F10" s="38"/>
      <c r="G10" s="38"/>
      <c r="H10" s="38"/>
      <c r="I10" s="38"/>
      <c r="J10" s="38"/>
      <c r="K10" s="38"/>
      <c r="L10" s="11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46" s="2" customFormat="1" ht="12" customHeight="1">
      <c r="A11" s="38"/>
      <c r="B11" s="43"/>
      <c r="C11" s="38"/>
      <c r="D11" s="117" t="s">
        <v>17</v>
      </c>
      <c r="E11" s="38"/>
      <c r="F11" s="107" t="s">
        <v>18</v>
      </c>
      <c r="G11" s="38"/>
      <c r="H11" s="38"/>
      <c r="I11" s="117" t="s">
        <v>19</v>
      </c>
      <c r="J11" s="107" t="s">
        <v>18</v>
      </c>
      <c r="K11" s="38"/>
      <c r="L11" s="11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46" s="2" customFormat="1" ht="12" customHeight="1">
      <c r="A12" s="38"/>
      <c r="B12" s="43"/>
      <c r="C12" s="38"/>
      <c r="D12" s="117" t="s">
        <v>20</v>
      </c>
      <c r="E12" s="38"/>
      <c r="F12" s="107" t="s">
        <v>21</v>
      </c>
      <c r="G12" s="38"/>
      <c r="H12" s="38"/>
      <c r="I12" s="117" t="s">
        <v>22</v>
      </c>
      <c r="J12" s="119" t="str">
        <f>'Rekapitulace stavby'!AN8</f>
        <v>14. 12. 2025</v>
      </c>
      <c r="K12" s="38"/>
      <c r="L12" s="11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46" s="2" customFormat="1" ht="10.9" customHeight="1">
      <c r="A13" s="38"/>
      <c r="B13" s="43"/>
      <c r="C13" s="38"/>
      <c r="D13" s="38"/>
      <c r="E13" s="38"/>
      <c r="F13" s="38"/>
      <c r="G13" s="38"/>
      <c r="H13" s="38"/>
      <c r="I13" s="38"/>
      <c r="J13" s="38"/>
      <c r="K13" s="38"/>
      <c r="L13" s="11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46" s="2" customFormat="1" ht="12" customHeight="1">
      <c r="A14" s="38"/>
      <c r="B14" s="43"/>
      <c r="C14" s="38"/>
      <c r="D14" s="117" t="s">
        <v>24</v>
      </c>
      <c r="E14" s="38"/>
      <c r="F14" s="38"/>
      <c r="G14" s="38"/>
      <c r="H14" s="38"/>
      <c r="I14" s="117" t="s">
        <v>25</v>
      </c>
      <c r="J14" s="107" t="s">
        <v>26</v>
      </c>
      <c r="K14" s="38"/>
      <c r="L14" s="11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46" s="2" customFormat="1" ht="18" customHeight="1">
      <c r="A15" s="38"/>
      <c r="B15" s="43"/>
      <c r="C15" s="38"/>
      <c r="D15" s="38"/>
      <c r="E15" s="107" t="s">
        <v>27</v>
      </c>
      <c r="F15" s="38"/>
      <c r="G15" s="38"/>
      <c r="H15" s="38"/>
      <c r="I15" s="117" t="s">
        <v>28</v>
      </c>
      <c r="J15" s="107" t="s">
        <v>29</v>
      </c>
      <c r="K15" s="38"/>
      <c r="L15" s="11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46" s="2" customFormat="1" ht="6.95" customHeight="1">
      <c r="A16" s="38"/>
      <c r="B16" s="43"/>
      <c r="C16" s="38"/>
      <c r="D16" s="38"/>
      <c r="E16" s="38"/>
      <c r="F16" s="38"/>
      <c r="G16" s="38"/>
      <c r="H16" s="38"/>
      <c r="I16" s="38"/>
      <c r="J16" s="38"/>
      <c r="K16" s="38"/>
      <c r="L16" s="11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s="2" customFormat="1" ht="12" customHeight="1">
      <c r="A17" s="38"/>
      <c r="B17" s="43"/>
      <c r="C17" s="38"/>
      <c r="D17" s="117" t="s">
        <v>30</v>
      </c>
      <c r="E17" s="38"/>
      <c r="F17" s="38"/>
      <c r="G17" s="38"/>
      <c r="H17" s="38"/>
      <c r="I17" s="117" t="s">
        <v>25</v>
      </c>
      <c r="J17" s="34" t="str">
        <f>'Rekapitulace stavby'!AN13</f>
        <v>Vyplň údaj</v>
      </c>
      <c r="K17" s="38"/>
      <c r="L17" s="11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s="2" customFormat="1" ht="18" customHeight="1">
      <c r="A18" s="38"/>
      <c r="B18" s="43"/>
      <c r="C18" s="38"/>
      <c r="D18" s="38"/>
      <c r="E18" s="427" t="str">
        <f>'Rekapitulace stavby'!E14</f>
        <v>Vyplň údaj</v>
      </c>
      <c r="F18" s="428"/>
      <c r="G18" s="428"/>
      <c r="H18" s="428"/>
      <c r="I18" s="117" t="s">
        <v>28</v>
      </c>
      <c r="J18" s="34" t="str">
        <f>'Rekapitulace stavby'!AN14</f>
        <v>Vyplň údaj</v>
      </c>
      <c r="K18" s="38"/>
      <c r="L18" s="11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s="2" customFormat="1" ht="6.95" customHeight="1">
      <c r="A19" s="38"/>
      <c r="B19" s="43"/>
      <c r="C19" s="38"/>
      <c r="D19" s="38"/>
      <c r="E19" s="38"/>
      <c r="F19" s="38"/>
      <c r="G19" s="38"/>
      <c r="H19" s="38"/>
      <c r="I19" s="38"/>
      <c r="J19" s="38"/>
      <c r="K19" s="38"/>
      <c r="L19" s="11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s="2" customFormat="1" ht="12" customHeight="1">
      <c r="A20" s="38"/>
      <c r="B20" s="43"/>
      <c r="C20" s="38"/>
      <c r="D20" s="117" t="s">
        <v>32</v>
      </c>
      <c r="E20" s="38"/>
      <c r="F20" s="38"/>
      <c r="G20" s="38"/>
      <c r="H20" s="38"/>
      <c r="I20" s="117" t="s">
        <v>25</v>
      </c>
      <c r="J20" s="107" t="str">
        <f>IF('Rekapitulace stavby'!AN16="","",'Rekapitulace stavby'!AN16)</f>
        <v/>
      </c>
      <c r="K20" s="38"/>
      <c r="L20" s="11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s="2" customFormat="1" ht="18" customHeight="1">
      <c r="A21" s="38"/>
      <c r="B21" s="43"/>
      <c r="C21" s="38"/>
      <c r="D21" s="38"/>
      <c r="E21" s="107" t="str">
        <f>IF('Rekapitulace stavby'!E17="","",'Rekapitulace stavby'!E17)</f>
        <v xml:space="preserve"> </v>
      </c>
      <c r="F21" s="38"/>
      <c r="G21" s="38"/>
      <c r="H21" s="38"/>
      <c r="I21" s="117" t="s">
        <v>28</v>
      </c>
      <c r="J21" s="107" t="str">
        <f>IF('Rekapitulace stavby'!AN17="","",'Rekapitulace stavby'!AN17)</f>
        <v/>
      </c>
      <c r="K21" s="38"/>
      <c r="L21" s="11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s="2" customFormat="1" ht="6.95" customHeight="1">
      <c r="A22" s="38"/>
      <c r="B22" s="43"/>
      <c r="C22" s="38"/>
      <c r="D22" s="38"/>
      <c r="E22" s="38"/>
      <c r="F22" s="38"/>
      <c r="G22" s="38"/>
      <c r="H22" s="38"/>
      <c r="I22" s="38"/>
      <c r="J22" s="38"/>
      <c r="K22" s="38"/>
      <c r="L22" s="11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s="2" customFormat="1" ht="12" customHeight="1">
      <c r="A23" s="38"/>
      <c r="B23" s="43"/>
      <c r="C23" s="38"/>
      <c r="D23" s="117" t="s">
        <v>34</v>
      </c>
      <c r="E23" s="38"/>
      <c r="F23" s="38"/>
      <c r="G23" s="38"/>
      <c r="H23" s="38"/>
      <c r="I23" s="117" t="s">
        <v>25</v>
      </c>
      <c r="J23" s="107" t="str">
        <f>IF('Rekapitulace stavby'!AN19="","",'Rekapitulace stavby'!AN19)</f>
        <v/>
      </c>
      <c r="K23" s="38"/>
      <c r="L23" s="11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s="2" customFormat="1" ht="18" customHeight="1">
      <c r="A24" s="38"/>
      <c r="B24" s="43"/>
      <c r="C24" s="38"/>
      <c r="D24" s="38"/>
      <c r="E24" s="107" t="str">
        <f>IF('Rekapitulace stavby'!E20="","",'Rekapitulace stavby'!E20)</f>
        <v xml:space="preserve"> </v>
      </c>
      <c r="F24" s="38"/>
      <c r="G24" s="38"/>
      <c r="H24" s="38"/>
      <c r="I24" s="117" t="s">
        <v>28</v>
      </c>
      <c r="J24" s="107" t="str">
        <f>IF('Rekapitulace stavby'!AN20="","",'Rekapitulace stavby'!AN20)</f>
        <v/>
      </c>
      <c r="K24" s="38"/>
      <c r="L24" s="11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s="2" customFormat="1" ht="6.95" customHeight="1">
      <c r="A25" s="38"/>
      <c r="B25" s="43"/>
      <c r="C25" s="38"/>
      <c r="D25" s="38"/>
      <c r="E25" s="38"/>
      <c r="F25" s="38"/>
      <c r="G25" s="38"/>
      <c r="H25" s="38"/>
      <c r="I25" s="38"/>
      <c r="J25" s="38"/>
      <c r="K25" s="38"/>
      <c r="L25" s="11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s="2" customFormat="1" ht="12" customHeight="1">
      <c r="A26" s="38"/>
      <c r="B26" s="43"/>
      <c r="C26" s="38"/>
      <c r="D26" s="117" t="s">
        <v>35</v>
      </c>
      <c r="E26" s="38"/>
      <c r="F26" s="38"/>
      <c r="G26" s="38"/>
      <c r="H26" s="38"/>
      <c r="I26" s="38"/>
      <c r="J26" s="38"/>
      <c r="K26" s="38"/>
      <c r="L26" s="11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s="8" customFormat="1" ht="71.25" customHeight="1">
      <c r="A27" s="120"/>
      <c r="B27" s="121"/>
      <c r="C27" s="120"/>
      <c r="D27" s="120"/>
      <c r="E27" s="429" t="s">
        <v>36</v>
      </c>
      <c r="F27" s="429"/>
      <c r="G27" s="429"/>
      <c r="H27" s="429"/>
      <c r="I27" s="120"/>
      <c r="J27" s="120"/>
      <c r="K27" s="120"/>
      <c r="L27" s="122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</row>
    <row r="28" spans="1:31" s="2" customFormat="1" ht="6.95" customHeight="1">
      <c r="A28" s="38"/>
      <c r="B28" s="43"/>
      <c r="C28" s="38"/>
      <c r="D28" s="38"/>
      <c r="E28" s="38"/>
      <c r="F28" s="38"/>
      <c r="G28" s="38"/>
      <c r="H28" s="38"/>
      <c r="I28" s="38"/>
      <c r="J28" s="38"/>
      <c r="K28" s="38"/>
      <c r="L28" s="11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s="2" customFormat="1" ht="6.95" customHeight="1">
      <c r="A29" s="38"/>
      <c r="B29" s="43"/>
      <c r="C29" s="38"/>
      <c r="D29" s="123"/>
      <c r="E29" s="123"/>
      <c r="F29" s="123"/>
      <c r="G29" s="123"/>
      <c r="H29" s="123"/>
      <c r="I29" s="123"/>
      <c r="J29" s="123"/>
      <c r="K29" s="123"/>
      <c r="L29" s="11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pans="1:31" s="2" customFormat="1" ht="25.35" customHeight="1">
      <c r="A30" s="38"/>
      <c r="B30" s="43"/>
      <c r="C30" s="38"/>
      <c r="D30" s="124" t="s">
        <v>37</v>
      </c>
      <c r="E30" s="38"/>
      <c r="F30" s="38"/>
      <c r="G30" s="38"/>
      <c r="H30" s="38"/>
      <c r="I30" s="38"/>
      <c r="J30" s="125">
        <f>ROUND(J86, 2)</f>
        <v>0</v>
      </c>
      <c r="K30" s="38"/>
      <c r="L30" s="11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s="2" customFormat="1" ht="6.95" customHeight="1">
      <c r="A31" s="38"/>
      <c r="B31" s="43"/>
      <c r="C31" s="38"/>
      <c r="D31" s="123"/>
      <c r="E31" s="123"/>
      <c r="F31" s="123"/>
      <c r="G31" s="123"/>
      <c r="H31" s="123"/>
      <c r="I31" s="123"/>
      <c r="J31" s="123"/>
      <c r="K31" s="123"/>
      <c r="L31" s="11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s="2" customFormat="1" ht="14.45" customHeight="1">
      <c r="A32" s="38"/>
      <c r="B32" s="43"/>
      <c r="C32" s="38"/>
      <c r="D32" s="38"/>
      <c r="E32" s="38"/>
      <c r="F32" s="126" t="s">
        <v>39</v>
      </c>
      <c r="G32" s="38"/>
      <c r="H32" s="38"/>
      <c r="I32" s="126" t="s">
        <v>38</v>
      </c>
      <c r="J32" s="126" t="s">
        <v>40</v>
      </c>
      <c r="K32" s="38"/>
      <c r="L32" s="11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s="2" customFormat="1" ht="14.45" customHeight="1">
      <c r="A33" s="38"/>
      <c r="B33" s="43"/>
      <c r="C33" s="38"/>
      <c r="D33" s="127" t="s">
        <v>41</v>
      </c>
      <c r="E33" s="117" t="s">
        <v>42</v>
      </c>
      <c r="F33" s="128">
        <f>ROUND((SUM(BE86:BE153)),  2)</f>
        <v>0</v>
      </c>
      <c r="G33" s="38"/>
      <c r="H33" s="38"/>
      <c r="I33" s="129">
        <v>0.21</v>
      </c>
      <c r="J33" s="128">
        <f>ROUND(((SUM(BE86:BE153))*I33),  2)</f>
        <v>0</v>
      </c>
      <c r="K33" s="38"/>
      <c r="L33" s="11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s="2" customFormat="1" ht="14.45" customHeight="1">
      <c r="A34" s="38"/>
      <c r="B34" s="43"/>
      <c r="C34" s="38"/>
      <c r="D34" s="38"/>
      <c r="E34" s="117" t="s">
        <v>43</v>
      </c>
      <c r="F34" s="128">
        <f>ROUND((SUM(BF86:BF153)),  2)</f>
        <v>0</v>
      </c>
      <c r="G34" s="38"/>
      <c r="H34" s="38"/>
      <c r="I34" s="129">
        <v>0.12</v>
      </c>
      <c r="J34" s="128">
        <f>ROUND(((SUM(BF86:BF153))*I34),  2)</f>
        <v>0</v>
      </c>
      <c r="K34" s="38"/>
      <c r="L34" s="11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s="2" customFormat="1" ht="14.45" hidden="1" customHeight="1">
      <c r="A35" s="38"/>
      <c r="B35" s="43"/>
      <c r="C35" s="38"/>
      <c r="D35" s="38"/>
      <c r="E35" s="117" t="s">
        <v>44</v>
      </c>
      <c r="F35" s="128">
        <f>ROUND((SUM(BG86:BG153)),  2)</f>
        <v>0</v>
      </c>
      <c r="G35" s="38"/>
      <c r="H35" s="38"/>
      <c r="I35" s="129">
        <v>0.21</v>
      </c>
      <c r="J35" s="128">
        <f>0</f>
        <v>0</v>
      </c>
      <c r="K35" s="38"/>
      <c r="L35" s="11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s="2" customFormat="1" ht="14.45" hidden="1" customHeight="1">
      <c r="A36" s="38"/>
      <c r="B36" s="43"/>
      <c r="C36" s="38"/>
      <c r="D36" s="38"/>
      <c r="E36" s="117" t="s">
        <v>45</v>
      </c>
      <c r="F36" s="128">
        <f>ROUND((SUM(BH86:BH153)),  2)</f>
        <v>0</v>
      </c>
      <c r="G36" s="38"/>
      <c r="H36" s="38"/>
      <c r="I36" s="129">
        <v>0.12</v>
      </c>
      <c r="J36" s="128">
        <f>0</f>
        <v>0</v>
      </c>
      <c r="K36" s="38"/>
      <c r="L36" s="11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s="2" customFormat="1" ht="14.45" hidden="1" customHeight="1">
      <c r="A37" s="38"/>
      <c r="B37" s="43"/>
      <c r="C37" s="38"/>
      <c r="D37" s="38"/>
      <c r="E37" s="117" t="s">
        <v>46</v>
      </c>
      <c r="F37" s="128">
        <f>ROUND((SUM(BI86:BI153)),  2)</f>
        <v>0</v>
      </c>
      <c r="G37" s="38"/>
      <c r="H37" s="38"/>
      <c r="I37" s="129">
        <v>0</v>
      </c>
      <c r="J37" s="128">
        <f>0</f>
        <v>0</v>
      </c>
      <c r="K37" s="38"/>
      <c r="L37" s="11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s="2" customFormat="1" ht="6.95" customHeight="1">
      <c r="A38" s="38"/>
      <c r="B38" s="43"/>
      <c r="C38" s="38"/>
      <c r="D38" s="38"/>
      <c r="E38" s="38"/>
      <c r="F38" s="38"/>
      <c r="G38" s="38"/>
      <c r="H38" s="38"/>
      <c r="I38" s="38"/>
      <c r="J38" s="38"/>
      <c r="K38" s="38"/>
      <c r="L38" s="11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s="2" customFormat="1" ht="25.35" customHeight="1">
      <c r="A39" s="38"/>
      <c r="B39" s="43"/>
      <c r="C39" s="130"/>
      <c r="D39" s="131" t="s">
        <v>47</v>
      </c>
      <c r="E39" s="132"/>
      <c r="F39" s="132"/>
      <c r="G39" s="133" t="s">
        <v>48</v>
      </c>
      <c r="H39" s="134" t="s">
        <v>49</v>
      </c>
      <c r="I39" s="132"/>
      <c r="J39" s="135">
        <f>SUM(J30:J37)</f>
        <v>0</v>
      </c>
      <c r="K39" s="136"/>
      <c r="L39" s="11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s="2" customFormat="1" ht="14.45" customHeight="1">
      <c r="A40" s="38"/>
      <c r="B40" s="137"/>
      <c r="C40" s="138"/>
      <c r="D40" s="138"/>
      <c r="E40" s="138"/>
      <c r="F40" s="138"/>
      <c r="G40" s="138"/>
      <c r="H40" s="138"/>
      <c r="I40" s="138"/>
      <c r="J40" s="138"/>
      <c r="K40" s="138"/>
      <c r="L40" s="11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4" spans="1:31" s="2" customFormat="1" ht="6.95" customHeight="1">
      <c r="A44" s="38"/>
      <c r="B44" s="139"/>
      <c r="C44" s="140"/>
      <c r="D44" s="140"/>
      <c r="E44" s="140"/>
      <c r="F44" s="140"/>
      <c r="G44" s="140"/>
      <c r="H44" s="140"/>
      <c r="I44" s="140"/>
      <c r="J44" s="140"/>
      <c r="K44" s="140"/>
      <c r="L44" s="11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pans="1:31" s="2" customFormat="1" ht="24.95" customHeight="1">
      <c r="A45" s="38"/>
      <c r="B45" s="39"/>
      <c r="C45" s="27" t="s">
        <v>163</v>
      </c>
      <c r="D45" s="40"/>
      <c r="E45" s="40"/>
      <c r="F45" s="40"/>
      <c r="G45" s="40"/>
      <c r="H45" s="40"/>
      <c r="I45" s="40"/>
      <c r="J45" s="40"/>
      <c r="K45" s="40"/>
      <c r="L45" s="11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</row>
    <row r="46" spans="1:31" s="2" customFormat="1" ht="6.95" customHeight="1">
      <c r="A46" s="38"/>
      <c r="B46" s="39"/>
      <c r="C46" s="40"/>
      <c r="D46" s="40"/>
      <c r="E46" s="40"/>
      <c r="F46" s="40"/>
      <c r="G46" s="40"/>
      <c r="H46" s="40"/>
      <c r="I46" s="40"/>
      <c r="J46" s="40"/>
      <c r="K46" s="40"/>
      <c r="L46" s="11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s="2" customFormat="1" ht="12" customHeight="1">
      <c r="A47" s="38"/>
      <c r="B47" s="39"/>
      <c r="C47" s="33" t="s">
        <v>15</v>
      </c>
      <c r="D47" s="40"/>
      <c r="E47" s="40"/>
      <c r="F47" s="40"/>
      <c r="G47" s="40"/>
      <c r="H47" s="40"/>
      <c r="I47" s="40"/>
      <c r="J47" s="40"/>
      <c r="K47" s="40"/>
      <c r="L47" s="11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s="2" customFormat="1" ht="16.5" customHeight="1">
      <c r="A48" s="38"/>
      <c r="B48" s="39"/>
      <c r="C48" s="40"/>
      <c r="D48" s="40"/>
      <c r="E48" s="430" t="str">
        <f>E7</f>
        <v>Rekonstrukce rehabilitace v 1.PP budovy B v HNSP v Bílině</v>
      </c>
      <c r="F48" s="431"/>
      <c r="G48" s="431"/>
      <c r="H48" s="431"/>
      <c r="I48" s="40"/>
      <c r="J48" s="40"/>
      <c r="K48" s="40"/>
      <c r="L48" s="11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47" s="2" customFormat="1" ht="12" customHeight="1">
      <c r="A49" s="38"/>
      <c r="B49" s="39"/>
      <c r="C49" s="33" t="s">
        <v>147</v>
      </c>
      <c r="D49" s="40"/>
      <c r="E49" s="40"/>
      <c r="F49" s="40"/>
      <c r="G49" s="40"/>
      <c r="H49" s="40"/>
      <c r="I49" s="40"/>
      <c r="J49" s="40"/>
      <c r="K49" s="40"/>
      <c r="L49" s="11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47" s="2" customFormat="1" ht="16.5" customHeight="1">
      <c r="A50" s="38"/>
      <c r="B50" s="39"/>
      <c r="C50" s="40"/>
      <c r="D50" s="40"/>
      <c r="E50" s="384" t="str">
        <f>E9</f>
        <v>8 - VRN</v>
      </c>
      <c r="F50" s="432"/>
      <c r="G50" s="432"/>
      <c r="H50" s="432"/>
      <c r="I50" s="40"/>
      <c r="J50" s="40"/>
      <c r="K50" s="40"/>
      <c r="L50" s="11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47" s="2" customFormat="1" ht="6.95" customHeight="1">
      <c r="A51" s="38"/>
      <c r="B51" s="39"/>
      <c r="C51" s="40"/>
      <c r="D51" s="40"/>
      <c r="E51" s="40"/>
      <c r="F51" s="40"/>
      <c r="G51" s="40"/>
      <c r="H51" s="40"/>
      <c r="I51" s="40"/>
      <c r="J51" s="40"/>
      <c r="K51" s="40"/>
      <c r="L51" s="11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47" s="2" customFormat="1" ht="12" customHeight="1">
      <c r="A52" s="38"/>
      <c r="B52" s="39"/>
      <c r="C52" s="33" t="s">
        <v>20</v>
      </c>
      <c r="D52" s="40"/>
      <c r="E52" s="40"/>
      <c r="F52" s="31" t="str">
        <f>F12</f>
        <v xml:space="preserve"> </v>
      </c>
      <c r="G52" s="40"/>
      <c r="H52" s="40"/>
      <c r="I52" s="33" t="s">
        <v>22</v>
      </c>
      <c r="J52" s="63" t="str">
        <f>IF(J12="","",J12)</f>
        <v>14. 12. 2025</v>
      </c>
      <c r="K52" s="40"/>
      <c r="L52" s="11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47" s="2" customFormat="1" ht="6.95" customHeight="1">
      <c r="A53" s="38"/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11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47" s="2" customFormat="1" ht="15.2" customHeight="1">
      <c r="A54" s="38"/>
      <c r="B54" s="39"/>
      <c r="C54" s="33" t="s">
        <v>24</v>
      </c>
      <c r="D54" s="40"/>
      <c r="E54" s="40"/>
      <c r="F54" s="31" t="str">
        <f>E15</f>
        <v>Město Bílina, Břežánská 50/4, 418 01 Bílina</v>
      </c>
      <c r="G54" s="40"/>
      <c r="H54" s="40"/>
      <c r="I54" s="33" t="s">
        <v>32</v>
      </c>
      <c r="J54" s="36" t="str">
        <f>E21</f>
        <v xml:space="preserve"> </v>
      </c>
      <c r="K54" s="40"/>
      <c r="L54" s="11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47" s="2" customFormat="1" ht="15.2" customHeight="1">
      <c r="A55" s="38"/>
      <c r="B55" s="39"/>
      <c r="C55" s="33" t="s">
        <v>30</v>
      </c>
      <c r="D55" s="40"/>
      <c r="E55" s="40"/>
      <c r="F55" s="31" t="str">
        <f>IF(E18="","",E18)</f>
        <v>Vyplň údaj</v>
      </c>
      <c r="G55" s="40"/>
      <c r="H55" s="40"/>
      <c r="I55" s="33" t="s">
        <v>34</v>
      </c>
      <c r="J55" s="36" t="str">
        <f>E24</f>
        <v xml:space="preserve"> </v>
      </c>
      <c r="K55" s="40"/>
      <c r="L55" s="11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47" s="2" customFormat="1" ht="10.35" customHeight="1">
      <c r="A56" s="38"/>
      <c r="B56" s="39"/>
      <c r="C56" s="40"/>
      <c r="D56" s="40"/>
      <c r="E56" s="40"/>
      <c r="F56" s="40"/>
      <c r="G56" s="40"/>
      <c r="H56" s="40"/>
      <c r="I56" s="40"/>
      <c r="J56" s="40"/>
      <c r="K56" s="40"/>
      <c r="L56" s="11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47" s="2" customFormat="1" ht="29.25" customHeight="1">
      <c r="A57" s="38"/>
      <c r="B57" s="39"/>
      <c r="C57" s="141" t="s">
        <v>164</v>
      </c>
      <c r="D57" s="142"/>
      <c r="E57" s="142"/>
      <c r="F57" s="142"/>
      <c r="G57" s="142"/>
      <c r="H57" s="142"/>
      <c r="I57" s="142"/>
      <c r="J57" s="143" t="s">
        <v>165</v>
      </c>
      <c r="K57" s="142"/>
      <c r="L57" s="11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47" s="2" customFormat="1" ht="10.35" customHeight="1">
      <c r="A58" s="38"/>
      <c r="B58" s="39"/>
      <c r="C58" s="40"/>
      <c r="D58" s="40"/>
      <c r="E58" s="40"/>
      <c r="F58" s="40"/>
      <c r="G58" s="40"/>
      <c r="H58" s="40"/>
      <c r="I58" s="40"/>
      <c r="J58" s="40"/>
      <c r="K58" s="40"/>
      <c r="L58" s="11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47" s="2" customFormat="1" ht="22.9" customHeight="1">
      <c r="A59" s="38"/>
      <c r="B59" s="39"/>
      <c r="C59" s="144" t="s">
        <v>69</v>
      </c>
      <c r="D59" s="40"/>
      <c r="E59" s="40"/>
      <c r="F59" s="40"/>
      <c r="G59" s="40"/>
      <c r="H59" s="40"/>
      <c r="I59" s="40"/>
      <c r="J59" s="81">
        <f>J86</f>
        <v>0</v>
      </c>
      <c r="K59" s="40"/>
      <c r="L59" s="11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U59" s="21" t="s">
        <v>166</v>
      </c>
    </row>
    <row r="60" spans="1:47" s="9" customFormat="1" ht="24.95" customHeight="1">
      <c r="B60" s="145"/>
      <c r="C60" s="146"/>
      <c r="D60" s="147" t="s">
        <v>5042</v>
      </c>
      <c r="E60" s="148"/>
      <c r="F60" s="148"/>
      <c r="G60" s="148"/>
      <c r="H60" s="148"/>
      <c r="I60" s="148"/>
      <c r="J60" s="149">
        <f>J87</f>
        <v>0</v>
      </c>
      <c r="K60" s="146"/>
      <c r="L60" s="150"/>
    </row>
    <row r="61" spans="1:47" s="10" customFormat="1" ht="19.899999999999999" customHeight="1">
      <c r="B61" s="151"/>
      <c r="C61" s="101"/>
      <c r="D61" s="152" t="s">
        <v>5043</v>
      </c>
      <c r="E61" s="153"/>
      <c r="F61" s="153"/>
      <c r="G61" s="153"/>
      <c r="H61" s="153"/>
      <c r="I61" s="153"/>
      <c r="J61" s="154">
        <f>J88</f>
        <v>0</v>
      </c>
      <c r="K61" s="101"/>
      <c r="L61" s="155"/>
    </row>
    <row r="62" spans="1:47" s="10" customFormat="1" ht="19.899999999999999" customHeight="1">
      <c r="B62" s="151"/>
      <c r="C62" s="101"/>
      <c r="D62" s="152" t="s">
        <v>5044</v>
      </c>
      <c r="E62" s="153"/>
      <c r="F62" s="153"/>
      <c r="G62" s="153"/>
      <c r="H62" s="153"/>
      <c r="I62" s="153"/>
      <c r="J62" s="154">
        <f>J98</f>
        <v>0</v>
      </c>
      <c r="K62" s="101"/>
      <c r="L62" s="155"/>
    </row>
    <row r="63" spans="1:47" s="10" customFormat="1" ht="19.899999999999999" customHeight="1">
      <c r="B63" s="151"/>
      <c r="C63" s="101"/>
      <c r="D63" s="152" t="s">
        <v>5045</v>
      </c>
      <c r="E63" s="153"/>
      <c r="F63" s="153"/>
      <c r="G63" s="153"/>
      <c r="H63" s="153"/>
      <c r="I63" s="153"/>
      <c r="J63" s="154">
        <f>J122</f>
        <v>0</v>
      </c>
      <c r="K63" s="101"/>
      <c r="L63" s="155"/>
    </row>
    <row r="64" spans="1:47" s="10" customFormat="1" ht="19.899999999999999" customHeight="1">
      <c r="B64" s="151"/>
      <c r="C64" s="101"/>
      <c r="D64" s="152" t="s">
        <v>5046</v>
      </c>
      <c r="E64" s="153"/>
      <c r="F64" s="153"/>
      <c r="G64" s="153"/>
      <c r="H64" s="153"/>
      <c r="I64" s="153"/>
      <c r="J64" s="154">
        <f>J141</f>
        <v>0</v>
      </c>
      <c r="K64" s="101"/>
      <c r="L64" s="155"/>
    </row>
    <row r="65" spans="1:31" s="10" customFormat="1" ht="19.899999999999999" customHeight="1">
      <c r="B65" s="151"/>
      <c r="C65" s="101"/>
      <c r="D65" s="152" t="s">
        <v>5047</v>
      </c>
      <c r="E65" s="153"/>
      <c r="F65" s="153"/>
      <c r="G65" s="153"/>
      <c r="H65" s="153"/>
      <c r="I65" s="153"/>
      <c r="J65" s="154">
        <f>J145</f>
        <v>0</v>
      </c>
      <c r="K65" s="101"/>
      <c r="L65" s="155"/>
    </row>
    <row r="66" spans="1:31" s="10" customFormat="1" ht="19.899999999999999" customHeight="1">
      <c r="B66" s="151"/>
      <c r="C66" s="101"/>
      <c r="D66" s="152" t="s">
        <v>5048</v>
      </c>
      <c r="E66" s="153"/>
      <c r="F66" s="153"/>
      <c r="G66" s="153"/>
      <c r="H66" s="153"/>
      <c r="I66" s="153"/>
      <c r="J66" s="154">
        <f>J149</f>
        <v>0</v>
      </c>
      <c r="K66" s="101"/>
      <c r="L66" s="155"/>
    </row>
    <row r="67" spans="1:31" s="2" customFormat="1" ht="21.75" customHeight="1">
      <c r="A67" s="38"/>
      <c r="B67" s="39"/>
      <c r="C67" s="40"/>
      <c r="D67" s="40"/>
      <c r="E67" s="40"/>
      <c r="F67" s="40"/>
      <c r="G67" s="40"/>
      <c r="H67" s="40"/>
      <c r="I67" s="40"/>
      <c r="J67" s="40"/>
      <c r="K67" s="40"/>
      <c r="L67" s="11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</row>
    <row r="68" spans="1:31" s="2" customFormat="1" ht="6.95" customHeight="1">
      <c r="A68" s="38"/>
      <c r="B68" s="51"/>
      <c r="C68" s="52"/>
      <c r="D68" s="52"/>
      <c r="E68" s="52"/>
      <c r="F68" s="52"/>
      <c r="G68" s="52"/>
      <c r="H68" s="52"/>
      <c r="I68" s="52"/>
      <c r="J68" s="52"/>
      <c r="K68" s="52"/>
      <c r="L68" s="11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</row>
    <row r="72" spans="1:31" s="2" customFormat="1" ht="6.95" customHeight="1">
      <c r="A72" s="38"/>
      <c r="B72" s="53"/>
      <c r="C72" s="54"/>
      <c r="D72" s="54"/>
      <c r="E72" s="54"/>
      <c r="F72" s="54"/>
      <c r="G72" s="54"/>
      <c r="H72" s="54"/>
      <c r="I72" s="54"/>
      <c r="J72" s="54"/>
      <c r="K72" s="54"/>
      <c r="L72" s="11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</row>
    <row r="73" spans="1:31" s="2" customFormat="1" ht="24.95" customHeight="1">
      <c r="A73" s="38"/>
      <c r="B73" s="39"/>
      <c r="C73" s="27" t="s">
        <v>192</v>
      </c>
      <c r="D73" s="40"/>
      <c r="E73" s="40"/>
      <c r="F73" s="40"/>
      <c r="G73" s="40"/>
      <c r="H73" s="40"/>
      <c r="I73" s="40"/>
      <c r="J73" s="40"/>
      <c r="K73" s="40"/>
      <c r="L73" s="11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4" spans="1:31" s="2" customFormat="1" ht="6.95" customHeight="1">
      <c r="A74" s="38"/>
      <c r="B74" s="39"/>
      <c r="C74" s="40"/>
      <c r="D74" s="40"/>
      <c r="E74" s="40"/>
      <c r="F74" s="40"/>
      <c r="G74" s="40"/>
      <c r="H74" s="40"/>
      <c r="I74" s="40"/>
      <c r="J74" s="40"/>
      <c r="K74" s="40"/>
      <c r="L74" s="11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1:31" s="2" customFormat="1" ht="12" customHeight="1">
      <c r="A75" s="38"/>
      <c r="B75" s="39"/>
      <c r="C75" s="33" t="s">
        <v>15</v>
      </c>
      <c r="D75" s="40"/>
      <c r="E75" s="40"/>
      <c r="F75" s="40"/>
      <c r="G75" s="40"/>
      <c r="H75" s="40"/>
      <c r="I75" s="40"/>
      <c r="J75" s="40"/>
      <c r="K75" s="40"/>
      <c r="L75" s="11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1:31" s="2" customFormat="1" ht="16.5" customHeight="1">
      <c r="A76" s="38"/>
      <c r="B76" s="39"/>
      <c r="C76" s="40"/>
      <c r="D76" s="40"/>
      <c r="E76" s="430" t="str">
        <f>E7</f>
        <v>Rekonstrukce rehabilitace v 1.PP budovy B v HNSP v Bílině</v>
      </c>
      <c r="F76" s="431"/>
      <c r="G76" s="431"/>
      <c r="H76" s="431"/>
      <c r="I76" s="40"/>
      <c r="J76" s="40"/>
      <c r="K76" s="40"/>
      <c r="L76" s="11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pans="1:31" s="2" customFormat="1" ht="12" customHeight="1">
      <c r="A77" s="38"/>
      <c r="B77" s="39"/>
      <c r="C77" s="33" t="s">
        <v>147</v>
      </c>
      <c r="D77" s="40"/>
      <c r="E77" s="40"/>
      <c r="F77" s="40"/>
      <c r="G77" s="40"/>
      <c r="H77" s="40"/>
      <c r="I77" s="40"/>
      <c r="J77" s="40"/>
      <c r="K77" s="40"/>
      <c r="L77" s="11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1:31" s="2" customFormat="1" ht="16.5" customHeight="1">
      <c r="A78" s="38"/>
      <c r="B78" s="39"/>
      <c r="C78" s="40"/>
      <c r="D78" s="40"/>
      <c r="E78" s="384" t="str">
        <f>E9</f>
        <v>8 - VRN</v>
      </c>
      <c r="F78" s="432"/>
      <c r="G78" s="432"/>
      <c r="H78" s="432"/>
      <c r="I78" s="40"/>
      <c r="J78" s="40"/>
      <c r="K78" s="40"/>
      <c r="L78" s="11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</row>
    <row r="79" spans="1:31" s="2" customFormat="1" ht="6.95" customHeight="1">
      <c r="A79" s="38"/>
      <c r="B79" s="39"/>
      <c r="C79" s="40"/>
      <c r="D79" s="40"/>
      <c r="E79" s="40"/>
      <c r="F79" s="40"/>
      <c r="G79" s="40"/>
      <c r="H79" s="40"/>
      <c r="I79" s="40"/>
      <c r="J79" s="40"/>
      <c r="K79" s="40"/>
      <c r="L79" s="11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s="2" customFormat="1" ht="12" customHeight="1">
      <c r="A80" s="38"/>
      <c r="B80" s="39"/>
      <c r="C80" s="33" t="s">
        <v>20</v>
      </c>
      <c r="D80" s="40"/>
      <c r="E80" s="40"/>
      <c r="F80" s="31" t="str">
        <f>F12</f>
        <v xml:space="preserve"> </v>
      </c>
      <c r="G80" s="40"/>
      <c r="H80" s="40"/>
      <c r="I80" s="33" t="s">
        <v>22</v>
      </c>
      <c r="J80" s="63" t="str">
        <f>IF(J12="","",J12)</f>
        <v>14. 12. 2025</v>
      </c>
      <c r="K80" s="40"/>
      <c r="L80" s="11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65" s="2" customFormat="1" ht="6.95" customHeight="1">
      <c r="A81" s="38"/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11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65" s="2" customFormat="1" ht="15.2" customHeight="1">
      <c r="A82" s="38"/>
      <c r="B82" s="39"/>
      <c r="C82" s="33" t="s">
        <v>24</v>
      </c>
      <c r="D82" s="40"/>
      <c r="E82" s="40"/>
      <c r="F82" s="31" t="str">
        <f>E15</f>
        <v>Město Bílina, Břežánská 50/4, 418 01 Bílina</v>
      </c>
      <c r="G82" s="40"/>
      <c r="H82" s="40"/>
      <c r="I82" s="33" t="s">
        <v>32</v>
      </c>
      <c r="J82" s="36" t="str">
        <f>E21</f>
        <v xml:space="preserve"> </v>
      </c>
      <c r="K82" s="40"/>
      <c r="L82" s="11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65" s="2" customFormat="1" ht="15.2" customHeight="1">
      <c r="A83" s="38"/>
      <c r="B83" s="39"/>
      <c r="C83" s="33" t="s">
        <v>30</v>
      </c>
      <c r="D83" s="40"/>
      <c r="E83" s="40"/>
      <c r="F83" s="31" t="str">
        <f>IF(E18="","",E18)</f>
        <v>Vyplň údaj</v>
      </c>
      <c r="G83" s="40"/>
      <c r="H83" s="40"/>
      <c r="I83" s="33" t="s">
        <v>34</v>
      </c>
      <c r="J83" s="36" t="str">
        <f>E24</f>
        <v xml:space="preserve"> </v>
      </c>
      <c r="K83" s="40"/>
      <c r="L83" s="11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65" s="2" customFormat="1" ht="10.35" customHeight="1">
      <c r="A84" s="38"/>
      <c r="B84" s="39"/>
      <c r="C84" s="40"/>
      <c r="D84" s="40"/>
      <c r="E84" s="40"/>
      <c r="F84" s="40"/>
      <c r="G84" s="40"/>
      <c r="H84" s="40"/>
      <c r="I84" s="40"/>
      <c r="J84" s="40"/>
      <c r="K84" s="40"/>
      <c r="L84" s="11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65" s="11" customFormat="1" ht="29.25" customHeight="1">
      <c r="A85" s="156"/>
      <c r="B85" s="157"/>
      <c r="C85" s="158" t="s">
        <v>193</v>
      </c>
      <c r="D85" s="159" t="s">
        <v>56</v>
      </c>
      <c r="E85" s="159" t="s">
        <v>52</v>
      </c>
      <c r="F85" s="159" t="s">
        <v>53</v>
      </c>
      <c r="G85" s="159" t="s">
        <v>194</v>
      </c>
      <c r="H85" s="159" t="s">
        <v>195</v>
      </c>
      <c r="I85" s="159" t="s">
        <v>196</v>
      </c>
      <c r="J85" s="159" t="s">
        <v>165</v>
      </c>
      <c r="K85" s="160" t="s">
        <v>197</v>
      </c>
      <c r="L85" s="161"/>
      <c r="M85" s="72" t="s">
        <v>18</v>
      </c>
      <c r="N85" s="73" t="s">
        <v>41</v>
      </c>
      <c r="O85" s="73" t="s">
        <v>198</v>
      </c>
      <c r="P85" s="73" t="s">
        <v>199</v>
      </c>
      <c r="Q85" s="73" t="s">
        <v>200</v>
      </c>
      <c r="R85" s="73" t="s">
        <v>201</v>
      </c>
      <c r="S85" s="73" t="s">
        <v>202</v>
      </c>
      <c r="T85" s="73" t="s">
        <v>203</v>
      </c>
      <c r="U85" s="74" t="s">
        <v>204</v>
      </c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8"/>
      <c r="B86" s="39"/>
      <c r="C86" s="79" t="s">
        <v>205</v>
      </c>
      <c r="D86" s="40"/>
      <c r="E86" s="40"/>
      <c r="F86" s="40"/>
      <c r="G86" s="40"/>
      <c r="H86" s="40"/>
      <c r="I86" s="40"/>
      <c r="J86" s="162">
        <f>BK86</f>
        <v>0</v>
      </c>
      <c r="K86" s="40"/>
      <c r="L86" s="43"/>
      <c r="M86" s="75"/>
      <c r="N86" s="163"/>
      <c r="O86" s="76"/>
      <c r="P86" s="164">
        <f>P87</f>
        <v>0</v>
      </c>
      <c r="Q86" s="76"/>
      <c r="R86" s="164">
        <f>R87</f>
        <v>0</v>
      </c>
      <c r="S86" s="76"/>
      <c r="T86" s="164">
        <f>T87</f>
        <v>0</v>
      </c>
      <c r="U86" s="77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T86" s="21" t="s">
        <v>70</v>
      </c>
      <c r="AU86" s="21" t="s">
        <v>166</v>
      </c>
      <c r="BK86" s="165">
        <f>BK87</f>
        <v>0</v>
      </c>
    </row>
    <row r="87" spans="1:65" s="12" customFormat="1" ht="25.9" customHeight="1">
      <c r="B87" s="166"/>
      <c r="C87" s="167"/>
      <c r="D87" s="168" t="s">
        <v>70</v>
      </c>
      <c r="E87" s="169" t="s">
        <v>125</v>
      </c>
      <c r="F87" s="169" t="s">
        <v>5049</v>
      </c>
      <c r="G87" s="167"/>
      <c r="H87" s="167"/>
      <c r="I87" s="170"/>
      <c r="J87" s="171">
        <f>BK87</f>
        <v>0</v>
      </c>
      <c r="K87" s="167"/>
      <c r="L87" s="172"/>
      <c r="M87" s="173"/>
      <c r="N87" s="174"/>
      <c r="O87" s="174"/>
      <c r="P87" s="175">
        <f>P88+P98+P122+P141+P145+P149</f>
        <v>0</v>
      </c>
      <c r="Q87" s="174"/>
      <c r="R87" s="175">
        <f>R88+R98+R122+R141+R145+R149</f>
        <v>0</v>
      </c>
      <c r="S87" s="174"/>
      <c r="T87" s="175">
        <f>T88+T98+T122+T141+T145+T149</f>
        <v>0</v>
      </c>
      <c r="U87" s="176"/>
      <c r="AR87" s="177" t="s">
        <v>94</v>
      </c>
      <c r="AT87" s="178" t="s">
        <v>70</v>
      </c>
      <c r="AU87" s="178" t="s">
        <v>71</v>
      </c>
      <c r="AY87" s="177" t="s">
        <v>208</v>
      </c>
      <c r="BK87" s="179">
        <f>BK88+BK98+BK122+BK141+BK145+BK149</f>
        <v>0</v>
      </c>
    </row>
    <row r="88" spans="1:65" s="12" customFormat="1" ht="22.9" customHeight="1">
      <c r="B88" s="166"/>
      <c r="C88" s="167"/>
      <c r="D88" s="168" t="s">
        <v>70</v>
      </c>
      <c r="E88" s="180" t="s">
        <v>5050</v>
      </c>
      <c r="F88" s="180" t="s">
        <v>5051</v>
      </c>
      <c r="G88" s="167"/>
      <c r="H88" s="167"/>
      <c r="I88" s="170"/>
      <c r="J88" s="181">
        <f>BK88</f>
        <v>0</v>
      </c>
      <c r="K88" s="167"/>
      <c r="L88" s="172"/>
      <c r="M88" s="173"/>
      <c r="N88" s="174"/>
      <c r="O88" s="174"/>
      <c r="P88" s="175">
        <f>SUM(P89:P97)</f>
        <v>0</v>
      </c>
      <c r="Q88" s="174"/>
      <c r="R88" s="175">
        <f>SUM(R89:R97)</f>
        <v>0</v>
      </c>
      <c r="S88" s="174"/>
      <c r="T88" s="175">
        <f>SUM(T89:T97)</f>
        <v>0</v>
      </c>
      <c r="U88" s="176"/>
      <c r="AR88" s="177" t="s">
        <v>94</v>
      </c>
      <c r="AT88" s="178" t="s">
        <v>70</v>
      </c>
      <c r="AU88" s="178" t="s">
        <v>76</v>
      </c>
      <c r="AY88" s="177" t="s">
        <v>208</v>
      </c>
      <c r="BK88" s="179">
        <f>SUM(BK89:BK97)</f>
        <v>0</v>
      </c>
    </row>
    <row r="89" spans="1:65" s="2" customFormat="1" ht="16.5" customHeight="1">
      <c r="A89" s="38"/>
      <c r="B89" s="39"/>
      <c r="C89" s="182" t="s">
        <v>76</v>
      </c>
      <c r="D89" s="182" t="s">
        <v>212</v>
      </c>
      <c r="E89" s="183" t="s">
        <v>5052</v>
      </c>
      <c r="F89" s="184" t="s">
        <v>5053</v>
      </c>
      <c r="G89" s="185" t="s">
        <v>792</v>
      </c>
      <c r="H89" s="186">
        <v>1</v>
      </c>
      <c r="I89" s="187"/>
      <c r="J89" s="186">
        <f>ROUND(I89*H89,2)</f>
        <v>0</v>
      </c>
      <c r="K89" s="184" t="s">
        <v>215</v>
      </c>
      <c r="L89" s="43"/>
      <c r="M89" s="188" t="s">
        <v>18</v>
      </c>
      <c r="N89" s="189" t="s">
        <v>42</v>
      </c>
      <c r="O89" s="68"/>
      <c r="P89" s="190">
        <f>O89*H89</f>
        <v>0</v>
      </c>
      <c r="Q89" s="190">
        <v>0</v>
      </c>
      <c r="R89" s="190">
        <f>Q89*H89</f>
        <v>0</v>
      </c>
      <c r="S89" s="190">
        <v>0</v>
      </c>
      <c r="T89" s="190">
        <f>S89*H89</f>
        <v>0</v>
      </c>
      <c r="U89" s="191" t="s">
        <v>18</v>
      </c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R89" s="192" t="s">
        <v>5054</v>
      </c>
      <c r="AT89" s="192" t="s">
        <v>212</v>
      </c>
      <c r="AU89" s="192" t="s">
        <v>80</v>
      </c>
      <c r="AY89" s="21" t="s">
        <v>208</v>
      </c>
      <c r="BE89" s="193">
        <f>IF(N89="základní",J89,0)</f>
        <v>0</v>
      </c>
      <c r="BF89" s="193">
        <f>IF(N89="snížená",J89,0)</f>
        <v>0</v>
      </c>
      <c r="BG89" s="193">
        <f>IF(N89="zákl. přenesená",J89,0)</f>
        <v>0</v>
      </c>
      <c r="BH89" s="193">
        <f>IF(N89="sníž. přenesená",J89,0)</f>
        <v>0</v>
      </c>
      <c r="BI89" s="193">
        <f>IF(N89="nulová",J89,0)</f>
        <v>0</v>
      </c>
      <c r="BJ89" s="21" t="s">
        <v>76</v>
      </c>
      <c r="BK89" s="193">
        <f>ROUND(I89*H89,2)</f>
        <v>0</v>
      </c>
      <c r="BL89" s="21" t="s">
        <v>5054</v>
      </c>
      <c r="BM89" s="192" t="s">
        <v>5055</v>
      </c>
    </row>
    <row r="90" spans="1:65" s="2" customFormat="1" ht="11.25">
      <c r="A90" s="38"/>
      <c r="B90" s="39"/>
      <c r="C90" s="40"/>
      <c r="D90" s="194" t="s">
        <v>217</v>
      </c>
      <c r="E90" s="40"/>
      <c r="F90" s="195" t="s">
        <v>5053</v>
      </c>
      <c r="G90" s="40"/>
      <c r="H90" s="40"/>
      <c r="I90" s="196"/>
      <c r="J90" s="40"/>
      <c r="K90" s="40"/>
      <c r="L90" s="43"/>
      <c r="M90" s="197"/>
      <c r="N90" s="198"/>
      <c r="O90" s="68"/>
      <c r="P90" s="68"/>
      <c r="Q90" s="68"/>
      <c r="R90" s="68"/>
      <c r="S90" s="68"/>
      <c r="T90" s="68"/>
      <c r="U90" s="69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T90" s="21" t="s">
        <v>217</v>
      </c>
      <c r="AU90" s="21" t="s">
        <v>80</v>
      </c>
    </row>
    <row r="91" spans="1:65" s="2" customFormat="1" ht="11.25">
      <c r="A91" s="38"/>
      <c r="B91" s="39"/>
      <c r="C91" s="40"/>
      <c r="D91" s="199" t="s">
        <v>219</v>
      </c>
      <c r="E91" s="40"/>
      <c r="F91" s="200" t="s">
        <v>5056</v>
      </c>
      <c r="G91" s="40"/>
      <c r="H91" s="40"/>
      <c r="I91" s="196"/>
      <c r="J91" s="40"/>
      <c r="K91" s="40"/>
      <c r="L91" s="43"/>
      <c r="M91" s="197"/>
      <c r="N91" s="198"/>
      <c r="O91" s="68"/>
      <c r="P91" s="68"/>
      <c r="Q91" s="68"/>
      <c r="R91" s="68"/>
      <c r="S91" s="68"/>
      <c r="T91" s="68"/>
      <c r="U91" s="69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T91" s="21" t="s">
        <v>219</v>
      </c>
      <c r="AU91" s="21" t="s">
        <v>80</v>
      </c>
    </row>
    <row r="92" spans="1:65" s="2" customFormat="1" ht="16.5" customHeight="1">
      <c r="A92" s="38"/>
      <c r="B92" s="39"/>
      <c r="C92" s="182" t="s">
        <v>80</v>
      </c>
      <c r="D92" s="182" t="s">
        <v>212</v>
      </c>
      <c r="E92" s="183" t="s">
        <v>5057</v>
      </c>
      <c r="F92" s="184" t="s">
        <v>5058</v>
      </c>
      <c r="G92" s="185" t="s">
        <v>792</v>
      </c>
      <c r="H92" s="186">
        <v>1</v>
      </c>
      <c r="I92" s="187"/>
      <c r="J92" s="186">
        <f>ROUND(I92*H92,2)</f>
        <v>0</v>
      </c>
      <c r="K92" s="184" t="s">
        <v>215</v>
      </c>
      <c r="L92" s="43"/>
      <c r="M92" s="188" t="s">
        <v>18</v>
      </c>
      <c r="N92" s="189" t="s">
        <v>42</v>
      </c>
      <c r="O92" s="68"/>
      <c r="P92" s="190">
        <f>O92*H92</f>
        <v>0</v>
      </c>
      <c r="Q92" s="190">
        <v>0</v>
      </c>
      <c r="R92" s="190">
        <f>Q92*H92</f>
        <v>0</v>
      </c>
      <c r="S92" s="190">
        <v>0</v>
      </c>
      <c r="T92" s="190">
        <f>S92*H92</f>
        <v>0</v>
      </c>
      <c r="U92" s="191" t="s">
        <v>18</v>
      </c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R92" s="192" t="s">
        <v>5054</v>
      </c>
      <c r="AT92" s="192" t="s">
        <v>212</v>
      </c>
      <c r="AU92" s="192" t="s">
        <v>80</v>
      </c>
      <c r="AY92" s="21" t="s">
        <v>208</v>
      </c>
      <c r="BE92" s="193">
        <f>IF(N92="základní",J92,0)</f>
        <v>0</v>
      </c>
      <c r="BF92" s="193">
        <f>IF(N92="snížená",J92,0)</f>
        <v>0</v>
      </c>
      <c r="BG92" s="193">
        <f>IF(N92="zákl. přenesená",J92,0)</f>
        <v>0</v>
      </c>
      <c r="BH92" s="193">
        <f>IF(N92="sníž. přenesená",J92,0)</f>
        <v>0</v>
      </c>
      <c r="BI92" s="193">
        <f>IF(N92="nulová",J92,0)</f>
        <v>0</v>
      </c>
      <c r="BJ92" s="21" t="s">
        <v>76</v>
      </c>
      <c r="BK92" s="193">
        <f>ROUND(I92*H92,2)</f>
        <v>0</v>
      </c>
      <c r="BL92" s="21" t="s">
        <v>5054</v>
      </c>
      <c r="BM92" s="192" t="s">
        <v>5059</v>
      </c>
    </row>
    <row r="93" spans="1:65" s="2" customFormat="1" ht="11.25">
      <c r="A93" s="38"/>
      <c r="B93" s="39"/>
      <c r="C93" s="40"/>
      <c r="D93" s="194" t="s">
        <v>217</v>
      </c>
      <c r="E93" s="40"/>
      <c r="F93" s="195" t="s">
        <v>5058</v>
      </c>
      <c r="G93" s="40"/>
      <c r="H93" s="40"/>
      <c r="I93" s="196"/>
      <c r="J93" s="40"/>
      <c r="K93" s="40"/>
      <c r="L93" s="43"/>
      <c r="M93" s="197"/>
      <c r="N93" s="198"/>
      <c r="O93" s="68"/>
      <c r="P93" s="68"/>
      <c r="Q93" s="68"/>
      <c r="R93" s="68"/>
      <c r="S93" s="68"/>
      <c r="T93" s="68"/>
      <c r="U93" s="69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T93" s="21" t="s">
        <v>217</v>
      </c>
      <c r="AU93" s="21" t="s">
        <v>80</v>
      </c>
    </row>
    <row r="94" spans="1:65" s="2" customFormat="1" ht="11.25">
      <c r="A94" s="38"/>
      <c r="B94" s="39"/>
      <c r="C94" s="40"/>
      <c r="D94" s="199" t="s">
        <v>219</v>
      </c>
      <c r="E94" s="40"/>
      <c r="F94" s="200" t="s">
        <v>5060</v>
      </c>
      <c r="G94" s="40"/>
      <c r="H94" s="40"/>
      <c r="I94" s="196"/>
      <c r="J94" s="40"/>
      <c r="K94" s="40"/>
      <c r="L94" s="43"/>
      <c r="M94" s="197"/>
      <c r="N94" s="198"/>
      <c r="O94" s="68"/>
      <c r="P94" s="68"/>
      <c r="Q94" s="68"/>
      <c r="R94" s="68"/>
      <c r="S94" s="68"/>
      <c r="T94" s="68"/>
      <c r="U94" s="69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T94" s="21" t="s">
        <v>219</v>
      </c>
      <c r="AU94" s="21" t="s">
        <v>80</v>
      </c>
    </row>
    <row r="95" spans="1:65" s="2" customFormat="1" ht="16.5" customHeight="1">
      <c r="A95" s="38"/>
      <c r="B95" s="39"/>
      <c r="C95" s="182" t="s">
        <v>83</v>
      </c>
      <c r="D95" s="182" t="s">
        <v>212</v>
      </c>
      <c r="E95" s="183" t="s">
        <v>5061</v>
      </c>
      <c r="F95" s="184" t="s">
        <v>5062</v>
      </c>
      <c r="G95" s="185" t="s">
        <v>792</v>
      </c>
      <c r="H95" s="186">
        <v>1</v>
      </c>
      <c r="I95" s="187"/>
      <c r="J95" s="186">
        <f>ROUND(I95*H95,2)</f>
        <v>0</v>
      </c>
      <c r="K95" s="184" t="s">
        <v>215</v>
      </c>
      <c r="L95" s="43"/>
      <c r="M95" s="188" t="s">
        <v>18</v>
      </c>
      <c r="N95" s="189" t="s">
        <v>42</v>
      </c>
      <c r="O95" s="68"/>
      <c r="P95" s="190">
        <f>O95*H95</f>
        <v>0</v>
      </c>
      <c r="Q95" s="190">
        <v>0</v>
      </c>
      <c r="R95" s="190">
        <f>Q95*H95</f>
        <v>0</v>
      </c>
      <c r="S95" s="190">
        <v>0</v>
      </c>
      <c r="T95" s="190">
        <f>S95*H95</f>
        <v>0</v>
      </c>
      <c r="U95" s="191" t="s">
        <v>18</v>
      </c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R95" s="192" t="s">
        <v>5054</v>
      </c>
      <c r="AT95" s="192" t="s">
        <v>212</v>
      </c>
      <c r="AU95" s="192" t="s">
        <v>80</v>
      </c>
      <c r="AY95" s="21" t="s">
        <v>208</v>
      </c>
      <c r="BE95" s="193">
        <f>IF(N95="základní",J95,0)</f>
        <v>0</v>
      </c>
      <c r="BF95" s="193">
        <f>IF(N95="snížená",J95,0)</f>
        <v>0</v>
      </c>
      <c r="BG95" s="193">
        <f>IF(N95="zákl. přenesená",J95,0)</f>
        <v>0</v>
      </c>
      <c r="BH95" s="193">
        <f>IF(N95="sníž. přenesená",J95,0)</f>
        <v>0</v>
      </c>
      <c r="BI95" s="193">
        <f>IF(N95="nulová",J95,0)</f>
        <v>0</v>
      </c>
      <c r="BJ95" s="21" t="s">
        <v>76</v>
      </c>
      <c r="BK95" s="193">
        <f>ROUND(I95*H95,2)</f>
        <v>0</v>
      </c>
      <c r="BL95" s="21" t="s">
        <v>5054</v>
      </c>
      <c r="BM95" s="192" t="s">
        <v>5063</v>
      </c>
    </row>
    <row r="96" spans="1:65" s="2" customFormat="1" ht="11.25">
      <c r="A96" s="38"/>
      <c r="B96" s="39"/>
      <c r="C96" s="40"/>
      <c r="D96" s="194" t="s">
        <v>217</v>
      </c>
      <c r="E96" s="40"/>
      <c r="F96" s="195" t="s">
        <v>5062</v>
      </c>
      <c r="G96" s="40"/>
      <c r="H96" s="40"/>
      <c r="I96" s="196"/>
      <c r="J96" s="40"/>
      <c r="K96" s="40"/>
      <c r="L96" s="43"/>
      <c r="M96" s="197"/>
      <c r="N96" s="198"/>
      <c r="O96" s="68"/>
      <c r="P96" s="68"/>
      <c r="Q96" s="68"/>
      <c r="R96" s="68"/>
      <c r="S96" s="68"/>
      <c r="T96" s="68"/>
      <c r="U96" s="69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T96" s="21" t="s">
        <v>217</v>
      </c>
      <c r="AU96" s="21" t="s">
        <v>80</v>
      </c>
    </row>
    <row r="97" spans="1:65" s="2" customFormat="1" ht="11.25">
      <c r="A97" s="38"/>
      <c r="B97" s="39"/>
      <c r="C97" s="40"/>
      <c r="D97" s="199" t="s">
        <v>219</v>
      </c>
      <c r="E97" s="40"/>
      <c r="F97" s="200" t="s">
        <v>5064</v>
      </c>
      <c r="G97" s="40"/>
      <c r="H97" s="40"/>
      <c r="I97" s="196"/>
      <c r="J97" s="40"/>
      <c r="K97" s="40"/>
      <c r="L97" s="43"/>
      <c r="M97" s="197"/>
      <c r="N97" s="198"/>
      <c r="O97" s="68"/>
      <c r="P97" s="68"/>
      <c r="Q97" s="68"/>
      <c r="R97" s="68"/>
      <c r="S97" s="68"/>
      <c r="T97" s="68"/>
      <c r="U97" s="69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T97" s="21" t="s">
        <v>219</v>
      </c>
      <c r="AU97" s="21" t="s">
        <v>80</v>
      </c>
    </row>
    <row r="98" spans="1:65" s="12" customFormat="1" ht="22.9" customHeight="1">
      <c r="B98" s="166"/>
      <c r="C98" s="167"/>
      <c r="D98" s="168" t="s">
        <v>70</v>
      </c>
      <c r="E98" s="180" t="s">
        <v>5065</v>
      </c>
      <c r="F98" s="180" t="s">
        <v>5066</v>
      </c>
      <c r="G98" s="167"/>
      <c r="H98" s="167"/>
      <c r="I98" s="170"/>
      <c r="J98" s="181">
        <f>BK98</f>
        <v>0</v>
      </c>
      <c r="K98" s="167"/>
      <c r="L98" s="172"/>
      <c r="M98" s="173"/>
      <c r="N98" s="174"/>
      <c r="O98" s="174"/>
      <c r="P98" s="175">
        <f>SUM(P99:P121)</f>
        <v>0</v>
      </c>
      <c r="Q98" s="174"/>
      <c r="R98" s="175">
        <f>SUM(R99:R121)</f>
        <v>0</v>
      </c>
      <c r="S98" s="174"/>
      <c r="T98" s="175">
        <f>SUM(T99:T121)</f>
        <v>0</v>
      </c>
      <c r="U98" s="176"/>
      <c r="AR98" s="177" t="s">
        <v>94</v>
      </c>
      <c r="AT98" s="178" t="s">
        <v>70</v>
      </c>
      <c r="AU98" s="178" t="s">
        <v>76</v>
      </c>
      <c r="AY98" s="177" t="s">
        <v>208</v>
      </c>
      <c r="BK98" s="179">
        <f>SUM(BK99:BK121)</f>
        <v>0</v>
      </c>
    </row>
    <row r="99" spans="1:65" s="2" customFormat="1" ht="16.5" customHeight="1">
      <c r="A99" s="38"/>
      <c r="B99" s="39"/>
      <c r="C99" s="182" t="s">
        <v>89</v>
      </c>
      <c r="D99" s="182" t="s">
        <v>212</v>
      </c>
      <c r="E99" s="183" t="s">
        <v>5067</v>
      </c>
      <c r="F99" s="184" t="s">
        <v>5066</v>
      </c>
      <c r="G99" s="185" t="s">
        <v>792</v>
      </c>
      <c r="H99" s="186">
        <v>1</v>
      </c>
      <c r="I99" s="187"/>
      <c r="J99" s="186">
        <f>ROUND(I99*H99,2)</f>
        <v>0</v>
      </c>
      <c r="K99" s="184" t="s">
        <v>215</v>
      </c>
      <c r="L99" s="43"/>
      <c r="M99" s="188" t="s">
        <v>18</v>
      </c>
      <c r="N99" s="189" t="s">
        <v>42</v>
      </c>
      <c r="O99" s="68"/>
      <c r="P99" s="190">
        <f>O99*H99</f>
        <v>0</v>
      </c>
      <c r="Q99" s="190">
        <v>0</v>
      </c>
      <c r="R99" s="190">
        <f>Q99*H99</f>
        <v>0</v>
      </c>
      <c r="S99" s="190">
        <v>0</v>
      </c>
      <c r="T99" s="190">
        <f>S99*H99</f>
        <v>0</v>
      </c>
      <c r="U99" s="191" t="s">
        <v>18</v>
      </c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R99" s="192" t="s">
        <v>5054</v>
      </c>
      <c r="AT99" s="192" t="s">
        <v>212</v>
      </c>
      <c r="AU99" s="192" t="s">
        <v>80</v>
      </c>
      <c r="AY99" s="21" t="s">
        <v>208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1" t="s">
        <v>76</v>
      </c>
      <c r="BK99" s="193">
        <f>ROUND(I99*H99,2)</f>
        <v>0</v>
      </c>
      <c r="BL99" s="21" t="s">
        <v>5054</v>
      </c>
      <c r="BM99" s="192" t="s">
        <v>5068</v>
      </c>
    </row>
    <row r="100" spans="1:65" s="2" customFormat="1" ht="11.25">
      <c r="A100" s="38"/>
      <c r="B100" s="39"/>
      <c r="C100" s="40"/>
      <c r="D100" s="194" t="s">
        <v>217</v>
      </c>
      <c r="E100" s="40"/>
      <c r="F100" s="195" t="s">
        <v>5066</v>
      </c>
      <c r="G100" s="40"/>
      <c r="H100" s="40"/>
      <c r="I100" s="196"/>
      <c r="J100" s="40"/>
      <c r="K100" s="40"/>
      <c r="L100" s="43"/>
      <c r="M100" s="197"/>
      <c r="N100" s="198"/>
      <c r="O100" s="68"/>
      <c r="P100" s="68"/>
      <c r="Q100" s="68"/>
      <c r="R100" s="68"/>
      <c r="S100" s="68"/>
      <c r="T100" s="68"/>
      <c r="U100" s="69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T100" s="21" t="s">
        <v>217</v>
      </c>
      <c r="AU100" s="21" t="s">
        <v>80</v>
      </c>
    </row>
    <row r="101" spans="1:65" s="2" customFormat="1" ht="11.25">
      <c r="A101" s="38"/>
      <c r="B101" s="39"/>
      <c r="C101" s="40"/>
      <c r="D101" s="199" t="s">
        <v>219</v>
      </c>
      <c r="E101" s="40"/>
      <c r="F101" s="200" t="s">
        <v>5069</v>
      </c>
      <c r="G101" s="40"/>
      <c r="H101" s="40"/>
      <c r="I101" s="196"/>
      <c r="J101" s="40"/>
      <c r="K101" s="40"/>
      <c r="L101" s="43"/>
      <c r="M101" s="197"/>
      <c r="N101" s="198"/>
      <c r="O101" s="68"/>
      <c r="P101" s="68"/>
      <c r="Q101" s="68"/>
      <c r="R101" s="68"/>
      <c r="S101" s="68"/>
      <c r="T101" s="68"/>
      <c r="U101" s="69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T101" s="21" t="s">
        <v>219</v>
      </c>
      <c r="AU101" s="21" t="s">
        <v>80</v>
      </c>
    </row>
    <row r="102" spans="1:65" s="2" customFormat="1" ht="29.25">
      <c r="A102" s="38"/>
      <c r="B102" s="39"/>
      <c r="C102" s="40"/>
      <c r="D102" s="194" t="s">
        <v>703</v>
      </c>
      <c r="E102" s="40"/>
      <c r="F102" s="244" t="s">
        <v>5070</v>
      </c>
      <c r="G102" s="40"/>
      <c r="H102" s="40"/>
      <c r="I102" s="196"/>
      <c r="J102" s="40"/>
      <c r="K102" s="40"/>
      <c r="L102" s="43"/>
      <c r="M102" s="197"/>
      <c r="N102" s="198"/>
      <c r="O102" s="68"/>
      <c r="P102" s="68"/>
      <c r="Q102" s="68"/>
      <c r="R102" s="68"/>
      <c r="S102" s="68"/>
      <c r="T102" s="68"/>
      <c r="U102" s="69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T102" s="21" t="s">
        <v>703</v>
      </c>
      <c r="AU102" s="21" t="s">
        <v>80</v>
      </c>
    </row>
    <row r="103" spans="1:65" s="2" customFormat="1" ht="16.5" customHeight="1">
      <c r="A103" s="38"/>
      <c r="B103" s="39"/>
      <c r="C103" s="182" t="s">
        <v>94</v>
      </c>
      <c r="D103" s="182" t="s">
        <v>212</v>
      </c>
      <c r="E103" s="183" t="s">
        <v>5071</v>
      </c>
      <c r="F103" s="184" t="s">
        <v>5072</v>
      </c>
      <c r="G103" s="185" t="s">
        <v>792</v>
      </c>
      <c r="H103" s="186">
        <v>1</v>
      </c>
      <c r="I103" s="187"/>
      <c r="J103" s="186">
        <f>ROUND(I103*H103,2)</f>
        <v>0</v>
      </c>
      <c r="K103" s="184" t="s">
        <v>215</v>
      </c>
      <c r="L103" s="43"/>
      <c r="M103" s="188" t="s">
        <v>18</v>
      </c>
      <c r="N103" s="189" t="s">
        <v>42</v>
      </c>
      <c r="O103" s="68"/>
      <c r="P103" s="190">
        <f>O103*H103</f>
        <v>0</v>
      </c>
      <c r="Q103" s="190">
        <v>0</v>
      </c>
      <c r="R103" s="190">
        <f>Q103*H103</f>
        <v>0</v>
      </c>
      <c r="S103" s="190">
        <v>0</v>
      </c>
      <c r="T103" s="190">
        <f>S103*H103</f>
        <v>0</v>
      </c>
      <c r="U103" s="191" t="s">
        <v>18</v>
      </c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R103" s="192" t="s">
        <v>5054</v>
      </c>
      <c r="AT103" s="192" t="s">
        <v>212</v>
      </c>
      <c r="AU103" s="192" t="s">
        <v>80</v>
      </c>
      <c r="AY103" s="21" t="s">
        <v>208</v>
      </c>
      <c r="BE103" s="193">
        <f>IF(N103="základní",J103,0)</f>
        <v>0</v>
      </c>
      <c r="BF103" s="193">
        <f>IF(N103="snížená",J103,0)</f>
        <v>0</v>
      </c>
      <c r="BG103" s="193">
        <f>IF(N103="zákl. přenesená",J103,0)</f>
        <v>0</v>
      </c>
      <c r="BH103" s="193">
        <f>IF(N103="sníž. přenesená",J103,0)</f>
        <v>0</v>
      </c>
      <c r="BI103" s="193">
        <f>IF(N103="nulová",J103,0)</f>
        <v>0</v>
      </c>
      <c r="BJ103" s="21" t="s">
        <v>76</v>
      </c>
      <c r="BK103" s="193">
        <f>ROUND(I103*H103,2)</f>
        <v>0</v>
      </c>
      <c r="BL103" s="21" t="s">
        <v>5054</v>
      </c>
      <c r="BM103" s="192" t="s">
        <v>5073</v>
      </c>
    </row>
    <row r="104" spans="1:65" s="2" customFormat="1" ht="11.25">
      <c r="A104" s="38"/>
      <c r="B104" s="39"/>
      <c r="C104" s="40"/>
      <c r="D104" s="194" t="s">
        <v>217</v>
      </c>
      <c r="E104" s="40"/>
      <c r="F104" s="195" t="s">
        <v>5072</v>
      </c>
      <c r="G104" s="40"/>
      <c r="H104" s="40"/>
      <c r="I104" s="196"/>
      <c r="J104" s="40"/>
      <c r="K104" s="40"/>
      <c r="L104" s="43"/>
      <c r="M104" s="197"/>
      <c r="N104" s="198"/>
      <c r="O104" s="68"/>
      <c r="P104" s="68"/>
      <c r="Q104" s="68"/>
      <c r="R104" s="68"/>
      <c r="S104" s="68"/>
      <c r="T104" s="68"/>
      <c r="U104" s="69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T104" s="21" t="s">
        <v>217</v>
      </c>
      <c r="AU104" s="21" t="s">
        <v>80</v>
      </c>
    </row>
    <row r="105" spans="1:65" s="2" customFormat="1" ht="11.25">
      <c r="A105" s="38"/>
      <c r="B105" s="39"/>
      <c r="C105" s="40"/>
      <c r="D105" s="199" t="s">
        <v>219</v>
      </c>
      <c r="E105" s="40"/>
      <c r="F105" s="200" t="s">
        <v>5074</v>
      </c>
      <c r="G105" s="40"/>
      <c r="H105" s="40"/>
      <c r="I105" s="196"/>
      <c r="J105" s="40"/>
      <c r="K105" s="40"/>
      <c r="L105" s="43"/>
      <c r="M105" s="197"/>
      <c r="N105" s="198"/>
      <c r="O105" s="68"/>
      <c r="P105" s="68"/>
      <c r="Q105" s="68"/>
      <c r="R105" s="68"/>
      <c r="S105" s="68"/>
      <c r="T105" s="68"/>
      <c r="U105" s="69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T105" s="21" t="s">
        <v>219</v>
      </c>
      <c r="AU105" s="21" t="s">
        <v>80</v>
      </c>
    </row>
    <row r="106" spans="1:65" s="2" customFormat="1" ht="16.5" customHeight="1">
      <c r="A106" s="38"/>
      <c r="B106" s="39"/>
      <c r="C106" s="182" t="s">
        <v>103</v>
      </c>
      <c r="D106" s="182" t="s">
        <v>212</v>
      </c>
      <c r="E106" s="183" t="s">
        <v>5075</v>
      </c>
      <c r="F106" s="184" t="s">
        <v>5076</v>
      </c>
      <c r="G106" s="185" t="s">
        <v>157</v>
      </c>
      <c r="H106" s="186">
        <v>78</v>
      </c>
      <c r="I106" s="187"/>
      <c r="J106" s="186">
        <f>ROUND(I106*H106,2)</f>
        <v>0</v>
      </c>
      <c r="K106" s="184" t="s">
        <v>215</v>
      </c>
      <c r="L106" s="43"/>
      <c r="M106" s="188" t="s">
        <v>18</v>
      </c>
      <c r="N106" s="189" t="s">
        <v>42</v>
      </c>
      <c r="O106" s="68"/>
      <c r="P106" s="190">
        <f>O106*H106</f>
        <v>0</v>
      </c>
      <c r="Q106" s="190">
        <v>0</v>
      </c>
      <c r="R106" s="190">
        <f>Q106*H106</f>
        <v>0</v>
      </c>
      <c r="S106" s="190">
        <v>0</v>
      </c>
      <c r="T106" s="190">
        <f>S106*H106</f>
        <v>0</v>
      </c>
      <c r="U106" s="191" t="s">
        <v>18</v>
      </c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R106" s="192" t="s">
        <v>5054</v>
      </c>
      <c r="AT106" s="192" t="s">
        <v>212</v>
      </c>
      <c r="AU106" s="192" t="s">
        <v>80</v>
      </c>
      <c r="AY106" s="21" t="s">
        <v>208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1" t="s">
        <v>76</v>
      </c>
      <c r="BK106" s="193">
        <f>ROUND(I106*H106,2)</f>
        <v>0</v>
      </c>
      <c r="BL106" s="21" t="s">
        <v>5054</v>
      </c>
      <c r="BM106" s="192" t="s">
        <v>5077</v>
      </c>
    </row>
    <row r="107" spans="1:65" s="2" customFormat="1" ht="11.25">
      <c r="A107" s="38"/>
      <c r="B107" s="39"/>
      <c r="C107" s="40"/>
      <c r="D107" s="194" t="s">
        <v>217</v>
      </c>
      <c r="E107" s="40"/>
      <c r="F107" s="195" t="s">
        <v>5076</v>
      </c>
      <c r="G107" s="40"/>
      <c r="H107" s="40"/>
      <c r="I107" s="196"/>
      <c r="J107" s="40"/>
      <c r="K107" s="40"/>
      <c r="L107" s="43"/>
      <c r="M107" s="197"/>
      <c r="N107" s="198"/>
      <c r="O107" s="68"/>
      <c r="P107" s="68"/>
      <c r="Q107" s="68"/>
      <c r="R107" s="68"/>
      <c r="S107" s="68"/>
      <c r="T107" s="68"/>
      <c r="U107" s="69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T107" s="21" t="s">
        <v>217</v>
      </c>
      <c r="AU107" s="21" t="s">
        <v>80</v>
      </c>
    </row>
    <row r="108" spans="1:65" s="2" customFormat="1" ht="11.25">
      <c r="A108" s="38"/>
      <c r="B108" s="39"/>
      <c r="C108" s="40"/>
      <c r="D108" s="199" t="s">
        <v>219</v>
      </c>
      <c r="E108" s="40"/>
      <c r="F108" s="200" t="s">
        <v>5078</v>
      </c>
      <c r="G108" s="40"/>
      <c r="H108" s="40"/>
      <c r="I108" s="196"/>
      <c r="J108" s="40"/>
      <c r="K108" s="40"/>
      <c r="L108" s="43"/>
      <c r="M108" s="197"/>
      <c r="N108" s="198"/>
      <c r="O108" s="68"/>
      <c r="P108" s="68"/>
      <c r="Q108" s="68"/>
      <c r="R108" s="68"/>
      <c r="S108" s="68"/>
      <c r="T108" s="68"/>
      <c r="U108" s="69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T108" s="21" t="s">
        <v>219</v>
      </c>
      <c r="AU108" s="21" t="s">
        <v>80</v>
      </c>
    </row>
    <row r="109" spans="1:65" s="2" customFormat="1" ht="19.5">
      <c r="A109" s="38"/>
      <c r="B109" s="39"/>
      <c r="C109" s="40"/>
      <c r="D109" s="194" t="s">
        <v>703</v>
      </c>
      <c r="E109" s="40"/>
      <c r="F109" s="244" t="s">
        <v>5079</v>
      </c>
      <c r="G109" s="40"/>
      <c r="H109" s="40"/>
      <c r="I109" s="196"/>
      <c r="J109" s="40"/>
      <c r="K109" s="40"/>
      <c r="L109" s="43"/>
      <c r="M109" s="197"/>
      <c r="N109" s="198"/>
      <c r="O109" s="68"/>
      <c r="P109" s="68"/>
      <c r="Q109" s="68"/>
      <c r="R109" s="68"/>
      <c r="S109" s="68"/>
      <c r="T109" s="68"/>
      <c r="U109" s="69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T109" s="21" t="s">
        <v>703</v>
      </c>
      <c r="AU109" s="21" t="s">
        <v>80</v>
      </c>
    </row>
    <row r="110" spans="1:65" s="2" customFormat="1" ht="16.5" customHeight="1">
      <c r="A110" s="38"/>
      <c r="B110" s="39"/>
      <c r="C110" s="182" t="s">
        <v>121</v>
      </c>
      <c r="D110" s="182" t="s">
        <v>212</v>
      </c>
      <c r="E110" s="183" t="s">
        <v>5080</v>
      </c>
      <c r="F110" s="184" t="s">
        <v>5081</v>
      </c>
      <c r="G110" s="185" t="s">
        <v>792</v>
      </c>
      <c r="H110" s="186">
        <v>1</v>
      </c>
      <c r="I110" s="187"/>
      <c r="J110" s="186">
        <f>ROUND(I110*H110,2)</f>
        <v>0</v>
      </c>
      <c r="K110" s="184" t="s">
        <v>215</v>
      </c>
      <c r="L110" s="43"/>
      <c r="M110" s="188" t="s">
        <v>18</v>
      </c>
      <c r="N110" s="189" t="s">
        <v>42</v>
      </c>
      <c r="O110" s="68"/>
      <c r="P110" s="190">
        <f>O110*H110</f>
        <v>0</v>
      </c>
      <c r="Q110" s="190">
        <v>0</v>
      </c>
      <c r="R110" s="190">
        <f>Q110*H110</f>
        <v>0</v>
      </c>
      <c r="S110" s="190">
        <v>0</v>
      </c>
      <c r="T110" s="190">
        <f>S110*H110</f>
        <v>0</v>
      </c>
      <c r="U110" s="191" t="s">
        <v>18</v>
      </c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R110" s="192" t="s">
        <v>5054</v>
      </c>
      <c r="AT110" s="192" t="s">
        <v>212</v>
      </c>
      <c r="AU110" s="192" t="s">
        <v>80</v>
      </c>
      <c r="AY110" s="21" t="s">
        <v>208</v>
      </c>
      <c r="BE110" s="193">
        <f>IF(N110="základní",J110,0)</f>
        <v>0</v>
      </c>
      <c r="BF110" s="193">
        <f>IF(N110="snížená",J110,0)</f>
        <v>0</v>
      </c>
      <c r="BG110" s="193">
        <f>IF(N110="zákl. přenesená",J110,0)</f>
        <v>0</v>
      </c>
      <c r="BH110" s="193">
        <f>IF(N110="sníž. přenesená",J110,0)</f>
        <v>0</v>
      </c>
      <c r="BI110" s="193">
        <f>IF(N110="nulová",J110,0)</f>
        <v>0</v>
      </c>
      <c r="BJ110" s="21" t="s">
        <v>76</v>
      </c>
      <c r="BK110" s="193">
        <f>ROUND(I110*H110,2)</f>
        <v>0</v>
      </c>
      <c r="BL110" s="21" t="s">
        <v>5054</v>
      </c>
      <c r="BM110" s="192" t="s">
        <v>5082</v>
      </c>
    </row>
    <row r="111" spans="1:65" s="2" customFormat="1" ht="11.25">
      <c r="A111" s="38"/>
      <c r="B111" s="39"/>
      <c r="C111" s="40"/>
      <c r="D111" s="194" t="s">
        <v>217</v>
      </c>
      <c r="E111" s="40"/>
      <c r="F111" s="195" t="s">
        <v>5081</v>
      </c>
      <c r="G111" s="40"/>
      <c r="H111" s="40"/>
      <c r="I111" s="196"/>
      <c r="J111" s="40"/>
      <c r="K111" s="40"/>
      <c r="L111" s="43"/>
      <c r="M111" s="197"/>
      <c r="N111" s="198"/>
      <c r="O111" s="68"/>
      <c r="P111" s="68"/>
      <c r="Q111" s="68"/>
      <c r="R111" s="68"/>
      <c r="S111" s="68"/>
      <c r="T111" s="68"/>
      <c r="U111" s="69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T111" s="21" t="s">
        <v>217</v>
      </c>
      <c r="AU111" s="21" t="s">
        <v>80</v>
      </c>
    </row>
    <row r="112" spans="1:65" s="2" customFormat="1" ht="11.25">
      <c r="A112" s="38"/>
      <c r="B112" s="39"/>
      <c r="C112" s="40"/>
      <c r="D112" s="199" t="s">
        <v>219</v>
      </c>
      <c r="E112" s="40"/>
      <c r="F112" s="200" t="s">
        <v>5083</v>
      </c>
      <c r="G112" s="40"/>
      <c r="H112" s="40"/>
      <c r="I112" s="196"/>
      <c r="J112" s="40"/>
      <c r="K112" s="40"/>
      <c r="L112" s="43"/>
      <c r="M112" s="197"/>
      <c r="N112" s="198"/>
      <c r="O112" s="68"/>
      <c r="P112" s="68"/>
      <c r="Q112" s="68"/>
      <c r="R112" s="68"/>
      <c r="S112" s="68"/>
      <c r="T112" s="68"/>
      <c r="U112" s="69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T112" s="21" t="s">
        <v>219</v>
      </c>
      <c r="AU112" s="21" t="s">
        <v>80</v>
      </c>
    </row>
    <row r="113" spans="1:65" s="2" customFormat="1" ht="16.5" customHeight="1">
      <c r="A113" s="38"/>
      <c r="B113" s="39"/>
      <c r="C113" s="182" t="s">
        <v>124</v>
      </c>
      <c r="D113" s="182" t="s">
        <v>212</v>
      </c>
      <c r="E113" s="183" t="s">
        <v>5084</v>
      </c>
      <c r="F113" s="184" t="s">
        <v>5085</v>
      </c>
      <c r="G113" s="185" t="s">
        <v>792</v>
      </c>
      <c r="H113" s="186">
        <v>1</v>
      </c>
      <c r="I113" s="187"/>
      <c r="J113" s="186">
        <f>ROUND(I113*H113,2)</f>
        <v>0</v>
      </c>
      <c r="K113" s="184" t="s">
        <v>215</v>
      </c>
      <c r="L113" s="43"/>
      <c r="M113" s="188" t="s">
        <v>18</v>
      </c>
      <c r="N113" s="189" t="s">
        <v>42</v>
      </c>
      <c r="O113" s="68"/>
      <c r="P113" s="190">
        <f>O113*H113</f>
        <v>0</v>
      </c>
      <c r="Q113" s="190">
        <v>0</v>
      </c>
      <c r="R113" s="190">
        <f>Q113*H113</f>
        <v>0</v>
      </c>
      <c r="S113" s="190">
        <v>0</v>
      </c>
      <c r="T113" s="190">
        <f>S113*H113</f>
        <v>0</v>
      </c>
      <c r="U113" s="191" t="s">
        <v>18</v>
      </c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R113" s="192" t="s">
        <v>5054</v>
      </c>
      <c r="AT113" s="192" t="s">
        <v>212</v>
      </c>
      <c r="AU113" s="192" t="s">
        <v>80</v>
      </c>
      <c r="AY113" s="21" t="s">
        <v>208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1" t="s">
        <v>76</v>
      </c>
      <c r="BK113" s="193">
        <f>ROUND(I113*H113,2)</f>
        <v>0</v>
      </c>
      <c r="BL113" s="21" t="s">
        <v>5054</v>
      </c>
      <c r="BM113" s="192" t="s">
        <v>5086</v>
      </c>
    </row>
    <row r="114" spans="1:65" s="2" customFormat="1" ht="11.25">
      <c r="A114" s="38"/>
      <c r="B114" s="39"/>
      <c r="C114" s="40"/>
      <c r="D114" s="194" t="s">
        <v>217</v>
      </c>
      <c r="E114" s="40"/>
      <c r="F114" s="195" t="s">
        <v>5085</v>
      </c>
      <c r="G114" s="40"/>
      <c r="H114" s="40"/>
      <c r="I114" s="196"/>
      <c r="J114" s="40"/>
      <c r="K114" s="40"/>
      <c r="L114" s="43"/>
      <c r="M114" s="197"/>
      <c r="N114" s="198"/>
      <c r="O114" s="68"/>
      <c r="P114" s="68"/>
      <c r="Q114" s="68"/>
      <c r="R114" s="68"/>
      <c r="S114" s="68"/>
      <c r="T114" s="68"/>
      <c r="U114" s="69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T114" s="21" t="s">
        <v>217</v>
      </c>
      <c r="AU114" s="21" t="s">
        <v>80</v>
      </c>
    </row>
    <row r="115" spans="1:65" s="2" customFormat="1" ht="11.25">
      <c r="A115" s="38"/>
      <c r="B115" s="39"/>
      <c r="C115" s="40"/>
      <c r="D115" s="199" t="s">
        <v>219</v>
      </c>
      <c r="E115" s="40"/>
      <c r="F115" s="200" t="s">
        <v>5087</v>
      </c>
      <c r="G115" s="40"/>
      <c r="H115" s="40"/>
      <c r="I115" s="196"/>
      <c r="J115" s="40"/>
      <c r="K115" s="40"/>
      <c r="L115" s="43"/>
      <c r="M115" s="197"/>
      <c r="N115" s="198"/>
      <c r="O115" s="68"/>
      <c r="P115" s="68"/>
      <c r="Q115" s="68"/>
      <c r="R115" s="68"/>
      <c r="S115" s="68"/>
      <c r="T115" s="68"/>
      <c r="U115" s="69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T115" s="21" t="s">
        <v>219</v>
      </c>
      <c r="AU115" s="21" t="s">
        <v>80</v>
      </c>
    </row>
    <row r="116" spans="1:65" s="2" customFormat="1" ht="16.5" customHeight="1">
      <c r="A116" s="38"/>
      <c r="B116" s="39"/>
      <c r="C116" s="182" t="s">
        <v>248</v>
      </c>
      <c r="D116" s="182" t="s">
        <v>212</v>
      </c>
      <c r="E116" s="183" t="s">
        <v>5088</v>
      </c>
      <c r="F116" s="184" t="s">
        <v>5089</v>
      </c>
      <c r="G116" s="185" t="s">
        <v>792</v>
      </c>
      <c r="H116" s="186">
        <v>2</v>
      </c>
      <c r="I116" s="187"/>
      <c r="J116" s="186">
        <f>ROUND(I116*H116,2)</f>
        <v>0</v>
      </c>
      <c r="K116" s="184" t="s">
        <v>215</v>
      </c>
      <c r="L116" s="43"/>
      <c r="M116" s="188" t="s">
        <v>18</v>
      </c>
      <c r="N116" s="189" t="s">
        <v>42</v>
      </c>
      <c r="O116" s="68"/>
      <c r="P116" s="190">
        <f>O116*H116</f>
        <v>0</v>
      </c>
      <c r="Q116" s="190">
        <v>0</v>
      </c>
      <c r="R116" s="190">
        <f>Q116*H116</f>
        <v>0</v>
      </c>
      <c r="S116" s="190">
        <v>0</v>
      </c>
      <c r="T116" s="190">
        <f>S116*H116</f>
        <v>0</v>
      </c>
      <c r="U116" s="191" t="s">
        <v>18</v>
      </c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R116" s="192" t="s">
        <v>5054</v>
      </c>
      <c r="AT116" s="192" t="s">
        <v>212</v>
      </c>
      <c r="AU116" s="192" t="s">
        <v>80</v>
      </c>
      <c r="AY116" s="21" t="s">
        <v>208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1" t="s">
        <v>76</v>
      </c>
      <c r="BK116" s="193">
        <f>ROUND(I116*H116,2)</f>
        <v>0</v>
      </c>
      <c r="BL116" s="21" t="s">
        <v>5054</v>
      </c>
      <c r="BM116" s="192" t="s">
        <v>5090</v>
      </c>
    </row>
    <row r="117" spans="1:65" s="2" customFormat="1" ht="11.25">
      <c r="A117" s="38"/>
      <c r="B117" s="39"/>
      <c r="C117" s="40"/>
      <c r="D117" s="194" t="s">
        <v>217</v>
      </c>
      <c r="E117" s="40"/>
      <c r="F117" s="195" t="s">
        <v>5089</v>
      </c>
      <c r="G117" s="40"/>
      <c r="H117" s="40"/>
      <c r="I117" s="196"/>
      <c r="J117" s="40"/>
      <c r="K117" s="40"/>
      <c r="L117" s="43"/>
      <c r="M117" s="197"/>
      <c r="N117" s="198"/>
      <c r="O117" s="68"/>
      <c r="P117" s="68"/>
      <c r="Q117" s="68"/>
      <c r="R117" s="68"/>
      <c r="S117" s="68"/>
      <c r="T117" s="68"/>
      <c r="U117" s="69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T117" s="21" t="s">
        <v>217</v>
      </c>
      <c r="AU117" s="21" t="s">
        <v>80</v>
      </c>
    </row>
    <row r="118" spans="1:65" s="2" customFormat="1" ht="11.25">
      <c r="A118" s="38"/>
      <c r="B118" s="39"/>
      <c r="C118" s="40"/>
      <c r="D118" s="199" t="s">
        <v>219</v>
      </c>
      <c r="E118" s="40"/>
      <c r="F118" s="200" t="s">
        <v>5091</v>
      </c>
      <c r="G118" s="40"/>
      <c r="H118" s="40"/>
      <c r="I118" s="196"/>
      <c r="J118" s="40"/>
      <c r="K118" s="40"/>
      <c r="L118" s="43"/>
      <c r="M118" s="197"/>
      <c r="N118" s="198"/>
      <c r="O118" s="68"/>
      <c r="P118" s="68"/>
      <c r="Q118" s="68"/>
      <c r="R118" s="68"/>
      <c r="S118" s="68"/>
      <c r="T118" s="68"/>
      <c r="U118" s="69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21" t="s">
        <v>219</v>
      </c>
      <c r="AU118" s="21" t="s">
        <v>80</v>
      </c>
    </row>
    <row r="119" spans="1:65" s="2" customFormat="1" ht="16.5" customHeight="1">
      <c r="A119" s="38"/>
      <c r="B119" s="39"/>
      <c r="C119" s="182" t="s">
        <v>301</v>
      </c>
      <c r="D119" s="182" t="s">
        <v>212</v>
      </c>
      <c r="E119" s="183" t="s">
        <v>5092</v>
      </c>
      <c r="F119" s="184" t="s">
        <v>5093</v>
      </c>
      <c r="G119" s="185" t="s">
        <v>792</v>
      </c>
      <c r="H119" s="186">
        <v>1</v>
      </c>
      <c r="I119" s="187"/>
      <c r="J119" s="186">
        <f>ROUND(I119*H119,2)</f>
        <v>0</v>
      </c>
      <c r="K119" s="184" t="s">
        <v>215</v>
      </c>
      <c r="L119" s="43"/>
      <c r="M119" s="188" t="s">
        <v>18</v>
      </c>
      <c r="N119" s="189" t="s">
        <v>42</v>
      </c>
      <c r="O119" s="68"/>
      <c r="P119" s="190">
        <f>O119*H119</f>
        <v>0</v>
      </c>
      <c r="Q119" s="190">
        <v>0</v>
      </c>
      <c r="R119" s="190">
        <f>Q119*H119</f>
        <v>0</v>
      </c>
      <c r="S119" s="190">
        <v>0</v>
      </c>
      <c r="T119" s="190">
        <f>S119*H119</f>
        <v>0</v>
      </c>
      <c r="U119" s="191" t="s">
        <v>18</v>
      </c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R119" s="192" t="s">
        <v>5054</v>
      </c>
      <c r="AT119" s="192" t="s">
        <v>212</v>
      </c>
      <c r="AU119" s="192" t="s">
        <v>80</v>
      </c>
      <c r="AY119" s="21" t="s">
        <v>208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1" t="s">
        <v>76</v>
      </c>
      <c r="BK119" s="193">
        <f>ROUND(I119*H119,2)</f>
        <v>0</v>
      </c>
      <c r="BL119" s="21" t="s">
        <v>5054</v>
      </c>
      <c r="BM119" s="192" t="s">
        <v>5094</v>
      </c>
    </row>
    <row r="120" spans="1:65" s="2" customFormat="1" ht="11.25">
      <c r="A120" s="38"/>
      <c r="B120" s="39"/>
      <c r="C120" s="40"/>
      <c r="D120" s="194" t="s">
        <v>217</v>
      </c>
      <c r="E120" s="40"/>
      <c r="F120" s="195" t="s">
        <v>5093</v>
      </c>
      <c r="G120" s="40"/>
      <c r="H120" s="40"/>
      <c r="I120" s="196"/>
      <c r="J120" s="40"/>
      <c r="K120" s="40"/>
      <c r="L120" s="43"/>
      <c r="M120" s="197"/>
      <c r="N120" s="198"/>
      <c r="O120" s="68"/>
      <c r="P120" s="68"/>
      <c r="Q120" s="68"/>
      <c r="R120" s="68"/>
      <c r="S120" s="68"/>
      <c r="T120" s="68"/>
      <c r="U120" s="69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T120" s="21" t="s">
        <v>217</v>
      </c>
      <c r="AU120" s="21" t="s">
        <v>80</v>
      </c>
    </row>
    <row r="121" spans="1:65" s="2" customFormat="1" ht="11.25">
      <c r="A121" s="38"/>
      <c r="B121" s="39"/>
      <c r="C121" s="40"/>
      <c r="D121" s="199" t="s">
        <v>219</v>
      </c>
      <c r="E121" s="40"/>
      <c r="F121" s="200" t="s">
        <v>5095</v>
      </c>
      <c r="G121" s="40"/>
      <c r="H121" s="40"/>
      <c r="I121" s="196"/>
      <c r="J121" s="40"/>
      <c r="K121" s="40"/>
      <c r="L121" s="43"/>
      <c r="M121" s="197"/>
      <c r="N121" s="198"/>
      <c r="O121" s="68"/>
      <c r="P121" s="68"/>
      <c r="Q121" s="68"/>
      <c r="R121" s="68"/>
      <c r="S121" s="68"/>
      <c r="T121" s="68"/>
      <c r="U121" s="69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21" t="s">
        <v>219</v>
      </c>
      <c r="AU121" s="21" t="s">
        <v>80</v>
      </c>
    </row>
    <row r="122" spans="1:65" s="12" customFormat="1" ht="22.9" customHeight="1">
      <c r="B122" s="166"/>
      <c r="C122" s="167"/>
      <c r="D122" s="168" t="s">
        <v>70</v>
      </c>
      <c r="E122" s="180" t="s">
        <v>5096</v>
      </c>
      <c r="F122" s="180" t="s">
        <v>5097</v>
      </c>
      <c r="G122" s="167"/>
      <c r="H122" s="167"/>
      <c r="I122" s="170"/>
      <c r="J122" s="181">
        <f>BK122</f>
        <v>0</v>
      </c>
      <c r="K122" s="167"/>
      <c r="L122" s="172"/>
      <c r="M122" s="173"/>
      <c r="N122" s="174"/>
      <c r="O122" s="174"/>
      <c r="P122" s="175">
        <f>SUM(P123:P140)</f>
        <v>0</v>
      </c>
      <c r="Q122" s="174"/>
      <c r="R122" s="175">
        <f>SUM(R123:R140)</f>
        <v>0</v>
      </c>
      <c r="S122" s="174"/>
      <c r="T122" s="175">
        <f>SUM(T123:T140)</f>
        <v>0</v>
      </c>
      <c r="U122" s="176"/>
      <c r="AR122" s="177" t="s">
        <v>94</v>
      </c>
      <c r="AT122" s="178" t="s">
        <v>70</v>
      </c>
      <c r="AU122" s="178" t="s">
        <v>76</v>
      </c>
      <c r="AY122" s="177" t="s">
        <v>208</v>
      </c>
      <c r="BK122" s="179">
        <f>SUM(BK123:BK140)</f>
        <v>0</v>
      </c>
    </row>
    <row r="123" spans="1:65" s="2" customFormat="1" ht="16.5" customHeight="1">
      <c r="A123" s="38"/>
      <c r="B123" s="39"/>
      <c r="C123" s="182" t="s">
        <v>308</v>
      </c>
      <c r="D123" s="182" t="s">
        <v>212</v>
      </c>
      <c r="E123" s="183" t="s">
        <v>5098</v>
      </c>
      <c r="F123" s="184" t="s">
        <v>5099</v>
      </c>
      <c r="G123" s="185" t="s">
        <v>792</v>
      </c>
      <c r="H123" s="186">
        <v>1</v>
      </c>
      <c r="I123" s="187"/>
      <c r="J123" s="186">
        <f>ROUND(I123*H123,2)</f>
        <v>0</v>
      </c>
      <c r="K123" s="184" t="s">
        <v>215</v>
      </c>
      <c r="L123" s="43"/>
      <c r="M123" s="188" t="s">
        <v>18</v>
      </c>
      <c r="N123" s="189" t="s">
        <v>42</v>
      </c>
      <c r="O123" s="68"/>
      <c r="P123" s="190">
        <f>O123*H123</f>
        <v>0</v>
      </c>
      <c r="Q123" s="190">
        <v>0</v>
      </c>
      <c r="R123" s="190">
        <f>Q123*H123</f>
        <v>0</v>
      </c>
      <c r="S123" s="190">
        <v>0</v>
      </c>
      <c r="T123" s="190">
        <f>S123*H123</f>
        <v>0</v>
      </c>
      <c r="U123" s="191" t="s">
        <v>18</v>
      </c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92" t="s">
        <v>5054</v>
      </c>
      <c r="AT123" s="192" t="s">
        <v>212</v>
      </c>
      <c r="AU123" s="192" t="s">
        <v>80</v>
      </c>
      <c r="AY123" s="21" t="s">
        <v>208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1" t="s">
        <v>76</v>
      </c>
      <c r="BK123" s="193">
        <f>ROUND(I123*H123,2)</f>
        <v>0</v>
      </c>
      <c r="BL123" s="21" t="s">
        <v>5054</v>
      </c>
      <c r="BM123" s="192" t="s">
        <v>5100</v>
      </c>
    </row>
    <row r="124" spans="1:65" s="2" customFormat="1" ht="11.25">
      <c r="A124" s="38"/>
      <c r="B124" s="39"/>
      <c r="C124" s="40"/>
      <c r="D124" s="194" t="s">
        <v>217</v>
      </c>
      <c r="E124" s="40"/>
      <c r="F124" s="195" t="s">
        <v>5099</v>
      </c>
      <c r="G124" s="40"/>
      <c r="H124" s="40"/>
      <c r="I124" s="196"/>
      <c r="J124" s="40"/>
      <c r="K124" s="40"/>
      <c r="L124" s="43"/>
      <c r="M124" s="197"/>
      <c r="N124" s="198"/>
      <c r="O124" s="68"/>
      <c r="P124" s="68"/>
      <c r="Q124" s="68"/>
      <c r="R124" s="68"/>
      <c r="S124" s="68"/>
      <c r="T124" s="68"/>
      <c r="U124" s="69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21" t="s">
        <v>217</v>
      </c>
      <c r="AU124" s="21" t="s">
        <v>80</v>
      </c>
    </row>
    <row r="125" spans="1:65" s="2" customFormat="1" ht="11.25">
      <c r="A125" s="38"/>
      <c r="B125" s="39"/>
      <c r="C125" s="40"/>
      <c r="D125" s="199" t="s">
        <v>219</v>
      </c>
      <c r="E125" s="40"/>
      <c r="F125" s="200" t="s">
        <v>5101</v>
      </c>
      <c r="G125" s="40"/>
      <c r="H125" s="40"/>
      <c r="I125" s="196"/>
      <c r="J125" s="40"/>
      <c r="K125" s="40"/>
      <c r="L125" s="43"/>
      <c r="M125" s="197"/>
      <c r="N125" s="198"/>
      <c r="O125" s="68"/>
      <c r="P125" s="68"/>
      <c r="Q125" s="68"/>
      <c r="R125" s="68"/>
      <c r="S125" s="68"/>
      <c r="T125" s="68"/>
      <c r="U125" s="69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21" t="s">
        <v>219</v>
      </c>
      <c r="AU125" s="21" t="s">
        <v>80</v>
      </c>
    </row>
    <row r="126" spans="1:65" s="2" customFormat="1" ht="24.2" customHeight="1">
      <c r="A126" s="38"/>
      <c r="B126" s="39"/>
      <c r="C126" s="182" t="s">
        <v>8</v>
      </c>
      <c r="D126" s="182" t="s">
        <v>212</v>
      </c>
      <c r="E126" s="183" t="s">
        <v>5102</v>
      </c>
      <c r="F126" s="184" t="s">
        <v>5103</v>
      </c>
      <c r="G126" s="185" t="s">
        <v>792</v>
      </c>
      <c r="H126" s="186">
        <v>1</v>
      </c>
      <c r="I126" s="187"/>
      <c r="J126" s="186">
        <f>ROUND(I126*H126,2)</f>
        <v>0</v>
      </c>
      <c r="K126" s="184" t="s">
        <v>18</v>
      </c>
      <c r="L126" s="43"/>
      <c r="M126" s="188" t="s">
        <v>18</v>
      </c>
      <c r="N126" s="189" t="s">
        <v>42</v>
      </c>
      <c r="O126" s="68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0">
        <f>S126*H126</f>
        <v>0</v>
      </c>
      <c r="U126" s="191" t="s">
        <v>18</v>
      </c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2" t="s">
        <v>5054</v>
      </c>
      <c r="AT126" s="192" t="s">
        <v>212</v>
      </c>
      <c r="AU126" s="192" t="s">
        <v>80</v>
      </c>
      <c r="AY126" s="21" t="s">
        <v>208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1" t="s">
        <v>76</v>
      </c>
      <c r="BK126" s="193">
        <f>ROUND(I126*H126,2)</f>
        <v>0</v>
      </c>
      <c r="BL126" s="21" t="s">
        <v>5054</v>
      </c>
      <c r="BM126" s="192" t="s">
        <v>5104</v>
      </c>
    </row>
    <row r="127" spans="1:65" s="2" customFormat="1" ht="11.25">
      <c r="A127" s="38"/>
      <c r="B127" s="39"/>
      <c r="C127" s="40"/>
      <c r="D127" s="194" t="s">
        <v>217</v>
      </c>
      <c r="E127" s="40"/>
      <c r="F127" s="195" t="s">
        <v>5103</v>
      </c>
      <c r="G127" s="40"/>
      <c r="H127" s="40"/>
      <c r="I127" s="196"/>
      <c r="J127" s="40"/>
      <c r="K127" s="40"/>
      <c r="L127" s="43"/>
      <c r="M127" s="197"/>
      <c r="N127" s="198"/>
      <c r="O127" s="68"/>
      <c r="P127" s="68"/>
      <c r="Q127" s="68"/>
      <c r="R127" s="68"/>
      <c r="S127" s="68"/>
      <c r="T127" s="68"/>
      <c r="U127" s="69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21" t="s">
        <v>217</v>
      </c>
      <c r="AU127" s="21" t="s">
        <v>80</v>
      </c>
    </row>
    <row r="128" spans="1:65" s="2" customFormat="1" ht="19.5">
      <c r="A128" s="38"/>
      <c r="B128" s="39"/>
      <c r="C128" s="40"/>
      <c r="D128" s="194" t="s">
        <v>703</v>
      </c>
      <c r="E128" s="40"/>
      <c r="F128" s="244" t="s">
        <v>5105</v>
      </c>
      <c r="G128" s="40"/>
      <c r="H128" s="40"/>
      <c r="I128" s="196"/>
      <c r="J128" s="40"/>
      <c r="K128" s="40"/>
      <c r="L128" s="43"/>
      <c r="M128" s="197"/>
      <c r="N128" s="198"/>
      <c r="O128" s="68"/>
      <c r="P128" s="68"/>
      <c r="Q128" s="68"/>
      <c r="R128" s="68"/>
      <c r="S128" s="68"/>
      <c r="T128" s="68"/>
      <c r="U128" s="69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21" t="s">
        <v>703</v>
      </c>
      <c r="AU128" s="21" t="s">
        <v>80</v>
      </c>
    </row>
    <row r="129" spans="1:65" s="2" customFormat="1" ht="24.2" customHeight="1">
      <c r="A129" s="38"/>
      <c r="B129" s="39"/>
      <c r="C129" s="182" t="s">
        <v>322</v>
      </c>
      <c r="D129" s="182" t="s">
        <v>212</v>
      </c>
      <c r="E129" s="183" t="s">
        <v>5106</v>
      </c>
      <c r="F129" s="184" t="s">
        <v>5107</v>
      </c>
      <c r="G129" s="185" t="s">
        <v>792</v>
      </c>
      <c r="H129" s="186">
        <v>1</v>
      </c>
      <c r="I129" s="187"/>
      <c r="J129" s="186">
        <f>ROUND(I129*H129,2)</f>
        <v>0</v>
      </c>
      <c r="K129" s="184" t="s">
        <v>18</v>
      </c>
      <c r="L129" s="43"/>
      <c r="M129" s="188" t="s">
        <v>18</v>
      </c>
      <c r="N129" s="189" t="s">
        <v>42</v>
      </c>
      <c r="O129" s="68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0">
        <f>S129*H129</f>
        <v>0</v>
      </c>
      <c r="U129" s="191" t="s">
        <v>18</v>
      </c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5054</v>
      </c>
      <c r="AT129" s="192" t="s">
        <v>212</v>
      </c>
      <c r="AU129" s="192" t="s">
        <v>80</v>
      </c>
      <c r="AY129" s="21" t="s">
        <v>208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1" t="s">
        <v>76</v>
      </c>
      <c r="BK129" s="193">
        <f>ROUND(I129*H129,2)</f>
        <v>0</v>
      </c>
      <c r="BL129" s="21" t="s">
        <v>5054</v>
      </c>
      <c r="BM129" s="192" t="s">
        <v>5108</v>
      </c>
    </row>
    <row r="130" spans="1:65" s="2" customFormat="1" ht="11.25">
      <c r="A130" s="38"/>
      <c r="B130" s="39"/>
      <c r="C130" s="40"/>
      <c r="D130" s="194" t="s">
        <v>217</v>
      </c>
      <c r="E130" s="40"/>
      <c r="F130" s="195" t="s">
        <v>5107</v>
      </c>
      <c r="G130" s="40"/>
      <c r="H130" s="40"/>
      <c r="I130" s="196"/>
      <c r="J130" s="40"/>
      <c r="K130" s="40"/>
      <c r="L130" s="43"/>
      <c r="M130" s="197"/>
      <c r="N130" s="198"/>
      <c r="O130" s="68"/>
      <c r="P130" s="68"/>
      <c r="Q130" s="68"/>
      <c r="R130" s="68"/>
      <c r="S130" s="68"/>
      <c r="T130" s="68"/>
      <c r="U130" s="69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21" t="s">
        <v>217</v>
      </c>
      <c r="AU130" s="21" t="s">
        <v>80</v>
      </c>
    </row>
    <row r="131" spans="1:65" s="2" customFormat="1" ht="19.5">
      <c r="A131" s="38"/>
      <c r="B131" s="39"/>
      <c r="C131" s="40"/>
      <c r="D131" s="194" t="s">
        <v>703</v>
      </c>
      <c r="E131" s="40"/>
      <c r="F131" s="244" t="s">
        <v>5105</v>
      </c>
      <c r="G131" s="40"/>
      <c r="H131" s="40"/>
      <c r="I131" s="196"/>
      <c r="J131" s="40"/>
      <c r="K131" s="40"/>
      <c r="L131" s="43"/>
      <c r="M131" s="197"/>
      <c r="N131" s="198"/>
      <c r="O131" s="68"/>
      <c r="P131" s="68"/>
      <c r="Q131" s="68"/>
      <c r="R131" s="68"/>
      <c r="S131" s="68"/>
      <c r="T131" s="68"/>
      <c r="U131" s="69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21" t="s">
        <v>703</v>
      </c>
      <c r="AU131" s="21" t="s">
        <v>80</v>
      </c>
    </row>
    <row r="132" spans="1:65" s="2" customFormat="1" ht="24.2" customHeight="1">
      <c r="A132" s="38"/>
      <c r="B132" s="39"/>
      <c r="C132" s="182" t="s">
        <v>328</v>
      </c>
      <c r="D132" s="182" t="s">
        <v>212</v>
      </c>
      <c r="E132" s="183" t="s">
        <v>5109</v>
      </c>
      <c r="F132" s="184" t="s">
        <v>5110</v>
      </c>
      <c r="G132" s="185" t="s">
        <v>792</v>
      </c>
      <c r="H132" s="186">
        <v>1</v>
      </c>
      <c r="I132" s="187"/>
      <c r="J132" s="186">
        <f>ROUND(I132*H132,2)</f>
        <v>0</v>
      </c>
      <c r="K132" s="184" t="s">
        <v>18</v>
      </c>
      <c r="L132" s="43"/>
      <c r="M132" s="188" t="s">
        <v>18</v>
      </c>
      <c r="N132" s="189" t="s">
        <v>42</v>
      </c>
      <c r="O132" s="68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0">
        <f>S132*H132</f>
        <v>0</v>
      </c>
      <c r="U132" s="191" t="s">
        <v>18</v>
      </c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5054</v>
      </c>
      <c r="AT132" s="192" t="s">
        <v>212</v>
      </c>
      <c r="AU132" s="192" t="s">
        <v>80</v>
      </c>
      <c r="AY132" s="21" t="s">
        <v>208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1" t="s">
        <v>76</v>
      </c>
      <c r="BK132" s="193">
        <f>ROUND(I132*H132,2)</f>
        <v>0</v>
      </c>
      <c r="BL132" s="21" t="s">
        <v>5054</v>
      </c>
      <c r="BM132" s="192" t="s">
        <v>5111</v>
      </c>
    </row>
    <row r="133" spans="1:65" s="2" customFormat="1" ht="11.25">
      <c r="A133" s="38"/>
      <c r="B133" s="39"/>
      <c r="C133" s="40"/>
      <c r="D133" s="194" t="s">
        <v>217</v>
      </c>
      <c r="E133" s="40"/>
      <c r="F133" s="195" t="s">
        <v>5110</v>
      </c>
      <c r="G133" s="40"/>
      <c r="H133" s="40"/>
      <c r="I133" s="196"/>
      <c r="J133" s="40"/>
      <c r="K133" s="40"/>
      <c r="L133" s="43"/>
      <c r="M133" s="197"/>
      <c r="N133" s="198"/>
      <c r="O133" s="68"/>
      <c r="P133" s="68"/>
      <c r="Q133" s="68"/>
      <c r="R133" s="68"/>
      <c r="S133" s="68"/>
      <c r="T133" s="68"/>
      <c r="U133" s="69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21" t="s">
        <v>217</v>
      </c>
      <c r="AU133" s="21" t="s">
        <v>80</v>
      </c>
    </row>
    <row r="134" spans="1:65" s="2" customFormat="1" ht="19.5">
      <c r="A134" s="38"/>
      <c r="B134" s="39"/>
      <c r="C134" s="40"/>
      <c r="D134" s="194" t="s">
        <v>703</v>
      </c>
      <c r="E134" s="40"/>
      <c r="F134" s="244" t="s">
        <v>5105</v>
      </c>
      <c r="G134" s="40"/>
      <c r="H134" s="40"/>
      <c r="I134" s="196"/>
      <c r="J134" s="40"/>
      <c r="K134" s="40"/>
      <c r="L134" s="43"/>
      <c r="M134" s="197"/>
      <c r="N134" s="198"/>
      <c r="O134" s="68"/>
      <c r="P134" s="68"/>
      <c r="Q134" s="68"/>
      <c r="R134" s="68"/>
      <c r="S134" s="68"/>
      <c r="T134" s="68"/>
      <c r="U134" s="69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21" t="s">
        <v>703</v>
      </c>
      <c r="AU134" s="21" t="s">
        <v>80</v>
      </c>
    </row>
    <row r="135" spans="1:65" s="2" customFormat="1" ht="16.5" customHeight="1">
      <c r="A135" s="38"/>
      <c r="B135" s="39"/>
      <c r="C135" s="182" t="s">
        <v>335</v>
      </c>
      <c r="D135" s="182" t="s">
        <v>212</v>
      </c>
      <c r="E135" s="183" t="s">
        <v>5112</v>
      </c>
      <c r="F135" s="184" t="s">
        <v>5113</v>
      </c>
      <c r="G135" s="185" t="s">
        <v>792</v>
      </c>
      <c r="H135" s="186">
        <v>1</v>
      </c>
      <c r="I135" s="187"/>
      <c r="J135" s="186">
        <f>ROUND(I135*H135,2)</f>
        <v>0</v>
      </c>
      <c r="K135" s="184" t="s">
        <v>215</v>
      </c>
      <c r="L135" s="43"/>
      <c r="M135" s="188" t="s">
        <v>18</v>
      </c>
      <c r="N135" s="189" t="s">
        <v>42</v>
      </c>
      <c r="O135" s="68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0">
        <f>S135*H135</f>
        <v>0</v>
      </c>
      <c r="U135" s="191" t="s">
        <v>18</v>
      </c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5054</v>
      </c>
      <c r="AT135" s="192" t="s">
        <v>212</v>
      </c>
      <c r="AU135" s="192" t="s">
        <v>80</v>
      </c>
      <c r="AY135" s="21" t="s">
        <v>208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1" t="s">
        <v>76</v>
      </c>
      <c r="BK135" s="193">
        <f>ROUND(I135*H135,2)</f>
        <v>0</v>
      </c>
      <c r="BL135" s="21" t="s">
        <v>5054</v>
      </c>
      <c r="BM135" s="192" t="s">
        <v>5114</v>
      </c>
    </row>
    <row r="136" spans="1:65" s="2" customFormat="1" ht="11.25">
      <c r="A136" s="38"/>
      <c r="B136" s="39"/>
      <c r="C136" s="40"/>
      <c r="D136" s="194" t="s">
        <v>217</v>
      </c>
      <c r="E136" s="40"/>
      <c r="F136" s="195" t="s">
        <v>5113</v>
      </c>
      <c r="G136" s="40"/>
      <c r="H136" s="40"/>
      <c r="I136" s="196"/>
      <c r="J136" s="40"/>
      <c r="K136" s="40"/>
      <c r="L136" s="43"/>
      <c r="M136" s="197"/>
      <c r="N136" s="198"/>
      <c r="O136" s="68"/>
      <c r="P136" s="68"/>
      <c r="Q136" s="68"/>
      <c r="R136" s="68"/>
      <c r="S136" s="68"/>
      <c r="T136" s="68"/>
      <c r="U136" s="69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21" t="s">
        <v>217</v>
      </c>
      <c r="AU136" s="21" t="s">
        <v>80</v>
      </c>
    </row>
    <row r="137" spans="1:65" s="2" customFormat="1" ht="11.25">
      <c r="A137" s="38"/>
      <c r="B137" s="39"/>
      <c r="C137" s="40"/>
      <c r="D137" s="199" t="s">
        <v>219</v>
      </c>
      <c r="E137" s="40"/>
      <c r="F137" s="200" t="s">
        <v>5115</v>
      </c>
      <c r="G137" s="40"/>
      <c r="H137" s="40"/>
      <c r="I137" s="196"/>
      <c r="J137" s="40"/>
      <c r="K137" s="40"/>
      <c r="L137" s="43"/>
      <c r="M137" s="197"/>
      <c r="N137" s="198"/>
      <c r="O137" s="68"/>
      <c r="P137" s="68"/>
      <c r="Q137" s="68"/>
      <c r="R137" s="68"/>
      <c r="S137" s="68"/>
      <c r="T137" s="68"/>
      <c r="U137" s="69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21" t="s">
        <v>219</v>
      </c>
      <c r="AU137" s="21" t="s">
        <v>80</v>
      </c>
    </row>
    <row r="138" spans="1:65" s="2" customFormat="1" ht="16.5" customHeight="1">
      <c r="A138" s="38"/>
      <c r="B138" s="39"/>
      <c r="C138" s="182" t="s">
        <v>343</v>
      </c>
      <c r="D138" s="182" t="s">
        <v>212</v>
      </c>
      <c r="E138" s="183" t="s">
        <v>5116</v>
      </c>
      <c r="F138" s="184" t="s">
        <v>5117</v>
      </c>
      <c r="G138" s="185" t="s">
        <v>792</v>
      </c>
      <c r="H138" s="186">
        <v>1</v>
      </c>
      <c r="I138" s="187"/>
      <c r="J138" s="186">
        <f>ROUND(I138*H138,2)</f>
        <v>0</v>
      </c>
      <c r="K138" s="184" t="s">
        <v>215</v>
      </c>
      <c r="L138" s="43"/>
      <c r="M138" s="188" t="s">
        <v>18</v>
      </c>
      <c r="N138" s="189" t="s">
        <v>42</v>
      </c>
      <c r="O138" s="68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0">
        <f>S138*H138</f>
        <v>0</v>
      </c>
      <c r="U138" s="191" t="s">
        <v>18</v>
      </c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5054</v>
      </c>
      <c r="AT138" s="192" t="s">
        <v>212</v>
      </c>
      <c r="AU138" s="192" t="s">
        <v>80</v>
      </c>
      <c r="AY138" s="21" t="s">
        <v>208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21" t="s">
        <v>76</v>
      </c>
      <c r="BK138" s="193">
        <f>ROUND(I138*H138,2)</f>
        <v>0</v>
      </c>
      <c r="BL138" s="21" t="s">
        <v>5054</v>
      </c>
      <c r="BM138" s="192" t="s">
        <v>5118</v>
      </c>
    </row>
    <row r="139" spans="1:65" s="2" customFormat="1" ht="11.25">
      <c r="A139" s="38"/>
      <c r="B139" s="39"/>
      <c r="C139" s="40"/>
      <c r="D139" s="194" t="s">
        <v>217</v>
      </c>
      <c r="E139" s="40"/>
      <c r="F139" s="195" t="s">
        <v>5117</v>
      </c>
      <c r="G139" s="40"/>
      <c r="H139" s="40"/>
      <c r="I139" s="196"/>
      <c r="J139" s="40"/>
      <c r="K139" s="40"/>
      <c r="L139" s="43"/>
      <c r="M139" s="197"/>
      <c r="N139" s="198"/>
      <c r="O139" s="68"/>
      <c r="P139" s="68"/>
      <c r="Q139" s="68"/>
      <c r="R139" s="68"/>
      <c r="S139" s="68"/>
      <c r="T139" s="68"/>
      <c r="U139" s="69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21" t="s">
        <v>217</v>
      </c>
      <c r="AU139" s="21" t="s">
        <v>80</v>
      </c>
    </row>
    <row r="140" spans="1:65" s="2" customFormat="1" ht="11.25">
      <c r="A140" s="38"/>
      <c r="B140" s="39"/>
      <c r="C140" s="40"/>
      <c r="D140" s="199" t="s">
        <v>219</v>
      </c>
      <c r="E140" s="40"/>
      <c r="F140" s="200" t="s">
        <v>5119</v>
      </c>
      <c r="G140" s="40"/>
      <c r="H140" s="40"/>
      <c r="I140" s="196"/>
      <c r="J140" s="40"/>
      <c r="K140" s="40"/>
      <c r="L140" s="43"/>
      <c r="M140" s="197"/>
      <c r="N140" s="198"/>
      <c r="O140" s="68"/>
      <c r="P140" s="68"/>
      <c r="Q140" s="68"/>
      <c r="R140" s="68"/>
      <c r="S140" s="68"/>
      <c r="T140" s="68"/>
      <c r="U140" s="69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21" t="s">
        <v>219</v>
      </c>
      <c r="AU140" s="21" t="s">
        <v>80</v>
      </c>
    </row>
    <row r="141" spans="1:65" s="12" customFormat="1" ht="22.9" customHeight="1">
      <c r="B141" s="166"/>
      <c r="C141" s="167"/>
      <c r="D141" s="168" t="s">
        <v>70</v>
      </c>
      <c r="E141" s="180" t="s">
        <v>5120</v>
      </c>
      <c r="F141" s="180" t="s">
        <v>5121</v>
      </c>
      <c r="G141" s="167"/>
      <c r="H141" s="167"/>
      <c r="I141" s="170"/>
      <c r="J141" s="181">
        <f>BK141</f>
        <v>0</v>
      </c>
      <c r="K141" s="167"/>
      <c r="L141" s="172"/>
      <c r="M141" s="173"/>
      <c r="N141" s="174"/>
      <c r="O141" s="174"/>
      <c r="P141" s="175">
        <f>SUM(P142:P144)</f>
        <v>0</v>
      </c>
      <c r="Q141" s="174"/>
      <c r="R141" s="175">
        <f>SUM(R142:R144)</f>
        <v>0</v>
      </c>
      <c r="S141" s="174"/>
      <c r="T141" s="175">
        <f>SUM(T142:T144)</f>
        <v>0</v>
      </c>
      <c r="U141" s="176"/>
      <c r="AR141" s="177" t="s">
        <v>94</v>
      </c>
      <c r="AT141" s="178" t="s">
        <v>70</v>
      </c>
      <c r="AU141" s="178" t="s">
        <v>76</v>
      </c>
      <c r="AY141" s="177" t="s">
        <v>208</v>
      </c>
      <c r="BK141" s="179">
        <f>SUM(BK142:BK144)</f>
        <v>0</v>
      </c>
    </row>
    <row r="142" spans="1:65" s="2" customFormat="1" ht="16.5" customHeight="1">
      <c r="A142" s="38"/>
      <c r="B142" s="39"/>
      <c r="C142" s="182" t="s">
        <v>357</v>
      </c>
      <c r="D142" s="182" t="s">
        <v>212</v>
      </c>
      <c r="E142" s="183" t="s">
        <v>5122</v>
      </c>
      <c r="F142" s="184" t="s">
        <v>5123</v>
      </c>
      <c r="G142" s="185" t="s">
        <v>792</v>
      </c>
      <c r="H142" s="186">
        <v>1</v>
      </c>
      <c r="I142" s="187"/>
      <c r="J142" s="186">
        <f>ROUND(I142*H142,2)</f>
        <v>0</v>
      </c>
      <c r="K142" s="184" t="s">
        <v>215</v>
      </c>
      <c r="L142" s="43"/>
      <c r="M142" s="188" t="s">
        <v>18</v>
      </c>
      <c r="N142" s="189" t="s">
        <v>42</v>
      </c>
      <c r="O142" s="68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0">
        <f>S142*H142</f>
        <v>0</v>
      </c>
      <c r="U142" s="191" t="s">
        <v>18</v>
      </c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5054</v>
      </c>
      <c r="AT142" s="192" t="s">
        <v>212</v>
      </c>
      <c r="AU142" s="192" t="s">
        <v>80</v>
      </c>
      <c r="AY142" s="21" t="s">
        <v>208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1" t="s">
        <v>76</v>
      </c>
      <c r="BK142" s="193">
        <f>ROUND(I142*H142,2)</f>
        <v>0</v>
      </c>
      <c r="BL142" s="21" t="s">
        <v>5054</v>
      </c>
      <c r="BM142" s="192" t="s">
        <v>5124</v>
      </c>
    </row>
    <row r="143" spans="1:65" s="2" customFormat="1" ht="11.25">
      <c r="A143" s="38"/>
      <c r="B143" s="39"/>
      <c r="C143" s="40"/>
      <c r="D143" s="194" t="s">
        <v>217</v>
      </c>
      <c r="E143" s="40"/>
      <c r="F143" s="195" t="s">
        <v>5123</v>
      </c>
      <c r="G143" s="40"/>
      <c r="H143" s="40"/>
      <c r="I143" s="196"/>
      <c r="J143" s="40"/>
      <c r="K143" s="40"/>
      <c r="L143" s="43"/>
      <c r="M143" s="197"/>
      <c r="N143" s="198"/>
      <c r="O143" s="68"/>
      <c r="P143" s="68"/>
      <c r="Q143" s="68"/>
      <c r="R143" s="68"/>
      <c r="S143" s="68"/>
      <c r="T143" s="68"/>
      <c r="U143" s="69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21" t="s">
        <v>217</v>
      </c>
      <c r="AU143" s="21" t="s">
        <v>80</v>
      </c>
    </row>
    <row r="144" spans="1:65" s="2" customFormat="1" ht="11.25">
      <c r="A144" s="38"/>
      <c r="B144" s="39"/>
      <c r="C144" s="40"/>
      <c r="D144" s="199" t="s">
        <v>219</v>
      </c>
      <c r="E144" s="40"/>
      <c r="F144" s="200" t="s">
        <v>5125</v>
      </c>
      <c r="G144" s="40"/>
      <c r="H144" s="40"/>
      <c r="I144" s="196"/>
      <c r="J144" s="40"/>
      <c r="K144" s="40"/>
      <c r="L144" s="43"/>
      <c r="M144" s="197"/>
      <c r="N144" s="198"/>
      <c r="O144" s="68"/>
      <c r="P144" s="68"/>
      <c r="Q144" s="68"/>
      <c r="R144" s="68"/>
      <c r="S144" s="68"/>
      <c r="T144" s="68"/>
      <c r="U144" s="69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21" t="s">
        <v>219</v>
      </c>
      <c r="AU144" s="21" t="s">
        <v>80</v>
      </c>
    </row>
    <row r="145" spans="1:65" s="12" customFormat="1" ht="22.9" customHeight="1">
      <c r="B145" s="166"/>
      <c r="C145" s="167"/>
      <c r="D145" s="168" t="s">
        <v>70</v>
      </c>
      <c r="E145" s="180" t="s">
        <v>5126</v>
      </c>
      <c r="F145" s="180" t="s">
        <v>5127</v>
      </c>
      <c r="G145" s="167"/>
      <c r="H145" s="167"/>
      <c r="I145" s="170"/>
      <c r="J145" s="181">
        <f>BK145</f>
        <v>0</v>
      </c>
      <c r="K145" s="167"/>
      <c r="L145" s="172"/>
      <c r="M145" s="173"/>
      <c r="N145" s="174"/>
      <c r="O145" s="174"/>
      <c r="P145" s="175">
        <f>SUM(P146:P148)</f>
        <v>0</v>
      </c>
      <c r="Q145" s="174"/>
      <c r="R145" s="175">
        <f>SUM(R146:R148)</f>
        <v>0</v>
      </c>
      <c r="S145" s="174"/>
      <c r="T145" s="175">
        <f>SUM(T146:T148)</f>
        <v>0</v>
      </c>
      <c r="U145" s="176"/>
      <c r="AR145" s="177" t="s">
        <v>94</v>
      </c>
      <c r="AT145" s="178" t="s">
        <v>70</v>
      </c>
      <c r="AU145" s="178" t="s">
        <v>76</v>
      </c>
      <c r="AY145" s="177" t="s">
        <v>208</v>
      </c>
      <c r="BK145" s="179">
        <f>SUM(BK146:BK148)</f>
        <v>0</v>
      </c>
    </row>
    <row r="146" spans="1:65" s="2" customFormat="1" ht="21.75" customHeight="1">
      <c r="A146" s="38"/>
      <c r="B146" s="39"/>
      <c r="C146" s="182" t="s">
        <v>365</v>
      </c>
      <c r="D146" s="182" t="s">
        <v>212</v>
      </c>
      <c r="E146" s="183" t="s">
        <v>5128</v>
      </c>
      <c r="F146" s="184" t="s">
        <v>5129</v>
      </c>
      <c r="G146" s="185" t="s">
        <v>792</v>
      </c>
      <c r="H146" s="186">
        <v>1</v>
      </c>
      <c r="I146" s="187"/>
      <c r="J146" s="186">
        <f>ROUND(I146*H146,2)</f>
        <v>0</v>
      </c>
      <c r="K146" s="184" t="s">
        <v>215</v>
      </c>
      <c r="L146" s="43"/>
      <c r="M146" s="188" t="s">
        <v>18</v>
      </c>
      <c r="N146" s="189" t="s">
        <v>42</v>
      </c>
      <c r="O146" s="68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0">
        <f>S146*H146</f>
        <v>0</v>
      </c>
      <c r="U146" s="191" t="s">
        <v>18</v>
      </c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5054</v>
      </c>
      <c r="AT146" s="192" t="s">
        <v>212</v>
      </c>
      <c r="AU146" s="192" t="s">
        <v>80</v>
      </c>
      <c r="AY146" s="21" t="s">
        <v>208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1" t="s">
        <v>76</v>
      </c>
      <c r="BK146" s="193">
        <f>ROUND(I146*H146,2)</f>
        <v>0</v>
      </c>
      <c r="BL146" s="21" t="s">
        <v>5054</v>
      </c>
      <c r="BM146" s="192" t="s">
        <v>5130</v>
      </c>
    </row>
    <row r="147" spans="1:65" s="2" customFormat="1" ht="11.25">
      <c r="A147" s="38"/>
      <c r="B147" s="39"/>
      <c r="C147" s="40"/>
      <c r="D147" s="194" t="s">
        <v>217</v>
      </c>
      <c r="E147" s="40"/>
      <c r="F147" s="195" t="s">
        <v>5129</v>
      </c>
      <c r="G147" s="40"/>
      <c r="H147" s="40"/>
      <c r="I147" s="196"/>
      <c r="J147" s="40"/>
      <c r="K147" s="40"/>
      <c r="L147" s="43"/>
      <c r="M147" s="197"/>
      <c r="N147" s="198"/>
      <c r="O147" s="68"/>
      <c r="P147" s="68"/>
      <c r="Q147" s="68"/>
      <c r="R147" s="68"/>
      <c r="S147" s="68"/>
      <c r="T147" s="68"/>
      <c r="U147" s="69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21" t="s">
        <v>217</v>
      </c>
      <c r="AU147" s="21" t="s">
        <v>80</v>
      </c>
    </row>
    <row r="148" spans="1:65" s="2" customFormat="1" ht="11.25">
      <c r="A148" s="38"/>
      <c r="B148" s="39"/>
      <c r="C148" s="40"/>
      <c r="D148" s="199" t="s">
        <v>219</v>
      </c>
      <c r="E148" s="40"/>
      <c r="F148" s="200" t="s">
        <v>5131</v>
      </c>
      <c r="G148" s="40"/>
      <c r="H148" s="40"/>
      <c r="I148" s="196"/>
      <c r="J148" s="40"/>
      <c r="K148" s="40"/>
      <c r="L148" s="43"/>
      <c r="M148" s="197"/>
      <c r="N148" s="198"/>
      <c r="O148" s="68"/>
      <c r="P148" s="68"/>
      <c r="Q148" s="68"/>
      <c r="R148" s="68"/>
      <c r="S148" s="68"/>
      <c r="T148" s="68"/>
      <c r="U148" s="69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21" t="s">
        <v>219</v>
      </c>
      <c r="AU148" s="21" t="s">
        <v>80</v>
      </c>
    </row>
    <row r="149" spans="1:65" s="12" customFormat="1" ht="22.9" customHeight="1">
      <c r="B149" s="166"/>
      <c r="C149" s="167"/>
      <c r="D149" s="168" t="s">
        <v>70</v>
      </c>
      <c r="E149" s="180" t="s">
        <v>5132</v>
      </c>
      <c r="F149" s="180" t="s">
        <v>5133</v>
      </c>
      <c r="G149" s="167"/>
      <c r="H149" s="167"/>
      <c r="I149" s="170"/>
      <c r="J149" s="181">
        <f>BK149</f>
        <v>0</v>
      </c>
      <c r="K149" s="167"/>
      <c r="L149" s="172"/>
      <c r="M149" s="173"/>
      <c r="N149" s="174"/>
      <c r="O149" s="174"/>
      <c r="P149" s="175">
        <f>SUM(P150:P153)</f>
        <v>0</v>
      </c>
      <c r="Q149" s="174"/>
      <c r="R149" s="175">
        <f>SUM(R150:R153)</f>
        <v>0</v>
      </c>
      <c r="S149" s="174"/>
      <c r="T149" s="175">
        <f>SUM(T150:T153)</f>
        <v>0</v>
      </c>
      <c r="U149" s="176"/>
      <c r="AR149" s="177" t="s">
        <v>94</v>
      </c>
      <c r="AT149" s="178" t="s">
        <v>70</v>
      </c>
      <c r="AU149" s="178" t="s">
        <v>76</v>
      </c>
      <c r="AY149" s="177" t="s">
        <v>208</v>
      </c>
      <c r="BK149" s="179">
        <f>SUM(BK150:BK153)</f>
        <v>0</v>
      </c>
    </row>
    <row r="150" spans="1:65" s="2" customFormat="1" ht="16.5" customHeight="1">
      <c r="A150" s="38"/>
      <c r="B150" s="39"/>
      <c r="C150" s="182" t="s">
        <v>379</v>
      </c>
      <c r="D150" s="182" t="s">
        <v>212</v>
      </c>
      <c r="E150" s="183" t="s">
        <v>5134</v>
      </c>
      <c r="F150" s="184" t="s">
        <v>5135</v>
      </c>
      <c r="G150" s="185" t="s">
        <v>792</v>
      </c>
      <c r="H150" s="186">
        <v>1</v>
      </c>
      <c r="I150" s="187"/>
      <c r="J150" s="186">
        <f>ROUND(I150*H150,2)</f>
        <v>0</v>
      </c>
      <c r="K150" s="184" t="s">
        <v>215</v>
      </c>
      <c r="L150" s="43"/>
      <c r="M150" s="188" t="s">
        <v>18</v>
      </c>
      <c r="N150" s="189" t="s">
        <v>42</v>
      </c>
      <c r="O150" s="68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0">
        <f>S150*H150</f>
        <v>0</v>
      </c>
      <c r="U150" s="191" t="s">
        <v>18</v>
      </c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5054</v>
      </c>
      <c r="AT150" s="192" t="s">
        <v>212</v>
      </c>
      <c r="AU150" s="192" t="s">
        <v>80</v>
      </c>
      <c r="AY150" s="21" t="s">
        <v>208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21" t="s">
        <v>76</v>
      </c>
      <c r="BK150" s="193">
        <f>ROUND(I150*H150,2)</f>
        <v>0</v>
      </c>
      <c r="BL150" s="21" t="s">
        <v>5054</v>
      </c>
      <c r="BM150" s="192" t="s">
        <v>5136</v>
      </c>
    </row>
    <row r="151" spans="1:65" s="2" customFormat="1" ht="11.25">
      <c r="A151" s="38"/>
      <c r="B151" s="39"/>
      <c r="C151" s="40"/>
      <c r="D151" s="194" t="s">
        <v>217</v>
      </c>
      <c r="E151" s="40"/>
      <c r="F151" s="195" t="s">
        <v>5135</v>
      </c>
      <c r="G151" s="40"/>
      <c r="H151" s="40"/>
      <c r="I151" s="196"/>
      <c r="J151" s="40"/>
      <c r="K151" s="40"/>
      <c r="L151" s="43"/>
      <c r="M151" s="197"/>
      <c r="N151" s="198"/>
      <c r="O151" s="68"/>
      <c r="P151" s="68"/>
      <c r="Q151" s="68"/>
      <c r="R151" s="68"/>
      <c r="S151" s="68"/>
      <c r="T151" s="68"/>
      <c r="U151" s="69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21" t="s">
        <v>217</v>
      </c>
      <c r="AU151" s="21" t="s">
        <v>80</v>
      </c>
    </row>
    <row r="152" spans="1:65" s="2" customFormat="1" ht="11.25">
      <c r="A152" s="38"/>
      <c r="B152" s="39"/>
      <c r="C152" s="40"/>
      <c r="D152" s="199" t="s">
        <v>219</v>
      </c>
      <c r="E152" s="40"/>
      <c r="F152" s="200" t="s">
        <v>5137</v>
      </c>
      <c r="G152" s="40"/>
      <c r="H152" s="40"/>
      <c r="I152" s="196"/>
      <c r="J152" s="40"/>
      <c r="K152" s="40"/>
      <c r="L152" s="43"/>
      <c r="M152" s="197"/>
      <c r="N152" s="198"/>
      <c r="O152" s="68"/>
      <c r="P152" s="68"/>
      <c r="Q152" s="68"/>
      <c r="R152" s="68"/>
      <c r="S152" s="68"/>
      <c r="T152" s="68"/>
      <c r="U152" s="69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21" t="s">
        <v>219</v>
      </c>
      <c r="AU152" s="21" t="s">
        <v>80</v>
      </c>
    </row>
    <row r="153" spans="1:65" s="2" customFormat="1" ht="39">
      <c r="A153" s="38"/>
      <c r="B153" s="39"/>
      <c r="C153" s="40"/>
      <c r="D153" s="194" t="s">
        <v>703</v>
      </c>
      <c r="E153" s="40"/>
      <c r="F153" s="244" t="s">
        <v>5138</v>
      </c>
      <c r="G153" s="40"/>
      <c r="H153" s="40"/>
      <c r="I153" s="196"/>
      <c r="J153" s="40"/>
      <c r="K153" s="40"/>
      <c r="L153" s="43"/>
      <c r="M153" s="258"/>
      <c r="N153" s="259"/>
      <c r="O153" s="260"/>
      <c r="P153" s="260"/>
      <c r="Q153" s="260"/>
      <c r="R153" s="260"/>
      <c r="S153" s="260"/>
      <c r="T153" s="260"/>
      <c r="U153" s="261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21" t="s">
        <v>703</v>
      </c>
      <c r="AU153" s="21" t="s">
        <v>80</v>
      </c>
    </row>
    <row r="154" spans="1:65" s="2" customFormat="1" ht="6.95" customHeight="1">
      <c r="A154" s="38"/>
      <c r="B154" s="51"/>
      <c r="C154" s="52"/>
      <c r="D154" s="52"/>
      <c r="E154" s="52"/>
      <c r="F154" s="52"/>
      <c r="G154" s="52"/>
      <c r="H154" s="52"/>
      <c r="I154" s="52"/>
      <c r="J154" s="52"/>
      <c r="K154" s="52"/>
      <c r="L154" s="43"/>
      <c r="M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</sheetData>
  <sheetProtection algorithmName="SHA-512" hashValue="M70SVyyCvXmKdcov861EODvolqh1mwcRwoPUDWfvypfZYP3c/tavE4PZeOnKl5xgDsCEGEETFwKtqJIrOuRlBg==" saltValue="CU1+xsglhXD9gpcLEOPeRpT3x3jSE9RIpzOCdqTWPOmtT8gDPnvRmGM7Qv4C3IsUsGHCzixe7d8qVQRgjnd+9Q==" spinCount="100000" sheet="1" objects="1" scenarios="1" formatColumns="0" formatRows="0" autoFilter="0"/>
  <autoFilter ref="C85:K153" xr:uid="{00000000-0009-0000-0000-00000F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0F00-000000000000}"/>
    <hyperlink ref="F94" r:id="rId2" xr:uid="{00000000-0004-0000-0F00-000001000000}"/>
    <hyperlink ref="F97" r:id="rId3" xr:uid="{00000000-0004-0000-0F00-000002000000}"/>
    <hyperlink ref="F101" r:id="rId4" xr:uid="{00000000-0004-0000-0F00-000003000000}"/>
    <hyperlink ref="F105" r:id="rId5" xr:uid="{00000000-0004-0000-0F00-000004000000}"/>
    <hyperlink ref="F108" r:id="rId6" xr:uid="{00000000-0004-0000-0F00-000005000000}"/>
    <hyperlink ref="F112" r:id="rId7" xr:uid="{00000000-0004-0000-0F00-000006000000}"/>
    <hyperlink ref="F115" r:id="rId8" xr:uid="{00000000-0004-0000-0F00-000007000000}"/>
    <hyperlink ref="F118" r:id="rId9" xr:uid="{00000000-0004-0000-0F00-000008000000}"/>
    <hyperlink ref="F121" r:id="rId10" xr:uid="{00000000-0004-0000-0F00-000009000000}"/>
    <hyperlink ref="F125" r:id="rId11" xr:uid="{00000000-0004-0000-0F00-00000A000000}"/>
    <hyperlink ref="F137" r:id="rId12" xr:uid="{00000000-0004-0000-0F00-00000B000000}"/>
    <hyperlink ref="F140" r:id="rId13" xr:uid="{00000000-0004-0000-0F00-00000C000000}"/>
    <hyperlink ref="F144" r:id="rId14" xr:uid="{00000000-0004-0000-0F00-00000D000000}"/>
    <hyperlink ref="F148" r:id="rId15" xr:uid="{00000000-0004-0000-0F00-00000E000000}"/>
    <hyperlink ref="F152" r:id="rId16" xr:uid="{00000000-0004-0000-0F00-00000F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7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H1350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25" style="1" customWidth="1"/>
    <col min="4" max="4" width="75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6.950000000000003" customHeight="1"/>
    <row r="3" spans="1:8" s="1" customFormat="1" ht="6.95" customHeight="1">
      <c r="B3" s="113"/>
      <c r="C3" s="114"/>
      <c r="D3" s="114"/>
      <c r="E3" s="114"/>
      <c r="F3" s="114"/>
      <c r="G3" s="114"/>
      <c r="H3" s="24"/>
    </row>
    <row r="4" spans="1:8" s="1" customFormat="1" ht="24.95" customHeight="1">
      <c r="B4" s="24"/>
      <c r="C4" s="115" t="s">
        <v>5139</v>
      </c>
      <c r="H4" s="24"/>
    </row>
    <row r="5" spans="1:8" s="1" customFormat="1" ht="12" customHeight="1">
      <c r="B5" s="24"/>
      <c r="C5" s="278" t="s">
        <v>12</v>
      </c>
      <c r="D5" s="429" t="s">
        <v>13</v>
      </c>
      <c r="E5" s="406"/>
      <c r="F5" s="406"/>
      <c r="H5" s="24"/>
    </row>
    <row r="6" spans="1:8" s="1" customFormat="1" ht="36.950000000000003" customHeight="1">
      <c r="B6" s="24"/>
      <c r="C6" s="279" t="s">
        <v>15</v>
      </c>
      <c r="D6" s="433" t="s">
        <v>16</v>
      </c>
      <c r="E6" s="406"/>
      <c r="F6" s="406"/>
      <c r="H6" s="24"/>
    </row>
    <row r="7" spans="1:8" s="1" customFormat="1" ht="16.5" customHeight="1">
      <c r="B7" s="24"/>
      <c r="C7" s="117" t="s">
        <v>22</v>
      </c>
      <c r="D7" s="119" t="str">
        <f>'Rekapitulace stavby'!AN8</f>
        <v>14. 12. 2025</v>
      </c>
      <c r="H7" s="24"/>
    </row>
    <row r="8" spans="1:8" s="2" customFormat="1" ht="10.9" customHeight="1">
      <c r="A8" s="38"/>
      <c r="B8" s="43"/>
      <c r="C8" s="38"/>
      <c r="D8" s="38"/>
      <c r="E8" s="38"/>
      <c r="F8" s="38"/>
      <c r="G8" s="38"/>
      <c r="H8" s="43"/>
    </row>
    <row r="9" spans="1:8" s="11" customFormat="1" ht="29.25" customHeight="1">
      <c r="A9" s="156"/>
      <c r="B9" s="280"/>
      <c r="C9" s="281" t="s">
        <v>52</v>
      </c>
      <c r="D9" s="282" t="s">
        <v>53</v>
      </c>
      <c r="E9" s="282" t="s">
        <v>194</v>
      </c>
      <c r="F9" s="283" t="s">
        <v>5140</v>
      </c>
      <c r="G9" s="156"/>
      <c r="H9" s="280"/>
    </row>
    <row r="10" spans="1:8" s="2" customFormat="1" ht="26.45" customHeight="1">
      <c r="A10" s="38"/>
      <c r="B10" s="43"/>
      <c r="C10" s="284" t="s">
        <v>76</v>
      </c>
      <c r="D10" s="284" t="s">
        <v>77</v>
      </c>
      <c r="E10" s="38"/>
      <c r="F10" s="38"/>
      <c r="G10" s="38"/>
      <c r="H10" s="43"/>
    </row>
    <row r="11" spans="1:8" s="2" customFormat="1" ht="16.899999999999999" customHeight="1">
      <c r="A11" s="38"/>
      <c r="B11" s="43"/>
      <c r="C11" s="285" t="s">
        <v>127</v>
      </c>
      <c r="D11" s="286" t="s">
        <v>128</v>
      </c>
      <c r="E11" s="287" t="s">
        <v>129</v>
      </c>
      <c r="F11" s="288">
        <v>230.87</v>
      </c>
      <c r="G11" s="38"/>
      <c r="H11" s="43"/>
    </row>
    <row r="12" spans="1:8" s="2" customFormat="1" ht="16.899999999999999" customHeight="1">
      <c r="A12" s="38"/>
      <c r="B12" s="43"/>
      <c r="C12" s="289" t="s">
        <v>18</v>
      </c>
      <c r="D12" s="289" t="s">
        <v>5141</v>
      </c>
      <c r="E12" s="21" t="s">
        <v>18</v>
      </c>
      <c r="F12" s="290">
        <v>0</v>
      </c>
      <c r="G12" s="38"/>
      <c r="H12" s="43"/>
    </row>
    <row r="13" spans="1:8" s="2" customFormat="1" ht="16.899999999999999" customHeight="1">
      <c r="A13" s="38"/>
      <c r="B13" s="43"/>
      <c r="C13" s="289" t="s">
        <v>18</v>
      </c>
      <c r="D13" s="289" t="s">
        <v>1316</v>
      </c>
      <c r="E13" s="21" t="s">
        <v>18</v>
      </c>
      <c r="F13" s="290">
        <v>0</v>
      </c>
      <c r="G13" s="38"/>
      <c r="H13" s="43"/>
    </row>
    <row r="14" spans="1:8" s="2" customFormat="1" ht="16.899999999999999" customHeight="1">
      <c r="A14" s="38"/>
      <c r="B14" s="43"/>
      <c r="C14" s="289" t="s">
        <v>18</v>
      </c>
      <c r="D14" s="289" t="s">
        <v>5142</v>
      </c>
      <c r="E14" s="21" t="s">
        <v>18</v>
      </c>
      <c r="F14" s="290">
        <v>17.760000000000002</v>
      </c>
      <c r="G14" s="38"/>
      <c r="H14" s="43"/>
    </row>
    <row r="15" spans="1:8" s="2" customFormat="1" ht="16.899999999999999" customHeight="1">
      <c r="A15" s="38"/>
      <c r="B15" s="43"/>
      <c r="C15" s="289" t="s">
        <v>18</v>
      </c>
      <c r="D15" s="289" t="s">
        <v>5143</v>
      </c>
      <c r="E15" s="21" t="s">
        <v>18</v>
      </c>
      <c r="F15" s="290">
        <v>13.08</v>
      </c>
      <c r="G15" s="38"/>
      <c r="H15" s="43"/>
    </row>
    <row r="16" spans="1:8" s="2" customFormat="1" ht="16.899999999999999" customHeight="1">
      <c r="A16" s="38"/>
      <c r="B16" s="43"/>
      <c r="C16" s="289" t="s">
        <v>18</v>
      </c>
      <c r="D16" s="289" t="s">
        <v>5144</v>
      </c>
      <c r="E16" s="21" t="s">
        <v>18</v>
      </c>
      <c r="F16" s="290">
        <v>10.44</v>
      </c>
      <c r="G16" s="38"/>
      <c r="H16" s="43"/>
    </row>
    <row r="17" spans="1:8" s="2" customFormat="1" ht="16.899999999999999" customHeight="1">
      <c r="A17" s="38"/>
      <c r="B17" s="43"/>
      <c r="C17" s="289" t="s">
        <v>18</v>
      </c>
      <c r="D17" s="289" t="s">
        <v>5145</v>
      </c>
      <c r="E17" s="21" t="s">
        <v>18</v>
      </c>
      <c r="F17" s="290">
        <v>-2.7</v>
      </c>
      <c r="G17" s="38"/>
      <c r="H17" s="43"/>
    </row>
    <row r="18" spans="1:8" s="2" customFormat="1" ht="16.899999999999999" customHeight="1">
      <c r="A18" s="38"/>
      <c r="B18" s="43"/>
      <c r="C18" s="289" t="s">
        <v>18</v>
      </c>
      <c r="D18" s="289" t="s">
        <v>5146</v>
      </c>
      <c r="E18" s="21" t="s">
        <v>18</v>
      </c>
      <c r="F18" s="290">
        <v>0</v>
      </c>
      <c r="G18" s="38"/>
      <c r="H18" s="43"/>
    </row>
    <row r="19" spans="1:8" s="2" customFormat="1" ht="16.899999999999999" customHeight="1">
      <c r="A19" s="38"/>
      <c r="B19" s="43"/>
      <c r="C19" s="289" t="s">
        <v>18</v>
      </c>
      <c r="D19" s="289" t="s">
        <v>5147</v>
      </c>
      <c r="E19" s="21" t="s">
        <v>18</v>
      </c>
      <c r="F19" s="290">
        <v>9.33</v>
      </c>
      <c r="G19" s="38"/>
      <c r="H19" s="43"/>
    </row>
    <row r="20" spans="1:8" s="2" customFormat="1" ht="16.899999999999999" customHeight="1">
      <c r="A20" s="38"/>
      <c r="B20" s="43"/>
      <c r="C20" s="289" t="s">
        <v>18</v>
      </c>
      <c r="D20" s="289" t="s">
        <v>1222</v>
      </c>
      <c r="E20" s="21" t="s">
        <v>18</v>
      </c>
      <c r="F20" s="290">
        <v>0</v>
      </c>
      <c r="G20" s="38"/>
      <c r="H20" s="43"/>
    </row>
    <row r="21" spans="1:8" s="2" customFormat="1" ht="16.899999999999999" customHeight="1">
      <c r="A21" s="38"/>
      <c r="B21" s="43"/>
      <c r="C21" s="289" t="s">
        <v>18</v>
      </c>
      <c r="D21" s="289" t="s">
        <v>5148</v>
      </c>
      <c r="E21" s="21" t="s">
        <v>18</v>
      </c>
      <c r="F21" s="290">
        <v>9.7799999999999994</v>
      </c>
      <c r="G21" s="38"/>
      <c r="H21" s="43"/>
    </row>
    <row r="22" spans="1:8" s="2" customFormat="1" ht="16.899999999999999" customHeight="1">
      <c r="A22" s="38"/>
      <c r="B22" s="43"/>
      <c r="C22" s="289" t="s">
        <v>18</v>
      </c>
      <c r="D22" s="289" t="s">
        <v>5149</v>
      </c>
      <c r="E22" s="21" t="s">
        <v>18</v>
      </c>
      <c r="F22" s="290">
        <v>3.73</v>
      </c>
      <c r="G22" s="38"/>
      <c r="H22" s="43"/>
    </row>
    <row r="23" spans="1:8" s="2" customFormat="1" ht="16.899999999999999" customHeight="1">
      <c r="A23" s="38"/>
      <c r="B23" s="43"/>
      <c r="C23" s="289" t="s">
        <v>18</v>
      </c>
      <c r="D23" s="289" t="s">
        <v>5150</v>
      </c>
      <c r="E23" s="21" t="s">
        <v>18</v>
      </c>
      <c r="F23" s="290">
        <v>5.32</v>
      </c>
      <c r="G23" s="38"/>
      <c r="H23" s="43"/>
    </row>
    <row r="24" spans="1:8" s="2" customFormat="1" ht="16.899999999999999" customHeight="1">
      <c r="A24" s="38"/>
      <c r="B24" s="43"/>
      <c r="C24" s="289" t="s">
        <v>18</v>
      </c>
      <c r="D24" s="289" t="s">
        <v>5151</v>
      </c>
      <c r="E24" s="21" t="s">
        <v>18</v>
      </c>
      <c r="F24" s="290">
        <v>9.06</v>
      </c>
      <c r="G24" s="38"/>
      <c r="H24" s="43"/>
    </row>
    <row r="25" spans="1:8" s="2" customFormat="1" ht="16.899999999999999" customHeight="1">
      <c r="A25" s="38"/>
      <c r="B25" s="43"/>
      <c r="C25" s="289" t="s">
        <v>18</v>
      </c>
      <c r="D25" s="289" t="s">
        <v>1122</v>
      </c>
      <c r="E25" s="21" t="s">
        <v>18</v>
      </c>
      <c r="F25" s="290">
        <v>0</v>
      </c>
      <c r="G25" s="38"/>
      <c r="H25" s="43"/>
    </row>
    <row r="26" spans="1:8" s="2" customFormat="1" ht="16.899999999999999" customHeight="1">
      <c r="A26" s="38"/>
      <c r="B26" s="43"/>
      <c r="C26" s="289" t="s">
        <v>18</v>
      </c>
      <c r="D26" s="289" t="s">
        <v>5152</v>
      </c>
      <c r="E26" s="21" t="s">
        <v>18</v>
      </c>
      <c r="F26" s="290">
        <v>2.97</v>
      </c>
      <c r="G26" s="38"/>
      <c r="H26" s="43"/>
    </row>
    <row r="27" spans="1:8" s="2" customFormat="1" ht="16.899999999999999" customHeight="1">
      <c r="A27" s="38"/>
      <c r="B27" s="43"/>
      <c r="C27" s="289" t="s">
        <v>18</v>
      </c>
      <c r="D27" s="289" t="s">
        <v>812</v>
      </c>
      <c r="E27" s="21" t="s">
        <v>18</v>
      </c>
      <c r="F27" s="290">
        <v>0</v>
      </c>
      <c r="G27" s="38"/>
      <c r="H27" s="43"/>
    </row>
    <row r="28" spans="1:8" s="2" customFormat="1" ht="16.899999999999999" customHeight="1">
      <c r="A28" s="38"/>
      <c r="B28" s="43"/>
      <c r="C28" s="289" t="s">
        <v>18</v>
      </c>
      <c r="D28" s="289" t="s">
        <v>5153</v>
      </c>
      <c r="E28" s="21" t="s">
        <v>18</v>
      </c>
      <c r="F28" s="290">
        <v>2.34</v>
      </c>
      <c r="G28" s="38"/>
      <c r="H28" s="43"/>
    </row>
    <row r="29" spans="1:8" s="2" customFormat="1" ht="16.899999999999999" customHeight="1">
      <c r="A29" s="38"/>
      <c r="B29" s="43"/>
      <c r="C29" s="289" t="s">
        <v>18</v>
      </c>
      <c r="D29" s="289" t="s">
        <v>506</v>
      </c>
      <c r="E29" s="21" t="s">
        <v>18</v>
      </c>
      <c r="F29" s="290">
        <v>0</v>
      </c>
      <c r="G29" s="38"/>
      <c r="H29" s="43"/>
    </row>
    <row r="30" spans="1:8" s="2" customFormat="1" ht="16.899999999999999" customHeight="1">
      <c r="A30" s="38"/>
      <c r="B30" s="43"/>
      <c r="C30" s="289" t="s">
        <v>18</v>
      </c>
      <c r="D30" s="289" t="s">
        <v>5154</v>
      </c>
      <c r="E30" s="21" t="s">
        <v>18</v>
      </c>
      <c r="F30" s="290">
        <v>12.48</v>
      </c>
      <c r="G30" s="38"/>
      <c r="H30" s="43"/>
    </row>
    <row r="31" spans="1:8" s="2" customFormat="1" ht="16.899999999999999" customHeight="1">
      <c r="A31" s="38"/>
      <c r="B31" s="43"/>
      <c r="C31" s="289" t="s">
        <v>18</v>
      </c>
      <c r="D31" s="289" t="s">
        <v>5155</v>
      </c>
      <c r="E31" s="21" t="s">
        <v>18</v>
      </c>
      <c r="F31" s="290">
        <v>9.69</v>
      </c>
      <c r="G31" s="38"/>
      <c r="H31" s="43"/>
    </row>
    <row r="32" spans="1:8" s="2" customFormat="1" ht="16.899999999999999" customHeight="1">
      <c r="A32" s="38"/>
      <c r="B32" s="43"/>
      <c r="C32" s="289" t="s">
        <v>18</v>
      </c>
      <c r="D32" s="289" t="s">
        <v>510</v>
      </c>
      <c r="E32" s="21" t="s">
        <v>18</v>
      </c>
      <c r="F32" s="290">
        <v>0</v>
      </c>
      <c r="G32" s="38"/>
      <c r="H32" s="43"/>
    </row>
    <row r="33" spans="1:8" s="2" customFormat="1" ht="16.899999999999999" customHeight="1">
      <c r="A33" s="38"/>
      <c r="B33" s="43"/>
      <c r="C33" s="289" t="s">
        <v>18</v>
      </c>
      <c r="D33" s="289" t="s">
        <v>5156</v>
      </c>
      <c r="E33" s="21" t="s">
        <v>18</v>
      </c>
      <c r="F33" s="290">
        <v>9.9499999999999993</v>
      </c>
      <c r="G33" s="38"/>
      <c r="H33" s="43"/>
    </row>
    <row r="34" spans="1:8" s="2" customFormat="1" ht="16.899999999999999" customHeight="1">
      <c r="A34" s="38"/>
      <c r="B34" s="43"/>
      <c r="C34" s="289" t="s">
        <v>18</v>
      </c>
      <c r="D34" s="289" t="s">
        <v>226</v>
      </c>
      <c r="E34" s="21" t="s">
        <v>18</v>
      </c>
      <c r="F34" s="290">
        <v>0</v>
      </c>
      <c r="G34" s="38"/>
      <c r="H34" s="43"/>
    </row>
    <row r="35" spans="1:8" s="2" customFormat="1" ht="16.899999999999999" customHeight="1">
      <c r="A35" s="38"/>
      <c r="B35" s="43"/>
      <c r="C35" s="289" t="s">
        <v>18</v>
      </c>
      <c r="D35" s="289" t="s">
        <v>5157</v>
      </c>
      <c r="E35" s="21" t="s">
        <v>18</v>
      </c>
      <c r="F35" s="290">
        <v>19.760000000000002</v>
      </c>
      <c r="G35" s="38"/>
      <c r="H35" s="43"/>
    </row>
    <row r="36" spans="1:8" s="2" customFormat="1" ht="16.899999999999999" customHeight="1">
      <c r="A36" s="38"/>
      <c r="B36" s="43"/>
      <c r="C36" s="289" t="s">
        <v>18</v>
      </c>
      <c r="D36" s="289" t="s">
        <v>228</v>
      </c>
      <c r="E36" s="21" t="s">
        <v>18</v>
      </c>
      <c r="F36" s="290">
        <v>0</v>
      </c>
      <c r="G36" s="38"/>
      <c r="H36" s="43"/>
    </row>
    <row r="37" spans="1:8" s="2" customFormat="1" ht="16.899999999999999" customHeight="1">
      <c r="A37" s="38"/>
      <c r="B37" s="43"/>
      <c r="C37" s="289" t="s">
        <v>18</v>
      </c>
      <c r="D37" s="289" t="s">
        <v>5158</v>
      </c>
      <c r="E37" s="21" t="s">
        <v>18</v>
      </c>
      <c r="F37" s="290">
        <v>20.329999999999998</v>
      </c>
      <c r="G37" s="38"/>
      <c r="H37" s="43"/>
    </row>
    <row r="38" spans="1:8" s="2" customFormat="1" ht="16.899999999999999" customHeight="1">
      <c r="A38" s="38"/>
      <c r="B38" s="43"/>
      <c r="C38" s="289" t="s">
        <v>18</v>
      </c>
      <c r="D38" s="289" t="s">
        <v>517</v>
      </c>
      <c r="E38" s="21" t="s">
        <v>18</v>
      </c>
      <c r="F38" s="290">
        <v>0</v>
      </c>
      <c r="G38" s="38"/>
      <c r="H38" s="43"/>
    </row>
    <row r="39" spans="1:8" s="2" customFormat="1" ht="16.899999999999999" customHeight="1">
      <c r="A39" s="38"/>
      <c r="B39" s="43"/>
      <c r="C39" s="289" t="s">
        <v>18</v>
      </c>
      <c r="D39" s="289" t="s">
        <v>5159</v>
      </c>
      <c r="E39" s="21" t="s">
        <v>18</v>
      </c>
      <c r="F39" s="290">
        <v>22.89</v>
      </c>
      <c r="G39" s="38"/>
      <c r="H39" s="43"/>
    </row>
    <row r="40" spans="1:8" s="2" customFormat="1" ht="16.899999999999999" customHeight="1">
      <c r="A40" s="38"/>
      <c r="B40" s="43"/>
      <c r="C40" s="289" t="s">
        <v>18</v>
      </c>
      <c r="D40" s="289" t="s">
        <v>514</v>
      </c>
      <c r="E40" s="21" t="s">
        <v>18</v>
      </c>
      <c r="F40" s="290">
        <v>0</v>
      </c>
      <c r="G40" s="38"/>
      <c r="H40" s="43"/>
    </row>
    <row r="41" spans="1:8" s="2" customFormat="1" ht="16.899999999999999" customHeight="1">
      <c r="A41" s="38"/>
      <c r="B41" s="43"/>
      <c r="C41" s="289" t="s">
        <v>18</v>
      </c>
      <c r="D41" s="289" t="s">
        <v>5160</v>
      </c>
      <c r="E41" s="21" t="s">
        <v>18</v>
      </c>
      <c r="F41" s="290">
        <v>6.51</v>
      </c>
      <c r="G41" s="38"/>
      <c r="H41" s="43"/>
    </row>
    <row r="42" spans="1:8" s="2" customFormat="1" ht="16.899999999999999" customHeight="1">
      <c r="A42" s="38"/>
      <c r="B42" s="43"/>
      <c r="C42" s="289" t="s">
        <v>18</v>
      </c>
      <c r="D42" s="289" t="s">
        <v>494</v>
      </c>
      <c r="E42" s="21" t="s">
        <v>18</v>
      </c>
      <c r="F42" s="290">
        <v>0</v>
      </c>
      <c r="G42" s="38"/>
      <c r="H42" s="43"/>
    </row>
    <row r="43" spans="1:8" s="2" customFormat="1" ht="16.899999999999999" customHeight="1">
      <c r="A43" s="38"/>
      <c r="B43" s="43"/>
      <c r="C43" s="289" t="s">
        <v>18</v>
      </c>
      <c r="D43" s="289" t="s">
        <v>5161</v>
      </c>
      <c r="E43" s="21" t="s">
        <v>18</v>
      </c>
      <c r="F43" s="290">
        <v>27.95</v>
      </c>
      <c r="G43" s="38"/>
      <c r="H43" s="43"/>
    </row>
    <row r="44" spans="1:8" s="2" customFormat="1" ht="16.899999999999999" customHeight="1">
      <c r="A44" s="38"/>
      <c r="B44" s="43"/>
      <c r="C44" s="289" t="s">
        <v>18</v>
      </c>
      <c r="D44" s="289" t="s">
        <v>940</v>
      </c>
      <c r="E44" s="21" t="s">
        <v>18</v>
      </c>
      <c r="F44" s="290">
        <v>0</v>
      </c>
      <c r="G44" s="38"/>
      <c r="H44" s="43"/>
    </row>
    <row r="45" spans="1:8" s="2" customFormat="1" ht="16.899999999999999" customHeight="1">
      <c r="A45" s="38"/>
      <c r="B45" s="43"/>
      <c r="C45" s="289" t="s">
        <v>18</v>
      </c>
      <c r="D45" s="289" t="s">
        <v>5162</v>
      </c>
      <c r="E45" s="21" t="s">
        <v>18</v>
      </c>
      <c r="F45" s="290">
        <v>2.88</v>
      </c>
      <c r="G45" s="38"/>
      <c r="H45" s="43"/>
    </row>
    <row r="46" spans="1:8" s="2" customFormat="1" ht="16.899999999999999" customHeight="1">
      <c r="A46" s="38"/>
      <c r="B46" s="43"/>
      <c r="C46" s="289" t="s">
        <v>18</v>
      </c>
      <c r="D46" s="289" t="s">
        <v>520</v>
      </c>
      <c r="E46" s="21" t="s">
        <v>18</v>
      </c>
      <c r="F46" s="290">
        <v>0</v>
      </c>
      <c r="G46" s="38"/>
      <c r="H46" s="43"/>
    </row>
    <row r="47" spans="1:8" s="2" customFormat="1" ht="16.899999999999999" customHeight="1">
      <c r="A47" s="38"/>
      <c r="B47" s="43"/>
      <c r="C47" s="289" t="s">
        <v>18</v>
      </c>
      <c r="D47" s="289" t="s">
        <v>5163</v>
      </c>
      <c r="E47" s="21" t="s">
        <v>18</v>
      </c>
      <c r="F47" s="290">
        <v>6.96</v>
      </c>
      <c r="G47" s="38"/>
      <c r="H47" s="43"/>
    </row>
    <row r="48" spans="1:8" s="2" customFormat="1" ht="16.899999999999999" customHeight="1">
      <c r="A48" s="38"/>
      <c r="B48" s="43"/>
      <c r="C48" s="289" t="s">
        <v>18</v>
      </c>
      <c r="D48" s="289" t="s">
        <v>5164</v>
      </c>
      <c r="E48" s="21" t="s">
        <v>18</v>
      </c>
      <c r="F48" s="290">
        <v>4.3899999999999997</v>
      </c>
      <c r="G48" s="38"/>
      <c r="H48" s="43"/>
    </row>
    <row r="49" spans="1:8" s="2" customFormat="1" ht="16.899999999999999" customHeight="1">
      <c r="A49" s="38"/>
      <c r="B49" s="43"/>
      <c r="C49" s="289" t="s">
        <v>18</v>
      </c>
      <c r="D49" s="289" t="s">
        <v>523</v>
      </c>
      <c r="E49" s="21" t="s">
        <v>18</v>
      </c>
      <c r="F49" s="290">
        <v>0</v>
      </c>
      <c r="G49" s="38"/>
      <c r="H49" s="43"/>
    </row>
    <row r="50" spans="1:8" s="2" customFormat="1" ht="16.899999999999999" customHeight="1">
      <c r="A50" s="38"/>
      <c r="B50" s="43"/>
      <c r="C50" s="289" t="s">
        <v>18</v>
      </c>
      <c r="D50" s="289" t="s">
        <v>5165</v>
      </c>
      <c r="E50" s="21" t="s">
        <v>18</v>
      </c>
      <c r="F50" s="290">
        <v>4.13</v>
      </c>
      <c r="G50" s="38"/>
      <c r="H50" s="43"/>
    </row>
    <row r="51" spans="1:8" s="2" customFormat="1" ht="16.899999999999999" customHeight="1">
      <c r="A51" s="38"/>
      <c r="B51" s="43"/>
      <c r="C51" s="289" t="s">
        <v>18</v>
      </c>
      <c r="D51" s="289" t="s">
        <v>525</v>
      </c>
      <c r="E51" s="21" t="s">
        <v>18</v>
      </c>
      <c r="F51" s="290">
        <v>0</v>
      </c>
      <c r="G51" s="38"/>
      <c r="H51" s="43"/>
    </row>
    <row r="52" spans="1:8" s="2" customFormat="1" ht="16.899999999999999" customHeight="1">
      <c r="A52" s="38"/>
      <c r="B52" s="43"/>
      <c r="C52" s="289" t="s">
        <v>18</v>
      </c>
      <c r="D52" s="289" t="s">
        <v>5166</v>
      </c>
      <c r="E52" s="21" t="s">
        <v>18</v>
      </c>
      <c r="F52" s="290">
        <v>1.84</v>
      </c>
      <c r="G52" s="38"/>
      <c r="H52" s="43"/>
    </row>
    <row r="53" spans="1:8" s="2" customFormat="1" ht="16.899999999999999" customHeight="1">
      <c r="A53" s="38"/>
      <c r="B53" s="43"/>
      <c r="C53" s="289" t="s">
        <v>18</v>
      </c>
      <c r="D53" s="289" t="s">
        <v>247</v>
      </c>
      <c r="E53" s="21" t="s">
        <v>18</v>
      </c>
      <c r="F53" s="290">
        <v>230.87</v>
      </c>
      <c r="G53" s="38"/>
      <c r="H53" s="43"/>
    </row>
    <row r="54" spans="1:8" s="2" customFormat="1" ht="16.899999999999999" customHeight="1">
      <c r="A54" s="38"/>
      <c r="B54" s="43"/>
      <c r="C54" s="291" t="s">
        <v>5167</v>
      </c>
      <c r="D54" s="38"/>
      <c r="E54" s="38"/>
      <c r="F54" s="38"/>
      <c r="G54" s="38"/>
      <c r="H54" s="43"/>
    </row>
    <row r="55" spans="1:8" s="2" customFormat="1" ht="16.899999999999999" customHeight="1">
      <c r="A55" s="38"/>
      <c r="B55" s="43"/>
      <c r="C55" s="289" t="s">
        <v>530</v>
      </c>
      <c r="D55" s="289" t="s">
        <v>531</v>
      </c>
      <c r="E55" s="21" t="s">
        <v>129</v>
      </c>
      <c r="F55" s="290">
        <v>230.87</v>
      </c>
      <c r="G55" s="38"/>
      <c r="H55" s="43"/>
    </row>
    <row r="56" spans="1:8" s="2" customFormat="1" ht="16.899999999999999" customHeight="1">
      <c r="A56" s="38"/>
      <c r="B56" s="43"/>
      <c r="C56" s="285" t="s">
        <v>131</v>
      </c>
      <c r="D56" s="286" t="s">
        <v>132</v>
      </c>
      <c r="E56" s="287" t="s">
        <v>129</v>
      </c>
      <c r="F56" s="288">
        <v>467.56</v>
      </c>
      <c r="G56" s="38"/>
      <c r="H56" s="43"/>
    </row>
    <row r="57" spans="1:8" s="2" customFormat="1" ht="16.899999999999999" customHeight="1">
      <c r="A57" s="38"/>
      <c r="B57" s="43"/>
      <c r="C57" s="289" t="s">
        <v>18</v>
      </c>
      <c r="D57" s="289" t="s">
        <v>472</v>
      </c>
      <c r="E57" s="21" t="s">
        <v>18</v>
      </c>
      <c r="F57" s="290">
        <v>0</v>
      </c>
      <c r="G57" s="38"/>
      <c r="H57" s="43"/>
    </row>
    <row r="58" spans="1:8" s="2" customFormat="1" ht="16.899999999999999" customHeight="1">
      <c r="A58" s="38"/>
      <c r="B58" s="43"/>
      <c r="C58" s="289" t="s">
        <v>18</v>
      </c>
      <c r="D58" s="289" t="s">
        <v>5168</v>
      </c>
      <c r="E58" s="21" t="s">
        <v>18</v>
      </c>
      <c r="F58" s="290">
        <v>60.1</v>
      </c>
      <c r="G58" s="38"/>
      <c r="H58" s="43"/>
    </row>
    <row r="59" spans="1:8" s="2" customFormat="1" ht="16.899999999999999" customHeight="1">
      <c r="A59" s="38"/>
      <c r="B59" s="43"/>
      <c r="C59" s="289" t="s">
        <v>18</v>
      </c>
      <c r="D59" s="289" t="s">
        <v>1316</v>
      </c>
      <c r="E59" s="21" t="s">
        <v>18</v>
      </c>
      <c r="F59" s="290">
        <v>0</v>
      </c>
      <c r="G59" s="38"/>
      <c r="H59" s="43"/>
    </row>
    <row r="60" spans="1:8" s="2" customFormat="1" ht="16.899999999999999" customHeight="1">
      <c r="A60" s="38"/>
      <c r="B60" s="43"/>
      <c r="C60" s="289" t="s">
        <v>18</v>
      </c>
      <c r="D60" s="289" t="s">
        <v>5169</v>
      </c>
      <c r="E60" s="21" t="s">
        <v>18</v>
      </c>
      <c r="F60" s="290">
        <v>11.23</v>
      </c>
      <c r="G60" s="38"/>
      <c r="H60" s="43"/>
    </row>
    <row r="61" spans="1:8" s="2" customFormat="1" ht="16.899999999999999" customHeight="1">
      <c r="A61" s="38"/>
      <c r="B61" s="43"/>
      <c r="C61" s="289" t="s">
        <v>18</v>
      </c>
      <c r="D61" s="289" t="s">
        <v>5146</v>
      </c>
      <c r="E61" s="21" t="s">
        <v>18</v>
      </c>
      <c r="F61" s="290">
        <v>0</v>
      </c>
      <c r="G61" s="38"/>
      <c r="H61" s="43"/>
    </row>
    <row r="62" spans="1:8" s="2" customFormat="1" ht="16.899999999999999" customHeight="1">
      <c r="A62" s="38"/>
      <c r="B62" s="43"/>
      <c r="C62" s="289" t="s">
        <v>18</v>
      </c>
      <c r="D62" s="289" t="s">
        <v>5170</v>
      </c>
      <c r="E62" s="21" t="s">
        <v>18</v>
      </c>
      <c r="F62" s="290">
        <v>2.61</v>
      </c>
      <c r="G62" s="38"/>
      <c r="H62" s="43"/>
    </row>
    <row r="63" spans="1:8" s="2" customFormat="1" ht="16.899999999999999" customHeight="1">
      <c r="A63" s="38"/>
      <c r="B63" s="43"/>
      <c r="C63" s="289" t="s">
        <v>18</v>
      </c>
      <c r="D63" s="289" t="s">
        <v>1222</v>
      </c>
      <c r="E63" s="21" t="s">
        <v>18</v>
      </c>
      <c r="F63" s="290">
        <v>0</v>
      </c>
      <c r="G63" s="38"/>
      <c r="H63" s="43"/>
    </row>
    <row r="64" spans="1:8" s="2" customFormat="1" ht="16.899999999999999" customHeight="1">
      <c r="A64" s="38"/>
      <c r="B64" s="43"/>
      <c r="C64" s="289" t="s">
        <v>18</v>
      </c>
      <c r="D64" s="289" t="s">
        <v>5171</v>
      </c>
      <c r="E64" s="21" t="s">
        <v>18</v>
      </c>
      <c r="F64" s="290">
        <v>8.52</v>
      </c>
      <c r="G64" s="38"/>
      <c r="H64" s="43"/>
    </row>
    <row r="65" spans="1:8" s="2" customFormat="1" ht="16.899999999999999" customHeight="1">
      <c r="A65" s="38"/>
      <c r="B65" s="43"/>
      <c r="C65" s="289" t="s">
        <v>18</v>
      </c>
      <c r="D65" s="289" t="s">
        <v>1122</v>
      </c>
      <c r="E65" s="21" t="s">
        <v>18</v>
      </c>
      <c r="F65" s="290">
        <v>0</v>
      </c>
      <c r="G65" s="38"/>
      <c r="H65" s="43"/>
    </row>
    <row r="66" spans="1:8" s="2" customFormat="1" ht="16.899999999999999" customHeight="1">
      <c r="A66" s="38"/>
      <c r="B66" s="43"/>
      <c r="C66" s="289" t="s">
        <v>18</v>
      </c>
      <c r="D66" s="289" t="s">
        <v>5172</v>
      </c>
      <c r="E66" s="21" t="s">
        <v>18</v>
      </c>
      <c r="F66" s="290">
        <v>9.9499999999999993</v>
      </c>
      <c r="G66" s="38"/>
      <c r="H66" s="43"/>
    </row>
    <row r="67" spans="1:8" s="2" customFormat="1" ht="16.899999999999999" customHeight="1">
      <c r="A67" s="38"/>
      <c r="B67" s="43"/>
      <c r="C67" s="289" t="s">
        <v>18</v>
      </c>
      <c r="D67" s="289" t="s">
        <v>5173</v>
      </c>
      <c r="E67" s="21" t="s">
        <v>18</v>
      </c>
      <c r="F67" s="290">
        <v>0</v>
      </c>
      <c r="G67" s="38"/>
      <c r="H67" s="43"/>
    </row>
    <row r="68" spans="1:8" s="2" customFormat="1" ht="16.899999999999999" customHeight="1">
      <c r="A68" s="38"/>
      <c r="B68" s="43"/>
      <c r="C68" s="289" t="s">
        <v>18</v>
      </c>
      <c r="D68" s="289" t="s">
        <v>5174</v>
      </c>
      <c r="E68" s="21" t="s">
        <v>18</v>
      </c>
      <c r="F68" s="290">
        <v>83.1</v>
      </c>
      <c r="G68" s="38"/>
      <c r="H68" s="43"/>
    </row>
    <row r="69" spans="1:8" s="2" customFormat="1" ht="16.899999999999999" customHeight="1">
      <c r="A69" s="38"/>
      <c r="B69" s="43"/>
      <c r="C69" s="289" t="s">
        <v>18</v>
      </c>
      <c r="D69" s="289" t="s">
        <v>812</v>
      </c>
      <c r="E69" s="21" t="s">
        <v>18</v>
      </c>
      <c r="F69" s="290">
        <v>0</v>
      </c>
      <c r="G69" s="38"/>
      <c r="H69" s="43"/>
    </row>
    <row r="70" spans="1:8" s="2" customFormat="1" ht="16.899999999999999" customHeight="1">
      <c r="A70" s="38"/>
      <c r="B70" s="43"/>
      <c r="C70" s="289" t="s">
        <v>18</v>
      </c>
      <c r="D70" s="289" t="s">
        <v>813</v>
      </c>
      <c r="E70" s="21" t="s">
        <v>18</v>
      </c>
      <c r="F70" s="290">
        <v>12.85</v>
      </c>
      <c r="G70" s="38"/>
      <c r="H70" s="43"/>
    </row>
    <row r="71" spans="1:8" s="2" customFormat="1" ht="16.899999999999999" customHeight="1">
      <c r="A71" s="38"/>
      <c r="B71" s="43"/>
      <c r="C71" s="289" t="s">
        <v>18</v>
      </c>
      <c r="D71" s="289" t="s">
        <v>5175</v>
      </c>
      <c r="E71" s="21" t="s">
        <v>18</v>
      </c>
      <c r="F71" s="290">
        <v>0</v>
      </c>
      <c r="G71" s="38"/>
      <c r="H71" s="43"/>
    </row>
    <row r="72" spans="1:8" s="2" customFormat="1" ht="16.899999999999999" customHeight="1">
      <c r="A72" s="38"/>
      <c r="B72" s="43"/>
      <c r="C72" s="289" t="s">
        <v>18</v>
      </c>
      <c r="D72" s="289" t="s">
        <v>5176</v>
      </c>
      <c r="E72" s="21" t="s">
        <v>18</v>
      </c>
      <c r="F72" s="290">
        <v>8.8699999999999992</v>
      </c>
      <c r="G72" s="38"/>
      <c r="H72" s="43"/>
    </row>
    <row r="73" spans="1:8" s="2" customFormat="1" ht="16.899999999999999" customHeight="1">
      <c r="A73" s="38"/>
      <c r="B73" s="43"/>
      <c r="C73" s="289" t="s">
        <v>18</v>
      </c>
      <c r="D73" s="289" t="s">
        <v>506</v>
      </c>
      <c r="E73" s="21" t="s">
        <v>18</v>
      </c>
      <c r="F73" s="290">
        <v>0</v>
      </c>
      <c r="G73" s="38"/>
      <c r="H73" s="43"/>
    </row>
    <row r="74" spans="1:8" s="2" customFormat="1" ht="16.899999999999999" customHeight="1">
      <c r="A74" s="38"/>
      <c r="B74" s="43"/>
      <c r="C74" s="289" t="s">
        <v>18</v>
      </c>
      <c r="D74" s="289" t="s">
        <v>5177</v>
      </c>
      <c r="E74" s="21" t="s">
        <v>18</v>
      </c>
      <c r="F74" s="290">
        <v>6.11</v>
      </c>
      <c r="G74" s="38"/>
      <c r="H74" s="43"/>
    </row>
    <row r="75" spans="1:8" s="2" customFormat="1" ht="16.899999999999999" customHeight="1">
      <c r="A75" s="38"/>
      <c r="B75" s="43"/>
      <c r="C75" s="289" t="s">
        <v>18</v>
      </c>
      <c r="D75" s="289" t="s">
        <v>5178</v>
      </c>
      <c r="E75" s="21" t="s">
        <v>18</v>
      </c>
      <c r="F75" s="290">
        <v>0</v>
      </c>
      <c r="G75" s="38"/>
      <c r="H75" s="43"/>
    </row>
    <row r="76" spans="1:8" s="2" customFormat="1" ht="16.899999999999999" customHeight="1">
      <c r="A76" s="38"/>
      <c r="B76" s="43"/>
      <c r="C76" s="289" t="s">
        <v>18</v>
      </c>
      <c r="D76" s="289" t="s">
        <v>5179</v>
      </c>
      <c r="E76" s="21" t="s">
        <v>18</v>
      </c>
      <c r="F76" s="290">
        <v>8.94</v>
      </c>
      <c r="G76" s="38"/>
      <c r="H76" s="43"/>
    </row>
    <row r="77" spans="1:8" s="2" customFormat="1" ht="16.899999999999999" customHeight="1">
      <c r="A77" s="38"/>
      <c r="B77" s="43"/>
      <c r="C77" s="289" t="s">
        <v>18</v>
      </c>
      <c r="D77" s="289" t="s">
        <v>387</v>
      </c>
      <c r="E77" s="21" t="s">
        <v>18</v>
      </c>
      <c r="F77" s="290">
        <v>0</v>
      </c>
      <c r="G77" s="38"/>
      <c r="H77" s="43"/>
    </row>
    <row r="78" spans="1:8" s="2" customFormat="1" ht="16.899999999999999" customHeight="1">
      <c r="A78" s="38"/>
      <c r="B78" s="43"/>
      <c r="C78" s="289" t="s">
        <v>18</v>
      </c>
      <c r="D78" s="289" t="s">
        <v>5180</v>
      </c>
      <c r="E78" s="21" t="s">
        <v>18</v>
      </c>
      <c r="F78" s="290">
        <v>14.53</v>
      </c>
      <c r="G78" s="38"/>
      <c r="H78" s="43"/>
    </row>
    <row r="79" spans="1:8" s="2" customFormat="1" ht="16.899999999999999" customHeight="1">
      <c r="A79" s="38"/>
      <c r="B79" s="43"/>
      <c r="C79" s="289" t="s">
        <v>18</v>
      </c>
      <c r="D79" s="289" t="s">
        <v>510</v>
      </c>
      <c r="E79" s="21" t="s">
        <v>18</v>
      </c>
      <c r="F79" s="290">
        <v>0</v>
      </c>
      <c r="G79" s="38"/>
      <c r="H79" s="43"/>
    </row>
    <row r="80" spans="1:8" s="2" customFormat="1" ht="16.899999999999999" customHeight="1">
      <c r="A80" s="38"/>
      <c r="B80" s="43"/>
      <c r="C80" s="289" t="s">
        <v>18</v>
      </c>
      <c r="D80" s="289" t="s">
        <v>5181</v>
      </c>
      <c r="E80" s="21" t="s">
        <v>18</v>
      </c>
      <c r="F80" s="290">
        <v>3.22</v>
      </c>
      <c r="G80" s="38"/>
      <c r="H80" s="43"/>
    </row>
    <row r="81" spans="1:8" s="2" customFormat="1" ht="16.899999999999999" customHeight="1">
      <c r="A81" s="38"/>
      <c r="B81" s="43"/>
      <c r="C81" s="289" t="s">
        <v>18</v>
      </c>
      <c r="D81" s="289" t="s">
        <v>226</v>
      </c>
      <c r="E81" s="21" t="s">
        <v>18</v>
      </c>
      <c r="F81" s="290">
        <v>0</v>
      </c>
      <c r="G81" s="38"/>
      <c r="H81" s="43"/>
    </row>
    <row r="82" spans="1:8" s="2" customFormat="1" ht="16.899999999999999" customHeight="1">
      <c r="A82" s="38"/>
      <c r="B82" s="43"/>
      <c r="C82" s="289" t="s">
        <v>18</v>
      </c>
      <c r="D82" s="289" t="s">
        <v>5182</v>
      </c>
      <c r="E82" s="21" t="s">
        <v>18</v>
      </c>
      <c r="F82" s="290">
        <v>11.35</v>
      </c>
      <c r="G82" s="38"/>
      <c r="H82" s="43"/>
    </row>
    <row r="83" spans="1:8" s="2" customFormat="1" ht="16.899999999999999" customHeight="1">
      <c r="A83" s="38"/>
      <c r="B83" s="43"/>
      <c r="C83" s="289" t="s">
        <v>18</v>
      </c>
      <c r="D83" s="289" t="s">
        <v>228</v>
      </c>
      <c r="E83" s="21" t="s">
        <v>18</v>
      </c>
      <c r="F83" s="290">
        <v>0</v>
      </c>
      <c r="G83" s="38"/>
      <c r="H83" s="43"/>
    </row>
    <row r="84" spans="1:8" s="2" customFormat="1" ht="16.899999999999999" customHeight="1">
      <c r="A84" s="38"/>
      <c r="B84" s="43"/>
      <c r="C84" s="289" t="s">
        <v>18</v>
      </c>
      <c r="D84" s="289" t="s">
        <v>5183</v>
      </c>
      <c r="E84" s="21" t="s">
        <v>18</v>
      </c>
      <c r="F84" s="290">
        <v>10.51</v>
      </c>
      <c r="G84" s="38"/>
      <c r="H84" s="43"/>
    </row>
    <row r="85" spans="1:8" s="2" customFormat="1" ht="16.899999999999999" customHeight="1">
      <c r="A85" s="38"/>
      <c r="B85" s="43"/>
      <c r="C85" s="289" t="s">
        <v>18</v>
      </c>
      <c r="D85" s="289" t="s">
        <v>846</v>
      </c>
      <c r="E85" s="21" t="s">
        <v>18</v>
      </c>
      <c r="F85" s="290">
        <v>0</v>
      </c>
      <c r="G85" s="38"/>
      <c r="H85" s="43"/>
    </row>
    <row r="86" spans="1:8" s="2" customFormat="1" ht="16.899999999999999" customHeight="1">
      <c r="A86" s="38"/>
      <c r="B86" s="43"/>
      <c r="C86" s="289" t="s">
        <v>18</v>
      </c>
      <c r="D86" s="289" t="s">
        <v>862</v>
      </c>
      <c r="E86" s="21" t="s">
        <v>18</v>
      </c>
      <c r="F86" s="290">
        <v>5.88</v>
      </c>
      <c r="G86" s="38"/>
      <c r="H86" s="43"/>
    </row>
    <row r="87" spans="1:8" s="2" customFormat="1" ht="16.899999999999999" customHeight="1">
      <c r="A87" s="38"/>
      <c r="B87" s="43"/>
      <c r="C87" s="289" t="s">
        <v>18</v>
      </c>
      <c r="D87" s="289" t="s">
        <v>514</v>
      </c>
      <c r="E87" s="21" t="s">
        <v>18</v>
      </c>
      <c r="F87" s="290">
        <v>0</v>
      </c>
      <c r="G87" s="38"/>
      <c r="H87" s="43"/>
    </row>
    <row r="88" spans="1:8" s="2" customFormat="1" ht="16.899999999999999" customHeight="1">
      <c r="A88" s="38"/>
      <c r="B88" s="43"/>
      <c r="C88" s="289" t="s">
        <v>18</v>
      </c>
      <c r="D88" s="289" t="s">
        <v>5184</v>
      </c>
      <c r="E88" s="21" t="s">
        <v>18</v>
      </c>
      <c r="F88" s="290">
        <v>1.4</v>
      </c>
      <c r="G88" s="38"/>
      <c r="H88" s="43"/>
    </row>
    <row r="89" spans="1:8" s="2" customFormat="1" ht="16.899999999999999" customHeight="1">
      <c r="A89" s="38"/>
      <c r="B89" s="43"/>
      <c r="C89" s="289" t="s">
        <v>18</v>
      </c>
      <c r="D89" s="289" t="s">
        <v>492</v>
      </c>
      <c r="E89" s="21" t="s">
        <v>18</v>
      </c>
      <c r="F89" s="290">
        <v>0</v>
      </c>
      <c r="G89" s="38"/>
      <c r="H89" s="43"/>
    </row>
    <row r="90" spans="1:8" s="2" customFormat="1" ht="16.899999999999999" customHeight="1">
      <c r="A90" s="38"/>
      <c r="B90" s="43"/>
      <c r="C90" s="289" t="s">
        <v>18</v>
      </c>
      <c r="D90" s="289" t="s">
        <v>5185</v>
      </c>
      <c r="E90" s="21" t="s">
        <v>18</v>
      </c>
      <c r="F90" s="290">
        <v>8.59</v>
      </c>
      <c r="G90" s="38"/>
      <c r="H90" s="43"/>
    </row>
    <row r="91" spans="1:8" s="2" customFormat="1" ht="16.899999999999999" customHeight="1">
      <c r="A91" s="38"/>
      <c r="B91" s="43"/>
      <c r="C91" s="289" t="s">
        <v>18</v>
      </c>
      <c r="D91" s="289" t="s">
        <v>517</v>
      </c>
      <c r="E91" s="21" t="s">
        <v>18</v>
      </c>
      <c r="F91" s="290">
        <v>0</v>
      </c>
      <c r="G91" s="38"/>
      <c r="H91" s="43"/>
    </row>
    <row r="92" spans="1:8" s="2" customFormat="1" ht="16.899999999999999" customHeight="1">
      <c r="A92" s="38"/>
      <c r="B92" s="43"/>
      <c r="C92" s="289" t="s">
        <v>18</v>
      </c>
      <c r="D92" s="289" t="s">
        <v>5186</v>
      </c>
      <c r="E92" s="21" t="s">
        <v>18</v>
      </c>
      <c r="F92" s="290">
        <v>25.44</v>
      </c>
      <c r="G92" s="38"/>
      <c r="H92" s="43"/>
    </row>
    <row r="93" spans="1:8" s="2" customFormat="1" ht="16.899999999999999" customHeight="1">
      <c r="A93" s="38"/>
      <c r="B93" s="43"/>
      <c r="C93" s="289" t="s">
        <v>18</v>
      </c>
      <c r="D93" s="289" t="s">
        <v>494</v>
      </c>
      <c r="E93" s="21" t="s">
        <v>18</v>
      </c>
      <c r="F93" s="290">
        <v>0</v>
      </c>
      <c r="G93" s="38"/>
      <c r="H93" s="43"/>
    </row>
    <row r="94" spans="1:8" s="2" customFormat="1" ht="16.899999999999999" customHeight="1">
      <c r="A94" s="38"/>
      <c r="B94" s="43"/>
      <c r="C94" s="289" t="s">
        <v>18</v>
      </c>
      <c r="D94" s="289" t="s">
        <v>5187</v>
      </c>
      <c r="E94" s="21" t="s">
        <v>18</v>
      </c>
      <c r="F94" s="290">
        <v>14.45</v>
      </c>
      <c r="G94" s="38"/>
      <c r="H94" s="43"/>
    </row>
    <row r="95" spans="1:8" s="2" customFormat="1" ht="16.899999999999999" customHeight="1">
      <c r="A95" s="38"/>
      <c r="B95" s="43"/>
      <c r="C95" s="289" t="s">
        <v>18</v>
      </c>
      <c r="D95" s="289" t="s">
        <v>940</v>
      </c>
      <c r="E95" s="21" t="s">
        <v>18</v>
      </c>
      <c r="F95" s="290">
        <v>0</v>
      </c>
      <c r="G95" s="38"/>
      <c r="H95" s="43"/>
    </row>
    <row r="96" spans="1:8" s="2" customFormat="1" ht="16.899999999999999" customHeight="1">
      <c r="A96" s="38"/>
      <c r="B96" s="43"/>
      <c r="C96" s="289" t="s">
        <v>18</v>
      </c>
      <c r="D96" s="289" t="s">
        <v>5188</v>
      </c>
      <c r="E96" s="21" t="s">
        <v>18</v>
      </c>
      <c r="F96" s="290">
        <v>29.06</v>
      </c>
      <c r="G96" s="38"/>
      <c r="H96" s="43"/>
    </row>
    <row r="97" spans="1:8" s="2" customFormat="1" ht="16.899999999999999" customHeight="1">
      <c r="A97" s="38"/>
      <c r="B97" s="43"/>
      <c r="C97" s="289" t="s">
        <v>18</v>
      </c>
      <c r="D97" s="289" t="s">
        <v>942</v>
      </c>
      <c r="E97" s="21" t="s">
        <v>18</v>
      </c>
      <c r="F97" s="290">
        <v>0</v>
      </c>
      <c r="G97" s="38"/>
      <c r="H97" s="43"/>
    </row>
    <row r="98" spans="1:8" s="2" customFormat="1" ht="16.899999999999999" customHeight="1">
      <c r="A98" s="38"/>
      <c r="B98" s="43"/>
      <c r="C98" s="289" t="s">
        <v>18</v>
      </c>
      <c r="D98" s="289" t="s">
        <v>5189</v>
      </c>
      <c r="E98" s="21" t="s">
        <v>18</v>
      </c>
      <c r="F98" s="290">
        <v>27.03</v>
      </c>
      <c r="G98" s="38"/>
      <c r="H98" s="43"/>
    </row>
    <row r="99" spans="1:8" s="2" customFormat="1" ht="16.899999999999999" customHeight="1">
      <c r="A99" s="38"/>
      <c r="B99" s="43"/>
      <c r="C99" s="289" t="s">
        <v>18</v>
      </c>
      <c r="D99" s="289" t="s">
        <v>520</v>
      </c>
      <c r="E99" s="21" t="s">
        <v>18</v>
      </c>
      <c r="F99" s="290">
        <v>0</v>
      </c>
      <c r="G99" s="38"/>
      <c r="H99" s="43"/>
    </row>
    <row r="100" spans="1:8" s="2" customFormat="1" ht="16.899999999999999" customHeight="1">
      <c r="A100" s="38"/>
      <c r="B100" s="43"/>
      <c r="C100" s="289" t="s">
        <v>18</v>
      </c>
      <c r="D100" s="289" t="s">
        <v>5190</v>
      </c>
      <c r="E100" s="21" t="s">
        <v>18</v>
      </c>
      <c r="F100" s="290">
        <v>27.81</v>
      </c>
      <c r="G100" s="38"/>
      <c r="H100" s="43"/>
    </row>
    <row r="101" spans="1:8" s="2" customFormat="1" ht="16.899999999999999" customHeight="1">
      <c r="A101" s="38"/>
      <c r="B101" s="43"/>
      <c r="C101" s="289" t="s">
        <v>18</v>
      </c>
      <c r="D101" s="289" t="s">
        <v>523</v>
      </c>
      <c r="E101" s="21" t="s">
        <v>18</v>
      </c>
      <c r="F101" s="290">
        <v>0</v>
      </c>
      <c r="G101" s="38"/>
      <c r="H101" s="43"/>
    </row>
    <row r="102" spans="1:8" s="2" customFormat="1" ht="16.899999999999999" customHeight="1">
      <c r="A102" s="38"/>
      <c r="B102" s="43"/>
      <c r="C102" s="289" t="s">
        <v>18</v>
      </c>
      <c r="D102" s="289" t="s">
        <v>5191</v>
      </c>
      <c r="E102" s="21" t="s">
        <v>18</v>
      </c>
      <c r="F102" s="290">
        <v>47.77</v>
      </c>
      <c r="G102" s="38"/>
      <c r="H102" s="43"/>
    </row>
    <row r="103" spans="1:8" s="2" customFormat="1" ht="16.899999999999999" customHeight="1">
      <c r="A103" s="38"/>
      <c r="B103" s="43"/>
      <c r="C103" s="289" t="s">
        <v>18</v>
      </c>
      <c r="D103" s="289" t="s">
        <v>525</v>
      </c>
      <c r="E103" s="21" t="s">
        <v>18</v>
      </c>
      <c r="F103" s="290">
        <v>0</v>
      </c>
      <c r="G103" s="38"/>
      <c r="H103" s="43"/>
    </row>
    <row r="104" spans="1:8" s="2" customFormat="1" ht="16.899999999999999" customHeight="1">
      <c r="A104" s="38"/>
      <c r="B104" s="43"/>
      <c r="C104" s="289" t="s">
        <v>18</v>
      </c>
      <c r="D104" s="289" t="s">
        <v>5192</v>
      </c>
      <c r="E104" s="21" t="s">
        <v>18</v>
      </c>
      <c r="F104" s="290">
        <v>28.24</v>
      </c>
      <c r="G104" s="38"/>
      <c r="H104" s="43"/>
    </row>
    <row r="105" spans="1:8" s="2" customFormat="1" ht="16.899999999999999" customHeight="1">
      <c r="A105" s="38"/>
      <c r="B105" s="43"/>
      <c r="C105" s="289" t="s">
        <v>18</v>
      </c>
      <c r="D105" s="289" t="s">
        <v>247</v>
      </c>
      <c r="E105" s="21" t="s">
        <v>18</v>
      </c>
      <c r="F105" s="290">
        <v>467.56</v>
      </c>
      <c r="G105" s="38"/>
      <c r="H105" s="43"/>
    </row>
    <row r="106" spans="1:8" s="2" customFormat="1" ht="16.899999999999999" customHeight="1">
      <c r="A106" s="38"/>
      <c r="B106" s="43"/>
      <c r="C106" s="291" t="s">
        <v>5167</v>
      </c>
      <c r="D106" s="38"/>
      <c r="E106" s="38"/>
      <c r="F106" s="38"/>
      <c r="G106" s="38"/>
      <c r="H106" s="43"/>
    </row>
    <row r="107" spans="1:8" s="2" customFormat="1" ht="22.5">
      <c r="A107" s="38"/>
      <c r="B107" s="43"/>
      <c r="C107" s="289" t="s">
        <v>661</v>
      </c>
      <c r="D107" s="289" t="s">
        <v>662</v>
      </c>
      <c r="E107" s="21" t="s">
        <v>129</v>
      </c>
      <c r="F107" s="290">
        <v>333.76</v>
      </c>
      <c r="G107" s="38"/>
      <c r="H107" s="43"/>
    </row>
    <row r="108" spans="1:8" s="2" customFormat="1" ht="22.5">
      <c r="A108" s="38"/>
      <c r="B108" s="43"/>
      <c r="C108" s="289" t="s">
        <v>252</v>
      </c>
      <c r="D108" s="289" t="s">
        <v>253</v>
      </c>
      <c r="E108" s="21" t="s">
        <v>129</v>
      </c>
      <c r="F108" s="290">
        <v>467.56</v>
      </c>
      <c r="G108" s="38"/>
      <c r="H108" s="43"/>
    </row>
    <row r="109" spans="1:8" s="2" customFormat="1" ht="22.5">
      <c r="A109" s="38"/>
      <c r="B109" s="43"/>
      <c r="C109" s="289" t="s">
        <v>290</v>
      </c>
      <c r="D109" s="289" t="s">
        <v>291</v>
      </c>
      <c r="E109" s="21" t="s">
        <v>161</v>
      </c>
      <c r="F109" s="290">
        <v>27.57</v>
      </c>
      <c r="G109" s="38"/>
      <c r="H109" s="43"/>
    </row>
    <row r="110" spans="1:8" s="2" customFormat="1" ht="22.5">
      <c r="A110" s="38"/>
      <c r="B110" s="43"/>
      <c r="C110" s="289" t="s">
        <v>298</v>
      </c>
      <c r="D110" s="289" t="s">
        <v>299</v>
      </c>
      <c r="E110" s="21" t="s">
        <v>161</v>
      </c>
      <c r="F110" s="290">
        <v>27.57</v>
      </c>
      <c r="G110" s="38"/>
      <c r="H110" s="43"/>
    </row>
    <row r="111" spans="1:8" s="2" customFormat="1" ht="22.5">
      <c r="A111" s="38"/>
      <c r="B111" s="43"/>
      <c r="C111" s="289" t="s">
        <v>460</v>
      </c>
      <c r="D111" s="289" t="s">
        <v>461</v>
      </c>
      <c r="E111" s="21" t="s">
        <v>129</v>
      </c>
      <c r="F111" s="290">
        <v>467.56</v>
      </c>
      <c r="G111" s="38"/>
      <c r="H111" s="43"/>
    </row>
    <row r="112" spans="1:8" s="2" customFormat="1" ht="16.899999999999999" customHeight="1">
      <c r="A112" s="38"/>
      <c r="B112" s="43"/>
      <c r="C112" s="285" t="s">
        <v>135</v>
      </c>
      <c r="D112" s="286" t="s">
        <v>136</v>
      </c>
      <c r="E112" s="287" t="s">
        <v>129</v>
      </c>
      <c r="F112" s="288">
        <v>242</v>
      </c>
      <c r="G112" s="38"/>
      <c r="H112" s="43"/>
    </row>
    <row r="113" spans="1:8" s="2" customFormat="1" ht="16.899999999999999" customHeight="1">
      <c r="A113" s="38"/>
      <c r="B113" s="43"/>
      <c r="C113" s="289" t="s">
        <v>18</v>
      </c>
      <c r="D113" s="289" t="s">
        <v>5193</v>
      </c>
      <c r="E113" s="21" t="s">
        <v>18</v>
      </c>
      <c r="F113" s="290">
        <v>0</v>
      </c>
      <c r="G113" s="38"/>
      <c r="H113" s="43"/>
    </row>
    <row r="114" spans="1:8" s="2" customFormat="1" ht="16.899999999999999" customHeight="1">
      <c r="A114" s="38"/>
      <c r="B114" s="43"/>
      <c r="C114" s="289" t="s">
        <v>18</v>
      </c>
      <c r="D114" s="289" t="s">
        <v>5168</v>
      </c>
      <c r="E114" s="21" t="s">
        <v>18</v>
      </c>
      <c r="F114" s="290">
        <v>60.1</v>
      </c>
      <c r="G114" s="38"/>
      <c r="H114" s="43"/>
    </row>
    <row r="115" spans="1:8" s="2" customFormat="1" ht="16.899999999999999" customHeight="1">
      <c r="A115" s="38"/>
      <c r="B115" s="43"/>
      <c r="C115" s="289" t="s">
        <v>18</v>
      </c>
      <c r="D115" s="289" t="s">
        <v>5194</v>
      </c>
      <c r="E115" s="21" t="s">
        <v>18</v>
      </c>
      <c r="F115" s="290">
        <v>0</v>
      </c>
      <c r="G115" s="38"/>
      <c r="H115" s="43"/>
    </row>
    <row r="116" spans="1:8" s="2" customFormat="1" ht="16.899999999999999" customHeight="1">
      <c r="A116" s="38"/>
      <c r="B116" s="43"/>
      <c r="C116" s="289" t="s">
        <v>18</v>
      </c>
      <c r="D116" s="289" t="s">
        <v>5169</v>
      </c>
      <c r="E116" s="21" t="s">
        <v>18</v>
      </c>
      <c r="F116" s="290">
        <v>11.23</v>
      </c>
      <c r="G116" s="38"/>
      <c r="H116" s="43"/>
    </row>
    <row r="117" spans="1:8" s="2" customFormat="1" ht="16.899999999999999" customHeight="1">
      <c r="A117" s="38"/>
      <c r="B117" s="43"/>
      <c r="C117" s="289" t="s">
        <v>18</v>
      </c>
      <c r="D117" s="289" t="s">
        <v>5195</v>
      </c>
      <c r="E117" s="21" t="s">
        <v>18</v>
      </c>
      <c r="F117" s="290">
        <v>0</v>
      </c>
      <c r="G117" s="38"/>
      <c r="H117" s="43"/>
    </row>
    <row r="118" spans="1:8" s="2" customFormat="1" ht="16.899999999999999" customHeight="1">
      <c r="A118" s="38"/>
      <c r="B118" s="43"/>
      <c r="C118" s="289" t="s">
        <v>18</v>
      </c>
      <c r="D118" s="289" t="s">
        <v>5170</v>
      </c>
      <c r="E118" s="21" t="s">
        <v>18</v>
      </c>
      <c r="F118" s="290">
        <v>2.61</v>
      </c>
      <c r="G118" s="38"/>
      <c r="H118" s="43"/>
    </row>
    <row r="119" spans="1:8" s="2" customFormat="1" ht="16.899999999999999" customHeight="1">
      <c r="A119" s="38"/>
      <c r="B119" s="43"/>
      <c r="C119" s="289" t="s">
        <v>18</v>
      </c>
      <c r="D119" s="289" t="s">
        <v>5196</v>
      </c>
      <c r="E119" s="21" t="s">
        <v>18</v>
      </c>
      <c r="F119" s="290">
        <v>0</v>
      </c>
      <c r="G119" s="38"/>
      <c r="H119" s="43"/>
    </row>
    <row r="120" spans="1:8" s="2" customFormat="1" ht="16.899999999999999" customHeight="1">
      <c r="A120" s="38"/>
      <c r="B120" s="43"/>
      <c r="C120" s="289" t="s">
        <v>18</v>
      </c>
      <c r="D120" s="289" t="s">
        <v>5171</v>
      </c>
      <c r="E120" s="21" t="s">
        <v>18</v>
      </c>
      <c r="F120" s="290">
        <v>8.52</v>
      </c>
      <c r="G120" s="38"/>
      <c r="H120" s="43"/>
    </row>
    <row r="121" spans="1:8" s="2" customFormat="1" ht="16.899999999999999" customHeight="1">
      <c r="A121" s="38"/>
      <c r="B121" s="43"/>
      <c r="C121" s="289" t="s">
        <v>18</v>
      </c>
      <c r="D121" s="289" t="s">
        <v>5197</v>
      </c>
      <c r="E121" s="21" t="s">
        <v>18</v>
      </c>
      <c r="F121" s="290">
        <v>0</v>
      </c>
      <c r="G121" s="38"/>
      <c r="H121" s="43"/>
    </row>
    <row r="122" spans="1:8" s="2" customFormat="1" ht="16.899999999999999" customHeight="1">
      <c r="A122" s="38"/>
      <c r="B122" s="43"/>
      <c r="C122" s="289" t="s">
        <v>18</v>
      </c>
      <c r="D122" s="289" t="s">
        <v>5198</v>
      </c>
      <c r="E122" s="21" t="s">
        <v>18</v>
      </c>
      <c r="F122" s="290">
        <v>81.099999999999994</v>
      </c>
      <c r="G122" s="38"/>
      <c r="H122" s="43"/>
    </row>
    <row r="123" spans="1:8" s="2" customFormat="1" ht="16.899999999999999" customHeight="1">
      <c r="A123" s="38"/>
      <c r="B123" s="43"/>
      <c r="C123" s="289" t="s">
        <v>18</v>
      </c>
      <c r="D123" s="289" t="s">
        <v>5199</v>
      </c>
      <c r="E123" s="21" t="s">
        <v>18</v>
      </c>
      <c r="F123" s="290">
        <v>0</v>
      </c>
      <c r="G123" s="38"/>
      <c r="H123" s="43"/>
    </row>
    <row r="124" spans="1:8" s="2" customFormat="1" ht="16.899999999999999" customHeight="1">
      <c r="A124" s="38"/>
      <c r="B124" s="43"/>
      <c r="C124" s="289" t="s">
        <v>18</v>
      </c>
      <c r="D124" s="289" t="s">
        <v>5177</v>
      </c>
      <c r="E124" s="21" t="s">
        <v>18</v>
      </c>
      <c r="F124" s="290">
        <v>6.11</v>
      </c>
      <c r="G124" s="38"/>
      <c r="H124" s="43"/>
    </row>
    <row r="125" spans="1:8" s="2" customFormat="1" ht="16.899999999999999" customHeight="1">
      <c r="A125" s="38"/>
      <c r="B125" s="43"/>
      <c r="C125" s="289" t="s">
        <v>18</v>
      </c>
      <c r="D125" s="289" t="s">
        <v>5200</v>
      </c>
      <c r="E125" s="21" t="s">
        <v>18</v>
      </c>
      <c r="F125" s="290">
        <v>0</v>
      </c>
      <c r="G125" s="38"/>
      <c r="H125" s="43"/>
    </row>
    <row r="126" spans="1:8" s="2" customFormat="1" ht="16.899999999999999" customHeight="1">
      <c r="A126" s="38"/>
      <c r="B126" s="43"/>
      <c r="C126" s="289" t="s">
        <v>18</v>
      </c>
      <c r="D126" s="289" t="s">
        <v>5180</v>
      </c>
      <c r="E126" s="21" t="s">
        <v>18</v>
      </c>
      <c r="F126" s="290">
        <v>14.53</v>
      </c>
      <c r="G126" s="38"/>
      <c r="H126" s="43"/>
    </row>
    <row r="127" spans="1:8" s="2" customFormat="1" ht="16.899999999999999" customHeight="1">
      <c r="A127" s="38"/>
      <c r="B127" s="43"/>
      <c r="C127" s="289" t="s">
        <v>18</v>
      </c>
      <c r="D127" s="289" t="s">
        <v>5201</v>
      </c>
      <c r="E127" s="21" t="s">
        <v>18</v>
      </c>
      <c r="F127" s="290">
        <v>0</v>
      </c>
      <c r="G127" s="38"/>
      <c r="H127" s="43"/>
    </row>
    <row r="128" spans="1:8" s="2" customFormat="1" ht="16.899999999999999" customHeight="1">
      <c r="A128" s="38"/>
      <c r="B128" s="43"/>
      <c r="C128" s="289" t="s">
        <v>18</v>
      </c>
      <c r="D128" s="289" t="s">
        <v>5181</v>
      </c>
      <c r="E128" s="21" t="s">
        <v>18</v>
      </c>
      <c r="F128" s="290">
        <v>3.22</v>
      </c>
      <c r="G128" s="38"/>
      <c r="H128" s="43"/>
    </row>
    <row r="129" spans="1:8" s="2" customFormat="1" ht="16.899999999999999" customHeight="1">
      <c r="A129" s="38"/>
      <c r="B129" s="43"/>
      <c r="C129" s="289" t="s">
        <v>18</v>
      </c>
      <c r="D129" s="289" t="s">
        <v>5202</v>
      </c>
      <c r="E129" s="21" t="s">
        <v>18</v>
      </c>
      <c r="F129" s="290">
        <v>0</v>
      </c>
      <c r="G129" s="38"/>
      <c r="H129" s="43"/>
    </row>
    <row r="130" spans="1:8" s="2" customFormat="1" ht="16.899999999999999" customHeight="1">
      <c r="A130" s="38"/>
      <c r="B130" s="43"/>
      <c r="C130" s="289" t="s">
        <v>18</v>
      </c>
      <c r="D130" s="289" t="s">
        <v>5182</v>
      </c>
      <c r="E130" s="21" t="s">
        <v>18</v>
      </c>
      <c r="F130" s="290">
        <v>11.35</v>
      </c>
      <c r="G130" s="38"/>
      <c r="H130" s="43"/>
    </row>
    <row r="131" spans="1:8" s="2" customFormat="1" ht="16.899999999999999" customHeight="1">
      <c r="A131" s="38"/>
      <c r="B131" s="43"/>
      <c r="C131" s="289" t="s">
        <v>18</v>
      </c>
      <c r="D131" s="289" t="s">
        <v>5203</v>
      </c>
      <c r="E131" s="21" t="s">
        <v>18</v>
      </c>
      <c r="F131" s="290">
        <v>0</v>
      </c>
      <c r="G131" s="38"/>
      <c r="H131" s="43"/>
    </row>
    <row r="132" spans="1:8" s="2" customFormat="1" ht="16.899999999999999" customHeight="1">
      <c r="A132" s="38"/>
      <c r="B132" s="43"/>
      <c r="C132" s="289" t="s">
        <v>18</v>
      </c>
      <c r="D132" s="289" t="s">
        <v>5183</v>
      </c>
      <c r="E132" s="21" t="s">
        <v>18</v>
      </c>
      <c r="F132" s="290">
        <v>10.51</v>
      </c>
      <c r="G132" s="38"/>
      <c r="H132" s="43"/>
    </row>
    <row r="133" spans="1:8" s="2" customFormat="1" ht="16.899999999999999" customHeight="1">
      <c r="A133" s="38"/>
      <c r="B133" s="43"/>
      <c r="C133" s="289" t="s">
        <v>18</v>
      </c>
      <c r="D133" s="289" t="s">
        <v>5204</v>
      </c>
      <c r="E133" s="21" t="s">
        <v>18</v>
      </c>
      <c r="F133" s="290">
        <v>0</v>
      </c>
      <c r="G133" s="38"/>
      <c r="H133" s="43"/>
    </row>
    <row r="134" spans="1:8" s="2" customFormat="1" ht="16.899999999999999" customHeight="1">
      <c r="A134" s="38"/>
      <c r="B134" s="43"/>
      <c r="C134" s="289" t="s">
        <v>18</v>
      </c>
      <c r="D134" s="289" t="s">
        <v>862</v>
      </c>
      <c r="E134" s="21" t="s">
        <v>18</v>
      </c>
      <c r="F134" s="290">
        <v>5.88</v>
      </c>
      <c r="G134" s="38"/>
      <c r="H134" s="43"/>
    </row>
    <row r="135" spans="1:8" s="2" customFormat="1" ht="16.899999999999999" customHeight="1">
      <c r="A135" s="38"/>
      <c r="B135" s="43"/>
      <c r="C135" s="289" t="s">
        <v>18</v>
      </c>
      <c r="D135" s="289" t="s">
        <v>5205</v>
      </c>
      <c r="E135" s="21" t="s">
        <v>18</v>
      </c>
      <c r="F135" s="290">
        <v>0</v>
      </c>
      <c r="G135" s="38"/>
      <c r="H135" s="43"/>
    </row>
    <row r="136" spans="1:8" s="2" customFormat="1" ht="16.899999999999999" customHeight="1">
      <c r="A136" s="38"/>
      <c r="B136" s="43"/>
      <c r="C136" s="289" t="s">
        <v>18</v>
      </c>
      <c r="D136" s="289" t="s">
        <v>5184</v>
      </c>
      <c r="E136" s="21" t="s">
        <v>18</v>
      </c>
      <c r="F136" s="290">
        <v>1.4</v>
      </c>
      <c r="G136" s="38"/>
      <c r="H136" s="43"/>
    </row>
    <row r="137" spans="1:8" s="2" customFormat="1" ht="16.899999999999999" customHeight="1">
      <c r="A137" s="38"/>
      <c r="B137" s="43"/>
      <c r="C137" s="289" t="s">
        <v>18</v>
      </c>
      <c r="D137" s="289" t="s">
        <v>5206</v>
      </c>
      <c r="E137" s="21" t="s">
        <v>18</v>
      </c>
      <c r="F137" s="290">
        <v>0</v>
      </c>
      <c r="G137" s="38"/>
      <c r="H137" s="43"/>
    </row>
    <row r="138" spans="1:8" s="2" customFormat="1" ht="16.899999999999999" customHeight="1">
      <c r="A138" s="38"/>
      <c r="B138" s="43"/>
      <c r="C138" s="289" t="s">
        <v>18</v>
      </c>
      <c r="D138" s="289" t="s">
        <v>5186</v>
      </c>
      <c r="E138" s="21" t="s">
        <v>18</v>
      </c>
      <c r="F138" s="290">
        <v>25.44</v>
      </c>
      <c r="G138" s="38"/>
      <c r="H138" s="43"/>
    </row>
    <row r="139" spans="1:8" s="2" customFormat="1" ht="16.899999999999999" customHeight="1">
      <c r="A139" s="38"/>
      <c r="B139" s="43"/>
      <c r="C139" s="289" t="s">
        <v>18</v>
      </c>
      <c r="D139" s="289" t="s">
        <v>247</v>
      </c>
      <c r="E139" s="21" t="s">
        <v>18</v>
      </c>
      <c r="F139" s="290">
        <v>242</v>
      </c>
      <c r="G139" s="38"/>
      <c r="H139" s="43"/>
    </row>
    <row r="140" spans="1:8" s="2" customFormat="1" ht="16.899999999999999" customHeight="1">
      <c r="A140" s="38"/>
      <c r="B140" s="43"/>
      <c r="C140" s="291" t="s">
        <v>5167</v>
      </c>
      <c r="D140" s="38"/>
      <c r="E140" s="38"/>
      <c r="F140" s="38"/>
      <c r="G140" s="38"/>
      <c r="H140" s="43"/>
    </row>
    <row r="141" spans="1:8" s="2" customFormat="1" ht="16.899999999999999" customHeight="1">
      <c r="A141" s="38"/>
      <c r="B141" s="43"/>
      <c r="C141" s="289" t="s">
        <v>323</v>
      </c>
      <c r="D141" s="289" t="s">
        <v>324</v>
      </c>
      <c r="E141" s="21" t="s">
        <v>129</v>
      </c>
      <c r="F141" s="290">
        <v>242</v>
      </c>
      <c r="G141" s="38"/>
      <c r="H141" s="43"/>
    </row>
    <row r="142" spans="1:8" s="2" customFormat="1" ht="16.899999999999999" customHeight="1">
      <c r="A142" s="38"/>
      <c r="B142" s="43"/>
      <c r="C142" s="285" t="s">
        <v>138</v>
      </c>
      <c r="D142" s="286" t="s">
        <v>139</v>
      </c>
      <c r="E142" s="287" t="s">
        <v>129</v>
      </c>
      <c r="F142" s="288">
        <v>214.97</v>
      </c>
      <c r="G142" s="38"/>
      <c r="H142" s="43"/>
    </row>
    <row r="143" spans="1:8" s="2" customFormat="1" ht="16.899999999999999" customHeight="1">
      <c r="A143" s="38"/>
      <c r="B143" s="43"/>
      <c r="C143" s="289" t="s">
        <v>18</v>
      </c>
      <c r="D143" s="289" t="s">
        <v>1122</v>
      </c>
      <c r="E143" s="21" t="s">
        <v>18</v>
      </c>
      <c r="F143" s="290">
        <v>0</v>
      </c>
      <c r="G143" s="38"/>
      <c r="H143" s="43"/>
    </row>
    <row r="144" spans="1:8" s="2" customFormat="1" ht="16.899999999999999" customHeight="1">
      <c r="A144" s="38"/>
      <c r="B144" s="43"/>
      <c r="C144" s="289" t="s">
        <v>18</v>
      </c>
      <c r="D144" s="289" t="s">
        <v>5172</v>
      </c>
      <c r="E144" s="21" t="s">
        <v>18</v>
      </c>
      <c r="F144" s="290">
        <v>9.9499999999999993</v>
      </c>
      <c r="G144" s="38"/>
      <c r="H144" s="43"/>
    </row>
    <row r="145" spans="1:8" s="2" customFormat="1" ht="16.899999999999999" customHeight="1">
      <c r="A145" s="38"/>
      <c r="B145" s="43"/>
      <c r="C145" s="289" t="s">
        <v>18</v>
      </c>
      <c r="D145" s="289" t="s">
        <v>812</v>
      </c>
      <c r="E145" s="21" t="s">
        <v>18</v>
      </c>
      <c r="F145" s="290">
        <v>0</v>
      </c>
      <c r="G145" s="38"/>
      <c r="H145" s="43"/>
    </row>
    <row r="146" spans="1:8" s="2" customFormat="1" ht="16.899999999999999" customHeight="1">
      <c r="A146" s="38"/>
      <c r="B146" s="43"/>
      <c r="C146" s="289" t="s">
        <v>18</v>
      </c>
      <c r="D146" s="289" t="s">
        <v>813</v>
      </c>
      <c r="E146" s="21" t="s">
        <v>18</v>
      </c>
      <c r="F146" s="290">
        <v>12.85</v>
      </c>
      <c r="G146" s="38"/>
      <c r="H146" s="43"/>
    </row>
    <row r="147" spans="1:8" s="2" customFormat="1" ht="16.899999999999999" customHeight="1">
      <c r="A147" s="38"/>
      <c r="B147" s="43"/>
      <c r="C147" s="289" t="s">
        <v>18</v>
      </c>
      <c r="D147" s="289" t="s">
        <v>5175</v>
      </c>
      <c r="E147" s="21" t="s">
        <v>18</v>
      </c>
      <c r="F147" s="290">
        <v>0</v>
      </c>
      <c r="G147" s="38"/>
      <c r="H147" s="43"/>
    </row>
    <row r="148" spans="1:8" s="2" customFormat="1" ht="16.899999999999999" customHeight="1">
      <c r="A148" s="38"/>
      <c r="B148" s="43"/>
      <c r="C148" s="289" t="s">
        <v>18</v>
      </c>
      <c r="D148" s="289" t="s">
        <v>5176</v>
      </c>
      <c r="E148" s="21" t="s">
        <v>18</v>
      </c>
      <c r="F148" s="290">
        <v>8.8699999999999992</v>
      </c>
      <c r="G148" s="38"/>
      <c r="H148" s="43"/>
    </row>
    <row r="149" spans="1:8" s="2" customFormat="1" ht="16.899999999999999" customHeight="1">
      <c r="A149" s="38"/>
      <c r="B149" s="43"/>
      <c r="C149" s="289" t="s">
        <v>18</v>
      </c>
      <c r="D149" s="289" t="s">
        <v>5178</v>
      </c>
      <c r="E149" s="21" t="s">
        <v>18</v>
      </c>
      <c r="F149" s="290">
        <v>0</v>
      </c>
      <c r="G149" s="38"/>
      <c r="H149" s="43"/>
    </row>
    <row r="150" spans="1:8" s="2" customFormat="1" ht="16.899999999999999" customHeight="1">
      <c r="A150" s="38"/>
      <c r="B150" s="43"/>
      <c r="C150" s="289" t="s">
        <v>18</v>
      </c>
      <c r="D150" s="289" t="s">
        <v>5179</v>
      </c>
      <c r="E150" s="21" t="s">
        <v>18</v>
      </c>
      <c r="F150" s="290">
        <v>8.94</v>
      </c>
      <c r="G150" s="38"/>
      <c r="H150" s="43"/>
    </row>
    <row r="151" spans="1:8" s="2" customFormat="1" ht="16.899999999999999" customHeight="1">
      <c r="A151" s="38"/>
      <c r="B151" s="43"/>
      <c r="C151" s="289" t="s">
        <v>18</v>
      </c>
      <c r="D151" s="289" t="s">
        <v>494</v>
      </c>
      <c r="E151" s="21" t="s">
        <v>18</v>
      </c>
      <c r="F151" s="290">
        <v>0</v>
      </c>
      <c r="G151" s="38"/>
      <c r="H151" s="43"/>
    </row>
    <row r="152" spans="1:8" s="2" customFormat="1" ht="16.899999999999999" customHeight="1">
      <c r="A152" s="38"/>
      <c r="B152" s="43"/>
      <c r="C152" s="289" t="s">
        <v>18</v>
      </c>
      <c r="D152" s="289" t="s">
        <v>5187</v>
      </c>
      <c r="E152" s="21" t="s">
        <v>18</v>
      </c>
      <c r="F152" s="290">
        <v>14.45</v>
      </c>
      <c r="G152" s="38"/>
      <c r="H152" s="43"/>
    </row>
    <row r="153" spans="1:8" s="2" customFormat="1" ht="16.899999999999999" customHeight="1">
      <c r="A153" s="38"/>
      <c r="B153" s="43"/>
      <c r="C153" s="289" t="s">
        <v>18</v>
      </c>
      <c r="D153" s="289" t="s">
        <v>940</v>
      </c>
      <c r="E153" s="21" t="s">
        <v>18</v>
      </c>
      <c r="F153" s="290">
        <v>0</v>
      </c>
      <c r="G153" s="38"/>
      <c r="H153" s="43"/>
    </row>
    <row r="154" spans="1:8" s="2" customFormat="1" ht="16.899999999999999" customHeight="1">
      <c r="A154" s="38"/>
      <c r="B154" s="43"/>
      <c r="C154" s="289" t="s">
        <v>18</v>
      </c>
      <c r="D154" s="289" t="s">
        <v>5188</v>
      </c>
      <c r="E154" s="21" t="s">
        <v>18</v>
      </c>
      <c r="F154" s="290">
        <v>29.06</v>
      </c>
      <c r="G154" s="38"/>
      <c r="H154" s="43"/>
    </row>
    <row r="155" spans="1:8" s="2" customFormat="1" ht="16.899999999999999" customHeight="1">
      <c r="A155" s="38"/>
      <c r="B155" s="43"/>
      <c r="C155" s="289" t="s">
        <v>18</v>
      </c>
      <c r="D155" s="289" t="s">
        <v>942</v>
      </c>
      <c r="E155" s="21" t="s">
        <v>18</v>
      </c>
      <c r="F155" s="290">
        <v>0</v>
      </c>
      <c r="G155" s="38"/>
      <c r="H155" s="43"/>
    </row>
    <row r="156" spans="1:8" s="2" customFormat="1" ht="16.899999999999999" customHeight="1">
      <c r="A156" s="38"/>
      <c r="B156" s="43"/>
      <c r="C156" s="289" t="s">
        <v>18</v>
      </c>
      <c r="D156" s="289" t="s">
        <v>5189</v>
      </c>
      <c r="E156" s="21" t="s">
        <v>18</v>
      </c>
      <c r="F156" s="290">
        <v>27.03</v>
      </c>
      <c r="G156" s="38"/>
      <c r="H156" s="43"/>
    </row>
    <row r="157" spans="1:8" s="2" customFormat="1" ht="16.899999999999999" customHeight="1">
      <c r="A157" s="38"/>
      <c r="B157" s="43"/>
      <c r="C157" s="289" t="s">
        <v>18</v>
      </c>
      <c r="D157" s="289" t="s">
        <v>520</v>
      </c>
      <c r="E157" s="21" t="s">
        <v>18</v>
      </c>
      <c r="F157" s="290">
        <v>0</v>
      </c>
      <c r="G157" s="38"/>
      <c r="H157" s="43"/>
    </row>
    <row r="158" spans="1:8" s="2" customFormat="1" ht="16.899999999999999" customHeight="1">
      <c r="A158" s="38"/>
      <c r="B158" s="43"/>
      <c r="C158" s="289" t="s">
        <v>18</v>
      </c>
      <c r="D158" s="289" t="s">
        <v>5190</v>
      </c>
      <c r="E158" s="21" t="s">
        <v>18</v>
      </c>
      <c r="F158" s="290">
        <v>27.81</v>
      </c>
      <c r="G158" s="38"/>
      <c r="H158" s="43"/>
    </row>
    <row r="159" spans="1:8" s="2" customFormat="1" ht="16.899999999999999" customHeight="1">
      <c r="A159" s="38"/>
      <c r="B159" s="43"/>
      <c r="C159" s="289" t="s">
        <v>18</v>
      </c>
      <c r="D159" s="289" t="s">
        <v>523</v>
      </c>
      <c r="E159" s="21" t="s">
        <v>18</v>
      </c>
      <c r="F159" s="290">
        <v>0</v>
      </c>
      <c r="G159" s="38"/>
      <c r="H159" s="43"/>
    </row>
    <row r="160" spans="1:8" s="2" customFormat="1" ht="16.899999999999999" customHeight="1">
      <c r="A160" s="38"/>
      <c r="B160" s="43"/>
      <c r="C160" s="289" t="s">
        <v>18</v>
      </c>
      <c r="D160" s="289" t="s">
        <v>5191</v>
      </c>
      <c r="E160" s="21" t="s">
        <v>18</v>
      </c>
      <c r="F160" s="290">
        <v>47.77</v>
      </c>
      <c r="G160" s="38"/>
      <c r="H160" s="43"/>
    </row>
    <row r="161" spans="1:8" s="2" customFormat="1" ht="16.899999999999999" customHeight="1">
      <c r="A161" s="38"/>
      <c r="B161" s="43"/>
      <c r="C161" s="289" t="s">
        <v>18</v>
      </c>
      <c r="D161" s="289" t="s">
        <v>525</v>
      </c>
      <c r="E161" s="21" t="s">
        <v>18</v>
      </c>
      <c r="F161" s="290">
        <v>0</v>
      </c>
      <c r="G161" s="38"/>
      <c r="H161" s="43"/>
    </row>
    <row r="162" spans="1:8" s="2" customFormat="1" ht="16.899999999999999" customHeight="1">
      <c r="A162" s="38"/>
      <c r="B162" s="43"/>
      <c r="C162" s="289" t="s">
        <v>18</v>
      </c>
      <c r="D162" s="289" t="s">
        <v>5192</v>
      </c>
      <c r="E162" s="21" t="s">
        <v>18</v>
      </c>
      <c r="F162" s="290">
        <v>28.24</v>
      </c>
      <c r="G162" s="38"/>
      <c r="H162" s="43"/>
    </row>
    <row r="163" spans="1:8" s="2" customFormat="1" ht="16.899999999999999" customHeight="1">
      <c r="A163" s="38"/>
      <c r="B163" s="43"/>
      <c r="C163" s="289" t="s">
        <v>18</v>
      </c>
      <c r="D163" s="289" t="s">
        <v>247</v>
      </c>
      <c r="E163" s="21" t="s">
        <v>18</v>
      </c>
      <c r="F163" s="290">
        <v>214.97</v>
      </c>
      <c r="G163" s="38"/>
      <c r="H163" s="43"/>
    </row>
    <row r="164" spans="1:8" s="2" customFormat="1" ht="16.899999999999999" customHeight="1">
      <c r="A164" s="38"/>
      <c r="B164" s="43"/>
      <c r="C164" s="291" t="s">
        <v>5167</v>
      </c>
      <c r="D164" s="38"/>
      <c r="E164" s="38"/>
      <c r="F164" s="38"/>
      <c r="G164" s="38"/>
      <c r="H164" s="43"/>
    </row>
    <row r="165" spans="1:8" s="2" customFormat="1" ht="16.899999999999999" customHeight="1">
      <c r="A165" s="38"/>
      <c r="B165" s="43"/>
      <c r="C165" s="289" t="s">
        <v>904</v>
      </c>
      <c r="D165" s="289" t="s">
        <v>905</v>
      </c>
      <c r="E165" s="21" t="s">
        <v>129</v>
      </c>
      <c r="F165" s="290">
        <v>214.97</v>
      </c>
      <c r="G165" s="38"/>
      <c r="H165" s="43"/>
    </row>
    <row r="166" spans="1:8" s="2" customFormat="1" ht="16.899999999999999" customHeight="1">
      <c r="A166" s="38"/>
      <c r="B166" s="43"/>
      <c r="C166" s="285" t="s">
        <v>141</v>
      </c>
      <c r="D166" s="286" t="s">
        <v>142</v>
      </c>
      <c r="E166" s="287" t="s">
        <v>129</v>
      </c>
      <c r="F166" s="288">
        <v>177.81</v>
      </c>
      <c r="G166" s="38"/>
      <c r="H166" s="43"/>
    </row>
    <row r="167" spans="1:8" s="2" customFormat="1" ht="16.899999999999999" customHeight="1">
      <c r="A167" s="38"/>
      <c r="B167" s="43"/>
      <c r="C167" s="289" t="s">
        <v>18</v>
      </c>
      <c r="D167" s="289" t="s">
        <v>5207</v>
      </c>
      <c r="E167" s="21" t="s">
        <v>18</v>
      </c>
      <c r="F167" s="290">
        <v>0</v>
      </c>
      <c r="G167" s="38"/>
      <c r="H167" s="43"/>
    </row>
    <row r="168" spans="1:8" s="2" customFormat="1" ht="16.899999999999999" customHeight="1">
      <c r="A168" s="38"/>
      <c r="B168" s="43"/>
      <c r="C168" s="289" t="s">
        <v>18</v>
      </c>
      <c r="D168" s="289" t="s">
        <v>5208</v>
      </c>
      <c r="E168" s="21" t="s">
        <v>18</v>
      </c>
      <c r="F168" s="290">
        <v>24.03</v>
      </c>
      <c r="G168" s="38"/>
      <c r="H168" s="43"/>
    </row>
    <row r="169" spans="1:8" s="2" customFormat="1" ht="16.899999999999999" customHeight="1">
      <c r="A169" s="38"/>
      <c r="B169" s="43"/>
      <c r="C169" s="289" t="s">
        <v>18</v>
      </c>
      <c r="D169" s="289" t="s">
        <v>1222</v>
      </c>
      <c r="E169" s="21" t="s">
        <v>18</v>
      </c>
      <c r="F169" s="290">
        <v>0</v>
      </c>
      <c r="G169" s="38"/>
      <c r="H169" s="43"/>
    </row>
    <row r="170" spans="1:8" s="2" customFormat="1" ht="16.899999999999999" customHeight="1">
      <c r="A170" s="38"/>
      <c r="B170" s="43"/>
      <c r="C170" s="289" t="s">
        <v>18</v>
      </c>
      <c r="D170" s="289" t="s">
        <v>5209</v>
      </c>
      <c r="E170" s="21" t="s">
        <v>18</v>
      </c>
      <c r="F170" s="290">
        <v>12.67</v>
      </c>
      <c r="G170" s="38"/>
      <c r="H170" s="43"/>
    </row>
    <row r="171" spans="1:8" s="2" customFormat="1" ht="16.899999999999999" customHeight="1">
      <c r="A171" s="38"/>
      <c r="B171" s="43"/>
      <c r="C171" s="289" t="s">
        <v>18</v>
      </c>
      <c r="D171" s="289" t="s">
        <v>506</v>
      </c>
      <c r="E171" s="21" t="s">
        <v>18</v>
      </c>
      <c r="F171" s="290">
        <v>0</v>
      </c>
      <c r="G171" s="38"/>
      <c r="H171" s="43"/>
    </row>
    <row r="172" spans="1:8" s="2" customFormat="1" ht="16.899999999999999" customHeight="1">
      <c r="A172" s="38"/>
      <c r="B172" s="43"/>
      <c r="C172" s="289" t="s">
        <v>18</v>
      </c>
      <c r="D172" s="289" t="s">
        <v>5210</v>
      </c>
      <c r="E172" s="21" t="s">
        <v>18</v>
      </c>
      <c r="F172" s="290">
        <v>10.32</v>
      </c>
      <c r="G172" s="38"/>
      <c r="H172" s="43"/>
    </row>
    <row r="173" spans="1:8" s="2" customFormat="1" ht="16.899999999999999" customHeight="1">
      <c r="A173" s="38"/>
      <c r="B173" s="43"/>
      <c r="C173" s="289" t="s">
        <v>18</v>
      </c>
      <c r="D173" s="289" t="s">
        <v>5211</v>
      </c>
      <c r="E173" s="21" t="s">
        <v>18</v>
      </c>
      <c r="F173" s="290">
        <v>0.23</v>
      </c>
      <c r="G173" s="38"/>
      <c r="H173" s="43"/>
    </row>
    <row r="174" spans="1:8" s="2" customFormat="1" ht="16.899999999999999" customHeight="1">
      <c r="A174" s="38"/>
      <c r="B174" s="43"/>
      <c r="C174" s="289" t="s">
        <v>18</v>
      </c>
      <c r="D174" s="289" t="s">
        <v>5178</v>
      </c>
      <c r="E174" s="21" t="s">
        <v>18</v>
      </c>
      <c r="F174" s="290">
        <v>0</v>
      </c>
      <c r="G174" s="38"/>
      <c r="H174" s="43"/>
    </row>
    <row r="175" spans="1:8" s="2" customFormat="1" ht="16.899999999999999" customHeight="1">
      <c r="A175" s="38"/>
      <c r="B175" s="43"/>
      <c r="C175" s="289" t="s">
        <v>18</v>
      </c>
      <c r="D175" s="289" t="s">
        <v>5212</v>
      </c>
      <c r="E175" s="21" t="s">
        <v>18</v>
      </c>
      <c r="F175" s="290">
        <v>10.029999999999999</v>
      </c>
      <c r="G175" s="38"/>
      <c r="H175" s="43"/>
    </row>
    <row r="176" spans="1:8" s="2" customFormat="1" ht="16.899999999999999" customHeight="1">
      <c r="A176" s="38"/>
      <c r="B176" s="43"/>
      <c r="C176" s="289" t="s">
        <v>18</v>
      </c>
      <c r="D176" s="289" t="s">
        <v>5213</v>
      </c>
      <c r="E176" s="21" t="s">
        <v>18</v>
      </c>
      <c r="F176" s="290">
        <v>-0.84</v>
      </c>
      <c r="G176" s="38"/>
      <c r="H176" s="43"/>
    </row>
    <row r="177" spans="1:8" s="2" customFormat="1" ht="16.899999999999999" customHeight="1">
      <c r="A177" s="38"/>
      <c r="B177" s="43"/>
      <c r="C177" s="289" t="s">
        <v>18</v>
      </c>
      <c r="D177" s="289" t="s">
        <v>510</v>
      </c>
      <c r="E177" s="21" t="s">
        <v>18</v>
      </c>
      <c r="F177" s="290">
        <v>0</v>
      </c>
      <c r="G177" s="38"/>
      <c r="H177" s="43"/>
    </row>
    <row r="178" spans="1:8" s="2" customFormat="1" ht="16.899999999999999" customHeight="1">
      <c r="A178" s="38"/>
      <c r="B178" s="43"/>
      <c r="C178" s="289" t="s">
        <v>18</v>
      </c>
      <c r="D178" s="289" t="s">
        <v>5214</v>
      </c>
      <c r="E178" s="21" t="s">
        <v>18</v>
      </c>
      <c r="F178" s="290">
        <v>3.11</v>
      </c>
      <c r="G178" s="38"/>
      <c r="H178" s="43"/>
    </row>
    <row r="179" spans="1:8" s="2" customFormat="1" ht="16.899999999999999" customHeight="1">
      <c r="A179" s="38"/>
      <c r="B179" s="43"/>
      <c r="C179" s="289" t="s">
        <v>18</v>
      </c>
      <c r="D179" s="289" t="s">
        <v>5215</v>
      </c>
      <c r="E179" s="21" t="s">
        <v>18</v>
      </c>
      <c r="F179" s="290">
        <v>0</v>
      </c>
      <c r="G179" s="38"/>
      <c r="H179" s="43"/>
    </row>
    <row r="180" spans="1:8" s="2" customFormat="1" ht="16.899999999999999" customHeight="1">
      <c r="A180" s="38"/>
      <c r="B180" s="43"/>
      <c r="C180" s="289" t="s">
        <v>18</v>
      </c>
      <c r="D180" s="289" t="s">
        <v>5216</v>
      </c>
      <c r="E180" s="21" t="s">
        <v>18</v>
      </c>
      <c r="F180" s="290">
        <v>40.799999999999997</v>
      </c>
      <c r="G180" s="38"/>
      <c r="H180" s="43"/>
    </row>
    <row r="181" spans="1:8" s="2" customFormat="1" ht="16.899999999999999" customHeight="1">
      <c r="A181" s="38"/>
      <c r="B181" s="43"/>
      <c r="C181" s="289" t="s">
        <v>18</v>
      </c>
      <c r="D181" s="289" t="s">
        <v>5217</v>
      </c>
      <c r="E181" s="21" t="s">
        <v>18</v>
      </c>
      <c r="F181" s="290">
        <v>0</v>
      </c>
      <c r="G181" s="38"/>
      <c r="H181" s="43"/>
    </row>
    <row r="182" spans="1:8" s="2" customFormat="1" ht="16.899999999999999" customHeight="1">
      <c r="A182" s="38"/>
      <c r="B182" s="43"/>
      <c r="C182" s="289" t="s">
        <v>18</v>
      </c>
      <c r="D182" s="289" t="s">
        <v>5218</v>
      </c>
      <c r="E182" s="21" t="s">
        <v>18</v>
      </c>
      <c r="F182" s="290">
        <v>11.57</v>
      </c>
      <c r="G182" s="38"/>
      <c r="H182" s="43"/>
    </row>
    <row r="183" spans="1:8" s="2" customFormat="1" ht="16.899999999999999" customHeight="1">
      <c r="A183" s="38"/>
      <c r="B183" s="43"/>
      <c r="C183" s="289" t="s">
        <v>18</v>
      </c>
      <c r="D183" s="289" t="s">
        <v>5219</v>
      </c>
      <c r="E183" s="21" t="s">
        <v>18</v>
      </c>
      <c r="F183" s="290">
        <v>5.15</v>
      </c>
      <c r="G183" s="38"/>
      <c r="H183" s="43"/>
    </row>
    <row r="184" spans="1:8" s="2" customFormat="1" ht="16.899999999999999" customHeight="1">
      <c r="A184" s="38"/>
      <c r="B184" s="43"/>
      <c r="C184" s="289" t="s">
        <v>18</v>
      </c>
      <c r="D184" s="289" t="s">
        <v>940</v>
      </c>
      <c r="E184" s="21" t="s">
        <v>18</v>
      </c>
      <c r="F184" s="290">
        <v>0</v>
      </c>
      <c r="G184" s="38"/>
      <c r="H184" s="43"/>
    </row>
    <row r="185" spans="1:8" s="2" customFormat="1" ht="16.899999999999999" customHeight="1">
      <c r="A185" s="38"/>
      <c r="B185" s="43"/>
      <c r="C185" s="289" t="s">
        <v>18</v>
      </c>
      <c r="D185" s="289" t="s">
        <v>5220</v>
      </c>
      <c r="E185" s="21" t="s">
        <v>18</v>
      </c>
      <c r="F185" s="290">
        <v>22.27</v>
      </c>
      <c r="G185" s="38"/>
      <c r="H185" s="43"/>
    </row>
    <row r="186" spans="1:8" s="2" customFormat="1" ht="16.899999999999999" customHeight="1">
      <c r="A186" s="38"/>
      <c r="B186" s="43"/>
      <c r="C186" s="289" t="s">
        <v>18</v>
      </c>
      <c r="D186" s="289" t="s">
        <v>942</v>
      </c>
      <c r="E186" s="21" t="s">
        <v>18</v>
      </c>
      <c r="F186" s="290">
        <v>0</v>
      </c>
      <c r="G186" s="38"/>
      <c r="H186" s="43"/>
    </row>
    <row r="187" spans="1:8" s="2" customFormat="1" ht="16.899999999999999" customHeight="1">
      <c r="A187" s="38"/>
      <c r="B187" s="43"/>
      <c r="C187" s="289" t="s">
        <v>18</v>
      </c>
      <c r="D187" s="289" t="s">
        <v>5220</v>
      </c>
      <c r="E187" s="21" t="s">
        <v>18</v>
      </c>
      <c r="F187" s="290">
        <v>22.27</v>
      </c>
      <c r="G187" s="38"/>
      <c r="H187" s="43"/>
    </row>
    <row r="188" spans="1:8" s="2" customFormat="1" ht="16.899999999999999" customHeight="1">
      <c r="A188" s="38"/>
      <c r="B188" s="43"/>
      <c r="C188" s="289" t="s">
        <v>18</v>
      </c>
      <c r="D188" s="289" t="s">
        <v>520</v>
      </c>
      <c r="E188" s="21" t="s">
        <v>18</v>
      </c>
      <c r="F188" s="290">
        <v>0</v>
      </c>
      <c r="G188" s="38"/>
      <c r="H188" s="43"/>
    </row>
    <row r="189" spans="1:8" s="2" customFormat="1" ht="16.899999999999999" customHeight="1">
      <c r="A189" s="38"/>
      <c r="B189" s="43"/>
      <c r="C189" s="289" t="s">
        <v>18</v>
      </c>
      <c r="D189" s="289" t="s">
        <v>5221</v>
      </c>
      <c r="E189" s="21" t="s">
        <v>18</v>
      </c>
      <c r="F189" s="290">
        <v>10.37</v>
      </c>
      <c r="G189" s="38"/>
      <c r="H189" s="43"/>
    </row>
    <row r="190" spans="1:8" s="2" customFormat="1" ht="16.899999999999999" customHeight="1">
      <c r="A190" s="38"/>
      <c r="B190" s="43"/>
      <c r="C190" s="289" t="s">
        <v>18</v>
      </c>
      <c r="D190" s="289" t="s">
        <v>523</v>
      </c>
      <c r="E190" s="21" t="s">
        <v>18</v>
      </c>
      <c r="F190" s="290">
        <v>0</v>
      </c>
      <c r="G190" s="38"/>
      <c r="H190" s="43"/>
    </row>
    <row r="191" spans="1:8" s="2" customFormat="1" ht="16.899999999999999" customHeight="1">
      <c r="A191" s="38"/>
      <c r="B191" s="43"/>
      <c r="C191" s="289" t="s">
        <v>18</v>
      </c>
      <c r="D191" s="289" t="s">
        <v>5222</v>
      </c>
      <c r="E191" s="21" t="s">
        <v>18</v>
      </c>
      <c r="F191" s="290">
        <v>5.83</v>
      </c>
      <c r="G191" s="38"/>
      <c r="H191" s="43"/>
    </row>
    <row r="192" spans="1:8" s="2" customFormat="1" ht="16.899999999999999" customHeight="1">
      <c r="A192" s="38"/>
      <c r="B192" s="43"/>
      <c r="C192" s="289" t="s">
        <v>18</v>
      </c>
      <c r="D192" s="289" t="s">
        <v>247</v>
      </c>
      <c r="E192" s="21" t="s">
        <v>18</v>
      </c>
      <c r="F192" s="290">
        <v>177.81</v>
      </c>
      <c r="G192" s="38"/>
      <c r="H192" s="43"/>
    </row>
    <row r="193" spans="1:8" s="2" customFormat="1" ht="16.899999999999999" customHeight="1">
      <c r="A193" s="38"/>
      <c r="B193" s="43"/>
      <c r="C193" s="291" t="s">
        <v>5167</v>
      </c>
      <c r="D193" s="38"/>
      <c r="E193" s="38"/>
      <c r="F193" s="38"/>
      <c r="G193" s="38"/>
      <c r="H193" s="43"/>
    </row>
    <row r="194" spans="1:8" s="2" customFormat="1" ht="16.899999999999999" customHeight="1">
      <c r="A194" s="38"/>
      <c r="B194" s="43"/>
      <c r="C194" s="289" t="s">
        <v>266</v>
      </c>
      <c r="D194" s="289" t="s">
        <v>267</v>
      </c>
      <c r="E194" s="21" t="s">
        <v>129</v>
      </c>
      <c r="F194" s="290">
        <v>177.81</v>
      </c>
      <c r="G194" s="38"/>
      <c r="H194" s="43"/>
    </row>
    <row r="195" spans="1:8" s="2" customFormat="1" ht="16.899999999999999" customHeight="1">
      <c r="A195" s="38"/>
      <c r="B195" s="43"/>
      <c r="C195" s="285" t="s">
        <v>144</v>
      </c>
      <c r="D195" s="286" t="s">
        <v>145</v>
      </c>
      <c r="E195" s="287" t="s">
        <v>129</v>
      </c>
      <c r="F195" s="288">
        <v>22.22</v>
      </c>
      <c r="G195" s="38"/>
      <c r="H195" s="43"/>
    </row>
    <row r="196" spans="1:8" s="2" customFormat="1" ht="16.899999999999999" customHeight="1">
      <c r="A196" s="38"/>
      <c r="B196" s="43"/>
      <c r="C196" s="289" t="s">
        <v>18</v>
      </c>
      <c r="D196" s="289" t="s">
        <v>5223</v>
      </c>
      <c r="E196" s="21" t="s">
        <v>18</v>
      </c>
      <c r="F196" s="290">
        <v>0</v>
      </c>
      <c r="G196" s="38"/>
      <c r="H196" s="43"/>
    </row>
    <row r="197" spans="1:8" s="2" customFormat="1" ht="16.899999999999999" customHeight="1">
      <c r="A197" s="38"/>
      <c r="B197" s="43"/>
      <c r="C197" s="289" t="s">
        <v>18</v>
      </c>
      <c r="D197" s="289" t="s">
        <v>5175</v>
      </c>
      <c r="E197" s="21" t="s">
        <v>18</v>
      </c>
      <c r="F197" s="290">
        <v>0</v>
      </c>
      <c r="G197" s="38"/>
      <c r="H197" s="43"/>
    </row>
    <row r="198" spans="1:8" s="2" customFormat="1" ht="16.899999999999999" customHeight="1">
      <c r="A198" s="38"/>
      <c r="B198" s="43"/>
      <c r="C198" s="289" t="s">
        <v>18</v>
      </c>
      <c r="D198" s="289" t="s">
        <v>5224</v>
      </c>
      <c r="E198" s="21" t="s">
        <v>18</v>
      </c>
      <c r="F198" s="290">
        <v>8.0299999999999994</v>
      </c>
      <c r="G198" s="38"/>
      <c r="H198" s="43"/>
    </row>
    <row r="199" spans="1:8" s="2" customFormat="1" ht="16.899999999999999" customHeight="1">
      <c r="A199" s="38"/>
      <c r="B199" s="43"/>
      <c r="C199" s="289" t="s">
        <v>18</v>
      </c>
      <c r="D199" s="289" t="s">
        <v>510</v>
      </c>
      <c r="E199" s="21" t="s">
        <v>18</v>
      </c>
      <c r="F199" s="290">
        <v>0</v>
      </c>
      <c r="G199" s="38"/>
      <c r="H199" s="43"/>
    </row>
    <row r="200" spans="1:8" s="2" customFormat="1" ht="16.899999999999999" customHeight="1">
      <c r="A200" s="38"/>
      <c r="B200" s="43"/>
      <c r="C200" s="289" t="s">
        <v>18</v>
      </c>
      <c r="D200" s="289" t="s">
        <v>5225</v>
      </c>
      <c r="E200" s="21" t="s">
        <v>18</v>
      </c>
      <c r="F200" s="290">
        <v>8.5</v>
      </c>
      <c r="G200" s="38"/>
      <c r="H200" s="43"/>
    </row>
    <row r="201" spans="1:8" s="2" customFormat="1" ht="16.899999999999999" customHeight="1">
      <c r="A201" s="38"/>
      <c r="B201" s="43"/>
      <c r="C201" s="289" t="s">
        <v>18</v>
      </c>
      <c r="D201" s="289" t="s">
        <v>517</v>
      </c>
      <c r="E201" s="21" t="s">
        <v>18</v>
      </c>
      <c r="F201" s="290">
        <v>0</v>
      </c>
      <c r="G201" s="38"/>
      <c r="H201" s="43"/>
    </row>
    <row r="202" spans="1:8" s="2" customFormat="1" ht="16.899999999999999" customHeight="1">
      <c r="A202" s="38"/>
      <c r="B202" s="43"/>
      <c r="C202" s="289" t="s">
        <v>18</v>
      </c>
      <c r="D202" s="289" t="s">
        <v>5226</v>
      </c>
      <c r="E202" s="21" t="s">
        <v>18</v>
      </c>
      <c r="F202" s="290">
        <v>5.69</v>
      </c>
      <c r="G202" s="38"/>
      <c r="H202" s="43"/>
    </row>
    <row r="203" spans="1:8" s="2" customFormat="1" ht="16.899999999999999" customHeight="1">
      <c r="A203" s="38"/>
      <c r="B203" s="43"/>
      <c r="C203" s="289" t="s">
        <v>18</v>
      </c>
      <c r="D203" s="289" t="s">
        <v>247</v>
      </c>
      <c r="E203" s="21" t="s">
        <v>18</v>
      </c>
      <c r="F203" s="290">
        <v>22.22</v>
      </c>
      <c r="G203" s="38"/>
      <c r="H203" s="43"/>
    </row>
    <row r="204" spans="1:8" s="2" customFormat="1" ht="16.899999999999999" customHeight="1">
      <c r="A204" s="38"/>
      <c r="B204" s="43"/>
      <c r="C204" s="291" t="s">
        <v>5167</v>
      </c>
      <c r="D204" s="38"/>
      <c r="E204" s="38"/>
      <c r="F204" s="38"/>
      <c r="G204" s="38"/>
      <c r="H204" s="43"/>
    </row>
    <row r="205" spans="1:8" s="2" customFormat="1" ht="16.899999999999999" customHeight="1">
      <c r="A205" s="38"/>
      <c r="B205" s="43"/>
      <c r="C205" s="289" t="s">
        <v>271</v>
      </c>
      <c r="D205" s="289" t="s">
        <v>272</v>
      </c>
      <c r="E205" s="21" t="s">
        <v>129</v>
      </c>
      <c r="F205" s="290">
        <v>33.020000000000003</v>
      </c>
      <c r="G205" s="38"/>
      <c r="H205" s="43"/>
    </row>
    <row r="206" spans="1:8" s="2" customFormat="1" ht="16.899999999999999" customHeight="1">
      <c r="A206" s="38"/>
      <c r="B206" s="43"/>
      <c r="C206" s="285" t="s">
        <v>5227</v>
      </c>
      <c r="D206" s="286" t="s">
        <v>5228</v>
      </c>
      <c r="E206" s="287" t="s">
        <v>129</v>
      </c>
      <c r="F206" s="288">
        <v>4.82</v>
      </c>
      <c r="G206" s="38"/>
      <c r="H206" s="43"/>
    </row>
    <row r="207" spans="1:8" s="2" customFormat="1" ht="16.899999999999999" customHeight="1">
      <c r="A207" s="38"/>
      <c r="B207" s="43"/>
      <c r="C207" s="289" t="s">
        <v>18</v>
      </c>
      <c r="D207" s="289" t="s">
        <v>940</v>
      </c>
      <c r="E207" s="21" t="s">
        <v>18</v>
      </c>
      <c r="F207" s="290">
        <v>0</v>
      </c>
      <c r="G207" s="38"/>
      <c r="H207" s="43"/>
    </row>
    <row r="208" spans="1:8" s="2" customFormat="1" ht="16.899999999999999" customHeight="1">
      <c r="A208" s="38"/>
      <c r="B208" s="43"/>
      <c r="C208" s="289" t="s">
        <v>18</v>
      </c>
      <c r="D208" s="289" t="s">
        <v>5229</v>
      </c>
      <c r="E208" s="21" t="s">
        <v>18</v>
      </c>
      <c r="F208" s="290">
        <v>2.52</v>
      </c>
      <c r="G208" s="38"/>
      <c r="H208" s="43"/>
    </row>
    <row r="209" spans="1:8" s="2" customFormat="1" ht="16.899999999999999" customHeight="1">
      <c r="A209" s="38"/>
      <c r="B209" s="43"/>
      <c r="C209" s="289" t="s">
        <v>18</v>
      </c>
      <c r="D209" s="289" t="s">
        <v>520</v>
      </c>
      <c r="E209" s="21" t="s">
        <v>18</v>
      </c>
      <c r="F209" s="290">
        <v>0</v>
      </c>
      <c r="G209" s="38"/>
      <c r="H209" s="43"/>
    </row>
    <row r="210" spans="1:8" s="2" customFormat="1" ht="16.899999999999999" customHeight="1">
      <c r="A210" s="38"/>
      <c r="B210" s="43"/>
      <c r="C210" s="289" t="s">
        <v>18</v>
      </c>
      <c r="D210" s="289" t="s">
        <v>5230</v>
      </c>
      <c r="E210" s="21" t="s">
        <v>18</v>
      </c>
      <c r="F210" s="290">
        <v>2.2999999999999998</v>
      </c>
      <c r="G210" s="38"/>
      <c r="H210" s="43"/>
    </row>
    <row r="211" spans="1:8" s="2" customFormat="1" ht="16.899999999999999" customHeight="1">
      <c r="A211" s="38"/>
      <c r="B211" s="43"/>
      <c r="C211" s="289" t="s">
        <v>18</v>
      </c>
      <c r="D211" s="289" t="s">
        <v>247</v>
      </c>
      <c r="E211" s="21" t="s">
        <v>18</v>
      </c>
      <c r="F211" s="290">
        <v>4.82</v>
      </c>
      <c r="G211" s="38"/>
      <c r="H211" s="43"/>
    </row>
    <row r="212" spans="1:8" s="2" customFormat="1" ht="16.899999999999999" customHeight="1">
      <c r="A212" s="38"/>
      <c r="B212" s="43"/>
      <c r="C212" s="285" t="s">
        <v>148</v>
      </c>
      <c r="D212" s="286" t="s">
        <v>149</v>
      </c>
      <c r="E212" s="287" t="s">
        <v>129</v>
      </c>
      <c r="F212" s="288">
        <v>249.16</v>
      </c>
      <c r="G212" s="38"/>
      <c r="H212" s="43"/>
    </row>
    <row r="213" spans="1:8" s="2" customFormat="1" ht="16.899999999999999" customHeight="1">
      <c r="A213" s="38"/>
      <c r="B213" s="43"/>
      <c r="C213" s="289" t="s">
        <v>18</v>
      </c>
      <c r="D213" s="289" t="s">
        <v>222</v>
      </c>
      <c r="E213" s="21" t="s">
        <v>18</v>
      </c>
      <c r="F213" s="290">
        <v>0</v>
      </c>
      <c r="G213" s="38"/>
      <c r="H213" s="43"/>
    </row>
    <row r="214" spans="1:8" s="2" customFormat="1" ht="16.899999999999999" customHeight="1">
      <c r="A214" s="38"/>
      <c r="B214" s="43"/>
      <c r="C214" s="289" t="s">
        <v>18</v>
      </c>
      <c r="D214" s="289" t="s">
        <v>223</v>
      </c>
      <c r="E214" s="21" t="s">
        <v>18</v>
      </c>
      <c r="F214" s="290">
        <v>0</v>
      </c>
      <c r="G214" s="38"/>
      <c r="H214" s="43"/>
    </row>
    <row r="215" spans="1:8" s="2" customFormat="1" ht="16.899999999999999" customHeight="1">
      <c r="A215" s="38"/>
      <c r="B215" s="43"/>
      <c r="C215" s="289" t="s">
        <v>18</v>
      </c>
      <c r="D215" s="289" t="s">
        <v>224</v>
      </c>
      <c r="E215" s="21" t="s">
        <v>18</v>
      </c>
      <c r="F215" s="290">
        <v>68.72</v>
      </c>
      <c r="G215" s="38"/>
      <c r="H215" s="43"/>
    </row>
    <row r="216" spans="1:8" s="2" customFormat="1" ht="16.899999999999999" customHeight="1">
      <c r="A216" s="38"/>
      <c r="B216" s="43"/>
      <c r="C216" s="289" t="s">
        <v>18</v>
      </c>
      <c r="D216" s="289" t="s">
        <v>225</v>
      </c>
      <c r="E216" s="21" t="s">
        <v>18</v>
      </c>
      <c r="F216" s="290">
        <v>7.89</v>
      </c>
      <c r="G216" s="38"/>
      <c r="H216" s="43"/>
    </row>
    <row r="217" spans="1:8" s="2" customFormat="1" ht="16.899999999999999" customHeight="1">
      <c r="A217" s="38"/>
      <c r="B217" s="43"/>
      <c r="C217" s="289" t="s">
        <v>18</v>
      </c>
      <c r="D217" s="289" t="s">
        <v>226</v>
      </c>
      <c r="E217" s="21" t="s">
        <v>18</v>
      </c>
      <c r="F217" s="290">
        <v>0</v>
      </c>
      <c r="G217" s="38"/>
      <c r="H217" s="43"/>
    </row>
    <row r="218" spans="1:8" s="2" customFormat="1" ht="16.899999999999999" customHeight="1">
      <c r="A218" s="38"/>
      <c r="B218" s="43"/>
      <c r="C218" s="289" t="s">
        <v>18</v>
      </c>
      <c r="D218" s="289" t="s">
        <v>227</v>
      </c>
      <c r="E218" s="21" t="s">
        <v>18</v>
      </c>
      <c r="F218" s="290">
        <v>5.58</v>
      </c>
      <c r="G218" s="38"/>
      <c r="H218" s="43"/>
    </row>
    <row r="219" spans="1:8" s="2" customFormat="1" ht="16.899999999999999" customHeight="1">
      <c r="A219" s="38"/>
      <c r="B219" s="43"/>
      <c r="C219" s="289" t="s">
        <v>18</v>
      </c>
      <c r="D219" s="289" t="s">
        <v>228</v>
      </c>
      <c r="E219" s="21" t="s">
        <v>18</v>
      </c>
      <c r="F219" s="290">
        <v>0</v>
      </c>
      <c r="G219" s="38"/>
      <c r="H219" s="43"/>
    </row>
    <row r="220" spans="1:8" s="2" customFormat="1" ht="16.899999999999999" customHeight="1">
      <c r="A220" s="38"/>
      <c r="B220" s="43"/>
      <c r="C220" s="289" t="s">
        <v>18</v>
      </c>
      <c r="D220" s="289" t="s">
        <v>229</v>
      </c>
      <c r="E220" s="21" t="s">
        <v>18</v>
      </c>
      <c r="F220" s="290">
        <v>4.5199999999999996</v>
      </c>
      <c r="G220" s="38"/>
      <c r="H220" s="43"/>
    </row>
    <row r="221" spans="1:8" s="2" customFormat="1" ht="16.899999999999999" customHeight="1">
      <c r="A221" s="38"/>
      <c r="B221" s="43"/>
      <c r="C221" s="289" t="s">
        <v>18</v>
      </c>
      <c r="D221" s="289" t="s">
        <v>230</v>
      </c>
      <c r="E221" s="21" t="s">
        <v>18</v>
      </c>
      <c r="F221" s="290">
        <v>0</v>
      </c>
      <c r="G221" s="38"/>
      <c r="H221" s="43"/>
    </row>
    <row r="222" spans="1:8" s="2" customFormat="1" ht="16.899999999999999" customHeight="1">
      <c r="A222" s="38"/>
      <c r="B222" s="43"/>
      <c r="C222" s="289" t="s">
        <v>18</v>
      </c>
      <c r="D222" s="289" t="s">
        <v>231</v>
      </c>
      <c r="E222" s="21" t="s">
        <v>18</v>
      </c>
      <c r="F222" s="290">
        <v>1.72</v>
      </c>
      <c r="G222" s="38"/>
      <c r="H222" s="43"/>
    </row>
    <row r="223" spans="1:8" s="2" customFormat="1" ht="16.899999999999999" customHeight="1">
      <c r="A223" s="38"/>
      <c r="B223" s="43"/>
      <c r="C223" s="289" t="s">
        <v>18</v>
      </c>
      <c r="D223" s="289" t="s">
        <v>232</v>
      </c>
      <c r="E223" s="21" t="s">
        <v>18</v>
      </c>
      <c r="F223" s="290">
        <v>1.46</v>
      </c>
      <c r="G223" s="38"/>
      <c r="H223" s="43"/>
    </row>
    <row r="224" spans="1:8" s="2" customFormat="1" ht="16.899999999999999" customHeight="1">
      <c r="A224" s="38"/>
      <c r="B224" s="43"/>
      <c r="C224" s="289" t="s">
        <v>18</v>
      </c>
      <c r="D224" s="289" t="s">
        <v>233</v>
      </c>
      <c r="E224" s="21" t="s">
        <v>18</v>
      </c>
      <c r="F224" s="290">
        <v>11.58</v>
      </c>
      <c r="G224" s="38"/>
      <c r="H224" s="43"/>
    </row>
    <row r="225" spans="1:8" s="2" customFormat="1" ht="16.899999999999999" customHeight="1">
      <c r="A225" s="38"/>
      <c r="B225" s="43"/>
      <c r="C225" s="289" t="s">
        <v>18</v>
      </c>
      <c r="D225" s="289" t="s">
        <v>234</v>
      </c>
      <c r="E225" s="21" t="s">
        <v>18</v>
      </c>
      <c r="F225" s="290">
        <v>1.9</v>
      </c>
      <c r="G225" s="38"/>
      <c r="H225" s="43"/>
    </row>
    <row r="226" spans="1:8" s="2" customFormat="1" ht="16.899999999999999" customHeight="1">
      <c r="A226" s="38"/>
      <c r="B226" s="43"/>
      <c r="C226" s="289" t="s">
        <v>18</v>
      </c>
      <c r="D226" s="289" t="s">
        <v>235</v>
      </c>
      <c r="E226" s="21" t="s">
        <v>18</v>
      </c>
      <c r="F226" s="290">
        <v>0</v>
      </c>
      <c r="G226" s="38"/>
      <c r="H226" s="43"/>
    </row>
    <row r="227" spans="1:8" s="2" customFormat="1" ht="16.899999999999999" customHeight="1">
      <c r="A227" s="38"/>
      <c r="B227" s="43"/>
      <c r="C227" s="289" t="s">
        <v>18</v>
      </c>
      <c r="D227" s="289" t="s">
        <v>236</v>
      </c>
      <c r="E227" s="21" t="s">
        <v>18</v>
      </c>
      <c r="F227" s="290">
        <v>9.3800000000000008</v>
      </c>
      <c r="G227" s="38"/>
      <c r="H227" s="43"/>
    </row>
    <row r="228" spans="1:8" s="2" customFormat="1" ht="16.899999999999999" customHeight="1">
      <c r="A228" s="38"/>
      <c r="B228" s="43"/>
      <c r="C228" s="289" t="s">
        <v>18</v>
      </c>
      <c r="D228" s="289" t="s">
        <v>237</v>
      </c>
      <c r="E228" s="21" t="s">
        <v>18</v>
      </c>
      <c r="F228" s="290">
        <v>0</v>
      </c>
      <c r="G228" s="38"/>
      <c r="H228" s="43"/>
    </row>
    <row r="229" spans="1:8" s="2" customFormat="1" ht="16.899999999999999" customHeight="1">
      <c r="A229" s="38"/>
      <c r="B229" s="43"/>
      <c r="C229" s="289" t="s">
        <v>18</v>
      </c>
      <c r="D229" s="289" t="s">
        <v>238</v>
      </c>
      <c r="E229" s="21" t="s">
        <v>18</v>
      </c>
      <c r="F229" s="290">
        <v>60.9</v>
      </c>
      <c r="G229" s="38"/>
      <c r="H229" s="43"/>
    </row>
    <row r="230" spans="1:8" s="2" customFormat="1" ht="16.899999999999999" customHeight="1">
      <c r="A230" s="38"/>
      <c r="B230" s="43"/>
      <c r="C230" s="289" t="s">
        <v>18</v>
      </c>
      <c r="D230" s="289" t="s">
        <v>239</v>
      </c>
      <c r="E230" s="21" t="s">
        <v>18</v>
      </c>
      <c r="F230" s="290">
        <v>0</v>
      </c>
      <c r="G230" s="38"/>
      <c r="H230" s="43"/>
    </row>
    <row r="231" spans="1:8" s="2" customFormat="1" ht="16.899999999999999" customHeight="1">
      <c r="A231" s="38"/>
      <c r="B231" s="43"/>
      <c r="C231" s="289" t="s">
        <v>18</v>
      </c>
      <c r="D231" s="289" t="s">
        <v>240</v>
      </c>
      <c r="E231" s="21" t="s">
        <v>18</v>
      </c>
      <c r="F231" s="290">
        <v>6</v>
      </c>
      <c r="G231" s="38"/>
      <c r="H231" s="43"/>
    </row>
    <row r="232" spans="1:8" s="2" customFormat="1" ht="16.899999999999999" customHeight="1">
      <c r="A232" s="38"/>
      <c r="B232" s="43"/>
      <c r="C232" s="289" t="s">
        <v>18</v>
      </c>
      <c r="D232" s="289" t="s">
        <v>241</v>
      </c>
      <c r="E232" s="21" t="s">
        <v>18</v>
      </c>
      <c r="F232" s="290">
        <v>179.65</v>
      </c>
      <c r="G232" s="38"/>
      <c r="H232" s="43"/>
    </row>
    <row r="233" spans="1:8" s="2" customFormat="1" ht="16.899999999999999" customHeight="1">
      <c r="A233" s="38"/>
      <c r="B233" s="43"/>
      <c r="C233" s="289" t="s">
        <v>18</v>
      </c>
      <c r="D233" s="289" t="s">
        <v>242</v>
      </c>
      <c r="E233" s="21" t="s">
        <v>18</v>
      </c>
      <c r="F233" s="290">
        <v>0</v>
      </c>
      <c r="G233" s="38"/>
      <c r="H233" s="43"/>
    </row>
    <row r="234" spans="1:8" s="2" customFormat="1" ht="16.899999999999999" customHeight="1">
      <c r="A234" s="38"/>
      <c r="B234" s="43"/>
      <c r="C234" s="289" t="s">
        <v>18</v>
      </c>
      <c r="D234" s="289" t="s">
        <v>243</v>
      </c>
      <c r="E234" s="21" t="s">
        <v>18</v>
      </c>
      <c r="F234" s="290">
        <v>0</v>
      </c>
      <c r="G234" s="38"/>
      <c r="H234" s="43"/>
    </row>
    <row r="235" spans="1:8" s="2" customFormat="1" ht="16.899999999999999" customHeight="1">
      <c r="A235" s="38"/>
      <c r="B235" s="43"/>
      <c r="C235" s="289" t="s">
        <v>18</v>
      </c>
      <c r="D235" s="289" t="s">
        <v>244</v>
      </c>
      <c r="E235" s="21" t="s">
        <v>18</v>
      </c>
      <c r="F235" s="290">
        <v>8.85</v>
      </c>
      <c r="G235" s="38"/>
      <c r="H235" s="43"/>
    </row>
    <row r="236" spans="1:8" s="2" customFormat="1" ht="16.899999999999999" customHeight="1">
      <c r="A236" s="38"/>
      <c r="B236" s="43"/>
      <c r="C236" s="289" t="s">
        <v>18</v>
      </c>
      <c r="D236" s="289" t="s">
        <v>245</v>
      </c>
      <c r="E236" s="21" t="s">
        <v>18</v>
      </c>
      <c r="F236" s="290">
        <v>0</v>
      </c>
      <c r="G236" s="38"/>
      <c r="H236" s="43"/>
    </row>
    <row r="237" spans="1:8" s="2" customFormat="1" ht="16.899999999999999" customHeight="1">
      <c r="A237" s="38"/>
      <c r="B237" s="43"/>
      <c r="C237" s="289" t="s">
        <v>18</v>
      </c>
      <c r="D237" s="289" t="s">
        <v>246</v>
      </c>
      <c r="E237" s="21" t="s">
        <v>18</v>
      </c>
      <c r="F237" s="290">
        <v>60.66</v>
      </c>
      <c r="G237" s="38"/>
      <c r="H237" s="43"/>
    </row>
    <row r="238" spans="1:8" s="2" customFormat="1" ht="16.899999999999999" customHeight="1">
      <c r="A238" s="38"/>
      <c r="B238" s="43"/>
      <c r="C238" s="289" t="s">
        <v>18</v>
      </c>
      <c r="D238" s="289" t="s">
        <v>241</v>
      </c>
      <c r="E238" s="21" t="s">
        <v>18</v>
      </c>
      <c r="F238" s="290">
        <v>69.510000000000005</v>
      </c>
      <c r="G238" s="38"/>
      <c r="H238" s="43"/>
    </row>
    <row r="239" spans="1:8" s="2" customFormat="1" ht="16.899999999999999" customHeight="1">
      <c r="A239" s="38"/>
      <c r="B239" s="43"/>
      <c r="C239" s="289" t="s">
        <v>18</v>
      </c>
      <c r="D239" s="289" t="s">
        <v>247</v>
      </c>
      <c r="E239" s="21" t="s">
        <v>18</v>
      </c>
      <c r="F239" s="290">
        <v>249.16</v>
      </c>
      <c r="G239" s="38"/>
      <c r="H239" s="43"/>
    </row>
    <row r="240" spans="1:8" s="2" customFormat="1" ht="16.899999999999999" customHeight="1">
      <c r="A240" s="38"/>
      <c r="B240" s="43"/>
      <c r="C240" s="291" t="s">
        <v>5167</v>
      </c>
      <c r="D240" s="38"/>
      <c r="E240" s="38"/>
      <c r="F240" s="38"/>
      <c r="G240" s="38"/>
      <c r="H240" s="43"/>
    </row>
    <row r="241" spans="1:8" s="2" customFormat="1" ht="22.5">
      <c r="A241" s="38"/>
      <c r="B241" s="43"/>
      <c r="C241" s="289" t="s">
        <v>466</v>
      </c>
      <c r="D241" s="289" t="s">
        <v>467</v>
      </c>
      <c r="E241" s="21" t="s">
        <v>129</v>
      </c>
      <c r="F241" s="290">
        <v>388.64</v>
      </c>
      <c r="G241" s="38"/>
      <c r="H241" s="43"/>
    </row>
    <row r="242" spans="1:8" s="2" customFormat="1" ht="16.899999999999999" customHeight="1">
      <c r="A242" s="38"/>
      <c r="B242" s="43"/>
      <c r="C242" s="285" t="s">
        <v>152</v>
      </c>
      <c r="D242" s="286" t="s">
        <v>153</v>
      </c>
      <c r="E242" s="287" t="s">
        <v>129</v>
      </c>
      <c r="F242" s="288">
        <v>139.46</v>
      </c>
      <c r="G242" s="38"/>
      <c r="H242" s="43"/>
    </row>
    <row r="243" spans="1:8" s="2" customFormat="1" ht="16.899999999999999" customHeight="1">
      <c r="A243" s="38"/>
      <c r="B243" s="43"/>
      <c r="C243" s="289" t="s">
        <v>18</v>
      </c>
      <c r="D243" s="289" t="s">
        <v>5231</v>
      </c>
      <c r="E243" s="21" t="s">
        <v>18</v>
      </c>
      <c r="F243" s="290">
        <v>0</v>
      </c>
      <c r="G243" s="38"/>
      <c r="H243" s="43"/>
    </row>
    <row r="244" spans="1:8" s="2" customFormat="1" ht="16.899999999999999" customHeight="1">
      <c r="A244" s="38"/>
      <c r="B244" s="43"/>
      <c r="C244" s="289" t="s">
        <v>18</v>
      </c>
      <c r="D244" s="289" t="s">
        <v>5232</v>
      </c>
      <c r="E244" s="21" t="s">
        <v>18</v>
      </c>
      <c r="F244" s="290">
        <v>17.39</v>
      </c>
      <c r="G244" s="38"/>
      <c r="H244" s="43"/>
    </row>
    <row r="245" spans="1:8" s="2" customFormat="1" ht="16.899999999999999" customHeight="1">
      <c r="A245" s="38"/>
      <c r="B245" s="43"/>
      <c r="C245" s="289" t="s">
        <v>18</v>
      </c>
      <c r="D245" s="289" t="s">
        <v>5233</v>
      </c>
      <c r="E245" s="21" t="s">
        <v>18</v>
      </c>
      <c r="F245" s="290">
        <v>4.7</v>
      </c>
      <c r="G245" s="38"/>
      <c r="H245" s="43"/>
    </row>
    <row r="246" spans="1:8" s="2" customFormat="1" ht="16.899999999999999" customHeight="1">
      <c r="A246" s="38"/>
      <c r="B246" s="43"/>
      <c r="C246" s="289" t="s">
        <v>18</v>
      </c>
      <c r="D246" s="289" t="s">
        <v>5234</v>
      </c>
      <c r="E246" s="21" t="s">
        <v>18</v>
      </c>
      <c r="F246" s="290">
        <v>13.16</v>
      </c>
      <c r="G246" s="38"/>
      <c r="H246" s="43"/>
    </row>
    <row r="247" spans="1:8" s="2" customFormat="1" ht="16.899999999999999" customHeight="1">
      <c r="A247" s="38"/>
      <c r="B247" s="43"/>
      <c r="C247" s="289" t="s">
        <v>18</v>
      </c>
      <c r="D247" s="289" t="s">
        <v>5173</v>
      </c>
      <c r="E247" s="21" t="s">
        <v>18</v>
      </c>
      <c r="F247" s="290">
        <v>0</v>
      </c>
      <c r="G247" s="38"/>
      <c r="H247" s="43"/>
    </row>
    <row r="248" spans="1:8" s="2" customFormat="1" ht="16.899999999999999" customHeight="1">
      <c r="A248" s="38"/>
      <c r="B248" s="43"/>
      <c r="C248" s="289" t="s">
        <v>18</v>
      </c>
      <c r="D248" s="289" t="s">
        <v>5235</v>
      </c>
      <c r="E248" s="21" t="s">
        <v>18</v>
      </c>
      <c r="F248" s="290">
        <v>69.66</v>
      </c>
      <c r="G248" s="38"/>
      <c r="H248" s="43"/>
    </row>
    <row r="249" spans="1:8" s="2" customFormat="1" ht="16.899999999999999" customHeight="1">
      <c r="A249" s="38"/>
      <c r="B249" s="43"/>
      <c r="C249" s="289" t="s">
        <v>18</v>
      </c>
      <c r="D249" s="289" t="s">
        <v>5236</v>
      </c>
      <c r="E249" s="21" t="s">
        <v>18</v>
      </c>
      <c r="F249" s="290">
        <v>3.12</v>
      </c>
      <c r="G249" s="38"/>
      <c r="H249" s="43"/>
    </row>
    <row r="250" spans="1:8" s="2" customFormat="1" ht="16.899999999999999" customHeight="1">
      <c r="A250" s="38"/>
      <c r="B250" s="43"/>
      <c r="C250" s="289" t="s">
        <v>18</v>
      </c>
      <c r="D250" s="289" t="s">
        <v>5237</v>
      </c>
      <c r="E250" s="21" t="s">
        <v>18</v>
      </c>
      <c r="F250" s="290">
        <v>-10.199999999999999</v>
      </c>
      <c r="G250" s="38"/>
      <c r="H250" s="43"/>
    </row>
    <row r="251" spans="1:8" s="2" customFormat="1" ht="16.899999999999999" customHeight="1">
      <c r="A251" s="38"/>
      <c r="B251" s="43"/>
      <c r="C251" s="289" t="s">
        <v>18</v>
      </c>
      <c r="D251" s="289" t="s">
        <v>387</v>
      </c>
      <c r="E251" s="21" t="s">
        <v>18</v>
      </c>
      <c r="F251" s="290">
        <v>0</v>
      </c>
      <c r="G251" s="38"/>
      <c r="H251" s="43"/>
    </row>
    <row r="252" spans="1:8" s="2" customFormat="1" ht="16.899999999999999" customHeight="1">
      <c r="A252" s="38"/>
      <c r="B252" s="43"/>
      <c r="C252" s="289" t="s">
        <v>18</v>
      </c>
      <c r="D252" s="289" t="s">
        <v>5238</v>
      </c>
      <c r="E252" s="21" t="s">
        <v>18</v>
      </c>
      <c r="F252" s="290">
        <v>15.04</v>
      </c>
      <c r="G252" s="38"/>
      <c r="H252" s="43"/>
    </row>
    <row r="253" spans="1:8" s="2" customFormat="1" ht="16.899999999999999" customHeight="1">
      <c r="A253" s="38"/>
      <c r="B253" s="43"/>
      <c r="C253" s="289" t="s">
        <v>18</v>
      </c>
      <c r="D253" s="289" t="s">
        <v>510</v>
      </c>
      <c r="E253" s="21" t="s">
        <v>18</v>
      </c>
      <c r="F253" s="290">
        <v>0</v>
      </c>
      <c r="G253" s="38"/>
      <c r="H253" s="43"/>
    </row>
    <row r="254" spans="1:8" s="2" customFormat="1" ht="16.899999999999999" customHeight="1">
      <c r="A254" s="38"/>
      <c r="B254" s="43"/>
      <c r="C254" s="289" t="s">
        <v>18</v>
      </c>
      <c r="D254" s="289" t="s">
        <v>5239</v>
      </c>
      <c r="E254" s="21" t="s">
        <v>18</v>
      </c>
      <c r="F254" s="290">
        <v>2.12</v>
      </c>
      <c r="G254" s="38"/>
      <c r="H254" s="43"/>
    </row>
    <row r="255" spans="1:8" s="2" customFormat="1" ht="16.899999999999999" customHeight="1">
      <c r="A255" s="38"/>
      <c r="B255" s="43"/>
      <c r="C255" s="289" t="s">
        <v>18</v>
      </c>
      <c r="D255" s="289" t="s">
        <v>226</v>
      </c>
      <c r="E255" s="21" t="s">
        <v>18</v>
      </c>
      <c r="F255" s="290">
        <v>0</v>
      </c>
      <c r="G255" s="38"/>
      <c r="H255" s="43"/>
    </row>
    <row r="256" spans="1:8" s="2" customFormat="1" ht="16.899999999999999" customHeight="1">
      <c r="A256" s="38"/>
      <c r="B256" s="43"/>
      <c r="C256" s="289" t="s">
        <v>18</v>
      </c>
      <c r="D256" s="289" t="s">
        <v>5240</v>
      </c>
      <c r="E256" s="21" t="s">
        <v>18</v>
      </c>
      <c r="F256" s="290">
        <v>4.58</v>
      </c>
      <c r="G256" s="38"/>
      <c r="H256" s="43"/>
    </row>
    <row r="257" spans="1:8" s="2" customFormat="1" ht="16.899999999999999" customHeight="1">
      <c r="A257" s="38"/>
      <c r="B257" s="43"/>
      <c r="C257" s="289" t="s">
        <v>18</v>
      </c>
      <c r="D257" s="289" t="s">
        <v>228</v>
      </c>
      <c r="E257" s="21" t="s">
        <v>18</v>
      </c>
      <c r="F257" s="290">
        <v>0</v>
      </c>
      <c r="G257" s="38"/>
      <c r="H257" s="43"/>
    </row>
    <row r="258" spans="1:8" s="2" customFormat="1" ht="16.899999999999999" customHeight="1">
      <c r="A258" s="38"/>
      <c r="B258" s="43"/>
      <c r="C258" s="289" t="s">
        <v>18</v>
      </c>
      <c r="D258" s="289" t="s">
        <v>5241</v>
      </c>
      <c r="E258" s="21" t="s">
        <v>18</v>
      </c>
      <c r="F258" s="290">
        <v>4</v>
      </c>
      <c r="G258" s="38"/>
      <c r="H258" s="43"/>
    </row>
    <row r="259" spans="1:8" s="2" customFormat="1" ht="16.899999999999999" customHeight="1">
      <c r="A259" s="38"/>
      <c r="B259" s="43"/>
      <c r="C259" s="289" t="s">
        <v>18</v>
      </c>
      <c r="D259" s="289" t="s">
        <v>846</v>
      </c>
      <c r="E259" s="21" t="s">
        <v>18</v>
      </c>
      <c r="F259" s="290">
        <v>0</v>
      </c>
      <c r="G259" s="38"/>
      <c r="H259" s="43"/>
    </row>
    <row r="260" spans="1:8" s="2" customFormat="1" ht="16.899999999999999" customHeight="1">
      <c r="A260" s="38"/>
      <c r="B260" s="43"/>
      <c r="C260" s="289" t="s">
        <v>18</v>
      </c>
      <c r="D260" s="289" t="s">
        <v>5242</v>
      </c>
      <c r="E260" s="21" t="s">
        <v>18</v>
      </c>
      <c r="F260" s="290">
        <v>3.29</v>
      </c>
      <c r="G260" s="38"/>
      <c r="H260" s="43"/>
    </row>
    <row r="261" spans="1:8" s="2" customFormat="1" ht="16.899999999999999" customHeight="1">
      <c r="A261" s="38"/>
      <c r="B261" s="43"/>
      <c r="C261" s="289" t="s">
        <v>18</v>
      </c>
      <c r="D261" s="289" t="s">
        <v>517</v>
      </c>
      <c r="E261" s="21" t="s">
        <v>18</v>
      </c>
      <c r="F261" s="290">
        <v>0</v>
      </c>
      <c r="G261" s="38"/>
      <c r="H261" s="43"/>
    </row>
    <row r="262" spans="1:8" s="2" customFormat="1" ht="16.899999999999999" customHeight="1">
      <c r="A262" s="38"/>
      <c r="B262" s="43"/>
      <c r="C262" s="289" t="s">
        <v>18</v>
      </c>
      <c r="D262" s="289" t="s">
        <v>5243</v>
      </c>
      <c r="E262" s="21" t="s">
        <v>18</v>
      </c>
      <c r="F262" s="290">
        <v>12.6</v>
      </c>
      <c r="G262" s="38"/>
      <c r="H262" s="43"/>
    </row>
    <row r="263" spans="1:8" s="2" customFormat="1" ht="16.899999999999999" customHeight="1">
      <c r="A263" s="38"/>
      <c r="B263" s="43"/>
      <c r="C263" s="289" t="s">
        <v>18</v>
      </c>
      <c r="D263" s="289" t="s">
        <v>247</v>
      </c>
      <c r="E263" s="21" t="s">
        <v>18</v>
      </c>
      <c r="F263" s="290">
        <v>139.46</v>
      </c>
      <c r="G263" s="38"/>
      <c r="H263" s="43"/>
    </row>
    <row r="264" spans="1:8" s="2" customFormat="1" ht="16.899999999999999" customHeight="1">
      <c r="A264" s="38"/>
      <c r="B264" s="43"/>
      <c r="C264" s="291" t="s">
        <v>5167</v>
      </c>
      <c r="D264" s="38"/>
      <c r="E264" s="38"/>
      <c r="F264" s="38"/>
      <c r="G264" s="38"/>
      <c r="H264" s="43"/>
    </row>
    <row r="265" spans="1:8" s="2" customFormat="1" ht="16.899999999999999" customHeight="1">
      <c r="A265" s="38"/>
      <c r="B265" s="43"/>
      <c r="C265" s="289" t="s">
        <v>329</v>
      </c>
      <c r="D265" s="289" t="s">
        <v>330</v>
      </c>
      <c r="E265" s="21" t="s">
        <v>331</v>
      </c>
      <c r="F265" s="290">
        <v>139.46</v>
      </c>
      <c r="G265" s="38"/>
      <c r="H265" s="43"/>
    </row>
    <row r="266" spans="1:8" s="2" customFormat="1" ht="16.899999999999999" customHeight="1">
      <c r="A266" s="38"/>
      <c r="B266" s="43"/>
      <c r="C266" s="285" t="s">
        <v>155</v>
      </c>
      <c r="D266" s="286" t="s">
        <v>156</v>
      </c>
      <c r="E266" s="287" t="s">
        <v>157</v>
      </c>
      <c r="F266" s="288">
        <v>215.48</v>
      </c>
      <c r="G266" s="38"/>
      <c r="H266" s="43"/>
    </row>
    <row r="267" spans="1:8" s="2" customFormat="1" ht="16.899999999999999" customHeight="1">
      <c r="A267" s="38"/>
      <c r="B267" s="43"/>
      <c r="C267" s="289" t="s">
        <v>18</v>
      </c>
      <c r="D267" s="289" t="s">
        <v>1122</v>
      </c>
      <c r="E267" s="21" t="s">
        <v>18</v>
      </c>
      <c r="F267" s="290">
        <v>0</v>
      </c>
      <c r="G267" s="38"/>
      <c r="H267" s="43"/>
    </row>
    <row r="268" spans="1:8" s="2" customFormat="1" ht="16.899999999999999" customHeight="1">
      <c r="A268" s="38"/>
      <c r="B268" s="43"/>
      <c r="C268" s="289" t="s">
        <v>18</v>
      </c>
      <c r="D268" s="289" t="s">
        <v>5244</v>
      </c>
      <c r="E268" s="21" t="s">
        <v>18</v>
      </c>
      <c r="F268" s="290">
        <v>12.02</v>
      </c>
      <c r="G268" s="38"/>
      <c r="H268" s="43"/>
    </row>
    <row r="269" spans="1:8" s="2" customFormat="1" ht="16.899999999999999" customHeight="1">
      <c r="A269" s="38"/>
      <c r="B269" s="43"/>
      <c r="C269" s="289" t="s">
        <v>18</v>
      </c>
      <c r="D269" s="289" t="s">
        <v>812</v>
      </c>
      <c r="E269" s="21" t="s">
        <v>18</v>
      </c>
      <c r="F269" s="290">
        <v>0</v>
      </c>
      <c r="G269" s="38"/>
      <c r="H269" s="43"/>
    </row>
    <row r="270" spans="1:8" s="2" customFormat="1" ht="16.899999999999999" customHeight="1">
      <c r="A270" s="38"/>
      <c r="B270" s="43"/>
      <c r="C270" s="289" t="s">
        <v>18</v>
      </c>
      <c r="D270" s="289" t="s">
        <v>5245</v>
      </c>
      <c r="E270" s="21" t="s">
        <v>18</v>
      </c>
      <c r="F270" s="290">
        <v>14.84</v>
      </c>
      <c r="G270" s="38"/>
      <c r="H270" s="43"/>
    </row>
    <row r="271" spans="1:8" s="2" customFormat="1" ht="16.899999999999999" customHeight="1">
      <c r="A271" s="38"/>
      <c r="B271" s="43"/>
      <c r="C271" s="289" t="s">
        <v>18</v>
      </c>
      <c r="D271" s="289" t="s">
        <v>5175</v>
      </c>
      <c r="E271" s="21" t="s">
        <v>18</v>
      </c>
      <c r="F271" s="290">
        <v>0</v>
      </c>
      <c r="G271" s="38"/>
      <c r="H271" s="43"/>
    </row>
    <row r="272" spans="1:8" s="2" customFormat="1" ht="16.899999999999999" customHeight="1">
      <c r="A272" s="38"/>
      <c r="B272" s="43"/>
      <c r="C272" s="289" t="s">
        <v>18</v>
      </c>
      <c r="D272" s="289" t="s">
        <v>5246</v>
      </c>
      <c r="E272" s="21" t="s">
        <v>18</v>
      </c>
      <c r="F272" s="290">
        <v>11.5</v>
      </c>
      <c r="G272" s="38"/>
      <c r="H272" s="43"/>
    </row>
    <row r="273" spans="1:8" s="2" customFormat="1" ht="16.899999999999999" customHeight="1">
      <c r="A273" s="38"/>
      <c r="B273" s="43"/>
      <c r="C273" s="289" t="s">
        <v>18</v>
      </c>
      <c r="D273" s="289" t="s">
        <v>5178</v>
      </c>
      <c r="E273" s="21" t="s">
        <v>18</v>
      </c>
      <c r="F273" s="290">
        <v>0</v>
      </c>
      <c r="G273" s="38"/>
      <c r="H273" s="43"/>
    </row>
    <row r="274" spans="1:8" s="2" customFormat="1" ht="16.899999999999999" customHeight="1">
      <c r="A274" s="38"/>
      <c r="B274" s="43"/>
      <c r="C274" s="289" t="s">
        <v>18</v>
      </c>
      <c r="D274" s="289" t="s">
        <v>5247</v>
      </c>
      <c r="E274" s="21" t="s">
        <v>18</v>
      </c>
      <c r="F274" s="290">
        <v>11.46</v>
      </c>
      <c r="G274" s="38"/>
      <c r="H274" s="43"/>
    </row>
    <row r="275" spans="1:8" s="2" customFormat="1" ht="16.899999999999999" customHeight="1">
      <c r="A275" s="38"/>
      <c r="B275" s="43"/>
      <c r="C275" s="289" t="s">
        <v>18</v>
      </c>
      <c r="D275" s="289" t="s">
        <v>494</v>
      </c>
      <c r="E275" s="21" t="s">
        <v>18</v>
      </c>
      <c r="F275" s="290">
        <v>0</v>
      </c>
      <c r="G275" s="38"/>
      <c r="H275" s="43"/>
    </row>
    <row r="276" spans="1:8" s="2" customFormat="1" ht="16.899999999999999" customHeight="1">
      <c r="A276" s="38"/>
      <c r="B276" s="43"/>
      <c r="C276" s="289" t="s">
        <v>18</v>
      </c>
      <c r="D276" s="289" t="s">
        <v>5248</v>
      </c>
      <c r="E276" s="21" t="s">
        <v>18</v>
      </c>
      <c r="F276" s="290">
        <v>14.14</v>
      </c>
      <c r="G276" s="38"/>
      <c r="H276" s="43"/>
    </row>
    <row r="277" spans="1:8" s="2" customFormat="1" ht="16.899999999999999" customHeight="1">
      <c r="A277" s="38"/>
      <c r="B277" s="43"/>
      <c r="C277" s="289" t="s">
        <v>18</v>
      </c>
      <c r="D277" s="289" t="s">
        <v>940</v>
      </c>
      <c r="E277" s="21" t="s">
        <v>18</v>
      </c>
      <c r="F277" s="290">
        <v>0</v>
      </c>
      <c r="G277" s="38"/>
      <c r="H277" s="43"/>
    </row>
    <row r="278" spans="1:8" s="2" customFormat="1" ht="16.899999999999999" customHeight="1">
      <c r="A278" s="38"/>
      <c r="B278" s="43"/>
      <c r="C278" s="289" t="s">
        <v>18</v>
      </c>
      <c r="D278" s="289" t="s">
        <v>5249</v>
      </c>
      <c r="E278" s="21" t="s">
        <v>18</v>
      </c>
      <c r="F278" s="290">
        <v>20.76</v>
      </c>
      <c r="G278" s="38"/>
      <c r="H278" s="43"/>
    </row>
    <row r="279" spans="1:8" s="2" customFormat="1" ht="16.899999999999999" customHeight="1">
      <c r="A279" s="38"/>
      <c r="B279" s="43"/>
      <c r="C279" s="289" t="s">
        <v>18</v>
      </c>
      <c r="D279" s="289" t="s">
        <v>5250</v>
      </c>
      <c r="E279" s="21" t="s">
        <v>18</v>
      </c>
      <c r="F279" s="290">
        <v>14.6</v>
      </c>
      <c r="G279" s="38"/>
      <c r="H279" s="43"/>
    </row>
    <row r="280" spans="1:8" s="2" customFormat="1" ht="16.899999999999999" customHeight="1">
      <c r="A280" s="38"/>
      <c r="B280" s="43"/>
      <c r="C280" s="289" t="s">
        <v>18</v>
      </c>
      <c r="D280" s="289" t="s">
        <v>942</v>
      </c>
      <c r="E280" s="21" t="s">
        <v>18</v>
      </c>
      <c r="F280" s="290">
        <v>0</v>
      </c>
      <c r="G280" s="38"/>
      <c r="H280" s="43"/>
    </row>
    <row r="281" spans="1:8" s="2" customFormat="1" ht="16.899999999999999" customHeight="1">
      <c r="A281" s="38"/>
      <c r="B281" s="43"/>
      <c r="C281" s="289" t="s">
        <v>18</v>
      </c>
      <c r="D281" s="289" t="s">
        <v>5251</v>
      </c>
      <c r="E281" s="21" t="s">
        <v>18</v>
      </c>
      <c r="F281" s="290">
        <v>20.14</v>
      </c>
      <c r="G281" s="38"/>
      <c r="H281" s="43"/>
    </row>
    <row r="282" spans="1:8" s="2" customFormat="1" ht="16.899999999999999" customHeight="1">
      <c r="A282" s="38"/>
      <c r="B282" s="43"/>
      <c r="C282" s="289" t="s">
        <v>18</v>
      </c>
      <c r="D282" s="289" t="s">
        <v>5250</v>
      </c>
      <c r="E282" s="21" t="s">
        <v>18</v>
      </c>
      <c r="F282" s="290">
        <v>14.6</v>
      </c>
      <c r="G282" s="38"/>
      <c r="H282" s="43"/>
    </row>
    <row r="283" spans="1:8" s="2" customFormat="1" ht="16.899999999999999" customHeight="1">
      <c r="A283" s="38"/>
      <c r="B283" s="43"/>
      <c r="C283" s="289" t="s">
        <v>18</v>
      </c>
      <c r="D283" s="289" t="s">
        <v>520</v>
      </c>
      <c r="E283" s="21" t="s">
        <v>18</v>
      </c>
      <c r="F283" s="290">
        <v>0</v>
      </c>
      <c r="G283" s="38"/>
      <c r="H283" s="43"/>
    </row>
    <row r="284" spans="1:8" s="2" customFormat="1" ht="16.899999999999999" customHeight="1">
      <c r="A284" s="38"/>
      <c r="B284" s="43"/>
      <c r="C284" s="289" t="s">
        <v>18</v>
      </c>
      <c r="D284" s="289" t="s">
        <v>5252</v>
      </c>
      <c r="E284" s="21" t="s">
        <v>18</v>
      </c>
      <c r="F284" s="290">
        <v>20.46</v>
      </c>
      <c r="G284" s="38"/>
      <c r="H284" s="43"/>
    </row>
    <row r="285" spans="1:8" s="2" customFormat="1" ht="16.899999999999999" customHeight="1">
      <c r="A285" s="38"/>
      <c r="B285" s="43"/>
      <c r="C285" s="289" t="s">
        <v>18</v>
      </c>
      <c r="D285" s="289" t="s">
        <v>5253</v>
      </c>
      <c r="E285" s="21" t="s">
        <v>18</v>
      </c>
      <c r="F285" s="290">
        <v>6.8</v>
      </c>
      <c r="G285" s="38"/>
      <c r="H285" s="43"/>
    </row>
    <row r="286" spans="1:8" s="2" customFormat="1" ht="16.899999999999999" customHeight="1">
      <c r="A286" s="38"/>
      <c r="B286" s="43"/>
      <c r="C286" s="289" t="s">
        <v>18</v>
      </c>
      <c r="D286" s="289" t="s">
        <v>523</v>
      </c>
      <c r="E286" s="21" t="s">
        <v>18</v>
      </c>
      <c r="F286" s="290">
        <v>0</v>
      </c>
      <c r="G286" s="38"/>
      <c r="H286" s="43"/>
    </row>
    <row r="287" spans="1:8" s="2" customFormat="1" ht="16.899999999999999" customHeight="1">
      <c r="A287" s="38"/>
      <c r="B287" s="43"/>
      <c r="C287" s="289" t="s">
        <v>18</v>
      </c>
      <c r="D287" s="289" t="s">
        <v>5254</v>
      </c>
      <c r="E287" s="21" t="s">
        <v>18</v>
      </c>
      <c r="F287" s="290">
        <v>28.1</v>
      </c>
      <c r="G287" s="38"/>
      <c r="H287" s="43"/>
    </row>
    <row r="288" spans="1:8" s="2" customFormat="1" ht="16.899999999999999" customHeight="1">
      <c r="A288" s="38"/>
      <c r="B288" s="43"/>
      <c r="C288" s="289" t="s">
        <v>18</v>
      </c>
      <c r="D288" s="289" t="s">
        <v>5255</v>
      </c>
      <c r="E288" s="21" t="s">
        <v>18</v>
      </c>
      <c r="F288" s="290">
        <v>3.82</v>
      </c>
      <c r="G288" s="38"/>
      <c r="H288" s="43"/>
    </row>
    <row r="289" spans="1:8" s="2" customFormat="1" ht="16.899999999999999" customHeight="1">
      <c r="A289" s="38"/>
      <c r="B289" s="43"/>
      <c r="C289" s="289" t="s">
        <v>18</v>
      </c>
      <c r="D289" s="289" t="s">
        <v>525</v>
      </c>
      <c r="E289" s="21" t="s">
        <v>18</v>
      </c>
      <c r="F289" s="290">
        <v>0</v>
      </c>
      <c r="G289" s="38"/>
      <c r="H289" s="43"/>
    </row>
    <row r="290" spans="1:8" s="2" customFormat="1" ht="16.899999999999999" customHeight="1">
      <c r="A290" s="38"/>
      <c r="B290" s="43"/>
      <c r="C290" s="289" t="s">
        <v>18</v>
      </c>
      <c r="D290" s="289" t="s">
        <v>5256</v>
      </c>
      <c r="E290" s="21" t="s">
        <v>18</v>
      </c>
      <c r="F290" s="290">
        <v>22.24</v>
      </c>
      <c r="G290" s="38"/>
      <c r="H290" s="43"/>
    </row>
    <row r="291" spans="1:8" s="2" customFormat="1" ht="16.899999999999999" customHeight="1">
      <c r="A291" s="38"/>
      <c r="B291" s="43"/>
      <c r="C291" s="289" t="s">
        <v>18</v>
      </c>
      <c r="D291" s="289" t="s">
        <v>247</v>
      </c>
      <c r="E291" s="21" t="s">
        <v>18</v>
      </c>
      <c r="F291" s="290">
        <v>215.48</v>
      </c>
      <c r="G291" s="38"/>
      <c r="H291" s="43"/>
    </row>
    <row r="292" spans="1:8" s="2" customFormat="1" ht="16.899999999999999" customHeight="1">
      <c r="A292" s="38"/>
      <c r="B292" s="43"/>
      <c r="C292" s="291" t="s">
        <v>5167</v>
      </c>
      <c r="D292" s="38"/>
      <c r="E292" s="38"/>
      <c r="F292" s="38"/>
      <c r="G292" s="38"/>
      <c r="H292" s="43"/>
    </row>
    <row r="293" spans="1:8" s="2" customFormat="1" ht="16.899999999999999" customHeight="1">
      <c r="A293" s="38"/>
      <c r="B293" s="43"/>
      <c r="C293" s="289" t="s">
        <v>910</v>
      </c>
      <c r="D293" s="289" t="s">
        <v>911</v>
      </c>
      <c r="E293" s="21" t="s">
        <v>331</v>
      </c>
      <c r="F293" s="290">
        <v>215.48</v>
      </c>
      <c r="G293" s="38"/>
      <c r="H293" s="43"/>
    </row>
    <row r="294" spans="1:8" s="2" customFormat="1" ht="16.899999999999999" customHeight="1">
      <c r="A294" s="38"/>
      <c r="B294" s="43"/>
      <c r="C294" s="285" t="s">
        <v>159</v>
      </c>
      <c r="D294" s="286" t="s">
        <v>160</v>
      </c>
      <c r="E294" s="287" t="s">
        <v>161</v>
      </c>
      <c r="F294" s="288">
        <v>9.2899999999999991</v>
      </c>
      <c r="G294" s="38"/>
      <c r="H294" s="43"/>
    </row>
    <row r="295" spans="1:8" s="2" customFormat="1" ht="16.899999999999999" customHeight="1">
      <c r="A295" s="38"/>
      <c r="B295" s="43"/>
      <c r="C295" s="289" t="s">
        <v>18</v>
      </c>
      <c r="D295" s="289" t="s">
        <v>1122</v>
      </c>
      <c r="E295" s="21" t="s">
        <v>18</v>
      </c>
      <c r="F295" s="290">
        <v>0</v>
      </c>
      <c r="G295" s="38"/>
      <c r="H295" s="43"/>
    </row>
    <row r="296" spans="1:8" s="2" customFormat="1" ht="16.899999999999999" customHeight="1">
      <c r="A296" s="38"/>
      <c r="B296" s="43"/>
      <c r="C296" s="289" t="s">
        <v>18</v>
      </c>
      <c r="D296" s="289" t="s">
        <v>5257</v>
      </c>
      <c r="E296" s="21" t="s">
        <v>18</v>
      </c>
      <c r="F296" s="290">
        <v>3.19</v>
      </c>
      <c r="G296" s="38"/>
      <c r="H296" s="43"/>
    </row>
    <row r="297" spans="1:8" s="2" customFormat="1" ht="16.899999999999999" customHeight="1">
      <c r="A297" s="38"/>
      <c r="B297" s="43"/>
      <c r="C297" s="289" t="s">
        <v>18</v>
      </c>
      <c r="D297" s="289" t="s">
        <v>812</v>
      </c>
      <c r="E297" s="21" t="s">
        <v>18</v>
      </c>
      <c r="F297" s="290">
        <v>0</v>
      </c>
      <c r="G297" s="38"/>
      <c r="H297" s="43"/>
    </row>
    <row r="298" spans="1:8" s="2" customFormat="1" ht="16.899999999999999" customHeight="1">
      <c r="A298" s="38"/>
      <c r="B298" s="43"/>
      <c r="C298" s="289" t="s">
        <v>18</v>
      </c>
      <c r="D298" s="289" t="s">
        <v>5258</v>
      </c>
      <c r="E298" s="21" t="s">
        <v>18</v>
      </c>
      <c r="F298" s="290">
        <v>3.45</v>
      </c>
      <c r="G298" s="38"/>
      <c r="H298" s="43"/>
    </row>
    <row r="299" spans="1:8" s="2" customFormat="1" ht="16.899999999999999" customHeight="1">
      <c r="A299" s="38"/>
      <c r="B299" s="43"/>
      <c r="C299" s="289" t="s">
        <v>18</v>
      </c>
      <c r="D299" s="289" t="s">
        <v>5259</v>
      </c>
      <c r="E299" s="21" t="s">
        <v>18</v>
      </c>
      <c r="F299" s="290">
        <v>0</v>
      </c>
      <c r="G299" s="38"/>
      <c r="H299" s="43"/>
    </row>
    <row r="300" spans="1:8" s="2" customFormat="1" ht="16.899999999999999" customHeight="1">
      <c r="A300" s="38"/>
      <c r="B300" s="43"/>
      <c r="C300" s="289" t="s">
        <v>18</v>
      </c>
      <c r="D300" s="289" t="s">
        <v>5260</v>
      </c>
      <c r="E300" s="21" t="s">
        <v>18</v>
      </c>
      <c r="F300" s="290">
        <v>2.65</v>
      </c>
      <c r="G300" s="38"/>
      <c r="H300" s="43"/>
    </row>
    <row r="301" spans="1:8" s="2" customFormat="1" ht="16.899999999999999" customHeight="1">
      <c r="A301" s="38"/>
      <c r="B301" s="43"/>
      <c r="C301" s="289" t="s">
        <v>18</v>
      </c>
      <c r="D301" s="289" t="s">
        <v>247</v>
      </c>
      <c r="E301" s="21" t="s">
        <v>18</v>
      </c>
      <c r="F301" s="290">
        <v>9.2899999999999991</v>
      </c>
      <c r="G301" s="38"/>
      <c r="H301" s="43"/>
    </row>
    <row r="302" spans="1:8" s="2" customFormat="1" ht="16.899999999999999" customHeight="1">
      <c r="A302" s="38"/>
      <c r="B302" s="43"/>
      <c r="C302" s="291" t="s">
        <v>5167</v>
      </c>
      <c r="D302" s="38"/>
      <c r="E302" s="38"/>
      <c r="F302" s="38"/>
      <c r="G302" s="38"/>
      <c r="H302" s="43"/>
    </row>
    <row r="303" spans="1:8" s="2" customFormat="1" ht="16.899999999999999" customHeight="1">
      <c r="A303" s="38"/>
      <c r="B303" s="43"/>
      <c r="C303" s="289" t="s">
        <v>278</v>
      </c>
      <c r="D303" s="289" t="s">
        <v>279</v>
      </c>
      <c r="E303" s="21" t="s">
        <v>161</v>
      </c>
      <c r="F303" s="290">
        <v>9.2899999999999991</v>
      </c>
      <c r="G303" s="38"/>
      <c r="H303" s="43"/>
    </row>
    <row r="304" spans="1:8" s="2" customFormat="1" ht="26.45" customHeight="1">
      <c r="A304" s="38"/>
      <c r="B304" s="43"/>
      <c r="C304" s="284" t="s">
        <v>80</v>
      </c>
      <c r="D304" s="284" t="s">
        <v>81</v>
      </c>
      <c r="E304" s="38"/>
      <c r="F304" s="38"/>
      <c r="G304" s="38"/>
      <c r="H304" s="43"/>
    </row>
    <row r="305" spans="1:8" s="2" customFormat="1" ht="16.899999999999999" customHeight="1">
      <c r="A305" s="38"/>
      <c r="B305" s="43"/>
      <c r="C305" s="285" t="s">
        <v>947</v>
      </c>
      <c r="D305" s="286" t="s">
        <v>948</v>
      </c>
      <c r="E305" s="287" t="s">
        <v>129</v>
      </c>
      <c r="F305" s="288">
        <v>26.1</v>
      </c>
      <c r="G305" s="38"/>
      <c r="H305" s="43"/>
    </row>
    <row r="306" spans="1:8" s="2" customFormat="1" ht="16.899999999999999" customHeight="1">
      <c r="A306" s="38"/>
      <c r="B306" s="43"/>
      <c r="C306" s="289" t="s">
        <v>18</v>
      </c>
      <c r="D306" s="289" t="s">
        <v>5261</v>
      </c>
      <c r="E306" s="21" t="s">
        <v>18</v>
      </c>
      <c r="F306" s="290">
        <v>26.1</v>
      </c>
      <c r="G306" s="38"/>
      <c r="H306" s="43"/>
    </row>
    <row r="307" spans="1:8" s="2" customFormat="1" ht="16.899999999999999" customHeight="1">
      <c r="A307" s="38"/>
      <c r="B307" s="43"/>
      <c r="C307" s="291" t="s">
        <v>5167</v>
      </c>
      <c r="D307" s="38"/>
      <c r="E307" s="38"/>
      <c r="F307" s="38"/>
      <c r="G307" s="38"/>
      <c r="H307" s="43"/>
    </row>
    <row r="308" spans="1:8" s="2" customFormat="1" ht="22.5">
      <c r="A308" s="38"/>
      <c r="B308" s="43"/>
      <c r="C308" s="289" t="s">
        <v>2169</v>
      </c>
      <c r="D308" s="289" t="s">
        <v>2170</v>
      </c>
      <c r="E308" s="21" t="s">
        <v>129</v>
      </c>
      <c r="F308" s="290">
        <v>63.32</v>
      </c>
      <c r="G308" s="38"/>
      <c r="H308" s="43"/>
    </row>
    <row r="309" spans="1:8" s="2" customFormat="1" ht="16.899999999999999" customHeight="1">
      <c r="A309" s="38"/>
      <c r="B309" s="43"/>
      <c r="C309" s="285" t="s">
        <v>950</v>
      </c>
      <c r="D309" s="286" t="s">
        <v>951</v>
      </c>
      <c r="E309" s="287" t="s">
        <v>129</v>
      </c>
      <c r="F309" s="288">
        <v>9</v>
      </c>
      <c r="G309" s="38"/>
      <c r="H309" s="43"/>
    </row>
    <row r="310" spans="1:8" s="2" customFormat="1" ht="16.899999999999999" customHeight="1">
      <c r="A310" s="38"/>
      <c r="B310" s="43"/>
      <c r="C310" s="289" t="s">
        <v>18</v>
      </c>
      <c r="D310" s="289" t="s">
        <v>5262</v>
      </c>
      <c r="E310" s="21" t="s">
        <v>18</v>
      </c>
      <c r="F310" s="290">
        <v>9</v>
      </c>
      <c r="G310" s="38"/>
      <c r="H310" s="43"/>
    </row>
    <row r="311" spans="1:8" s="2" customFormat="1" ht="16.899999999999999" customHeight="1">
      <c r="A311" s="38"/>
      <c r="B311" s="43"/>
      <c r="C311" s="291" t="s">
        <v>5167</v>
      </c>
      <c r="D311" s="38"/>
      <c r="E311" s="38"/>
      <c r="F311" s="38"/>
      <c r="G311" s="38"/>
      <c r="H311" s="43"/>
    </row>
    <row r="312" spans="1:8" s="2" customFormat="1" ht="22.5">
      <c r="A312" s="38"/>
      <c r="B312" s="43"/>
      <c r="C312" s="289" t="s">
        <v>2169</v>
      </c>
      <c r="D312" s="289" t="s">
        <v>2170</v>
      </c>
      <c r="E312" s="21" t="s">
        <v>129</v>
      </c>
      <c r="F312" s="290">
        <v>63.32</v>
      </c>
      <c r="G312" s="38"/>
      <c r="H312" s="43"/>
    </row>
    <row r="313" spans="1:8" s="2" customFormat="1" ht="16.899999999999999" customHeight="1">
      <c r="A313" s="38"/>
      <c r="B313" s="43"/>
      <c r="C313" s="285" t="s">
        <v>952</v>
      </c>
      <c r="D313" s="286" t="s">
        <v>953</v>
      </c>
      <c r="E313" s="287" t="s">
        <v>129</v>
      </c>
      <c r="F313" s="288">
        <v>9.9</v>
      </c>
      <c r="G313" s="38"/>
      <c r="H313" s="43"/>
    </row>
    <row r="314" spans="1:8" s="2" customFormat="1" ht="16.899999999999999" customHeight="1">
      <c r="A314" s="38"/>
      <c r="B314" s="43"/>
      <c r="C314" s="289" t="s">
        <v>18</v>
      </c>
      <c r="D314" s="289" t="s">
        <v>5263</v>
      </c>
      <c r="E314" s="21" t="s">
        <v>18</v>
      </c>
      <c r="F314" s="290">
        <v>9.9</v>
      </c>
      <c r="G314" s="38"/>
      <c r="H314" s="43"/>
    </row>
    <row r="315" spans="1:8" s="2" customFormat="1" ht="16.899999999999999" customHeight="1">
      <c r="A315" s="38"/>
      <c r="B315" s="43"/>
      <c r="C315" s="291" t="s">
        <v>5167</v>
      </c>
      <c r="D315" s="38"/>
      <c r="E315" s="38"/>
      <c r="F315" s="38"/>
      <c r="G315" s="38"/>
      <c r="H315" s="43"/>
    </row>
    <row r="316" spans="1:8" s="2" customFormat="1" ht="22.5">
      <c r="A316" s="38"/>
      <c r="B316" s="43"/>
      <c r="C316" s="289" t="s">
        <v>2169</v>
      </c>
      <c r="D316" s="289" t="s">
        <v>2170</v>
      </c>
      <c r="E316" s="21" t="s">
        <v>129</v>
      </c>
      <c r="F316" s="290">
        <v>63.32</v>
      </c>
      <c r="G316" s="38"/>
      <c r="H316" s="43"/>
    </row>
    <row r="317" spans="1:8" s="2" customFormat="1" ht="16.899999999999999" customHeight="1">
      <c r="A317" s="38"/>
      <c r="B317" s="43"/>
      <c r="C317" s="285" t="s">
        <v>955</v>
      </c>
      <c r="D317" s="286" t="s">
        <v>956</v>
      </c>
      <c r="E317" s="287" t="s">
        <v>129</v>
      </c>
      <c r="F317" s="288">
        <v>15.3</v>
      </c>
      <c r="G317" s="38"/>
      <c r="H317" s="43"/>
    </row>
    <row r="318" spans="1:8" s="2" customFormat="1" ht="16.899999999999999" customHeight="1">
      <c r="A318" s="38"/>
      <c r="B318" s="43"/>
      <c r="C318" s="289" t="s">
        <v>18</v>
      </c>
      <c r="D318" s="289" t="s">
        <v>5264</v>
      </c>
      <c r="E318" s="21" t="s">
        <v>18</v>
      </c>
      <c r="F318" s="290">
        <v>15.3</v>
      </c>
      <c r="G318" s="38"/>
      <c r="H318" s="43"/>
    </row>
    <row r="319" spans="1:8" s="2" customFormat="1" ht="16.899999999999999" customHeight="1">
      <c r="A319" s="38"/>
      <c r="B319" s="43"/>
      <c r="C319" s="291" t="s">
        <v>5167</v>
      </c>
      <c r="D319" s="38"/>
      <c r="E319" s="38"/>
      <c r="F319" s="38"/>
      <c r="G319" s="38"/>
      <c r="H319" s="43"/>
    </row>
    <row r="320" spans="1:8" s="2" customFormat="1" ht="22.5">
      <c r="A320" s="38"/>
      <c r="B320" s="43"/>
      <c r="C320" s="289" t="s">
        <v>2169</v>
      </c>
      <c r="D320" s="289" t="s">
        <v>2170</v>
      </c>
      <c r="E320" s="21" t="s">
        <v>129</v>
      </c>
      <c r="F320" s="290">
        <v>63.32</v>
      </c>
      <c r="G320" s="38"/>
      <c r="H320" s="43"/>
    </row>
    <row r="321" spans="1:8" s="2" customFormat="1" ht="16.899999999999999" customHeight="1">
      <c r="A321" s="38"/>
      <c r="B321" s="43"/>
      <c r="C321" s="285" t="s">
        <v>958</v>
      </c>
      <c r="D321" s="286" t="s">
        <v>959</v>
      </c>
      <c r="E321" s="287" t="s">
        <v>129</v>
      </c>
      <c r="F321" s="288">
        <v>135</v>
      </c>
      <c r="G321" s="38"/>
      <c r="H321" s="43"/>
    </row>
    <row r="322" spans="1:8" s="2" customFormat="1" ht="16.899999999999999" customHeight="1">
      <c r="A322" s="38"/>
      <c r="B322" s="43"/>
      <c r="C322" s="289" t="s">
        <v>18</v>
      </c>
      <c r="D322" s="289" t="s">
        <v>5265</v>
      </c>
      <c r="E322" s="21" t="s">
        <v>18</v>
      </c>
      <c r="F322" s="290">
        <v>135</v>
      </c>
      <c r="G322" s="38"/>
      <c r="H322" s="43"/>
    </row>
    <row r="323" spans="1:8" s="2" customFormat="1" ht="16.899999999999999" customHeight="1">
      <c r="A323" s="38"/>
      <c r="B323" s="43"/>
      <c r="C323" s="291" t="s">
        <v>5167</v>
      </c>
      <c r="D323" s="38"/>
      <c r="E323" s="38"/>
      <c r="F323" s="38"/>
      <c r="G323" s="38"/>
      <c r="H323" s="43"/>
    </row>
    <row r="324" spans="1:8" s="2" customFormat="1" ht="22.5">
      <c r="A324" s="38"/>
      <c r="B324" s="43"/>
      <c r="C324" s="289" t="s">
        <v>2165</v>
      </c>
      <c r="D324" s="289" t="s">
        <v>2166</v>
      </c>
      <c r="E324" s="21" t="s">
        <v>129</v>
      </c>
      <c r="F324" s="290">
        <v>135</v>
      </c>
      <c r="G324" s="38"/>
      <c r="H324" s="43"/>
    </row>
    <row r="325" spans="1:8" s="2" customFormat="1" ht="16.899999999999999" customHeight="1">
      <c r="A325" s="38"/>
      <c r="B325" s="43"/>
      <c r="C325" s="285" t="s">
        <v>961</v>
      </c>
      <c r="D325" s="286" t="s">
        <v>962</v>
      </c>
      <c r="E325" s="287" t="s">
        <v>129</v>
      </c>
      <c r="F325" s="288">
        <v>56.6</v>
      </c>
      <c r="G325" s="38"/>
      <c r="H325" s="43"/>
    </row>
    <row r="326" spans="1:8" s="2" customFormat="1" ht="16.899999999999999" customHeight="1">
      <c r="A326" s="38"/>
      <c r="B326" s="43"/>
      <c r="C326" s="289" t="s">
        <v>18</v>
      </c>
      <c r="D326" s="289" t="s">
        <v>964</v>
      </c>
      <c r="E326" s="21" t="s">
        <v>18</v>
      </c>
      <c r="F326" s="290">
        <v>56.6</v>
      </c>
      <c r="G326" s="38"/>
      <c r="H326" s="43"/>
    </row>
    <row r="327" spans="1:8" s="2" customFormat="1" ht="16.899999999999999" customHeight="1">
      <c r="A327" s="38"/>
      <c r="B327" s="43"/>
      <c r="C327" s="291" t="s">
        <v>5167</v>
      </c>
      <c r="D327" s="38"/>
      <c r="E327" s="38"/>
      <c r="F327" s="38"/>
      <c r="G327" s="38"/>
      <c r="H327" s="43"/>
    </row>
    <row r="328" spans="1:8" s="2" customFormat="1" ht="22.5">
      <c r="A328" s="38"/>
      <c r="B328" s="43"/>
      <c r="C328" s="289" t="s">
        <v>2180</v>
      </c>
      <c r="D328" s="289" t="s">
        <v>2181</v>
      </c>
      <c r="E328" s="21" t="s">
        <v>129</v>
      </c>
      <c r="F328" s="290">
        <v>62.26</v>
      </c>
      <c r="G328" s="38"/>
      <c r="H328" s="43"/>
    </row>
    <row r="329" spans="1:8" s="2" customFormat="1" ht="16.899999999999999" customHeight="1">
      <c r="A329" s="38"/>
      <c r="B329" s="43"/>
      <c r="C329" s="285" t="s">
        <v>964</v>
      </c>
      <c r="D329" s="286" t="s">
        <v>965</v>
      </c>
      <c r="E329" s="287" t="s">
        <v>129</v>
      </c>
      <c r="F329" s="288">
        <v>56.6</v>
      </c>
      <c r="G329" s="38"/>
      <c r="H329" s="43"/>
    </row>
    <row r="330" spans="1:8" s="2" customFormat="1" ht="16.899999999999999" customHeight="1">
      <c r="A330" s="38"/>
      <c r="B330" s="43"/>
      <c r="C330" s="289" t="s">
        <v>18</v>
      </c>
      <c r="D330" s="289" t="s">
        <v>1316</v>
      </c>
      <c r="E330" s="21" t="s">
        <v>18</v>
      </c>
      <c r="F330" s="290">
        <v>0</v>
      </c>
      <c r="G330" s="38"/>
      <c r="H330" s="43"/>
    </row>
    <row r="331" spans="1:8" s="2" customFormat="1" ht="16.899999999999999" customHeight="1">
      <c r="A331" s="38"/>
      <c r="B331" s="43"/>
      <c r="C331" s="289" t="s">
        <v>18</v>
      </c>
      <c r="D331" s="289" t="s">
        <v>5266</v>
      </c>
      <c r="E331" s="21" t="s">
        <v>18</v>
      </c>
      <c r="F331" s="290">
        <v>9.66</v>
      </c>
      <c r="G331" s="38"/>
      <c r="H331" s="43"/>
    </row>
    <row r="332" spans="1:8" s="2" customFormat="1" ht="16.899999999999999" customHeight="1">
      <c r="A332" s="38"/>
      <c r="B332" s="43"/>
      <c r="C332" s="289" t="s">
        <v>18</v>
      </c>
      <c r="D332" s="289" t="s">
        <v>5146</v>
      </c>
      <c r="E332" s="21" t="s">
        <v>18</v>
      </c>
      <c r="F332" s="290">
        <v>0</v>
      </c>
      <c r="G332" s="38"/>
      <c r="H332" s="43"/>
    </row>
    <row r="333" spans="1:8" s="2" customFormat="1" ht="16.899999999999999" customHeight="1">
      <c r="A333" s="38"/>
      <c r="B333" s="43"/>
      <c r="C333" s="289" t="s">
        <v>18</v>
      </c>
      <c r="D333" s="289" t="s">
        <v>5267</v>
      </c>
      <c r="E333" s="21" t="s">
        <v>18</v>
      </c>
      <c r="F333" s="290">
        <v>4.16</v>
      </c>
      <c r="G333" s="38"/>
      <c r="H333" s="43"/>
    </row>
    <row r="334" spans="1:8" s="2" customFormat="1" ht="16.899999999999999" customHeight="1">
      <c r="A334" s="38"/>
      <c r="B334" s="43"/>
      <c r="C334" s="289" t="s">
        <v>18</v>
      </c>
      <c r="D334" s="289" t="s">
        <v>1222</v>
      </c>
      <c r="E334" s="21" t="s">
        <v>18</v>
      </c>
      <c r="F334" s="290">
        <v>0</v>
      </c>
      <c r="G334" s="38"/>
      <c r="H334" s="43"/>
    </row>
    <row r="335" spans="1:8" s="2" customFormat="1" ht="16.899999999999999" customHeight="1">
      <c r="A335" s="38"/>
      <c r="B335" s="43"/>
      <c r="C335" s="289" t="s">
        <v>18</v>
      </c>
      <c r="D335" s="289" t="s">
        <v>5268</v>
      </c>
      <c r="E335" s="21" t="s">
        <v>18</v>
      </c>
      <c r="F335" s="290">
        <v>8.15</v>
      </c>
      <c r="G335" s="38"/>
      <c r="H335" s="43"/>
    </row>
    <row r="336" spans="1:8" s="2" customFormat="1" ht="16.899999999999999" customHeight="1">
      <c r="A336" s="38"/>
      <c r="B336" s="43"/>
      <c r="C336" s="289" t="s">
        <v>18</v>
      </c>
      <c r="D336" s="289" t="s">
        <v>514</v>
      </c>
      <c r="E336" s="21" t="s">
        <v>18</v>
      </c>
      <c r="F336" s="290">
        <v>0</v>
      </c>
      <c r="G336" s="38"/>
      <c r="H336" s="43"/>
    </row>
    <row r="337" spans="1:8" s="2" customFormat="1" ht="16.899999999999999" customHeight="1">
      <c r="A337" s="38"/>
      <c r="B337" s="43"/>
      <c r="C337" s="289" t="s">
        <v>18</v>
      </c>
      <c r="D337" s="289" t="s">
        <v>5269</v>
      </c>
      <c r="E337" s="21" t="s">
        <v>18</v>
      </c>
      <c r="F337" s="290">
        <v>0.89</v>
      </c>
      <c r="G337" s="38"/>
      <c r="H337" s="43"/>
    </row>
    <row r="338" spans="1:8" s="2" customFormat="1" ht="16.899999999999999" customHeight="1">
      <c r="A338" s="38"/>
      <c r="B338" s="43"/>
      <c r="C338" s="289" t="s">
        <v>18</v>
      </c>
      <c r="D338" s="289" t="s">
        <v>517</v>
      </c>
      <c r="E338" s="21" t="s">
        <v>18</v>
      </c>
      <c r="F338" s="290">
        <v>0</v>
      </c>
      <c r="G338" s="38"/>
      <c r="H338" s="43"/>
    </row>
    <row r="339" spans="1:8" s="2" customFormat="1" ht="16.899999999999999" customHeight="1">
      <c r="A339" s="38"/>
      <c r="B339" s="43"/>
      <c r="C339" s="289" t="s">
        <v>18</v>
      </c>
      <c r="D339" s="289" t="s">
        <v>5270</v>
      </c>
      <c r="E339" s="21" t="s">
        <v>18</v>
      </c>
      <c r="F339" s="290">
        <v>2.0699999999999998</v>
      </c>
      <c r="G339" s="38"/>
      <c r="H339" s="43"/>
    </row>
    <row r="340" spans="1:8" s="2" customFormat="1" ht="16.899999999999999" customHeight="1">
      <c r="A340" s="38"/>
      <c r="B340" s="43"/>
      <c r="C340" s="289" t="s">
        <v>18</v>
      </c>
      <c r="D340" s="289" t="s">
        <v>494</v>
      </c>
      <c r="E340" s="21" t="s">
        <v>18</v>
      </c>
      <c r="F340" s="290">
        <v>0</v>
      </c>
      <c r="G340" s="38"/>
      <c r="H340" s="43"/>
    </row>
    <row r="341" spans="1:8" s="2" customFormat="1" ht="16.899999999999999" customHeight="1">
      <c r="A341" s="38"/>
      <c r="B341" s="43"/>
      <c r="C341" s="289" t="s">
        <v>18</v>
      </c>
      <c r="D341" s="289" t="s">
        <v>5271</v>
      </c>
      <c r="E341" s="21" t="s">
        <v>18</v>
      </c>
      <c r="F341" s="290">
        <v>1.89</v>
      </c>
      <c r="G341" s="38"/>
      <c r="H341" s="43"/>
    </row>
    <row r="342" spans="1:8" s="2" customFormat="1" ht="16.899999999999999" customHeight="1">
      <c r="A342" s="38"/>
      <c r="B342" s="43"/>
      <c r="C342" s="289" t="s">
        <v>18</v>
      </c>
      <c r="D342" s="289" t="s">
        <v>940</v>
      </c>
      <c r="E342" s="21" t="s">
        <v>18</v>
      </c>
      <c r="F342" s="290">
        <v>0</v>
      </c>
      <c r="G342" s="38"/>
      <c r="H342" s="43"/>
    </row>
    <row r="343" spans="1:8" s="2" customFormat="1" ht="16.899999999999999" customHeight="1">
      <c r="A343" s="38"/>
      <c r="B343" s="43"/>
      <c r="C343" s="289" t="s">
        <v>18</v>
      </c>
      <c r="D343" s="289" t="s">
        <v>5272</v>
      </c>
      <c r="E343" s="21" t="s">
        <v>18</v>
      </c>
      <c r="F343" s="290">
        <v>1.98</v>
      </c>
      <c r="G343" s="38"/>
      <c r="H343" s="43"/>
    </row>
    <row r="344" spans="1:8" s="2" customFormat="1" ht="16.899999999999999" customHeight="1">
      <c r="A344" s="38"/>
      <c r="B344" s="43"/>
      <c r="C344" s="289" t="s">
        <v>18</v>
      </c>
      <c r="D344" s="289" t="s">
        <v>942</v>
      </c>
      <c r="E344" s="21" t="s">
        <v>18</v>
      </c>
      <c r="F344" s="290">
        <v>0</v>
      </c>
      <c r="G344" s="38"/>
      <c r="H344" s="43"/>
    </row>
    <row r="345" spans="1:8" s="2" customFormat="1" ht="16.899999999999999" customHeight="1">
      <c r="A345" s="38"/>
      <c r="B345" s="43"/>
      <c r="C345" s="289" t="s">
        <v>18</v>
      </c>
      <c r="D345" s="289" t="s">
        <v>5273</v>
      </c>
      <c r="E345" s="21" t="s">
        <v>18</v>
      </c>
      <c r="F345" s="290">
        <v>5.76</v>
      </c>
      <c r="G345" s="38"/>
      <c r="H345" s="43"/>
    </row>
    <row r="346" spans="1:8" s="2" customFormat="1" ht="16.899999999999999" customHeight="1">
      <c r="A346" s="38"/>
      <c r="B346" s="43"/>
      <c r="C346" s="289" t="s">
        <v>18</v>
      </c>
      <c r="D346" s="289" t="s">
        <v>520</v>
      </c>
      <c r="E346" s="21" t="s">
        <v>18</v>
      </c>
      <c r="F346" s="290">
        <v>0</v>
      </c>
      <c r="G346" s="38"/>
      <c r="H346" s="43"/>
    </row>
    <row r="347" spans="1:8" s="2" customFormat="1" ht="16.899999999999999" customHeight="1">
      <c r="A347" s="38"/>
      <c r="B347" s="43"/>
      <c r="C347" s="289" t="s">
        <v>18</v>
      </c>
      <c r="D347" s="289" t="s">
        <v>5274</v>
      </c>
      <c r="E347" s="21" t="s">
        <v>18</v>
      </c>
      <c r="F347" s="290">
        <v>3.65</v>
      </c>
      <c r="G347" s="38"/>
      <c r="H347" s="43"/>
    </row>
    <row r="348" spans="1:8" s="2" customFormat="1" ht="16.899999999999999" customHeight="1">
      <c r="A348" s="38"/>
      <c r="B348" s="43"/>
      <c r="C348" s="289" t="s">
        <v>18</v>
      </c>
      <c r="D348" s="289" t="s">
        <v>523</v>
      </c>
      <c r="E348" s="21" t="s">
        <v>18</v>
      </c>
      <c r="F348" s="290">
        <v>0</v>
      </c>
      <c r="G348" s="38"/>
      <c r="H348" s="43"/>
    </row>
    <row r="349" spans="1:8" s="2" customFormat="1" ht="16.899999999999999" customHeight="1">
      <c r="A349" s="38"/>
      <c r="B349" s="43"/>
      <c r="C349" s="289" t="s">
        <v>18</v>
      </c>
      <c r="D349" s="289" t="s">
        <v>5275</v>
      </c>
      <c r="E349" s="21" t="s">
        <v>18</v>
      </c>
      <c r="F349" s="290">
        <v>23.79</v>
      </c>
      <c r="G349" s="38"/>
      <c r="H349" s="43"/>
    </row>
    <row r="350" spans="1:8" s="2" customFormat="1" ht="16.899999999999999" customHeight="1">
      <c r="A350" s="38"/>
      <c r="B350" s="43"/>
      <c r="C350" s="289" t="s">
        <v>18</v>
      </c>
      <c r="D350" s="289" t="s">
        <v>5276</v>
      </c>
      <c r="E350" s="21" t="s">
        <v>18</v>
      </c>
      <c r="F350" s="290">
        <v>-5.4</v>
      </c>
      <c r="G350" s="38"/>
      <c r="H350" s="43"/>
    </row>
    <row r="351" spans="1:8" s="2" customFormat="1" ht="16.899999999999999" customHeight="1">
      <c r="A351" s="38"/>
      <c r="B351" s="43"/>
      <c r="C351" s="289" t="s">
        <v>18</v>
      </c>
      <c r="D351" s="289" t="s">
        <v>247</v>
      </c>
      <c r="E351" s="21" t="s">
        <v>18</v>
      </c>
      <c r="F351" s="290">
        <v>56.6</v>
      </c>
      <c r="G351" s="38"/>
      <c r="H351" s="43"/>
    </row>
    <row r="352" spans="1:8" s="2" customFormat="1" ht="16.899999999999999" customHeight="1">
      <c r="A352" s="38"/>
      <c r="B352" s="43"/>
      <c r="C352" s="291" t="s">
        <v>5167</v>
      </c>
      <c r="D352" s="38"/>
      <c r="E352" s="38"/>
      <c r="F352" s="38"/>
      <c r="G352" s="38"/>
      <c r="H352" s="43"/>
    </row>
    <row r="353" spans="1:8" s="2" customFormat="1" ht="22.5">
      <c r="A353" s="38"/>
      <c r="B353" s="43"/>
      <c r="C353" s="289" t="s">
        <v>2174</v>
      </c>
      <c r="D353" s="289" t="s">
        <v>2175</v>
      </c>
      <c r="E353" s="21" t="s">
        <v>129</v>
      </c>
      <c r="F353" s="290">
        <v>56.6</v>
      </c>
      <c r="G353" s="38"/>
      <c r="H353" s="43"/>
    </row>
    <row r="354" spans="1:8" s="2" customFormat="1" ht="16.899999999999999" customHeight="1">
      <c r="A354" s="38"/>
      <c r="B354" s="43"/>
      <c r="C354" s="285" t="s">
        <v>967</v>
      </c>
      <c r="D354" s="286" t="s">
        <v>968</v>
      </c>
      <c r="E354" s="287" t="s">
        <v>129</v>
      </c>
      <c r="F354" s="288">
        <v>162.80000000000001</v>
      </c>
      <c r="G354" s="38"/>
      <c r="H354" s="43"/>
    </row>
    <row r="355" spans="1:8" s="2" customFormat="1" ht="16.899999999999999" customHeight="1">
      <c r="A355" s="38"/>
      <c r="B355" s="43"/>
      <c r="C355" s="289" t="s">
        <v>18</v>
      </c>
      <c r="D355" s="289" t="s">
        <v>472</v>
      </c>
      <c r="E355" s="21" t="s">
        <v>18</v>
      </c>
      <c r="F355" s="290">
        <v>0</v>
      </c>
      <c r="G355" s="38"/>
      <c r="H355" s="43"/>
    </row>
    <row r="356" spans="1:8" s="2" customFormat="1" ht="16.899999999999999" customHeight="1">
      <c r="A356" s="38"/>
      <c r="B356" s="43"/>
      <c r="C356" s="289" t="s">
        <v>18</v>
      </c>
      <c r="D356" s="289" t="s">
        <v>5277</v>
      </c>
      <c r="E356" s="21" t="s">
        <v>18</v>
      </c>
      <c r="F356" s="290">
        <v>59.97</v>
      </c>
      <c r="G356" s="38"/>
      <c r="H356" s="43"/>
    </row>
    <row r="357" spans="1:8" s="2" customFormat="1" ht="16.899999999999999" customHeight="1">
      <c r="A357" s="38"/>
      <c r="B357" s="43"/>
      <c r="C357" s="289" t="s">
        <v>18</v>
      </c>
      <c r="D357" s="289" t="s">
        <v>1122</v>
      </c>
      <c r="E357" s="21" t="s">
        <v>18</v>
      </c>
      <c r="F357" s="290">
        <v>0</v>
      </c>
      <c r="G357" s="38"/>
      <c r="H357" s="43"/>
    </row>
    <row r="358" spans="1:8" s="2" customFormat="1" ht="16.899999999999999" customHeight="1">
      <c r="A358" s="38"/>
      <c r="B358" s="43"/>
      <c r="C358" s="289" t="s">
        <v>18</v>
      </c>
      <c r="D358" s="289" t="s">
        <v>5278</v>
      </c>
      <c r="E358" s="21" t="s">
        <v>18</v>
      </c>
      <c r="F358" s="290">
        <v>54.09</v>
      </c>
      <c r="G358" s="38"/>
      <c r="H358" s="43"/>
    </row>
    <row r="359" spans="1:8" s="2" customFormat="1" ht="16.899999999999999" customHeight="1">
      <c r="A359" s="38"/>
      <c r="B359" s="43"/>
      <c r="C359" s="289" t="s">
        <v>18</v>
      </c>
      <c r="D359" s="289" t="s">
        <v>812</v>
      </c>
      <c r="E359" s="21" t="s">
        <v>18</v>
      </c>
      <c r="F359" s="290">
        <v>0</v>
      </c>
      <c r="G359" s="38"/>
      <c r="H359" s="43"/>
    </row>
    <row r="360" spans="1:8" s="2" customFormat="1" ht="16.899999999999999" customHeight="1">
      <c r="A360" s="38"/>
      <c r="B360" s="43"/>
      <c r="C360" s="289" t="s">
        <v>18</v>
      </c>
      <c r="D360" s="289" t="s">
        <v>5279</v>
      </c>
      <c r="E360" s="21" t="s">
        <v>18</v>
      </c>
      <c r="F360" s="290">
        <v>9.56</v>
      </c>
      <c r="G360" s="38"/>
      <c r="H360" s="43"/>
    </row>
    <row r="361" spans="1:8" s="2" customFormat="1" ht="16.899999999999999" customHeight="1">
      <c r="A361" s="38"/>
      <c r="B361" s="43"/>
      <c r="C361" s="289" t="s">
        <v>18</v>
      </c>
      <c r="D361" s="289" t="s">
        <v>5178</v>
      </c>
      <c r="E361" s="21" t="s">
        <v>18</v>
      </c>
      <c r="F361" s="290">
        <v>0</v>
      </c>
      <c r="G361" s="38"/>
      <c r="H361" s="43"/>
    </row>
    <row r="362" spans="1:8" s="2" customFormat="1" ht="16.899999999999999" customHeight="1">
      <c r="A362" s="38"/>
      <c r="B362" s="43"/>
      <c r="C362" s="289" t="s">
        <v>18</v>
      </c>
      <c r="D362" s="289" t="s">
        <v>5280</v>
      </c>
      <c r="E362" s="21" t="s">
        <v>18</v>
      </c>
      <c r="F362" s="290">
        <v>9.75</v>
      </c>
      <c r="G362" s="38"/>
      <c r="H362" s="43"/>
    </row>
    <row r="363" spans="1:8" s="2" customFormat="1" ht="16.899999999999999" customHeight="1">
      <c r="A363" s="38"/>
      <c r="B363" s="43"/>
      <c r="C363" s="289" t="s">
        <v>18</v>
      </c>
      <c r="D363" s="289" t="s">
        <v>228</v>
      </c>
      <c r="E363" s="21" t="s">
        <v>18</v>
      </c>
      <c r="F363" s="290">
        <v>0</v>
      </c>
      <c r="G363" s="38"/>
      <c r="H363" s="43"/>
    </row>
    <row r="364" spans="1:8" s="2" customFormat="1" ht="16.899999999999999" customHeight="1">
      <c r="A364" s="38"/>
      <c r="B364" s="43"/>
      <c r="C364" s="289" t="s">
        <v>18</v>
      </c>
      <c r="D364" s="289" t="s">
        <v>5281</v>
      </c>
      <c r="E364" s="21" t="s">
        <v>18</v>
      </c>
      <c r="F364" s="290">
        <v>15.08</v>
      </c>
      <c r="G364" s="38"/>
      <c r="H364" s="43"/>
    </row>
    <row r="365" spans="1:8" s="2" customFormat="1" ht="16.899999999999999" customHeight="1">
      <c r="A365" s="38"/>
      <c r="B365" s="43"/>
      <c r="C365" s="289" t="s">
        <v>18</v>
      </c>
      <c r="D365" s="289" t="s">
        <v>942</v>
      </c>
      <c r="E365" s="21" t="s">
        <v>18</v>
      </c>
      <c r="F365" s="290">
        <v>0</v>
      </c>
      <c r="G365" s="38"/>
      <c r="H365" s="43"/>
    </row>
    <row r="366" spans="1:8" s="2" customFormat="1" ht="16.899999999999999" customHeight="1">
      <c r="A366" s="38"/>
      <c r="B366" s="43"/>
      <c r="C366" s="289" t="s">
        <v>18</v>
      </c>
      <c r="D366" s="289" t="s">
        <v>5273</v>
      </c>
      <c r="E366" s="21" t="s">
        <v>18</v>
      </c>
      <c r="F366" s="290">
        <v>5.76</v>
      </c>
      <c r="G366" s="38"/>
      <c r="H366" s="43"/>
    </row>
    <row r="367" spans="1:8" s="2" customFormat="1" ht="16.899999999999999" customHeight="1">
      <c r="A367" s="38"/>
      <c r="B367" s="43"/>
      <c r="C367" s="289" t="s">
        <v>18</v>
      </c>
      <c r="D367" s="289" t="s">
        <v>2233</v>
      </c>
      <c r="E367" s="21" t="s">
        <v>18</v>
      </c>
      <c r="F367" s="290">
        <v>0</v>
      </c>
      <c r="G367" s="38"/>
      <c r="H367" s="43"/>
    </row>
    <row r="368" spans="1:8" s="2" customFormat="1" ht="16.899999999999999" customHeight="1">
      <c r="A368" s="38"/>
      <c r="B368" s="43"/>
      <c r="C368" s="289" t="s">
        <v>18</v>
      </c>
      <c r="D368" s="289" t="s">
        <v>5185</v>
      </c>
      <c r="E368" s="21" t="s">
        <v>18</v>
      </c>
      <c r="F368" s="290">
        <v>8.59</v>
      </c>
      <c r="G368" s="38"/>
      <c r="H368" s="43"/>
    </row>
    <row r="369" spans="1:8" s="2" customFormat="1" ht="16.899999999999999" customHeight="1">
      <c r="A369" s="38"/>
      <c r="B369" s="43"/>
      <c r="C369" s="289" t="s">
        <v>18</v>
      </c>
      <c r="D369" s="289" t="s">
        <v>18</v>
      </c>
      <c r="E369" s="21" t="s">
        <v>18</v>
      </c>
      <c r="F369" s="290">
        <v>0</v>
      </c>
      <c r="G369" s="38"/>
      <c r="H369" s="43"/>
    </row>
    <row r="370" spans="1:8" s="2" customFormat="1" ht="16.899999999999999" customHeight="1">
      <c r="A370" s="38"/>
      <c r="B370" s="43"/>
      <c r="C370" s="289" t="s">
        <v>18</v>
      </c>
      <c r="D370" s="289" t="s">
        <v>247</v>
      </c>
      <c r="E370" s="21" t="s">
        <v>18</v>
      </c>
      <c r="F370" s="290">
        <v>162.80000000000001</v>
      </c>
      <c r="G370" s="38"/>
      <c r="H370" s="43"/>
    </row>
    <row r="371" spans="1:8" s="2" customFormat="1" ht="16.899999999999999" customHeight="1">
      <c r="A371" s="38"/>
      <c r="B371" s="43"/>
      <c r="C371" s="291" t="s">
        <v>5167</v>
      </c>
      <c r="D371" s="38"/>
      <c r="E371" s="38"/>
      <c r="F371" s="38"/>
      <c r="G371" s="38"/>
      <c r="H371" s="43"/>
    </row>
    <row r="372" spans="1:8" s="2" customFormat="1" ht="22.5">
      <c r="A372" s="38"/>
      <c r="B372" s="43"/>
      <c r="C372" s="289" t="s">
        <v>2161</v>
      </c>
      <c r="D372" s="289" t="s">
        <v>2162</v>
      </c>
      <c r="E372" s="21" t="s">
        <v>129</v>
      </c>
      <c r="F372" s="290">
        <v>162.80000000000001</v>
      </c>
      <c r="G372" s="38"/>
      <c r="H372" s="43"/>
    </row>
    <row r="373" spans="1:8" s="2" customFormat="1" ht="16.899999999999999" customHeight="1">
      <c r="A373" s="38"/>
      <c r="B373" s="43"/>
      <c r="C373" s="285" t="s">
        <v>970</v>
      </c>
      <c r="D373" s="286" t="s">
        <v>971</v>
      </c>
      <c r="E373" s="287" t="s">
        <v>129</v>
      </c>
      <c r="F373" s="288">
        <v>51.17</v>
      </c>
      <c r="G373" s="38"/>
      <c r="H373" s="43"/>
    </row>
    <row r="374" spans="1:8" s="2" customFormat="1" ht="16.899999999999999" customHeight="1">
      <c r="A374" s="38"/>
      <c r="B374" s="43"/>
      <c r="C374" s="289" t="s">
        <v>18</v>
      </c>
      <c r="D374" s="289" t="s">
        <v>1316</v>
      </c>
      <c r="E374" s="21" t="s">
        <v>18</v>
      </c>
      <c r="F374" s="290">
        <v>0</v>
      </c>
      <c r="G374" s="38"/>
      <c r="H374" s="43"/>
    </row>
    <row r="375" spans="1:8" s="2" customFormat="1" ht="16.899999999999999" customHeight="1">
      <c r="A375" s="38"/>
      <c r="B375" s="43"/>
      <c r="C375" s="289" t="s">
        <v>18</v>
      </c>
      <c r="D375" s="289" t="s">
        <v>5266</v>
      </c>
      <c r="E375" s="21" t="s">
        <v>18</v>
      </c>
      <c r="F375" s="290">
        <v>9.66</v>
      </c>
      <c r="G375" s="38"/>
      <c r="H375" s="43"/>
    </row>
    <row r="376" spans="1:8" s="2" customFormat="1" ht="16.899999999999999" customHeight="1">
      <c r="A376" s="38"/>
      <c r="B376" s="43"/>
      <c r="C376" s="289" t="s">
        <v>18</v>
      </c>
      <c r="D376" s="289" t="s">
        <v>5146</v>
      </c>
      <c r="E376" s="21" t="s">
        <v>18</v>
      </c>
      <c r="F376" s="290">
        <v>0</v>
      </c>
      <c r="G376" s="38"/>
      <c r="H376" s="43"/>
    </row>
    <row r="377" spans="1:8" s="2" customFormat="1" ht="16.899999999999999" customHeight="1">
      <c r="A377" s="38"/>
      <c r="B377" s="43"/>
      <c r="C377" s="289" t="s">
        <v>18</v>
      </c>
      <c r="D377" s="289" t="s">
        <v>5267</v>
      </c>
      <c r="E377" s="21" t="s">
        <v>18</v>
      </c>
      <c r="F377" s="290">
        <v>4.16</v>
      </c>
      <c r="G377" s="38"/>
      <c r="H377" s="43"/>
    </row>
    <row r="378" spans="1:8" s="2" customFormat="1" ht="16.899999999999999" customHeight="1">
      <c r="A378" s="38"/>
      <c r="B378" s="43"/>
      <c r="C378" s="289" t="s">
        <v>18</v>
      </c>
      <c r="D378" s="289" t="s">
        <v>1222</v>
      </c>
      <c r="E378" s="21" t="s">
        <v>18</v>
      </c>
      <c r="F378" s="290">
        <v>0</v>
      </c>
      <c r="G378" s="38"/>
      <c r="H378" s="43"/>
    </row>
    <row r="379" spans="1:8" s="2" customFormat="1" ht="16.899999999999999" customHeight="1">
      <c r="A379" s="38"/>
      <c r="B379" s="43"/>
      <c r="C379" s="289" t="s">
        <v>18</v>
      </c>
      <c r="D379" s="289" t="s">
        <v>5268</v>
      </c>
      <c r="E379" s="21" t="s">
        <v>18</v>
      </c>
      <c r="F379" s="290">
        <v>8.15</v>
      </c>
      <c r="G379" s="38"/>
      <c r="H379" s="43"/>
    </row>
    <row r="380" spans="1:8" s="2" customFormat="1" ht="16.899999999999999" customHeight="1">
      <c r="A380" s="38"/>
      <c r="B380" s="43"/>
      <c r="C380" s="289" t="s">
        <v>18</v>
      </c>
      <c r="D380" s="289" t="s">
        <v>514</v>
      </c>
      <c r="E380" s="21" t="s">
        <v>18</v>
      </c>
      <c r="F380" s="290">
        <v>0</v>
      </c>
      <c r="G380" s="38"/>
      <c r="H380" s="43"/>
    </row>
    <row r="381" spans="1:8" s="2" customFormat="1" ht="16.899999999999999" customHeight="1">
      <c r="A381" s="38"/>
      <c r="B381" s="43"/>
      <c r="C381" s="289" t="s">
        <v>18</v>
      </c>
      <c r="D381" s="289" t="s">
        <v>1479</v>
      </c>
      <c r="E381" s="21" t="s">
        <v>18</v>
      </c>
      <c r="F381" s="290">
        <v>1.79</v>
      </c>
      <c r="G381" s="38"/>
      <c r="H381" s="43"/>
    </row>
    <row r="382" spans="1:8" s="2" customFormat="1" ht="16.899999999999999" customHeight="1">
      <c r="A382" s="38"/>
      <c r="B382" s="43"/>
      <c r="C382" s="289" t="s">
        <v>18</v>
      </c>
      <c r="D382" s="289" t="s">
        <v>520</v>
      </c>
      <c r="E382" s="21" t="s">
        <v>18</v>
      </c>
      <c r="F382" s="290">
        <v>0</v>
      </c>
      <c r="G382" s="38"/>
      <c r="H382" s="43"/>
    </row>
    <row r="383" spans="1:8" s="2" customFormat="1" ht="16.899999999999999" customHeight="1">
      <c r="A383" s="38"/>
      <c r="B383" s="43"/>
      <c r="C383" s="289" t="s">
        <v>18</v>
      </c>
      <c r="D383" s="289" t="s">
        <v>5282</v>
      </c>
      <c r="E383" s="21" t="s">
        <v>18</v>
      </c>
      <c r="F383" s="290">
        <v>3.62</v>
      </c>
      <c r="G383" s="38"/>
      <c r="H383" s="43"/>
    </row>
    <row r="384" spans="1:8" s="2" customFormat="1" ht="16.899999999999999" customHeight="1">
      <c r="A384" s="38"/>
      <c r="B384" s="43"/>
      <c r="C384" s="289" t="s">
        <v>18</v>
      </c>
      <c r="D384" s="289" t="s">
        <v>523</v>
      </c>
      <c r="E384" s="21" t="s">
        <v>18</v>
      </c>
      <c r="F384" s="290">
        <v>0</v>
      </c>
      <c r="G384" s="38"/>
      <c r="H384" s="43"/>
    </row>
    <row r="385" spans="1:8" s="2" customFormat="1" ht="16.899999999999999" customHeight="1">
      <c r="A385" s="38"/>
      <c r="B385" s="43"/>
      <c r="C385" s="289" t="s">
        <v>18</v>
      </c>
      <c r="D385" s="289" t="s">
        <v>5275</v>
      </c>
      <c r="E385" s="21" t="s">
        <v>18</v>
      </c>
      <c r="F385" s="290">
        <v>23.79</v>
      </c>
      <c r="G385" s="38"/>
      <c r="H385" s="43"/>
    </row>
    <row r="386" spans="1:8" s="2" customFormat="1" ht="16.899999999999999" customHeight="1">
      <c r="A386" s="38"/>
      <c r="B386" s="43"/>
      <c r="C386" s="289" t="s">
        <v>18</v>
      </c>
      <c r="D386" s="289" t="s">
        <v>247</v>
      </c>
      <c r="E386" s="21" t="s">
        <v>18</v>
      </c>
      <c r="F386" s="290">
        <v>51.17</v>
      </c>
      <c r="G386" s="38"/>
      <c r="H386" s="43"/>
    </row>
    <row r="387" spans="1:8" s="2" customFormat="1" ht="16.899999999999999" customHeight="1">
      <c r="A387" s="38"/>
      <c r="B387" s="43"/>
      <c r="C387" s="291" t="s">
        <v>5167</v>
      </c>
      <c r="D387" s="38"/>
      <c r="E387" s="38"/>
      <c r="F387" s="38"/>
      <c r="G387" s="38"/>
      <c r="H387" s="43"/>
    </row>
    <row r="388" spans="1:8" s="2" customFormat="1" ht="16.899999999999999" customHeight="1">
      <c r="A388" s="38"/>
      <c r="B388" s="43"/>
      <c r="C388" s="289" t="s">
        <v>2197</v>
      </c>
      <c r="D388" s="289" t="s">
        <v>2198</v>
      </c>
      <c r="E388" s="21" t="s">
        <v>129</v>
      </c>
      <c r="F388" s="290">
        <v>79.06</v>
      </c>
      <c r="G388" s="38"/>
      <c r="H388" s="43"/>
    </row>
    <row r="389" spans="1:8" s="2" customFormat="1" ht="16.899999999999999" customHeight="1">
      <c r="A389" s="38"/>
      <c r="B389" s="43"/>
      <c r="C389" s="285" t="s">
        <v>973</v>
      </c>
      <c r="D389" s="286" t="s">
        <v>974</v>
      </c>
      <c r="E389" s="287" t="s">
        <v>129</v>
      </c>
      <c r="F389" s="288">
        <v>5.4</v>
      </c>
      <c r="G389" s="38"/>
      <c r="H389" s="43"/>
    </row>
    <row r="390" spans="1:8" s="2" customFormat="1" ht="16.899999999999999" customHeight="1">
      <c r="A390" s="38"/>
      <c r="B390" s="43"/>
      <c r="C390" s="289" t="s">
        <v>18</v>
      </c>
      <c r="D390" s="289" t="s">
        <v>2190</v>
      </c>
      <c r="E390" s="21" t="s">
        <v>18</v>
      </c>
      <c r="F390" s="290">
        <v>5.4</v>
      </c>
      <c r="G390" s="38"/>
      <c r="H390" s="43"/>
    </row>
    <row r="391" spans="1:8" s="2" customFormat="1" ht="16.899999999999999" customHeight="1">
      <c r="A391" s="38"/>
      <c r="B391" s="43"/>
      <c r="C391" s="291" t="s">
        <v>5167</v>
      </c>
      <c r="D391" s="38"/>
      <c r="E391" s="38"/>
      <c r="F391" s="38"/>
      <c r="G391" s="38"/>
      <c r="H391" s="43"/>
    </row>
    <row r="392" spans="1:8" s="2" customFormat="1" ht="22.5">
      <c r="A392" s="38"/>
      <c r="B392" s="43"/>
      <c r="C392" s="289" t="s">
        <v>2192</v>
      </c>
      <c r="D392" s="289" t="s">
        <v>2193</v>
      </c>
      <c r="E392" s="21" t="s">
        <v>129</v>
      </c>
      <c r="F392" s="290">
        <v>5.94</v>
      </c>
      <c r="G392" s="38"/>
      <c r="H392" s="43"/>
    </row>
    <row r="393" spans="1:8" s="2" customFormat="1" ht="16.899999999999999" customHeight="1">
      <c r="A393" s="38"/>
      <c r="B393" s="43"/>
      <c r="C393" s="285" t="s">
        <v>976</v>
      </c>
      <c r="D393" s="286" t="s">
        <v>977</v>
      </c>
      <c r="E393" s="287" t="s">
        <v>129</v>
      </c>
      <c r="F393" s="288">
        <v>791.69</v>
      </c>
      <c r="G393" s="38"/>
      <c r="H393" s="43"/>
    </row>
    <row r="394" spans="1:8" s="2" customFormat="1" ht="16.899999999999999" customHeight="1">
      <c r="A394" s="38"/>
      <c r="B394" s="43"/>
      <c r="C394" s="289" t="s">
        <v>18</v>
      </c>
      <c r="D394" s="289" t="s">
        <v>977</v>
      </c>
      <c r="E394" s="21" t="s">
        <v>18</v>
      </c>
      <c r="F394" s="290">
        <v>0</v>
      </c>
      <c r="G394" s="38"/>
      <c r="H394" s="43"/>
    </row>
    <row r="395" spans="1:8" s="2" customFormat="1" ht="16.899999999999999" customHeight="1">
      <c r="A395" s="38"/>
      <c r="B395" s="43"/>
      <c r="C395" s="289" t="s">
        <v>18</v>
      </c>
      <c r="D395" s="289" t="s">
        <v>472</v>
      </c>
      <c r="E395" s="21" t="s">
        <v>18</v>
      </c>
      <c r="F395" s="290">
        <v>0</v>
      </c>
      <c r="G395" s="38"/>
      <c r="H395" s="43"/>
    </row>
    <row r="396" spans="1:8" s="2" customFormat="1" ht="16.899999999999999" customHeight="1">
      <c r="A396" s="38"/>
      <c r="B396" s="43"/>
      <c r="C396" s="289" t="s">
        <v>18</v>
      </c>
      <c r="D396" s="289" t="s">
        <v>2493</v>
      </c>
      <c r="E396" s="21" t="s">
        <v>18</v>
      </c>
      <c r="F396" s="290">
        <v>63.42</v>
      </c>
      <c r="G396" s="38"/>
      <c r="H396" s="43"/>
    </row>
    <row r="397" spans="1:8" s="2" customFormat="1" ht="16.899999999999999" customHeight="1">
      <c r="A397" s="38"/>
      <c r="B397" s="43"/>
      <c r="C397" s="289" t="s">
        <v>18</v>
      </c>
      <c r="D397" s="289" t="s">
        <v>2494</v>
      </c>
      <c r="E397" s="21" t="s">
        <v>18</v>
      </c>
      <c r="F397" s="290">
        <v>10.18</v>
      </c>
      <c r="G397" s="38"/>
      <c r="H397" s="43"/>
    </row>
    <row r="398" spans="1:8" s="2" customFormat="1" ht="16.899999999999999" customHeight="1">
      <c r="A398" s="38"/>
      <c r="B398" s="43"/>
      <c r="C398" s="289" t="s">
        <v>18</v>
      </c>
      <c r="D398" s="289" t="s">
        <v>474</v>
      </c>
      <c r="E398" s="21" t="s">
        <v>18</v>
      </c>
      <c r="F398" s="290">
        <v>0</v>
      </c>
      <c r="G398" s="38"/>
      <c r="H398" s="43"/>
    </row>
    <row r="399" spans="1:8" s="2" customFormat="1" ht="16.899999999999999" customHeight="1">
      <c r="A399" s="38"/>
      <c r="B399" s="43"/>
      <c r="C399" s="289" t="s">
        <v>18</v>
      </c>
      <c r="D399" s="289" t="s">
        <v>2495</v>
      </c>
      <c r="E399" s="21" t="s">
        <v>18</v>
      </c>
      <c r="F399" s="290">
        <v>8.84</v>
      </c>
      <c r="G399" s="38"/>
      <c r="H399" s="43"/>
    </row>
    <row r="400" spans="1:8" s="2" customFormat="1" ht="16.899999999999999" customHeight="1">
      <c r="A400" s="38"/>
      <c r="B400" s="43"/>
      <c r="C400" s="289" t="s">
        <v>18</v>
      </c>
      <c r="D400" s="289" t="s">
        <v>2496</v>
      </c>
      <c r="E400" s="21" t="s">
        <v>18</v>
      </c>
      <c r="F400" s="290">
        <v>15.03</v>
      </c>
      <c r="G400" s="38"/>
      <c r="H400" s="43"/>
    </row>
    <row r="401" spans="1:8" s="2" customFormat="1" ht="16.899999999999999" customHeight="1">
      <c r="A401" s="38"/>
      <c r="B401" s="43"/>
      <c r="C401" s="289" t="s">
        <v>18</v>
      </c>
      <c r="D401" s="289" t="s">
        <v>2497</v>
      </c>
      <c r="E401" s="21" t="s">
        <v>18</v>
      </c>
      <c r="F401" s="290">
        <v>5.64</v>
      </c>
      <c r="G401" s="38"/>
      <c r="H401" s="43"/>
    </row>
    <row r="402" spans="1:8" s="2" customFormat="1" ht="16.899999999999999" customHeight="1">
      <c r="A402" s="38"/>
      <c r="B402" s="43"/>
      <c r="C402" s="289" t="s">
        <v>18</v>
      </c>
      <c r="D402" s="289" t="s">
        <v>2498</v>
      </c>
      <c r="E402" s="21" t="s">
        <v>18</v>
      </c>
      <c r="F402" s="290">
        <v>0</v>
      </c>
      <c r="G402" s="38"/>
      <c r="H402" s="43"/>
    </row>
    <row r="403" spans="1:8" s="2" customFormat="1" ht="16.899999999999999" customHeight="1">
      <c r="A403" s="38"/>
      <c r="B403" s="43"/>
      <c r="C403" s="289" t="s">
        <v>18</v>
      </c>
      <c r="D403" s="289" t="s">
        <v>2499</v>
      </c>
      <c r="E403" s="21" t="s">
        <v>18</v>
      </c>
      <c r="F403" s="290">
        <v>105.83</v>
      </c>
      <c r="G403" s="38"/>
      <c r="H403" s="43"/>
    </row>
    <row r="404" spans="1:8" s="2" customFormat="1" ht="16.899999999999999" customHeight="1">
      <c r="A404" s="38"/>
      <c r="B404" s="43"/>
      <c r="C404" s="289" t="s">
        <v>18</v>
      </c>
      <c r="D404" s="289" t="s">
        <v>2500</v>
      </c>
      <c r="E404" s="21" t="s">
        <v>18</v>
      </c>
      <c r="F404" s="290">
        <v>22</v>
      </c>
      <c r="G404" s="38"/>
      <c r="H404" s="43"/>
    </row>
    <row r="405" spans="1:8" s="2" customFormat="1" ht="16.899999999999999" customHeight="1">
      <c r="A405" s="38"/>
      <c r="B405" s="43"/>
      <c r="C405" s="289" t="s">
        <v>18</v>
      </c>
      <c r="D405" s="289" t="s">
        <v>2501</v>
      </c>
      <c r="E405" s="21" t="s">
        <v>18</v>
      </c>
      <c r="F405" s="290">
        <v>0</v>
      </c>
      <c r="G405" s="38"/>
      <c r="H405" s="43"/>
    </row>
    <row r="406" spans="1:8" s="2" customFormat="1" ht="16.899999999999999" customHeight="1">
      <c r="A406" s="38"/>
      <c r="B406" s="43"/>
      <c r="C406" s="289" t="s">
        <v>18</v>
      </c>
      <c r="D406" s="289" t="s">
        <v>2502</v>
      </c>
      <c r="E406" s="21" t="s">
        <v>18</v>
      </c>
      <c r="F406" s="290">
        <v>20.67</v>
      </c>
      <c r="G406" s="38"/>
      <c r="H406" s="43"/>
    </row>
    <row r="407" spans="1:8" s="2" customFormat="1" ht="16.899999999999999" customHeight="1">
      <c r="A407" s="38"/>
      <c r="B407" s="43"/>
      <c r="C407" s="289" t="s">
        <v>18</v>
      </c>
      <c r="D407" s="289" t="s">
        <v>2503</v>
      </c>
      <c r="E407" s="21" t="s">
        <v>18</v>
      </c>
      <c r="F407" s="290">
        <v>20.75</v>
      </c>
      <c r="G407" s="38"/>
      <c r="H407" s="43"/>
    </row>
    <row r="408" spans="1:8" s="2" customFormat="1" ht="16.899999999999999" customHeight="1">
      <c r="A408" s="38"/>
      <c r="B408" s="43"/>
      <c r="C408" s="289" t="s">
        <v>18</v>
      </c>
      <c r="D408" s="289" t="s">
        <v>2504</v>
      </c>
      <c r="E408" s="21" t="s">
        <v>18</v>
      </c>
      <c r="F408" s="290">
        <v>26.9</v>
      </c>
      <c r="G408" s="38"/>
      <c r="H408" s="43"/>
    </row>
    <row r="409" spans="1:8" s="2" customFormat="1" ht="16.899999999999999" customHeight="1">
      <c r="A409" s="38"/>
      <c r="B409" s="43"/>
      <c r="C409" s="289" t="s">
        <v>18</v>
      </c>
      <c r="D409" s="289" t="s">
        <v>2505</v>
      </c>
      <c r="E409" s="21" t="s">
        <v>18</v>
      </c>
      <c r="F409" s="290">
        <v>18.23</v>
      </c>
      <c r="G409" s="38"/>
      <c r="H409" s="43"/>
    </row>
    <row r="410" spans="1:8" s="2" customFormat="1" ht="16.899999999999999" customHeight="1">
      <c r="A410" s="38"/>
      <c r="B410" s="43"/>
      <c r="C410" s="289" t="s">
        <v>18</v>
      </c>
      <c r="D410" s="289" t="s">
        <v>2506</v>
      </c>
      <c r="E410" s="21" t="s">
        <v>18</v>
      </c>
      <c r="F410" s="290">
        <v>15.22</v>
      </c>
      <c r="G410" s="38"/>
      <c r="H410" s="43"/>
    </row>
    <row r="411" spans="1:8" s="2" customFormat="1" ht="16.899999999999999" customHeight="1">
      <c r="A411" s="38"/>
      <c r="B411" s="43"/>
      <c r="C411" s="289" t="s">
        <v>18</v>
      </c>
      <c r="D411" s="289" t="s">
        <v>2507</v>
      </c>
      <c r="E411" s="21" t="s">
        <v>18</v>
      </c>
      <c r="F411" s="290">
        <v>25.23</v>
      </c>
      <c r="G411" s="38"/>
      <c r="H411" s="43"/>
    </row>
    <row r="412" spans="1:8" s="2" customFormat="1" ht="16.899999999999999" customHeight="1">
      <c r="A412" s="38"/>
      <c r="B412" s="43"/>
      <c r="C412" s="289" t="s">
        <v>18</v>
      </c>
      <c r="D412" s="289" t="s">
        <v>228</v>
      </c>
      <c r="E412" s="21" t="s">
        <v>18</v>
      </c>
      <c r="F412" s="290">
        <v>0</v>
      </c>
      <c r="G412" s="38"/>
      <c r="H412" s="43"/>
    </row>
    <row r="413" spans="1:8" s="2" customFormat="1" ht="16.899999999999999" customHeight="1">
      <c r="A413" s="38"/>
      <c r="B413" s="43"/>
      <c r="C413" s="289" t="s">
        <v>18</v>
      </c>
      <c r="D413" s="289" t="s">
        <v>2508</v>
      </c>
      <c r="E413" s="21" t="s">
        <v>18</v>
      </c>
      <c r="F413" s="290">
        <v>24.52</v>
      </c>
      <c r="G413" s="38"/>
      <c r="H413" s="43"/>
    </row>
    <row r="414" spans="1:8" s="2" customFormat="1" ht="16.899999999999999" customHeight="1">
      <c r="A414" s="38"/>
      <c r="B414" s="43"/>
      <c r="C414" s="289" t="s">
        <v>18</v>
      </c>
      <c r="D414" s="289" t="s">
        <v>846</v>
      </c>
      <c r="E414" s="21" t="s">
        <v>18</v>
      </c>
      <c r="F414" s="290">
        <v>0</v>
      </c>
      <c r="G414" s="38"/>
      <c r="H414" s="43"/>
    </row>
    <row r="415" spans="1:8" s="2" customFormat="1" ht="16.899999999999999" customHeight="1">
      <c r="A415" s="38"/>
      <c r="B415" s="43"/>
      <c r="C415" s="289" t="s">
        <v>18</v>
      </c>
      <c r="D415" s="289" t="s">
        <v>2509</v>
      </c>
      <c r="E415" s="21" t="s">
        <v>18</v>
      </c>
      <c r="F415" s="290">
        <v>28.59</v>
      </c>
      <c r="G415" s="38"/>
      <c r="H415" s="43"/>
    </row>
    <row r="416" spans="1:8" s="2" customFormat="1" ht="16.899999999999999" customHeight="1">
      <c r="A416" s="38"/>
      <c r="B416" s="43"/>
      <c r="C416" s="289" t="s">
        <v>18</v>
      </c>
      <c r="D416" s="289" t="s">
        <v>2510</v>
      </c>
      <c r="E416" s="21" t="s">
        <v>18</v>
      </c>
      <c r="F416" s="290">
        <v>0</v>
      </c>
      <c r="G416" s="38"/>
      <c r="H416" s="43"/>
    </row>
    <row r="417" spans="1:8" s="2" customFormat="1" ht="16.899999999999999" customHeight="1">
      <c r="A417" s="38"/>
      <c r="B417" s="43"/>
      <c r="C417" s="289" t="s">
        <v>18</v>
      </c>
      <c r="D417" s="289" t="s">
        <v>2511</v>
      </c>
      <c r="E417" s="21" t="s">
        <v>18</v>
      </c>
      <c r="F417" s="290">
        <v>30.18</v>
      </c>
      <c r="G417" s="38"/>
      <c r="H417" s="43"/>
    </row>
    <row r="418" spans="1:8" s="2" customFormat="1" ht="16.899999999999999" customHeight="1">
      <c r="A418" s="38"/>
      <c r="B418" s="43"/>
      <c r="C418" s="289" t="s">
        <v>18</v>
      </c>
      <c r="D418" s="289" t="s">
        <v>2512</v>
      </c>
      <c r="E418" s="21" t="s">
        <v>18</v>
      </c>
      <c r="F418" s="290">
        <v>18.91</v>
      </c>
      <c r="G418" s="38"/>
      <c r="H418" s="43"/>
    </row>
    <row r="419" spans="1:8" s="2" customFormat="1" ht="16.899999999999999" customHeight="1">
      <c r="A419" s="38"/>
      <c r="B419" s="43"/>
      <c r="C419" s="289" t="s">
        <v>18</v>
      </c>
      <c r="D419" s="289" t="s">
        <v>523</v>
      </c>
      <c r="E419" s="21" t="s">
        <v>18</v>
      </c>
      <c r="F419" s="290">
        <v>0</v>
      </c>
      <c r="G419" s="38"/>
      <c r="H419" s="43"/>
    </row>
    <row r="420" spans="1:8" s="2" customFormat="1" ht="16.899999999999999" customHeight="1">
      <c r="A420" s="38"/>
      <c r="B420" s="43"/>
      <c r="C420" s="289" t="s">
        <v>18</v>
      </c>
      <c r="D420" s="289" t="s">
        <v>2513</v>
      </c>
      <c r="E420" s="21" t="s">
        <v>18</v>
      </c>
      <c r="F420" s="290">
        <v>14.1</v>
      </c>
      <c r="G420" s="38"/>
      <c r="H420" s="43"/>
    </row>
    <row r="421" spans="1:8" s="2" customFormat="1" ht="16.899999999999999" customHeight="1">
      <c r="A421" s="38"/>
      <c r="B421" s="43"/>
      <c r="C421" s="289" t="s">
        <v>18</v>
      </c>
      <c r="D421" s="289" t="s">
        <v>525</v>
      </c>
      <c r="E421" s="21" t="s">
        <v>18</v>
      </c>
      <c r="F421" s="290">
        <v>0</v>
      </c>
      <c r="G421" s="38"/>
      <c r="H421" s="43"/>
    </row>
    <row r="422" spans="1:8" s="2" customFormat="1" ht="16.899999999999999" customHeight="1">
      <c r="A422" s="38"/>
      <c r="B422" s="43"/>
      <c r="C422" s="289" t="s">
        <v>18</v>
      </c>
      <c r="D422" s="289" t="s">
        <v>2514</v>
      </c>
      <c r="E422" s="21" t="s">
        <v>18</v>
      </c>
      <c r="F422" s="290">
        <v>8.76</v>
      </c>
      <c r="G422" s="38"/>
      <c r="H422" s="43"/>
    </row>
    <row r="423" spans="1:8" s="2" customFormat="1" ht="16.899999999999999" customHeight="1">
      <c r="A423" s="38"/>
      <c r="B423" s="43"/>
      <c r="C423" s="289" t="s">
        <v>18</v>
      </c>
      <c r="D423" s="289" t="s">
        <v>235</v>
      </c>
      <c r="E423" s="21" t="s">
        <v>18</v>
      </c>
      <c r="F423" s="290">
        <v>0</v>
      </c>
      <c r="G423" s="38"/>
      <c r="H423" s="43"/>
    </row>
    <row r="424" spans="1:8" s="2" customFormat="1" ht="16.899999999999999" customHeight="1">
      <c r="A424" s="38"/>
      <c r="B424" s="43"/>
      <c r="C424" s="289" t="s">
        <v>18</v>
      </c>
      <c r="D424" s="289" t="s">
        <v>2515</v>
      </c>
      <c r="E424" s="21" t="s">
        <v>18</v>
      </c>
      <c r="F424" s="290">
        <v>30.02</v>
      </c>
      <c r="G424" s="38"/>
      <c r="H424" s="43"/>
    </row>
    <row r="425" spans="1:8" s="2" customFormat="1" ht="16.899999999999999" customHeight="1">
      <c r="A425" s="38"/>
      <c r="B425" s="43"/>
      <c r="C425" s="289" t="s">
        <v>18</v>
      </c>
      <c r="D425" s="289" t="s">
        <v>2516</v>
      </c>
      <c r="E425" s="21" t="s">
        <v>18</v>
      </c>
      <c r="F425" s="290">
        <v>0</v>
      </c>
      <c r="G425" s="38"/>
      <c r="H425" s="43"/>
    </row>
    <row r="426" spans="1:8" s="2" customFormat="1" ht="16.899999999999999" customHeight="1">
      <c r="A426" s="38"/>
      <c r="B426" s="43"/>
      <c r="C426" s="289" t="s">
        <v>18</v>
      </c>
      <c r="D426" s="289" t="s">
        <v>2517</v>
      </c>
      <c r="E426" s="21" t="s">
        <v>18</v>
      </c>
      <c r="F426" s="290">
        <v>75.37</v>
      </c>
      <c r="G426" s="38"/>
      <c r="H426" s="43"/>
    </row>
    <row r="427" spans="1:8" s="2" customFormat="1" ht="16.899999999999999" customHeight="1">
      <c r="A427" s="38"/>
      <c r="B427" s="43"/>
      <c r="C427" s="289" t="s">
        <v>18</v>
      </c>
      <c r="D427" s="289" t="s">
        <v>2518</v>
      </c>
      <c r="E427" s="21" t="s">
        <v>18</v>
      </c>
      <c r="F427" s="290">
        <v>13.31</v>
      </c>
      <c r="G427" s="38"/>
      <c r="H427" s="43"/>
    </row>
    <row r="428" spans="1:8" s="2" customFormat="1" ht="16.899999999999999" customHeight="1">
      <c r="A428" s="38"/>
      <c r="B428" s="43"/>
      <c r="C428" s="289" t="s">
        <v>18</v>
      </c>
      <c r="D428" s="289" t="s">
        <v>2519</v>
      </c>
      <c r="E428" s="21" t="s">
        <v>18</v>
      </c>
      <c r="F428" s="290">
        <v>0</v>
      </c>
      <c r="G428" s="38"/>
      <c r="H428" s="43"/>
    </row>
    <row r="429" spans="1:8" s="2" customFormat="1" ht="16.899999999999999" customHeight="1">
      <c r="A429" s="38"/>
      <c r="B429" s="43"/>
      <c r="C429" s="289" t="s">
        <v>18</v>
      </c>
      <c r="D429" s="289" t="s">
        <v>2520</v>
      </c>
      <c r="E429" s="21" t="s">
        <v>18</v>
      </c>
      <c r="F429" s="290">
        <v>24.58</v>
      </c>
      <c r="G429" s="38"/>
      <c r="H429" s="43"/>
    </row>
    <row r="430" spans="1:8" s="2" customFormat="1" ht="16.899999999999999" customHeight="1">
      <c r="A430" s="38"/>
      <c r="B430" s="43"/>
      <c r="C430" s="289" t="s">
        <v>18</v>
      </c>
      <c r="D430" s="289" t="s">
        <v>2521</v>
      </c>
      <c r="E430" s="21" t="s">
        <v>18</v>
      </c>
      <c r="F430" s="290">
        <v>19.88</v>
      </c>
      <c r="G430" s="38"/>
      <c r="H430" s="43"/>
    </row>
    <row r="431" spans="1:8" s="2" customFormat="1" ht="16.899999999999999" customHeight="1">
      <c r="A431" s="38"/>
      <c r="B431" s="43"/>
      <c r="C431" s="289" t="s">
        <v>18</v>
      </c>
      <c r="D431" s="289" t="s">
        <v>2522</v>
      </c>
      <c r="E431" s="21" t="s">
        <v>18</v>
      </c>
      <c r="F431" s="290">
        <v>24.26</v>
      </c>
      <c r="G431" s="38"/>
      <c r="H431" s="43"/>
    </row>
    <row r="432" spans="1:8" s="2" customFormat="1" ht="16.899999999999999" customHeight="1">
      <c r="A432" s="38"/>
      <c r="B432" s="43"/>
      <c r="C432" s="289" t="s">
        <v>18</v>
      </c>
      <c r="D432" s="289" t="s">
        <v>2523</v>
      </c>
      <c r="E432" s="21" t="s">
        <v>18</v>
      </c>
      <c r="F432" s="290">
        <v>24.46</v>
      </c>
      <c r="G432" s="38"/>
      <c r="H432" s="43"/>
    </row>
    <row r="433" spans="1:8" s="2" customFormat="1" ht="16.899999999999999" customHeight="1">
      <c r="A433" s="38"/>
      <c r="B433" s="43"/>
      <c r="C433" s="289" t="s">
        <v>18</v>
      </c>
      <c r="D433" s="289" t="s">
        <v>1635</v>
      </c>
      <c r="E433" s="21" t="s">
        <v>18</v>
      </c>
      <c r="F433" s="290">
        <v>0</v>
      </c>
      <c r="G433" s="38"/>
      <c r="H433" s="43"/>
    </row>
    <row r="434" spans="1:8" s="2" customFormat="1" ht="16.899999999999999" customHeight="1">
      <c r="A434" s="38"/>
      <c r="B434" s="43"/>
      <c r="C434" s="289" t="s">
        <v>18</v>
      </c>
      <c r="D434" s="289" t="s">
        <v>2524</v>
      </c>
      <c r="E434" s="21" t="s">
        <v>18</v>
      </c>
      <c r="F434" s="290">
        <v>54.91</v>
      </c>
      <c r="G434" s="38"/>
      <c r="H434" s="43"/>
    </row>
    <row r="435" spans="1:8" s="2" customFormat="1" ht="16.899999999999999" customHeight="1">
      <c r="A435" s="38"/>
      <c r="B435" s="43"/>
      <c r="C435" s="289" t="s">
        <v>18</v>
      </c>
      <c r="D435" s="289" t="s">
        <v>239</v>
      </c>
      <c r="E435" s="21" t="s">
        <v>18</v>
      </c>
      <c r="F435" s="290">
        <v>0</v>
      </c>
      <c r="G435" s="38"/>
      <c r="H435" s="43"/>
    </row>
    <row r="436" spans="1:8" s="2" customFormat="1" ht="16.899999999999999" customHeight="1">
      <c r="A436" s="38"/>
      <c r="B436" s="43"/>
      <c r="C436" s="289" t="s">
        <v>18</v>
      </c>
      <c r="D436" s="289" t="s">
        <v>2525</v>
      </c>
      <c r="E436" s="21" t="s">
        <v>18</v>
      </c>
      <c r="F436" s="290">
        <v>41.9</v>
      </c>
      <c r="G436" s="38"/>
      <c r="H436" s="43"/>
    </row>
    <row r="437" spans="1:8" s="2" customFormat="1" ht="16.899999999999999" customHeight="1">
      <c r="A437" s="38"/>
      <c r="B437" s="43"/>
      <c r="C437" s="289" t="s">
        <v>18</v>
      </c>
      <c r="D437" s="289" t="s">
        <v>247</v>
      </c>
      <c r="E437" s="21" t="s">
        <v>18</v>
      </c>
      <c r="F437" s="290">
        <v>791.69</v>
      </c>
      <c r="G437" s="38"/>
      <c r="H437" s="43"/>
    </row>
    <row r="438" spans="1:8" s="2" customFormat="1" ht="16.899999999999999" customHeight="1">
      <c r="A438" s="38"/>
      <c r="B438" s="43"/>
      <c r="C438" s="291" t="s">
        <v>5167</v>
      </c>
      <c r="D438" s="38"/>
      <c r="E438" s="38"/>
      <c r="F438" s="38"/>
      <c r="G438" s="38"/>
      <c r="H438" s="43"/>
    </row>
    <row r="439" spans="1:8" s="2" customFormat="1" ht="16.899999999999999" customHeight="1">
      <c r="A439" s="38"/>
      <c r="B439" s="43"/>
      <c r="C439" s="289" t="s">
        <v>2527</v>
      </c>
      <c r="D439" s="289" t="s">
        <v>2528</v>
      </c>
      <c r="E439" s="21" t="s">
        <v>129</v>
      </c>
      <c r="F439" s="290">
        <v>791.69</v>
      </c>
      <c r="G439" s="38"/>
      <c r="H439" s="43"/>
    </row>
    <row r="440" spans="1:8" s="2" customFormat="1" ht="16.899999999999999" customHeight="1">
      <c r="A440" s="38"/>
      <c r="B440" s="43"/>
      <c r="C440" s="289" t="s">
        <v>2546</v>
      </c>
      <c r="D440" s="289" t="s">
        <v>2547</v>
      </c>
      <c r="E440" s="21" t="s">
        <v>129</v>
      </c>
      <c r="F440" s="290">
        <v>791.69</v>
      </c>
      <c r="G440" s="38"/>
      <c r="H440" s="43"/>
    </row>
    <row r="441" spans="1:8" s="2" customFormat="1" ht="16.899999999999999" customHeight="1">
      <c r="A441" s="38"/>
      <c r="B441" s="43"/>
      <c r="C441" s="289" t="s">
        <v>2533</v>
      </c>
      <c r="D441" s="289" t="s">
        <v>2534</v>
      </c>
      <c r="E441" s="21" t="s">
        <v>129</v>
      </c>
      <c r="F441" s="290">
        <v>791.69</v>
      </c>
      <c r="G441" s="38"/>
      <c r="H441" s="43"/>
    </row>
    <row r="442" spans="1:8" s="2" customFormat="1" ht="16.899999999999999" customHeight="1">
      <c r="A442" s="38"/>
      <c r="B442" s="43"/>
      <c r="C442" s="289" t="s">
        <v>2539</v>
      </c>
      <c r="D442" s="289" t="s">
        <v>2540</v>
      </c>
      <c r="E442" s="21" t="s">
        <v>129</v>
      </c>
      <c r="F442" s="290">
        <v>791.69</v>
      </c>
      <c r="G442" s="38"/>
      <c r="H442" s="43"/>
    </row>
    <row r="443" spans="1:8" s="2" customFormat="1" ht="22.5">
      <c r="A443" s="38"/>
      <c r="B443" s="43"/>
      <c r="C443" s="289" t="s">
        <v>2552</v>
      </c>
      <c r="D443" s="289" t="s">
        <v>2553</v>
      </c>
      <c r="E443" s="21" t="s">
        <v>129</v>
      </c>
      <c r="F443" s="290">
        <v>791.69</v>
      </c>
      <c r="G443" s="38"/>
      <c r="H443" s="43"/>
    </row>
    <row r="444" spans="1:8" s="2" customFormat="1" ht="16.899999999999999" customHeight="1">
      <c r="A444" s="38"/>
      <c r="B444" s="43"/>
      <c r="C444" s="285" t="s">
        <v>979</v>
      </c>
      <c r="D444" s="286" t="s">
        <v>980</v>
      </c>
      <c r="E444" s="287" t="s">
        <v>129</v>
      </c>
      <c r="F444" s="288">
        <v>87.56</v>
      </c>
      <c r="G444" s="38"/>
      <c r="H444" s="43"/>
    </row>
    <row r="445" spans="1:8" s="2" customFormat="1" ht="16.899999999999999" customHeight="1">
      <c r="A445" s="38"/>
      <c r="B445" s="43"/>
      <c r="C445" s="289" t="s">
        <v>18</v>
      </c>
      <c r="D445" s="289" t="s">
        <v>1316</v>
      </c>
      <c r="E445" s="21" t="s">
        <v>18</v>
      </c>
      <c r="F445" s="290">
        <v>0</v>
      </c>
      <c r="G445" s="38"/>
      <c r="H445" s="43"/>
    </row>
    <row r="446" spans="1:8" s="2" customFormat="1" ht="16.899999999999999" customHeight="1">
      <c r="A446" s="38"/>
      <c r="B446" s="43"/>
      <c r="C446" s="289" t="s">
        <v>18</v>
      </c>
      <c r="D446" s="289" t="s">
        <v>5283</v>
      </c>
      <c r="E446" s="21" t="s">
        <v>18</v>
      </c>
      <c r="F446" s="290">
        <v>14.21</v>
      </c>
      <c r="G446" s="38"/>
      <c r="H446" s="43"/>
    </row>
    <row r="447" spans="1:8" s="2" customFormat="1" ht="16.899999999999999" customHeight="1">
      <c r="A447" s="38"/>
      <c r="B447" s="43"/>
      <c r="C447" s="289" t="s">
        <v>18</v>
      </c>
      <c r="D447" s="289" t="s">
        <v>5284</v>
      </c>
      <c r="E447" s="21" t="s">
        <v>18</v>
      </c>
      <c r="F447" s="290">
        <v>3.11</v>
      </c>
      <c r="G447" s="38"/>
      <c r="H447" s="43"/>
    </row>
    <row r="448" spans="1:8" s="2" customFormat="1" ht="16.899999999999999" customHeight="1">
      <c r="A448" s="38"/>
      <c r="B448" s="43"/>
      <c r="C448" s="289" t="s">
        <v>18</v>
      </c>
      <c r="D448" s="289" t="s">
        <v>5285</v>
      </c>
      <c r="E448" s="21" t="s">
        <v>18</v>
      </c>
      <c r="F448" s="290">
        <v>0.24</v>
      </c>
      <c r="G448" s="38"/>
      <c r="H448" s="43"/>
    </row>
    <row r="449" spans="1:8" s="2" customFormat="1" ht="16.899999999999999" customHeight="1">
      <c r="A449" s="38"/>
      <c r="B449" s="43"/>
      <c r="C449" s="289" t="s">
        <v>18</v>
      </c>
      <c r="D449" s="289" t="s">
        <v>5146</v>
      </c>
      <c r="E449" s="21" t="s">
        <v>18</v>
      </c>
      <c r="F449" s="290">
        <v>0</v>
      </c>
      <c r="G449" s="38"/>
      <c r="H449" s="43"/>
    </row>
    <row r="450" spans="1:8" s="2" customFormat="1" ht="16.899999999999999" customHeight="1">
      <c r="A450" s="38"/>
      <c r="B450" s="43"/>
      <c r="C450" s="289" t="s">
        <v>18</v>
      </c>
      <c r="D450" s="289" t="s">
        <v>5286</v>
      </c>
      <c r="E450" s="21" t="s">
        <v>18</v>
      </c>
      <c r="F450" s="290">
        <v>4.45</v>
      </c>
      <c r="G450" s="38"/>
      <c r="H450" s="43"/>
    </row>
    <row r="451" spans="1:8" s="2" customFormat="1" ht="16.899999999999999" customHeight="1">
      <c r="A451" s="38"/>
      <c r="B451" s="43"/>
      <c r="C451" s="289" t="s">
        <v>18</v>
      </c>
      <c r="D451" s="289" t="s">
        <v>5287</v>
      </c>
      <c r="E451" s="21" t="s">
        <v>18</v>
      </c>
      <c r="F451" s="290">
        <v>0.2</v>
      </c>
      <c r="G451" s="38"/>
      <c r="H451" s="43"/>
    </row>
    <row r="452" spans="1:8" s="2" customFormat="1" ht="16.899999999999999" customHeight="1">
      <c r="A452" s="38"/>
      <c r="B452" s="43"/>
      <c r="C452" s="289" t="s">
        <v>18</v>
      </c>
      <c r="D452" s="289" t="s">
        <v>1222</v>
      </c>
      <c r="E452" s="21" t="s">
        <v>18</v>
      </c>
      <c r="F452" s="290">
        <v>0</v>
      </c>
      <c r="G452" s="38"/>
      <c r="H452" s="43"/>
    </row>
    <row r="453" spans="1:8" s="2" customFormat="1" ht="16.899999999999999" customHeight="1">
      <c r="A453" s="38"/>
      <c r="B453" s="43"/>
      <c r="C453" s="289" t="s">
        <v>18</v>
      </c>
      <c r="D453" s="289" t="s">
        <v>5288</v>
      </c>
      <c r="E453" s="21" t="s">
        <v>18</v>
      </c>
      <c r="F453" s="290">
        <v>9.35</v>
      </c>
      <c r="G453" s="38"/>
      <c r="H453" s="43"/>
    </row>
    <row r="454" spans="1:8" s="2" customFormat="1" ht="16.899999999999999" customHeight="1">
      <c r="A454" s="38"/>
      <c r="B454" s="43"/>
      <c r="C454" s="289" t="s">
        <v>18</v>
      </c>
      <c r="D454" s="289" t="s">
        <v>5289</v>
      </c>
      <c r="E454" s="21" t="s">
        <v>18</v>
      </c>
      <c r="F454" s="290">
        <v>7.59</v>
      </c>
      <c r="G454" s="38"/>
      <c r="H454" s="43"/>
    </row>
    <row r="455" spans="1:8" s="2" customFormat="1" ht="16.899999999999999" customHeight="1">
      <c r="A455" s="38"/>
      <c r="B455" s="43"/>
      <c r="C455" s="289" t="s">
        <v>18</v>
      </c>
      <c r="D455" s="289" t="s">
        <v>5290</v>
      </c>
      <c r="E455" s="21" t="s">
        <v>18</v>
      </c>
      <c r="F455" s="290">
        <v>14.21</v>
      </c>
      <c r="G455" s="38"/>
      <c r="H455" s="43"/>
    </row>
    <row r="456" spans="1:8" s="2" customFormat="1" ht="16.899999999999999" customHeight="1">
      <c r="A456" s="38"/>
      <c r="B456" s="43"/>
      <c r="C456" s="289" t="s">
        <v>18</v>
      </c>
      <c r="D456" s="289" t="s">
        <v>5291</v>
      </c>
      <c r="E456" s="21" t="s">
        <v>18</v>
      </c>
      <c r="F456" s="290">
        <v>0.27</v>
      </c>
      <c r="G456" s="38"/>
      <c r="H456" s="43"/>
    </row>
    <row r="457" spans="1:8" s="2" customFormat="1" ht="16.899999999999999" customHeight="1">
      <c r="A457" s="38"/>
      <c r="B457" s="43"/>
      <c r="C457" s="289" t="s">
        <v>18</v>
      </c>
      <c r="D457" s="289" t="s">
        <v>510</v>
      </c>
      <c r="E457" s="21" t="s">
        <v>18</v>
      </c>
      <c r="F457" s="290">
        <v>0</v>
      </c>
      <c r="G457" s="38"/>
      <c r="H457" s="43"/>
    </row>
    <row r="458" spans="1:8" s="2" customFormat="1" ht="16.899999999999999" customHeight="1">
      <c r="A458" s="38"/>
      <c r="B458" s="43"/>
      <c r="C458" s="289" t="s">
        <v>18</v>
      </c>
      <c r="D458" s="289" t="s">
        <v>5292</v>
      </c>
      <c r="E458" s="21" t="s">
        <v>18</v>
      </c>
      <c r="F458" s="290">
        <v>6.87</v>
      </c>
      <c r="G458" s="38"/>
      <c r="H458" s="43"/>
    </row>
    <row r="459" spans="1:8" s="2" customFormat="1" ht="16.899999999999999" customHeight="1">
      <c r="A459" s="38"/>
      <c r="B459" s="43"/>
      <c r="C459" s="289" t="s">
        <v>18</v>
      </c>
      <c r="D459" s="289" t="s">
        <v>5293</v>
      </c>
      <c r="E459" s="21" t="s">
        <v>18</v>
      </c>
      <c r="F459" s="290">
        <v>6.22</v>
      </c>
      <c r="G459" s="38"/>
      <c r="H459" s="43"/>
    </row>
    <row r="460" spans="1:8" s="2" customFormat="1" ht="16.899999999999999" customHeight="1">
      <c r="A460" s="38"/>
      <c r="B460" s="43"/>
      <c r="C460" s="289" t="s">
        <v>18</v>
      </c>
      <c r="D460" s="289" t="s">
        <v>5294</v>
      </c>
      <c r="E460" s="21" t="s">
        <v>18</v>
      </c>
      <c r="F460" s="290">
        <v>6.94</v>
      </c>
      <c r="G460" s="38"/>
      <c r="H460" s="43"/>
    </row>
    <row r="461" spans="1:8" s="2" customFormat="1" ht="16.899999999999999" customHeight="1">
      <c r="A461" s="38"/>
      <c r="B461" s="43"/>
      <c r="C461" s="289" t="s">
        <v>18</v>
      </c>
      <c r="D461" s="289" t="s">
        <v>520</v>
      </c>
      <c r="E461" s="21" t="s">
        <v>18</v>
      </c>
      <c r="F461" s="290">
        <v>0</v>
      </c>
      <c r="G461" s="38"/>
      <c r="H461" s="43"/>
    </row>
    <row r="462" spans="1:8" s="2" customFormat="1" ht="16.899999999999999" customHeight="1">
      <c r="A462" s="38"/>
      <c r="B462" s="43"/>
      <c r="C462" s="289" t="s">
        <v>18</v>
      </c>
      <c r="D462" s="289" t="s">
        <v>5295</v>
      </c>
      <c r="E462" s="21" t="s">
        <v>18</v>
      </c>
      <c r="F462" s="290">
        <v>14.64</v>
      </c>
      <c r="G462" s="38"/>
      <c r="H462" s="43"/>
    </row>
    <row r="463" spans="1:8" s="2" customFormat="1" ht="16.899999999999999" customHeight="1">
      <c r="A463" s="38"/>
      <c r="B463" s="43"/>
      <c r="C463" s="289" t="s">
        <v>18</v>
      </c>
      <c r="D463" s="289" t="s">
        <v>5296</v>
      </c>
      <c r="E463" s="21" t="s">
        <v>18</v>
      </c>
      <c r="F463" s="290">
        <v>-0.74</v>
      </c>
      <c r="G463" s="38"/>
      <c r="H463" s="43"/>
    </row>
    <row r="464" spans="1:8" s="2" customFormat="1" ht="16.899999999999999" customHeight="1">
      <c r="A464" s="38"/>
      <c r="B464" s="43"/>
      <c r="C464" s="289" t="s">
        <v>18</v>
      </c>
      <c r="D464" s="289" t="s">
        <v>247</v>
      </c>
      <c r="E464" s="21" t="s">
        <v>18</v>
      </c>
      <c r="F464" s="290">
        <v>87.56</v>
      </c>
      <c r="G464" s="38"/>
      <c r="H464" s="43"/>
    </row>
    <row r="465" spans="1:8" s="2" customFormat="1" ht="16.899999999999999" customHeight="1">
      <c r="A465" s="38"/>
      <c r="B465" s="43"/>
      <c r="C465" s="291" t="s">
        <v>5167</v>
      </c>
      <c r="D465" s="38"/>
      <c r="E465" s="38"/>
      <c r="F465" s="38"/>
      <c r="G465" s="38"/>
      <c r="H465" s="43"/>
    </row>
    <row r="466" spans="1:8" s="2" customFormat="1" ht="16.899999999999999" customHeight="1">
      <c r="A466" s="38"/>
      <c r="B466" s="43"/>
      <c r="C466" s="289" t="s">
        <v>1325</v>
      </c>
      <c r="D466" s="289" t="s">
        <v>1326</v>
      </c>
      <c r="E466" s="21" t="s">
        <v>129</v>
      </c>
      <c r="F466" s="290">
        <v>210.98</v>
      </c>
      <c r="G466" s="38"/>
      <c r="H466" s="43"/>
    </row>
    <row r="467" spans="1:8" s="2" customFormat="1" ht="16.899999999999999" customHeight="1">
      <c r="A467" s="38"/>
      <c r="B467" s="43"/>
      <c r="C467" s="289" t="s">
        <v>2337</v>
      </c>
      <c r="D467" s="289" t="s">
        <v>2338</v>
      </c>
      <c r="E467" s="21" t="s">
        <v>129</v>
      </c>
      <c r="F467" s="290">
        <v>141.61000000000001</v>
      </c>
      <c r="G467" s="38"/>
      <c r="H467" s="43"/>
    </row>
    <row r="468" spans="1:8" s="2" customFormat="1" ht="22.5">
      <c r="A468" s="38"/>
      <c r="B468" s="43"/>
      <c r="C468" s="289" t="s">
        <v>2363</v>
      </c>
      <c r="D468" s="289" t="s">
        <v>2364</v>
      </c>
      <c r="E468" s="21" t="s">
        <v>129</v>
      </c>
      <c r="F468" s="290">
        <v>141.61000000000001</v>
      </c>
      <c r="G468" s="38"/>
      <c r="H468" s="43"/>
    </row>
    <row r="469" spans="1:8" s="2" customFormat="1" ht="16.899999999999999" customHeight="1">
      <c r="A469" s="38"/>
      <c r="B469" s="43"/>
      <c r="C469" s="289" t="s">
        <v>2433</v>
      </c>
      <c r="D469" s="289" t="s">
        <v>2434</v>
      </c>
      <c r="E469" s="21" t="s">
        <v>129</v>
      </c>
      <c r="F469" s="290">
        <v>124.6</v>
      </c>
      <c r="G469" s="38"/>
      <c r="H469" s="43"/>
    </row>
    <row r="470" spans="1:8" s="2" customFormat="1" ht="16.899999999999999" customHeight="1">
      <c r="A470" s="38"/>
      <c r="B470" s="43"/>
      <c r="C470" s="289" t="s">
        <v>2560</v>
      </c>
      <c r="D470" s="289" t="s">
        <v>2561</v>
      </c>
      <c r="E470" s="21" t="s">
        <v>129</v>
      </c>
      <c r="F470" s="290">
        <v>916.88</v>
      </c>
      <c r="G470" s="38"/>
      <c r="H470" s="43"/>
    </row>
    <row r="471" spans="1:8" s="2" customFormat="1" ht="16.899999999999999" customHeight="1">
      <c r="A471" s="38"/>
      <c r="B471" s="43"/>
      <c r="C471" s="289" t="s">
        <v>2582</v>
      </c>
      <c r="D471" s="289" t="s">
        <v>2583</v>
      </c>
      <c r="E471" s="21" t="s">
        <v>129</v>
      </c>
      <c r="F471" s="290">
        <v>212.46</v>
      </c>
      <c r="G471" s="38"/>
      <c r="H471" s="43"/>
    </row>
    <row r="472" spans="1:8" s="2" customFormat="1" ht="16.899999999999999" customHeight="1">
      <c r="A472" s="38"/>
      <c r="B472" s="43"/>
      <c r="C472" s="289" t="s">
        <v>2605</v>
      </c>
      <c r="D472" s="289" t="s">
        <v>2606</v>
      </c>
      <c r="E472" s="21" t="s">
        <v>129</v>
      </c>
      <c r="F472" s="290">
        <v>1696.44</v>
      </c>
      <c r="G472" s="38"/>
      <c r="H472" s="43"/>
    </row>
    <row r="473" spans="1:8" s="2" customFormat="1" ht="22.5">
      <c r="A473" s="38"/>
      <c r="B473" s="43"/>
      <c r="C473" s="289" t="s">
        <v>2615</v>
      </c>
      <c r="D473" s="289" t="s">
        <v>2616</v>
      </c>
      <c r="E473" s="21" t="s">
        <v>129</v>
      </c>
      <c r="F473" s="290">
        <v>1696.44</v>
      </c>
      <c r="G473" s="38"/>
      <c r="H473" s="43"/>
    </row>
    <row r="474" spans="1:8" s="2" customFormat="1" ht="16.899999999999999" customHeight="1">
      <c r="A474" s="38"/>
      <c r="B474" s="43"/>
      <c r="C474" s="289" t="s">
        <v>2369</v>
      </c>
      <c r="D474" s="289" t="s">
        <v>2370</v>
      </c>
      <c r="E474" s="21" t="s">
        <v>129</v>
      </c>
      <c r="F474" s="290">
        <v>148.69</v>
      </c>
      <c r="G474" s="38"/>
      <c r="H474" s="43"/>
    </row>
    <row r="475" spans="1:8" s="2" customFormat="1" ht="16.899999999999999" customHeight="1">
      <c r="A475" s="38"/>
      <c r="B475" s="43"/>
      <c r="C475" s="285" t="s">
        <v>982</v>
      </c>
      <c r="D475" s="286" t="s">
        <v>983</v>
      </c>
      <c r="E475" s="287" t="s">
        <v>129</v>
      </c>
      <c r="F475" s="288">
        <v>17.010000000000002</v>
      </c>
      <c r="G475" s="38"/>
      <c r="H475" s="43"/>
    </row>
    <row r="476" spans="1:8" s="2" customFormat="1" ht="16.899999999999999" customHeight="1">
      <c r="A476" s="38"/>
      <c r="B476" s="43"/>
      <c r="C476" s="289" t="s">
        <v>18</v>
      </c>
      <c r="D476" s="289" t="s">
        <v>525</v>
      </c>
      <c r="E476" s="21" t="s">
        <v>18</v>
      </c>
      <c r="F476" s="290">
        <v>0</v>
      </c>
      <c r="G476" s="38"/>
      <c r="H476" s="43"/>
    </row>
    <row r="477" spans="1:8" s="2" customFormat="1" ht="16.899999999999999" customHeight="1">
      <c r="A477" s="38"/>
      <c r="B477" s="43"/>
      <c r="C477" s="289" t="s">
        <v>18</v>
      </c>
      <c r="D477" s="289" t="s">
        <v>5297</v>
      </c>
      <c r="E477" s="21" t="s">
        <v>18</v>
      </c>
      <c r="F477" s="290">
        <v>1.29</v>
      </c>
      <c r="G477" s="38"/>
      <c r="H477" s="43"/>
    </row>
    <row r="478" spans="1:8" s="2" customFormat="1" ht="16.899999999999999" customHeight="1">
      <c r="A478" s="38"/>
      <c r="B478" s="43"/>
      <c r="C478" s="289" t="s">
        <v>18</v>
      </c>
      <c r="D478" s="289" t="s">
        <v>5298</v>
      </c>
      <c r="E478" s="21" t="s">
        <v>18</v>
      </c>
      <c r="F478" s="290">
        <v>1.88</v>
      </c>
      <c r="G478" s="38"/>
      <c r="H478" s="43"/>
    </row>
    <row r="479" spans="1:8" s="2" customFormat="1" ht="16.899999999999999" customHeight="1">
      <c r="A479" s="38"/>
      <c r="B479" s="43"/>
      <c r="C479" s="289" t="s">
        <v>18</v>
      </c>
      <c r="D479" s="289" t="s">
        <v>235</v>
      </c>
      <c r="E479" s="21" t="s">
        <v>18</v>
      </c>
      <c r="F479" s="290">
        <v>0</v>
      </c>
      <c r="G479" s="38"/>
      <c r="H479" s="43"/>
    </row>
    <row r="480" spans="1:8" s="2" customFormat="1" ht="16.899999999999999" customHeight="1">
      <c r="A480" s="38"/>
      <c r="B480" s="43"/>
      <c r="C480" s="289" t="s">
        <v>18</v>
      </c>
      <c r="D480" s="289" t="s">
        <v>5299</v>
      </c>
      <c r="E480" s="21" t="s">
        <v>18</v>
      </c>
      <c r="F480" s="290">
        <v>3.34</v>
      </c>
      <c r="G480" s="38"/>
      <c r="H480" s="43"/>
    </row>
    <row r="481" spans="1:8" s="2" customFormat="1" ht="16.899999999999999" customHeight="1">
      <c r="A481" s="38"/>
      <c r="B481" s="43"/>
      <c r="C481" s="289" t="s">
        <v>18</v>
      </c>
      <c r="D481" s="289" t="s">
        <v>1319</v>
      </c>
      <c r="E481" s="21" t="s">
        <v>18</v>
      </c>
      <c r="F481" s="290">
        <v>0</v>
      </c>
      <c r="G481" s="38"/>
      <c r="H481" s="43"/>
    </row>
    <row r="482" spans="1:8" s="2" customFormat="1" ht="16.899999999999999" customHeight="1">
      <c r="A482" s="38"/>
      <c r="B482" s="43"/>
      <c r="C482" s="289" t="s">
        <v>18</v>
      </c>
      <c r="D482" s="289" t="s">
        <v>5300</v>
      </c>
      <c r="E482" s="21" t="s">
        <v>18</v>
      </c>
      <c r="F482" s="290">
        <v>3.03</v>
      </c>
      <c r="G482" s="38"/>
      <c r="H482" s="43"/>
    </row>
    <row r="483" spans="1:8" s="2" customFormat="1" ht="16.899999999999999" customHeight="1">
      <c r="A483" s="38"/>
      <c r="B483" s="43"/>
      <c r="C483" s="289" t="s">
        <v>18</v>
      </c>
      <c r="D483" s="289" t="s">
        <v>1635</v>
      </c>
      <c r="E483" s="21" t="s">
        <v>18</v>
      </c>
      <c r="F483" s="290">
        <v>0</v>
      </c>
      <c r="G483" s="38"/>
      <c r="H483" s="43"/>
    </row>
    <row r="484" spans="1:8" s="2" customFormat="1" ht="16.899999999999999" customHeight="1">
      <c r="A484" s="38"/>
      <c r="B484" s="43"/>
      <c r="C484" s="289" t="s">
        <v>18</v>
      </c>
      <c r="D484" s="289" t="s">
        <v>5301</v>
      </c>
      <c r="E484" s="21" t="s">
        <v>18</v>
      </c>
      <c r="F484" s="290">
        <v>5.7</v>
      </c>
      <c r="G484" s="38"/>
      <c r="H484" s="43"/>
    </row>
    <row r="485" spans="1:8" s="2" customFormat="1" ht="16.899999999999999" customHeight="1">
      <c r="A485" s="38"/>
      <c r="B485" s="43"/>
      <c r="C485" s="289" t="s">
        <v>18</v>
      </c>
      <c r="D485" s="289" t="s">
        <v>239</v>
      </c>
      <c r="E485" s="21" t="s">
        <v>18</v>
      </c>
      <c r="F485" s="290">
        <v>0</v>
      </c>
      <c r="G485" s="38"/>
      <c r="H485" s="43"/>
    </row>
    <row r="486" spans="1:8" s="2" customFormat="1" ht="16.899999999999999" customHeight="1">
      <c r="A486" s="38"/>
      <c r="B486" s="43"/>
      <c r="C486" s="289" t="s">
        <v>18</v>
      </c>
      <c r="D486" s="289" t="s">
        <v>5302</v>
      </c>
      <c r="E486" s="21" t="s">
        <v>18</v>
      </c>
      <c r="F486" s="290">
        <v>1.77</v>
      </c>
      <c r="G486" s="38"/>
      <c r="H486" s="43"/>
    </row>
    <row r="487" spans="1:8" s="2" customFormat="1" ht="16.899999999999999" customHeight="1">
      <c r="A487" s="38"/>
      <c r="B487" s="43"/>
      <c r="C487" s="289" t="s">
        <v>18</v>
      </c>
      <c r="D487" s="289" t="s">
        <v>247</v>
      </c>
      <c r="E487" s="21" t="s">
        <v>18</v>
      </c>
      <c r="F487" s="290">
        <v>17.010000000000002</v>
      </c>
      <c r="G487" s="38"/>
      <c r="H487" s="43"/>
    </row>
    <row r="488" spans="1:8" s="2" customFormat="1" ht="16.899999999999999" customHeight="1">
      <c r="A488" s="38"/>
      <c r="B488" s="43"/>
      <c r="C488" s="291" t="s">
        <v>5167</v>
      </c>
      <c r="D488" s="38"/>
      <c r="E488" s="38"/>
      <c r="F488" s="38"/>
      <c r="G488" s="38"/>
      <c r="H488" s="43"/>
    </row>
    <row r="489" spans="1:8" s="2" customFormat="1" ht="16.899999999999999" customHeight="1">
      <c r="A489" s="38"/>
      <c r="B489" s="43"/>
      <c r="C489" s="289" t="s">
        <v>1325</v>
      </c>
      <c r="D489" s="289" t="s">
        <v>1326</v>
      </c>
      <c r="E489" s="21" t="s">
        <v>129</v>
      </c>
      <c r="F489" s="290">
        <v>210.98</v>
      </c>
      <c r="G489" s="38"/>
      <c r="H489" s="43"/>
    </row>
    <row r="490" spans="1:8" s="2" customFormat="1" ht="16.899999999999999" customHeight="1">
      <c r="A490" s="38"/>
      <c r="B490" s="43"/>
      <c r="C490" s="289" t="s">
        <v>2337</v>
      </c>
      <c r="D490" s="289" t="s">
        <v>2338</v>
      </c>
      <c r="E490" s="21" t="s">
        <v>129</v>
      </c>
      <c r="F490" s="290">
        <v>141.61000000000001</v>
      </c>
      <c r="G490" s="38"/>
      <c r="H490" s="43"/>
    </row>
    <row r="491" spans="1:8" s="2" customFormat="1" ht="22.5">
      <c r="A491" s="38"/>
      <c r="B491" s="43"/>
      <c r="C491" s="289" t="s">
        <v>2363</v>
      </c>
      <c r="D491" s="289" t="s">
        <v>2364</v>
      </c>
      <c r="E491" s="21" t="s">
        <v>129</v>
      </c>
      <c r="F491" s="290">
        <v>141.61000000000001</v>
      </c>
      <c r="G491" s="38"/>
      <c r="H491" s="43"/>
    </row>
    <row r="492" spans="1:8" s="2" customFormat="1" ht="16.899999999999999" customHeight="1">
      <c r="A492" s="38"/>
      <c r="B492" s="43"/>
      <c r="C492" s="289" t="s">
        <v>2560</v>
      </c>
      <c r="D492" s="289" t="s">
        <v>2561</v>
      </c>
      <c r="E492" s="21" t="s">
        <v>129</v>
      </c>
      <c r="F492" s="290">
        <v>916.88</v>
      </c>
      <c r="G492" s="38"/>
      <c r="H492" s="43"/>
    </row>
    <row r="493" spans="1:8" s="2" customFormat="1" ht="16.899999999999999" customHeight="1">
      <c r="A493" s="38"/>
      <c r="B493" s="43"/>
      <c r="C493" s="289" t="s">
        <v>2582</v>
      </c>
      <c r="D493" s="289" t="s">
        <v>2583</v>
      </c>
      <c r="E493" s="21" t="s">
        <v>129</v>
      </c>
      <c r="F493" s="290">
        <v>212.46</v>
      </c>
      <c r="G493" s="38"/>
      <c r="H493" s="43"/>
    </row>
    <row r="494" spans="1:8" s="2" customFormat="1" ht="16.899999999999999" customHeight="1">
      <c r="A494" s="38"/>
      <c r="B494" s="43"/>
      <c r="C494" s="289" t="s">
        <v>2605</v>
      </c>
      <c r="D494" s="289" t="s">
        <v>2606</v>
      </c>
      <c r="E494" s="21" t="s">
        <v>129</v>
      </c>
      <c r="F494" s="290">
        <v>1696.44</v>
      </c>
      <c r="G494" s="38"/>
      <c r="H494" s="43"/>
    </row>
    <row r="495" spans="1:8" s="2" customFormat="1" ht="22.5">
      <c r="A495" s="38"/>
      <c r="B495" s="43"/>
      <c r="C495" s="289" t="s">
        <v>2615</v>
      </c>
      <c r="D495" s="289" t="s">
        <v>2616</v>
      </c>
      <c r="E495" s="21" t="s">
        <v>129</v>
      </c>
      <c r="F495" s="290">
        <v>1696.44</v>
      </c>
      <c r="G495" s="38"/>
      <c r="H495" s="43"/>
    </row>
    <row r="496" spans="1:8" s="2" customFormat="1" ht="16.899999999999999" customHeight="1">
      <c r="A496" s="38"/>
      <c r="B496" s="43"/>
      <c r="C496" s="289" t="s">
        <v>2369</v>
      </c>
      <c r="D496" s="289" t="s">
        <v>2370</v>
      </c>
      <c r="E496" s="21" t="s">
        <v>129</v>
      </c>
      <c r="F496" s="290">
        <v>148.69</v>
      </c>
      <c r="G496" s="38"/>
      <c r="H496" s="43"/>
    </row>
    <row r="497" spans="1:8" s="2" customFormat="1" ht="16.899999999999999" customHeight="1">
      <c r="A497" s="38"/>
      <c r="B497" s="43"/>
      <c r="C497" s="285" t="s">
        <v>985</v>
      </c>
      <c r="D497" s="286" t="s">
        <v>986</v>
      </c>
      <c r="E497" s="287" t="s">
        <v>129</v>
      </c>
      <c r="F497" s="288">
        <v>25.97</v>
      </c>
      <c r="G497" s="38"/>
      <c r="H497" s="43"/>
    </row>
    <row r="498" spans="1:8" s="2" customFormat="1" ht="16.899999999999999" customHeight="1">
      <c r="A498" s="38"/>
      <c r="B498" s="43"/>
      <c r="C498" s="289" t="s">
        <v>18</v>
      </c>
      <c r="D498" s="289" t="s">
        <v>514</v>
      </c>
      <c r="E498" s="21" t="s">
        <v>18</v>
      </c>
      <c r="F498" s="290">
        <v>0</v>
      </c>
      <c r="G498" s="38"/>
      <c r="H498" s="43"/>
    </row>
    <row r="499" spans="1:8" s="2" customFormat="1" ht="16.899999999999999" customHeight="1">
      <c r="A499" s="38"/>
      <c r="B499" s="43"/>
      <c r="C499" s="289" t="s">
        <v>18</v>
      </c>
      <c r="D499" s="289" t="s">
        <v>5303</v>
      </c>
      <c r="E499" s="21" t="s">
        <v>18</v>
      </c>
      <c r="F499" s="290">
        <v>4.8899999999999997</v>
      </c>
      <c r="G499" s="38"/>
      <c r="H499" s="43"/>
    </row>
    <row r="500" spans="1:8" s="2" customFormat="1" ht="16.899999999999999" customHeight="1">
      <c r="A500" s="38"/>
      <c r="B500" s="43"/>
      <c r="C500" s="289" t="s">
        <v>18</v>
      </c>
      <c r="D500" s="289" t="s">
        <v>523</v>
      </c>
      <c r="E500" s="21" t="s">
        <v>18</v>
      </c>
      <c r="F500" s="290">
        <v>0</v>
      </c>
      <c r="G500" s="38"/>
      <c r="H500" s="43"/>
    </row>
    <row r="501" spans="1:8" s="2" customFormat="1" ht="16.899999999999999" customHeight="1">
      <c r="A501" s="38"/>
      <c r="B501" s="43"/>
      <c r="C501" s="289" t="s">
        <v>18</v>
      </c>
      <c r="D501" s="289" t="s">
        <v>5304</v>
      </c>
      <c r="E501" s="21" t="s">
        <v>18</v>
      </c>
      <c r="F501" s="290">
        <v>31.35</v>
      </c>
      <c r="G501" s="38"/>
      <c r="H501" s="43"/>
    </row>
    <row r="502" spans="1:8" s="2" customFormat="1" ht="16.899999999999999" customHeight="1">
      <c r="A502" s="38"/>
      <c r="B502" s="43"/>
      <c r="C502" s="289" t="s">
        <v>18</v>
      </c>
      <c r="D502" s="289" t="s">
        <v>5305</v>
      </c>
      <c r="E502" s="21" t="s">
        <v>18</v>
      </c>
      <c r="F502" s="290">
        <v>-10.27</v>
      </c>
      <c r="G502" s="38"/>
      <c r="H502" s="43"/>
    </row>
    <row r="503" spans="1:8" s="2" customFormat="1" ht="16.899999999999999" customHeight="1">
      <c r="A503" s="38"/>
      <c r="B503" s="43"/>
      <c r="C503" s="289" t="s">
        <v>18</v>
      </c>
      <c r="D503" s="289" t="s">
        <v>247</v>
      </c>
      <c r="E503" s="21" t="s">
        <v>18</v>
      </c>
      <c r="F503" s="290">
        <v>25.97</v>
      </c>
      <c r="G503" s="38"/>
      <c r="H503" s="43"/>
    </row>
    <row r="504" spans="1:8" s="2" customFormat="1" ht="16.899999999999999" customHeight="1">
      <c r="A504" s="38"/>
      <c r="B504" s="43"/>
      <c r="C504" s="291" t="s">
        <v>5167</v>
      </c>
      <c r="D504" s="38"/>
      <c r="E504" s="38"/>
      <c r="F504" s="38"/>
      <c r="G504" s="38"/>
      <c r="H504" s="43"/>
    </row>
    <row r="505" spans="1:8" s="2" customFormat="1" ht="16.899999999999999" customHeight="1">
      <c r="A505" s="38"/>
      <c r="B505" s="43"/>
      <c r="C505" s="289" t="s">
        <v>1325</v>
      </c>
      <c r="D505" s="289" t="s">
        <v>1326</v>
      </c>
      <c r="E505" s="21" t="s">
        <v>129</v>
      </c>
      <c r="F505" s="290">
        <v>210.98</v>
      </c>
      <c r="G505" s="38"/>
      <c r="H505" s="43"/>
    </row>
    <row r="506" spans="1:8" s="2" customFormat="1" ht="16.899999999999999" customHeight="1">
      <c r="A506" s="38"/>
      <c r="B506" s="43"/>
      <c r="C506" s="289" t="s">
        <v>2337</v>
      </c>
      <c r="D506" s="289" t="s">
        <v>2338</v>
      </c>
      <c r="E506" s="21" t="s">
        <v>129</v>
      </c>
      <c r="F506" s="290">
        <v>141.61000000000001</v>
      </c>
      <c r="G506" s="38"/>
      <c r="H506" s="43"/>
    </row>
    <row r="507" spans="1:8" s="2" customFormat="1" ht="16.899999999999999" customHeight="1">
      <c r="A507" s="38"/>
      <c r="B507" s="43"/>
      <c r="C507" s="289" t="s">
        <v>2343</v>
      </c>
      <c r="D507" s="289" t="s">
        <v>2344</v>
      </c>
      <c r="E507" s="21" t="s">
        <v>129</v>
      </c>
      <c r="F507" s="290">
        <v>37.04</v>
      </c>
      <c r="G507" s="38"/>
      <c r="H507" s="43"/>
    </row>
    <row r="508" spans="1:8" s="2" customFormat="1" ht="22.5">
      <c r="A508" s="38"/>
      <c r="B508" s="43"/>
      <c r="C508" s="289" t="s">
        <v>2363</v>
      </c>
      <c r="D508" s="289" t="s">
        <v>2364</v>
      </c>
      <c r="E508" s="21" t="s">
        <v>129</v>
      </c>
      <c r="F508" s="290">
        <v>141.61000000000001</v>
      </c>
      <c r="G508" s="38"/>
      <c r="H508" s="43"/>
    </row>
    <row r="509" spans="1:8" s="2" customFormat="1" ht="16.899999999999999" customHeight="1">
      <c r="A509" s="38"/>
      <c r="B509" s="43"/>
      <c r="C509" s="289" t="s">
        <v>2433</v>
      </c>
      <c r="D509" s="289" t="s">
        <v>2434</v>
      </c>
      <c r="E509" s="21" t="s">
        <v>129</v>
      </c>
      <c r="F509" s="290">
        <v>124.6</v>
      </c>
      <c r="G509" s="38"/>
      <c r="H509" s="43"/>
    </row>
    <row r="510" spans="1:8" s="2" customFormat="1" ht="16.899999999999999" customHeight="1">
      <c r="A510" s="38"/>
      <c r="B510" s="43"/>
      <c r="C510" s="289" t="s">
        <v>2560</v>
      </c>
      <c r="D510" s="289" t="s">
        <v>2561</v>
      </c>
      <c r="E510" s="21" t="s">
        <v>129</v>
      </c>
      <c r="F510" s="290">
        <v>916.88</v>
      </c>
      <c r="G510" s="38"/>
      <c r="H510" s="43"/>
    </row>
    <row r="511" spans="1:8" s="2" customFormat="1" ht="16.899999999999999" customHeight="1">
      <c r="A511" s="38"/>
      <c r="B511" s="43"/>
      <c r="C511" s="289" t="s">
        <v>2582</v>
      </c>
      <c r="D511" s="289" t="s">
        <v>2583</v>
      </c>
      <c r="E511" s="21" t="s">
        <v>129</v>
      </c>
      <c r="F511" s="290">
        <v>212.46</v>
      </c>
      <c r="G511" s="38"/>
      <c r="H511" s="43"/>
    </row>
    <row r="512" spans="1:8" s="2" customFormat="1" ht="16.899999999999999" customHeight="1">
      <c r="A512" s="38"/>
      <c r="B512" s="43"/>
      <c r="C512" s="289" t="s">
        <v>2605</v>
      </c>
      <c r="D512" s="289" t="s">
        <v>2606</v>
      </c>
      <c r="E512" s="21" t="s">
        <v>129</v>
      </c>
      <c r="F512" s="290">
        <v>1696.44</v>
      </c>
      <c r="G512" s="38"/>
      <c r="H512" s="43"/>
    </row>
    <row r="513" spans="1:8" s="2" customFormat="1" ht="22.5">
      <c r="A513" s="38"/>
      <c r="B513" s="43"/>
      <c r="C513" s="289" t="s">
        <v>2615</v>
      </c>
      <c r="D513" s="289" t="s">
        <v>2616</v>
      </c>
      <c r="E513" s="21" t="s">
        <v>129</v>
      </c>
      <c r="F513" s="290">
        <v>1696.44</v>
      </c>
      <c r="G513" s="38"/>
      <c r="H513" s="43"/>
    </row>
    <row r="514" spans="1:8" s="2" customFormat="1" ht="16.899999999999999" customHeight="1">
      <c r="A514" s="38"/>
      <c r="B514" s="43"/>
      <c r="C514" s="289" t="s">
        <v>2369</v>
      </c>
      <c r="D514" s="289" t="s">
        <v>2370</v>
      </c>
      <c r="E514" s="21" t="s">
        <v>129</v>
      </c>
      <c r="F514" s="290">
        <v>148.69</v>
      </c>
      <c r="G514" s="38"/>
      <c r="H514" s="43"/>
    </row>
    <row r="515" spans="1:8" s="2" customFormat="1" ht="16.899999999999999" customHeight="1">
      <c r="A515" s="38"/>
      <c r="B515" s="43"/>
      <c r="C515" s="285" t="s">
        <v>988</v>
      </c>
      <c r="D515" s="286" t="s">
        <v>989</v>
      </c>
      <c r="E515" s="287" t="s">
        <v>129</v>
      </c>
      <c r="F515" s="288">
        <v>11.07</v>
      </c>
      <c r="G515" s="38"/>
      <c r="H515" s="43"/>
    </row>
    <row r="516" spans="1:8" s="2" customFormat="1" ht="16.899999999999999" customHeight="1">
      <c r="A516" s="38"/>
      <c r="B516" s="43"/>
      <c r="C516" s="289" t="s">
        <v>18</v>
      </c>
      <c r="D516" s="289" t="s">
        <v>5173</v>
      </c>
      <c r="E516" s="21" t="s">
        <v>18</v>
      </c>
      <c r="F516" s="290">
        <v>0</v>
      </c>
      <c r="G516" s="38"/>
      <c r="H516" s="43"/>
    </row>
    <row r="517" spans="1:8" s="2" customFormat="1" ht="16.899999999999999" customHeight="1">
      <c r="A517" s="38"/>
      <c r="B517" s="43"/>
      <c r="C517" s="289" t="s">
        <v>18</v>
      </c>
      <c r="D517" s="289" t="s">
        <v>5306</v>
      </c>
      <c r="E517" s="21" t="s">
        <v>18</v>
      </c>
      <c r="F517" s="290">
        <v>3.14</v>
      </c>
      <c r="G517" s="38"/>
      <c r="H517" s="43"/>
    </row>
    <row r="518" spans="1:8" s="2" customFormat="1" ht="16.899999999999999" customHeight="1">
      <c r="A518" s="38"/>
      <c r="B518" s="43"/>
      <c r="C518" s="289" t="s">
        <v>18</v>
      </c>
      <c r="D518" s="289" t="s">
        <v>5175</v>
      </c>
      <c r="E518" s="21" t="s">
        <v>18</v>
      </c>
      <c r="F518" s="290">
        <v>0</v>
      </c>
      <c r="G518" s="38"/>
      <c r="H518" s="43"/>
    </row>
    <row r="519" spans="1:8" s="2" customFormat="1" ht="16.899999999999999" customHeight="1">
      <c r="A519" s="38"/>
      <c r="B519" s="43"/>
      <c r="C519" s="289" t="s">
        <v>18</v>
      </c>
      <c r="D519" s="289" t="s">
        <v>5307</v>
      </c>
      <c r="E519" s="21" t="s">
        <v>18</v>
      </c>
      <c r="F519" s="290">
        <v>2.12</v>
      </c>
      <c r="G519" s="38"/>
      <c r="H519" s="43"/>
    </row>
    <row r="520" spans="1:8" s="2" customFormat="1" ht="16.899999999999999" customHeight="1">
      <c r="A520" s="38"/>
      <c r="B520" s="43"/>
      <c r="C520" s="289" t="s">
        <v>18</v>
      </c>
      <c r="D520" s="289" t="s">
        <v>506</v>
      </c>
      <c r="E520" s="21" t="s">
        <v>18</v>
      </c>
      <c r="F520" s="290">
        <v>0</v>
      </c>
      <c r="G520" s="38"/>
      <c r="H520" s="43"/>
    </row>
    <row r="521" spans="1:8" s="2" customFormat="1" ht="16.899999999999999" customHeight="1">
      <c r="A521" s="38"/>
      <c r="B521" s="43"/>
      <c r="C521" s="289" t="s">
        <v>18</v>
      </c>
      <c r="D521" s="289" t="s">
        <v>5307</v>
      </c>
      <c r="E521" s="21" t="s">
        <v>18</v>
      </c>
      <c r="F521" s="290">
        <v>2.12</v>
      </c>
      <c r="G521" s="38"/>
      <c r="H521" s="43"/>
    </row>
    <row r="522" spans="1:8" s="2" customFormat="1" ht="16.899999999999999" customHeight="1">
      <c r="A522" s="38"/>
      <c r="B522" s="43"/>
      <c r="C522" s="289" t="s">
        <v>18</v>
      </c>
      <c r="D522" s="289" t="s">
        <v>387</v>
      </c>
      <c r="E522" s="21" t="s">
        <v>18</v>
      </c>
      <c r="F522" s="290">
        <v>0</v>
      </c>
      <c r="G522" s="38"/>
      <c r="H522" s="43"/>
    </row>
    <row r="523" spans="1:8" s="2" customFormat="1" ht="16.899999999999999" customHeight="1">
      <c r="A523" s="38"/>
      <c r="B523" s="43"/>
      <c r="C523" s="289" t="s">
        <v>18</v>
      </c>
      <c r="D523" s="289" t="s">
        <v>5308</v>
      </c>
      <c r="E523" s="21" t="s">
        <v>18</v>
      </c>
      <c r="F523" s="290">
        <v>3.69</v>
      </c>
      <c r="G523" s="38"/>
      <c r="H523" s="43"/>
    </row>
    <row r="524" spans="1:8" s="2" customFormat="1" ht="16.899999999999999" customHeight="1">
      <c r="A524" s="38"/>
      <c r="B524" s="43"/>
      <c r="C524" s="289" t="s">
        <v>18</v>
      </c>
      <c r="D524" s="289" t="s">
        <v>18</v>
      </c>
      <c r="E524" s="21" t="s">
        <v>18</v>
      </c>
      <c r="F524" s="290">
        <v>0</v>
      </c>
      <c r="G524" s="38"/>
      <c r="H524" s="43"/>
    </row>
    <row r="525" spans="1:8" s="2" customFormat="1" ht="16.899999999999999" customHeight="1">
      <c r="A525" s="38"/>
      <c r="B525" s="43"/>
      <c r="C525" s="289" t="s">
        <v>18</v>
      </c>
      <c r="D525" s="289" t="s">
        <v>247</v>
      </c>
      <c r="E525" s="21" t="s">
        <v>18</v>
      </c>
      <c r="F525" s="290">
        <v>11.07</v>
      </c>
      <c r="G525" s="38"/>
      <c r="H525" s="43"/>
    </row>
    <row r="526" spans="1:8" s="2" customFormat="1" ht="16.899999999999999" customHeight="1">
      <c r="A526" s="38"/>
      <c r="B526" s="43"/>
      <c r="C526" s="291" t="s">
        <v>5167</v>
      </c>
      <c r="D526" s="38"/>
      <c r="E526" s="38"/>
      <c r="F526" s="38"/>
      <c r="G526" s="38"/>
      <c r="H526" s="43"/>
    </row>
    <row r="527" spans="1:8" s="2" customFormat="1" ht="16.899999999999999" customHeight="1">
      <c r="A527" s="38"/>
      <c r="B527" s="43"/>
      <c r="C527" s="289" t="s">
        <v>2337</v>
      </c>
      <c r="D527" s="289" t="s">
        <v>2338</v>
      </c>
      <c r="E527" s="21" t="s">
        <v>129</v>
      </c>
      <c r="F527" s="290">
        <v>141.61000000000001</v>
      </c>
      <c r="G527" s="38"/>
      <c r="H527" s="43"/>
    </row>
    <row r="528" spans="1:8" s="2" customFormat="1" ht="16.899999999999999" customHeight="1">
      <c r="A528" s="38"/>
      <c r="B528" s="43"/>
      <c r="C528" s="289" t="s">
        <v>2343</v>
      </c>
      <c r="D528" s="289" t="s">
        <v>2344</v>
      </c>
      <c r="E528" s="21" t="s">
        <v>129</v>
      </c>
      <c r="F528" s="290">
        <v>37.04</v>
      </c>
      <c r="G528" s="38"/>
      <c r="H528" s="43"/>
    </row>
    <row r="529" spans="1:8" s="2" customFormat="1" ht="22.5">
      <c r="A529" s="38"/>
      <c r="B529" s="43"/>
      <c r="C529" s="289" t="s">
        <v>2363</v>
      </c>
      <c r="D529" s="289" t="s">
        <v>2364</v>
      </c>
      <c r="E529" s="21" t="s">
        <v>129</v>
      </c>
      <c r="F529" s="290">
        <v>141.61000000000001</v>
      </c>
      <c r="G529" s="38"/>
      <c r="H529" s="43"/>
    </row>
    <row r="530" spans="1:8" s="2" customFormat="1" ht="16.899999999999999" customHeight="1">
      <c r="A530" s="38"/>
      <c r="B530" s="43"/>
      <c r="C530" s="289" t="s">
        <v>2433</v>
      </c>
      <c r="D530" s="289" t="s">
        <v>2434</v>
      </c>
      <c r="E530" s="21" t="s">
        <v>129</v>
      </c>
      <c r="F530" s="290">
        <v>124.6</v>
      </c>
      <c r="G530" s="38"/>
      <c r="H530" s="43"/>
    </row>
    <row r="531" spans="1:8" s="2" customFormat="1" ht="16.899999999999999" customHeight="1">
      <c r="A531" s="38"/>
      <c r="B531" s="43"/>
      <c r="C531" s="289" t="s">
        <v>2582</v>
      </c>
      <c r="D531" s="289" t="s">
        <v>2583</v>
      </c>
      <c r="E531" s="21" t="s">
        <v>129</v>
      </c>
      <c r="F531" s="290">
        <v>212.46</v>
      </c>
      <c r="G531" s="38"/>
      <c r="H531" s="43"/>
    </row>
    <row r="532" spans="1:8" s="2" customFormat="1" ht="16.899999999999999" customHeight="1">
      <c r="A532" s="38"/>
      <c r="B532" s="43"/>
      <c r="C532" s="289" t="s">
        <v>2605</v>
      </c>
      <c r="D532" s="289" t="s">
        <v>2606</v>
      </c>
      <c r="E532" s="21" t="s">
        <v>129</v>
      </c>
      <c r="F532" s="290">
        <v>1696.44</v>
      </c>
      <c r="G532" s="38"/>
      <c r="H532" s="43"/>
    </row>
    <row r="533" spans="1:8" s="2" customFormat="1" ht="22.5">
      <c r="A533" s="38"/>
      <c r="B533" s="43"/>
      <c r="C533" s="289" t="s">
        <v>2615</v>
      </c>
      <c r="D533" s="289" t="s">
        <v>2616</v>
      </c>
      <c r="E533" s="21" t="s">
        <v>129</v>
      </c>
      <c r="F533" s="290">
        <v>1696.44</v>
      </c>
      <c r="G533" s="38"/>
      <c r="H533" s="43"/>
    </row>
    <row r="534" spans="1:8" s="2" customFormat="1" ht="16.899999999999999" customHeight="1">
      <c r="A534" s="38"/>
      <c r="B534" s="43"/>
      <c r="C534" s="289" t="s">
        <v>2369</v>
      </c>
      <c r="D534" s="289" t="s">
        <v>2370</v>
      </c>
      <c r="E534" s="21" t="s">
        <v>129</v>
      </c>
      <c r="F534" s="290">
        <v>148.69</v>
      </c>
      <c r="G534" s="38"/>
      <c r="H534" s="43"/>
    </row>
    <row r="535" spans="1:8" s="2" customFormat="1" ht="16.899999999999999" customHeight="1">
      <c r="A535" s="38"/>
      <c r="B535" s="43"/>
      <c r="C535" s="285" t="s">
        <v>991</v>
      </c>
      <c r="D535" s="286" t="s">
        <v>992</v>
      </c>
      <c r="E535" s="287" t="s">
        <v>157</v>
      </c>
      <c r="F535" s="288">
        <v>62.45</v>
      </c>
      <c r="G535" s="38"/>
      <c r="H535" s="43"/>
    </row>
    <row r="536" spans="1:8" s="2" customFormat="1" ht="16.899999999999999" customHeight="1">
      <c r="A536" s="38"/>
      <c r="B536" s="43"/>
      <c r="C536" s="289" t="s">
        <v>18</v>
      </c>
      <c r="D536" s="289" t="s">
        <v>1316</v>
      </c>
      <c r="E536" s="21" t="s">
        <v>18</v>
      </c>
      <c r="F536" s="290">
        <v>0</v>
      </c>
      <c r="G536" s="38"/>
      <c r="H536" s="43"/>
    </row>
    <row r="537" spans="1:8" s="2" customFormat="1" ht="16.899999999999999" customHeight="1">
      <c r="A537" s="38"/>
      <c r="B537" s="43"/>
      <c r="C537" s="289" t="s">
        <v>18</v>
      </c>
      <c r="D537" s="289" t="s">
        <v>5309</v>
      </c>
      <c r="E537" s="21" t="s">
        <v>18</v>
      </c>
      <c r="F537" s="290">
        <v>1.54</v>
      </c>
      <c r="G537" s="38"/>
      <c r="H537" s="43"/>
    </row>
    <row r="538" spans="1:8" s="2" customFormat="1" ht="16.899999999999999" customHeight="1">
      <c r="A538" s="38"/>
      <c r="B538" s="43"/>
      <c r="C538" s="289" t="s">
        <v>18</v>
      </c>
      <c r="D538" s="289" t="s">
        <v>5310</v>
      </c>
      <c r="E538" s="21" t="s">
        <v>18</v>
      </c>
      <c r="F538" s="290">
        <v>7.6</v>
      </c>
      <c r="G538" s="38"/>
      <c r="H538" s="43"/>
    </row>
    <row r="539" spans="1:8" s="2" customFormat="1" ht="16.899999999999999" customHeight="1">
      <c r="A539" s="38"/>
      <c r="B539" s="43"/>
      <c r="C539" s="289" t="s">
        <v>18</v>
      </c>
      <c r="D539" s="289" t="s">
        <v>5311</v>
      </c>
      <c r="E539" s="21" t="s">
        <v>18</v>
      </c>
      <c r="F539" s="290">
        <v>1.8</v>
      </c>
      <c r="G539" s="38"/>
      <c r="H539" s="43"/>
    </row>
    <row r="540" spans="1:8" s="2" customFormat="1" ht="16.899999999999999" customHeight="1">
      <c r="A540" s="38"/>
      <c r="B540" s="43"/>
      <c r="C540" s="289" t="s">
        <v>18</v>
      </c>
      <c r="D540" s="289" t="s">
        <v>5146</v>
      </c>
      <c r="E540" s="21" t="s">
        <v>18</v>
      </c>
      <c r="F540" s="290">
        <v>0</v>
      </c>
      <c r="G540" s="38"/>
      <c r="H540" s="43"/>
    </row>
    <row r="541" spans="1:8" s="2" customFormat="1" ht="16.899999999999999" customHeight="1">
      <c r="A541" s="38"/>
      <c r="B541" s="43"/>
      <c r="C541" s="289" t="s">
        <v>18</v>
      </c>
      <c r="D541" s="289" t="s">
        <v>5312</v>
      </c>
      <c r="E541" s="21" t="s">
        <v>18</v>
      </c>
      <c r="F541" s="290">
        <v>2.25</v>
      </c>
      <c r="G541" s="38"/>
      <c r="H541" s="43"/>
    </row>
    <row r="542" spans="1:8" s="2" customFormat="1" ht="16.899999999999999" customHeight="1">
      <c r="A542" s="38"/>
      <c r="B542" s="43"/>
      <c r="C542" s="289" t="s">
        <v>18</v>
      </c>
      <c r="D542" s="289" t="s">
        <v>1222</v>
      </c>
      <c r="E542" s="21" t="s">
        <v>18</v>
      </c>
      <c r="F542" s="290">
        <v>0</v>
      </c>
      <c r="G542" s="38"/>
      <c r="H542" s="43"/>
    </row>
    <row r="543" spans="1:8" s="2" customFormat="1" ht="16.899999999999999" customHeight="1">
      <c r="A543" s="38"/>
      <c r="B543" s="43"/>
      <c r="C543" s="289" t="s">
        <v>18</v>
      </c>
      <c r="D543" s="289" t="s">
        <v>5313</v>
      </c>
      <c r="E543" s="21" t="s">
        <v>18</v>
      </c>
      <c r="F543" s="290">
        <v>3.84</v>
      </c>
      <c r="G543" s="38"/>
      <c r="H543" s="43"/>
    </row>
    <row r="544" spans="1:8" s="2" customFormat="1" ht="16.899999999999999" customHeight="1">
      <c r="A544" s="38"/>
      <c r="B544" s="43"/>
      <c r="C544" s="289" t="s">
        <v>18</v>
      </c>
      <c r="D544" s="289" t="s">
        <v>5314</v>
      </c>
      <c r="E544" s="21" t="s">
        <v>18</v>
      </c>
      <c r="F544" s="290">
        <v>2.19</v>
      </c>
      <c r="G544" s="38"/>
      <c r="H544" s="43"/>
    </row>
    <row r="545" spans="1:8" s="2" customFormat="1" ht="16.899999999999999" customHeight="1">
      <c r="A545" s="38"/>
      <c r="B545" s="43"/>
      <c r="C545" s="289" t="s">
        <v>18</v>
      </c>
      <c r="D545" s="289" t="s">
        <v>5315</v>
      </c>
      <c r="E545" s="21" t="s">
        <v>18</v>
      </c>
      <c r="F545" s="290">
        <v>1.57</v>
      </c>
      <c r="G545" s="38"/>
      <c r="H545" s="43"/>
    </row>
    <row r="546" spans="1:8" s="2" customFormat="1" ht="16.899999999999999" customHeight="1">
      <c r="A546" s="38"/>
      <c r="B546" s="43"/>
      <c r="C546" s="289" t="s">
        <v>18</v>
      </c>
      <c r="D546" s="289" t="s">
        <v>5316</v>
      </c>
      <c r="E546" s="21" t="s">
        <v>18</v>
      </c>
      <c r="F546" s="290">
        <v>7</v>
      </c>
      <c r="G546" s="38"/>
      <c r="H546" s="43"/>
    </row>
    <row r="547" spans="1:8" s="2" customFormat="1" ht="16.899999999999999" customHeight="1">
      <c r="A547" s="38"/>
      <c r="B547" s="43"/>
      <c r="C547" s="289" t="s">
        <v>18</v>
      </c>
      <c r="D547" s="289" t="s">
        <v>5311</v>
      </c>
      <c r="E547" s="21" t="s">
        <v>18</v>
      </c>
      <c r="F547" s="290">
        <v>1.8</v>
      </c>
      <c r="G547" s="38"/>
      <c r="H547" s="43"/>
    </row>
    <row r="548" spans="1:8" s="2" customFormat="1" ht="16.899999999999999" customHeight="1">
      <c r="A548" s="38"/>
      <c r="B548" s="43"/>
      <c r="C548" s="289" t="s">
        <v>18</v>
      </c>
      <c r="D548" s="289" t="s">
        <v>510</v>
      </c>
      <c r="E548" s="21" t="s">
        <v>18</v>
      </c>
      <c r="F548" s="290">
        <v>0</v>
      </c>
      <c r="G548" s="38"/>
      <c r="H548" s="43"/>
    </row>
    <row r="549" spans="1:8" s="2" customFormat="1" ht="16.899999999999999" customHeight="1">
      <c r="A549" s="38"/>
      <c r="B549" s="43"/>
      <c r="C549" s="289" t="s">
        <v>18</v>
      </c>
      <c r="D549" s="289" t="s">
        <v>5317</v>
      </c>
      <c r="E549" s="21" t="s">
        <v>18</v>
      </c>
      <c r="F549" s="290">
        <v>3.3</v>
      </c>
      <c r="G549" s="38"/>
      <c r="H549" s="43"/>
    </row>
    <row r="550" spans="1:8" s="2" customFormat="1" ht="16.899999999999999" customHeight="1">
      <c r="A550" s="38"/>
      <c r="B550" s="43"/>
      <c r="C550" s="289" t="s">
        <v>18</v>
      </c>
      <c r="D550" s="289" t="s">
        <v>5318</v>
      </c>
      <c r="E550" s="21" t="s">
        <v>18</v>
      </c>
      <c r="F550" s="290">
        <v>3</v>
      </c>
      <c r="G550" s="38"/>
      <c r="H550" s="43"/>
    </row>
    <row r="551" spans="1:8" s="2" customFormat="1" ht="16.899999999999999" customHeight="1">
      <c r="A551" s="38"/>
      <c r="B551" s="43"/>
      <c r="C551" s="289" t="s">
        <v>18</v>
      </c>
      <c r="D551" s="289" t="s">
        <v>5319</v>
      </c>
      <c r="E551" s="21" t="s">
        <v>18</v>
      </c>
      <c r="F551" s="290">
        <v>3.42</v>
      </c>
      <c r="G551" s="38"/>
      <c r="H551" s="43"/>
    </row>
    <row r="552" spans="1:8" s="2" customFormat="1" ht="16.899999999999999" customHeight="1">
      <c r="A552" s="38"/>
      <c r="B552" s="43"/>
      <c r="C552" s="289" t="s">
        <v>18</v>
      </c>
      <c r="D552" s="289" t="s">
        <v>514</v>
      </c>
      <c r="E552" s="21" t="s">
        <v>18</v>
      </c>
      <c r="F552" s="290">
        <v>0</v>
      </c>
      <c r="G552" s="38"/>
      <c r="H552" s="43"/>
    </row>
    <row r="553" spans="1:8" s="2" customFormat="1" ht="16.899999999999999" customHeight="1">
      <c r="A553" s="38"/>
      <c r="B553" s="43"/>
      <c r="C553" s="289" t="s">
        <v>18</v>
      </c>
      <c r="D553" s="289" t="s">
        <v>5320</v>
      </c>
      <c r="E553" s="21" t="s">
        <v>18</v>
      </c>
      <c r="F553" s="290">
        <v>4.92</v>
      </c>
      <c r="G553" s="38"/>
      <c r="H553" s="43"/>
    </row>
    <row r="554" spans="1:8" s="2" customFormat="1" ht="16.899999999999999" customHeight="1">
      <c r="A554" s="38"/>
      <c r="B554" s="43"/>
      <c r="C554" s="289" t="s">
        <v>18</v>
      </c>
      <c r="D554" s="289" t="s">
        <v>520</v>
      </c>
      <c r="E554" s="21" t="s">
        <v>18</v>
      </c>
      <c r="F554" s="290">
        <v>0</v>
      </c>
      <c r="G554" s="38"/>
      <c r="H554" s="43"/>
    </row>
    <row r="555" spans="1:8" s="2" customFormat="1" ht="16.899999999999999" customHeight="1">
      <c r="A555" s="38"/>
      <c r="B555" s="43"/>
      <c r="C555" s="289" t="s">
        <v>18</v>
      </c>
      <c r="D555" s="289" t="s">
        <v>5321</v>
      </c>
      <c r="E555" s="21" t="s">
        <v>18</v>
      </c>
      <c r="F555" s="290">
        <v>6.8</v>
      </c>
      <c r="G555" s="38"/>
      <c r="H555" s="43"/>
    </row>
    <row r="556" spans="1:8" s="2" customFormat="1" ht="16.899999999999999" customHeight="1">
      <c r="A556" s="38"/>
      <c r="B556" s="43"/>
      <c r="C556" s="289" t="s">
        <v>18</v>
      </c>
      <c r="D556" s="289" t="s">
        <v>523</v>
      </c>
      <c r="E556" s="21" t="s">
        <v>18</v>
      </c>
      <c r="F556" s="290">
        <v>0</v>
      </c>
      <c r="G556" s="38"/>
      <c r="H556" s="43"/>
    </row>
    <row r="557" spans="1:8" s="2" customFormat="1" ht="16.899999999999999" customHeight="1">
      <c r="A557" s="38"/>
      <c r="B557" s="43"/>
      <c r="C557" s="289" t="s">
        <v>18</v>
      </c>
      <c r="D557" s="289" t="s">
        <v>5322</v>
      </c>
      <c r="E557" s="21" t="s">
        <v>18</v>
      </c>
      <c r="F557" s="290">
        <v>11.42</v>
      </c>
      <c r="G557" s="38"/>
      <c r="H557" s="43"/>
    </row>
    <row r="558" spans="1:8" s="2" customFormat="1" ht="16.899999999999999" customHeight="1">
      <c r="A558" s="38"/>
      <c r="B558" s="43"/>
      <c r="C558" s="289" t="s">
        <v>18</v>
      </c>
      <c r="D558" s="289" t="s">
        <v>247</v>
      </c>
      <c r="E558" s="21" t="s">
        <v>18</v>
      </c>
      <c r="F558" s="290">
        <v>62.45</v>
      </c>
      <c r="G558" s="38"/>
      <c r="H558" s="43"/>
    </row>
    <row r="559" spans="1:8" s="2" customFormat="1" ht="16.899999999999999" customHeight="1">
      <c r="A559" s="38"/>
      <c r="B559" s="43"/>
      <c r="C559" s="291" t="s">
        <v>5167</v>
      </c>
      <c r="D559" s="38"/>
      <c r="E559" s="38"/>
      <c r="F559" s="38"/>
      <c r="G559" s="38"/>
      <c r="H559" s="43"/>
    </row>
    <row r="560" spans="1:8" s="2" customFormat="1" ht="22.5">
      <c r="A560" s="38"/>
      <c r="B560" s="43"/>
      <c r="C560" s="289" t="s">
        <v>1457</v>
      </c>
      <c r="D560" s="289" t="s">
        <v>1458</v>
      </c>
      <c r="E560" s="21" t="s">
        <v>331</v>
      </c>
      <c r="F560" s="290">
        <v>496.07</v>
      </c>
      <c r="G560" s="38"/>
      <c r="H560" s="43"/>
    </row>
    <row r="561" spans="1:8" s="2" customFormat="1" ht="16.899999999999999" customHeight="1">
      <c r="A561" s="38"/>
      <c r="B561" s="43"/>
      <c r="C561" s="289" t="s">
        <v>1463</v>
      </c>
      <c r="D561" s="289" t="s">
        <v>1464</v>
      </c>
      <c r="E561" s="21" t="s">
        <v>331</v>
      </c>
      <c r="F561" s="290">
        <v>520.88</v>
      </c>
      <c r="G561" s="38"/>
      <c r="H561" s="43"/>
    </row>
    <row r="562" spans="1:8" s="2" customFormat="1" ht="16.899999999999999" customHeight="1">
      <c r="A562" s="38"/>
      <c r="B562" s="43"/>
      <c r="C562" s="289" t="s">
        <v>2204</v>
      </c>
      <c r="D562" s="289" t="s">
        <v>2205</v>
      </c>
      <c r="E562" s="21" t="s">
        <v>331</v>
      </c>
      <c r="F562" s="290">
        <v>227.43</v>
      </c>
      <c r="G562" s="38"/>
      <c r="H562" s="43"/>
    </row>
    <row r="563" spans="1:8" s="2" customFormat="1" ht="16.899999999999999" customHeight="1">
      <c r="A563" s="38"/>
      <c r="B563" s="43"/>
      <c r="C563" s="285" t="s">
        <v>994</v>
      </c>
      <c r="D563" s="286" t="s">
        <v>995</v>
      </c>
      <c r="E563" s="287" t="s">
        <v>157</v>
      </c>
      <c r="F563" s="288">
        <v>164.98</v>
      </c>
      <c r="G563" s="38"/>
      <c r="H563" s="43"/>
    </row>
    <row r="564" spans="1:8" s="2" customFormat="1" ht="16.899999999999999" customHeight="1">
      <c r="A564" s="38"/>
      <c r="B564" s="43"/>
      <c r="C564" s="289" t="s">
        <v>18</v>
      </c>
      <c r="D564" s="289" t="s">
        <v>472</v>
      </c>
      <c r="E564" s="21" t="s">
        <v>18</v>
      </c>
      <c r="F564" s="290">
        <v>0</v>
      </c>
      <c r="G564" s="38"/>
      <c r="H564" s="43"/>
    </row>
    <row r="565" spans="1:8" s="2" customFormat="1" ht="16.899999999999999" customHeight="1">
      <c r="A565" s="38"/>
      <c r="B565" s="43"/>
      <c r="C565" s="289" t="s">
        <v>18</v>
      </c>
      <c r="D565" s="289" t="s">
        <v>5323</v>
      </c>
      <c r="E565" s="21" t="s">
        <v>18</v>
      </c>
      <c r="F565" s="290">
        <v>35.799999999999997</v>
      </c>
      <c r="G565" s="38"/>
      <c r="H565" s="43"/>
    </row>
    <row r="566" spans="1:8" s="2" customFormat="1" ht="16.899999999999999" customHeight="1">
      <c r="A566" s="38"/>
      <c r="B566" s="43"/>
      <c r="C566" s="289" t="s">
        <v>18</v>
      </c>
      <c r="D566" s="289" t="s">
        <v>5324</v>
      </c>
      <c r="E566" s="21" t="s">
        <v>18</v>
      </c>
      <c r="F566" s="290">
        <v>-3.6</v>
      </c>
      <c r="G566" s="38"/>
      <c r="H566" s="43"/>
    </row>
    <row r="567" spans="1:8" s="2" customFormat="1" ht="16.899999999999999" customHeight="1">
      <c r="A567" s="38"/>
      <c r="B567" s="43"/>
      <c r="C567" s="289" t="s">
        <v>18</v>
      </c>
      <c r="D567" s="289" t="s">
        <v>5325</v>
      </c>
      <c r="E567" s="21" t="s">
        <v>18</v>
      </c>
      <c r="F567" s="290">
        <v>-7</v>
      </c>
      <c r="G567" s="38"/>
      <c r="H567" s="43"/>
    </row>
    <row r="568" spans="1:8" s="2" customFormat="1" ht="16.899999999999999" customHeight="1">
      <c r="A568" s="38"/>
      <c r="B568" s="43"/>
      <c r="C568" s="289" t="s">
        <v>18</v>
      </c>
      <c r="D568" s="289" t="s">
        <v>5326</v>
      </c>
      <c r="E568" s="21" t="s">
        <v>18</v>
      </c>
      <c r="F568" s="290">
        <v>1.89</v>
      </c>
      <c r="G568" s="38"/>
      <c r="H568" s="43"/>
    </row>
    <row r="569" spans="1:8" s="2" customFormat="1" ht="16.899999999999999" customHeight="1">
      <c r="A569" s="38"/>
      <c r="B569" s="43"/>
      <c r="C569" s="289" t="s">
        <v>18</v>
      </c>
      <c r="D569" s="289" t="s">
        <v>1316</v>
      </c>
      <c r="E569" s="21" t="s">
        <v>18</v>
      </c>
      <c r="F569" s="290">
        <v>0</v>
      </c>
      <c r="G569" s="38"/>
      <c r="H569" s="43"/>
    </row>
    <row r="570" spans="1:8" s="2" customFormat="1" ht="16.899999999999999" customHeight="1">
      <c r="A570" s="38"/>
      <c r="B570" s="43"/>
      <c r="C570" s="289" t="s">
        <v>18</v>
      </c>
      <c r="D570" s="289" t="s">
        <v>5327</v>
      </c>
      <c r="E570" s="21" t="s">
        <v>18</v>
      </c>
      <c r="F570" s="290">
        <v>12.28</v>
      </c>
      <c r="G570" s="38"/>
      <c r="H570" s="43"/>
    </row>
    <row r="571" spans="1:8" s="2" customFormat="1" ht="16.899999999999999" customHeight="1">
      <c r="A571" s="38"/>
      <c r="B571" s="43"/>
      <c r="C571" s="289" t="s">
        <v>18</v>
      </c>
      <c r="D571" s="289" t="s">
        <v>5146</v>
      </c>
      <c r="E571" s="21" t="s">
        <v>18</v>
      </c>
      <c r="F571" s="290">
        <v>0</v>
      </c>
      <c r="G571" s="38"/>
      <c r="H571" s="43"/>
    </row>
    <row r="572" spans="1:8" s="2" customFormat="1" ht="16.899999999999999" customHeight="1">
      <c r="A572" s="38"/>
      <c r="B572" s="43"/>
      <c r="C572" s="289" t="s">
        <v>18</v>
      </c>
      <c r="D572" s="289" t="s">
        <v>5328</v>
      </c>
      <c r="E572" s="21" t="s">
        <v>18</v>
      </c>
      <c r="F572" s="290">
        <v>6.71</v>
      </c>
      <c r="G572" s="38"/>
      <c r="H572" s="43"/>
    </row>
    <row r="573" spans="1:8" s="2" customFormat="1" ht="16.899999999999999" customHeight="1">
      <c r="A573" s="38"/>
      <c r="B573" s="43"/>
      <c r="C573" s="289" t="s">
        <v>18</v>
      </c>
      <c r="D573" s="289" t="s">
        <v>1222</v>
      </c>
      <c r="E573" s="21" t="s">
        <v>18</v>
      </c>
      <c r="F573" s="290">
        <v>0</v>
      </c>
      <c r="G573" s="38"/>
      <c r="H573" s="43"/>
    </row>
    <row r="574" spans="1:8" s="2" customFormat="1" ht="16.899999999999999" customHeight="1">
      <c r="A574" s="38"/>
      <c r="B574" s="43"/>
      <c r="C574" s="289" t="s">
        <v>18</v>
      </c>
      <c r="D574" s="289" t="s">
        <v>5329</v>
      </c>
      <c r="E574" s="21" t="s">
        <v>18</v>
      </c>
      <c r="F574" s="290">
        <v>1.76</v>
      </c>
      <c r="G574" s="38"/>
      <c r="H574" s="43"/>
    </row>
    <row r="575" spans="1:8" s="2" customFormat="1" ht="16.899999999999999" customHeight="1">
      <c r="A575" s="38"/>
      <c r="B575" s="43"/>
      <c r="C575" s="289" t="s">
        <v>18</v>
      </c>
      <c r="D575" s="289" t="s">
        <v>5330</v>
      </c>
      <c r="E575" s="21" t="s">
        <v>18</v>
      </c>
      <c r="F575" s="290">
        <v>0</v>
      </c>
      <c r="G575" s="38"/>
      <c r="H575" s="43"/>
    </row>
    <row r="576" spans="1:8" s="2" customFormat="1" ht="16.899999999999999" customHeight="1">
      <c r="A576" s="38"/>
      <c r="B576" s="43"/>
      <c r="C576" s="289" t="s">
        <v>18</v>
      </c>
      <c r="D576" s="289" t="s">
        <v>5331</v>
      </c>
      <c r="E576" s="21" t="s">
        <v>18</v>
      </c>
      <c r="F576" s="290">
        <v>53.14</v>
      </c>
      <c r="G576" s="38"/>
      <c r="H576" s="43"/>
    </row>
    <row r="577" spans="1:8" s="2" customFormat="1" ht="16.899999999999999" customHeight="1">
      <c r="A577" s="38"/>
      <c r="B577" s="43"/>
      <c r="C577" s="289" t="s">
        <v>18</v>
      </c>
      <c r="D577" s="289" t="s">
        <v>5332</v>
      </c>
      <c r="E577" s="21" t="s">
        <v>18</v>
      </c>
      <c r="F577" s="290">
        <v>11.08</v>
      </c>
      <c r="G577" s="38"/>
      <c r="H577" s="43"/>
    </row>
    <row r="578" spans="1:8" s="2" customFormat="1" ht="16.899999999999999" customHeight="1">
      <c r="A578" s="38"/>
      <c r="B578" s="43"/>
      <c r="C578" s="289" t="s">
        <v>18</v>
      </c>
      <c r="D578" s="289" t="s">
        <v>5333</v>
      </c>
      <c r="E578" s="21" t="s">
        <v>18</v>
      </c>
      <c r="F578" s="290">
        <v>0</v>
      </c>
      <c r="G578" s="38"/>
      <c r="H578" s="43"/>
    </row>
    <row r="579" spans="1:8" s="2" customFormat="1" ht="16.899999999999999" customHeight="1">
      <c r="A579" s="38"/>
      <c r="B579" s="43"/>
      <c r="C579" s="289" t="s">
        <v>18</v>
      </c>
      <c r="D579" s="289" t="s">
        <v>5334</v>
      </c>
      <c r="E579" s="21" t="s">
        <v>18</v>
      </c>
      <c r="F579" s="290">
        <v>3.66</v>
      </c>
      <c r="G579" s="38"/>
      <c r="H579" s="43"/>
    </row>
    <row r="580" spans="1:8" s="2" customFormat="1" ht="16.899999999999999" customHeight="1">
      <c r="A580" s="38"/>
      <c r="B580" s="43"/>
      <c r="C580" s="289" t="s">
        <v>18</v>
      </c>
      <c r="D580" s="289" t="s">
        <v>510</v>
      </c>
      <c r="E580" s="21" t="s">
        <v>18</v>
      </c>
      <c r="F580" s="290">
        <v>0</v>
      </c>
      <c r="G580" s="38"/>
      <c r="H580" s="43"/>
    </row>
    <row r="581" spans="1:8" s="2" customFormat="1" ht="16.899999999999999" customHeight="1">
      <c r="A581" s="38"/>
      <c r="B581" s="43"/>
      <c r="C581" s="289" t="s">
        <v>18</v>
      </c>
      <c r="D581" s="289" t="s">
        <v>5335</v>
      </c>
      <c r="E581" s="21" t="s">
        <v>18</v>
      </c>
      <c r="F581" s="290">
        <v>5.38</v>
      </c>
      <c r="G581" s="38"/>
      <c r="H581" s="43"/>
    </row>
    <row r="582" spans="1:8" s="2" customFormat="1" ht="16.899999999999999" customHeight="1">
      <c r="A582" s="38"/>
      <c r="B582" s="43"/>
      <c r="C582" s="289" t="s">
        <v>18</v>
      </c>
      <c r="D582" s="289" t="s">
        <v>228</v>
      </c>
      <c r="E582" s="21" t="s">
        <v>18</v>
      </c>
      <c r="F582" s="290">
        <v>0</v>
      </c>
      <c r="G582" s="38"/>
      <c r="H582" s="43"/>
    </row>
    <row r="583" spans="1:8" s="2" customFormat="1" ht="16.899999999999999" customHeight="1">
      <c r="A583" s="38"/>
      <c r="B583" s="43"/>
      <c r="C583" s="289" t="s">
        <v>18</v>
      </c>
      <c r="D583" s="289" t="s">
        <v>5336</v>
      </c>
      <c r="E583" s="21" t="s">
        <v>18</v>
      </c>
      <c r="F583" s="290">
        <v>12.9</v>
      </c>
      <c r="G583" s="38"/>
      <c r="H583" s="43"/>
    </row>
    <row r="584" spans="1:8" s="2" customFormat="1" ht="16.899999999999999" customHeight="1">
      <c r="A584" s="38"/>
      <c r="B584" s="43"/>
      <c r="C584" s="289" t="s">
        <v>18</v>
      </c>
      <c r="D584" s="289" t="s">
        <v>517</v>
      </c>
      <c r="E584" s="21" t="s">
        <v>18</v>
      </c>
      <c r="F584" s="290">
        <v>0</v>
      </c>
      <c r="G584" s="38"/>
      <c r="H584" s="43"/>
    </row>
    <row r="585" spans="1:8" s="2" customFormat="1" ht="16.899999999999999" customHeight="1">
      <c r="A585" s="38"/>
      <c r="B585" s="43"/>
      <c r="C585" s="289" t="s">
        <v>18</v>
      </c>
      <c r="D585" s="289" t="s">
        <v>5337</v>
      </c>
      <c r="E585" s="21" t="s">
        <v>18</v>
      </c>
      <c r="F585" s="290">
        <v>5.0599999999999996</v>
      </c>
      <c r="G585" s="38"/>
      <c r="H585" s="43"/>
    </row>
    <row r="586" spans="1:8" s="2" customFormat="1" ht="16.899999999999999" customHeight="1">
      <c r="A586" s="38"/>
      <c r="B586" s="43"/>
      <c r="C586" s="289" t="s">
        <v>18</v>
      </c>
      <c r="D586" s="289" t="s">
        <v>494</v>
      </c>
      <c r="E586" s="21" t="s">
        <v>18</v>
      </c>
      <c r="F586" s="290">
        <v>0</v>
      </c>
      <c r="G586" s="38"/>
      <c r="H586" s="43"/>
    </row>
    <row r="587" spans="1:8" s="2" customFormat="1" ht="16.899999999999999" customHeight="1">
      <c r="A587" s="38"/>
      <c r="B587" s="43"/>
      <c r="C587" s="289" t="s">
        <v>18</v>
      </c>
      <c r="D587" s="289" t="s">
        <v>5338</v>
      </c>
      <c r="E587" s="21" t="s">
        <v>18</v>
      </c>
      <c r="F587" s="290">
        <v>4.8600000000000003</v>
      </c>
      <c r="G587" s="38"/>
      <c r="H587" s="43"/>
    </row>
    <row r="588" spans="1:8" s="2" customFormat="1" ht="16.899999999999999" customHeight="1">
      <c r="A588" s="38"/>
      <c r="B588" s="43"/>
      <c r="C588" s="289" t="s">
        <v>18</v>
      </c>
      <c r="D588" s="289" t="s">
        <v>940</v>
      </c>
      <c r="E588" s="21" t="s">
        <v>18</v>
      </c>
      <c r="F588" s="290">
        <v>0</v>
      </c>
      <c r="G588" s="38"/>
      <c r="H588" s="43"/>
    </row>
    <row r="589" spans="1:8" s="2" customFormat="1" ht="16.899999999999999" customHeight="1">
      <c r="A589" s="38"/>
      <c r="B589" s="43"/>
      <c r="C589" s="289" t="s">
        <v>18</v>
      </c>
      <c r="D589" s="289" t="s">
        <v>5339</v>
      </c>
      <c r="E589" s="21" t="s">
        <v>18</v>
      </c>
      <c r="F589" s="290">
        <v>4.96</v>
      </c>
      <c r="G589" s="38"/>
      <c r="H589" s="43"/>
    </row>
    <row r="590" spans="1:8" s="2" customFormat="1" ht="16.899999999999999" customHeight="1">
      <c r="A590" s="38"/>
      <c r="B590" s="43"/>
      <c r="C590" s="289" t="s">
        <v>18</v>
      </c>
      <c r="D590" s="289" t="s">
        <v>942</v>
      </c>
      <c r="E590" s="21" t="s">
        <v>18</v>
      </c>
      <c r="F590" s="290">
        <v>0</v>
      </c>
      <c r="G590" s="38"/>
      <c r="H590" s="43"/>
    </row>
    <row r="591" spans="1:8" s="2" customFormat="1" ht="16.899999999999999" customHeight="1">
      <c r="A591" s="38"/>
      <c r="B591" s="43"/>
      <c r="C591" s="289" t="s">
        <v>18</v>
      </c>
      <c r="D591" s="289" t="s">
        <v>5340</v>
      </c>
      <c r="E591" s="21" t="s">
        <v>18</v>
      </c>
      <c r="F591" s="290">
        <v>9.34</v>
      </c>
      <c r="G591" s="38"/>
      <c r="H591" s="43"/>
    </row>
    <row r="592" spans="1:8" s="2" customFormat="1" ht="16.899999999999999" customHeight="1">
      <c r="A592" s="38"/>
      <c r="B592" s="43"/>
      <c r="C592" s="289" t="s">
        <v>18</v>
      </c>
      <c r="D592" s="289" t="s">
        <v>523</v>
      </c>
      <c r="E592" s="21" t="s">
        <v>18</v>
      </c>
      <c r="F592" s="290">
        <v>0</v>
      </c>
      <c r="G592" s="38"/>
      <c r="H592" s="43"/>
    </row>
    <row r="593" spans="1:8" s="2" customFormat="1" ht="16.899999999999999" customHeight="1">
      <c r="A593" s="38"/>
      <c r="B593" s="43"/>
      <c r="C593" s="289" t="s">
        <v>18</v>
      </c>
      <c r="D593" s="289" t="s">
        <v>5341</v>
      </c>
      <c r="E593" s="21" t="s">
        <v>18</v>
      </c>
      <c r="F593" s="290">
        <v>6.76</v>
      </c>
      <c r="G593" s="38"/>
      <c r="H593" s="43"/>
    </row>
    <row r="594" spans="1:8" s="2" customFormat="1" ht="16.899999999999999" customHeight="1">
      <c r="A594" s="38"/>
      <c r="B594" s="43"/>
      <c r="C594" s="289" t="s">
        <v>18</v>
      </c>
      <c r="D594" s="289" t="s">
        <v>247</v>
      </c>
      <c r="E594" s="21" t="s">
        <v>18</v>
      </c>
      <c r="F594" s="290">
        <v>164.98</v>
      </c>
      <c r="G594" s="38"/>
      <c r="H594" s="43"/>
    </row>
    <row r="595" spans="1:8" s="2" customFormat="1" ht="16.899999999999999" customHeight="1">
      <c r="A595" s="38"/>
      <c r="B595" s="43"/>
      <c r="C595" s="291" t="s">
        <v>5167</v>
      </c>
      <c r="D595" s="38"/>
      <c r="E595" s="38"/>
      <c r="F595" s="38"/>
      <c r="G595" s="38"/>
      <c r="H595" s="43"/>
    </row>
    <row r="596" spans="1:8" s="2" customFormat="1" ht="22.5">
      <c r="A596" s="38"/>
      <c r="B596" s="43"/>
      <c r="C596" s="289" t="s">
        <v>1457</v>
      </c>
      <c r="D596" s="289" t="s">
        <v>1458</v>
      </c>
      <c r="E596" s="21" t="s">
        <v>331</v>
      </c>
      <c r="F596" s="290">
        <v>496.07</v>
      </c>
      <c r="G596" s="38"/>
      <c r="H596" s="43"/>
    </row>
    <row r="597" spans="1:8" s="2" customFormat="1" ht="16.899999999999999" customHeight="1">
      <c r="A597" s="38"/>
      <c r="B597" s="43"/>
      <c r="C597" s="289" t="s">
        <v>1463</v>
      </c>
      <c r="D597" s="289" t="s">
        <v>1464</v>
      </c>
      <c r="E597" s="21" t="s">
        <v>331</v>
      </c>
      <c r="F597" s="290">
        <v>520.88</v>
      </c>
      <c r="G597" s="38"/>
      <c r="H597" s="43"/>
    </row>
    <row r="598" spans="1:8" s="2" customFormat="1" ht="22.5">
      <c r="A598" s="38"/>
      <c r="B598" s="43"/>
      <c r="C598" s="289" t="s">
        <v>2149</v>
      </c>
      <c r="D598" s="289" t="s">
        <v>2150</v>
      </c>
      <c r="E598" s="21" t="s">
        <v>331</v>
      </c>
      <c r="F598" s="290">
        <v>164.98</v>
      </c>
      <c r="G598" s="38"/>
      <c r="H598" s="43"/>
    </row>
    <row r="599" spans="1:8" s="2" customFormat="1" ht="16.899999999999999" customHeight="1">
      <c r="A599" s="38"/>
      <c r="B599" s="43"/>
      <c r="C599" s="289" t="s">
        <v>2204</v>
      </c>
      <c r="D599" s="289" t="s">
        <v>2205</v>
      </c>
      <c r="E599" s="21" t="s">
        <v>331</v>
      </c>
      <c r="F599" s="290">
        <v>227.43</v>
      </c>
      <c r="G599" s="38"/>
      <c r="H599" s="43"/>
    </row>
    <row r="600" spans="1:8" s="2" customFormat="1" ht="16.899999999999999" customHeight="1">
      <c r="A600" s="38"/>
      <c r="B600" s="43"/>
      <c r="C600" s="289" t="s">
        <v>2582</v>
      </c>
      <c r="D600" s="289" t="s">
        <v>2583</v>
      </c>
      <c r="E600" s="21" t="s">
        <v>129</v>
      </c>
      <c r="F600" s="290">
        <v>212.46</v>
      </c>
      <c r="G600" s="38"/>
      <c r="H600" s="43"/>
    </row>
    <row r="601" spans="1:8" s="2" customFormat="1" ht="16.899999999999999" customHeight="1">
      <c r="A601" s="38"/>
      <c r="B601" s="43"/>
      <c r="C601" s="289" t="s">
        <v>2155</v>
      </c>
      <c r="D601" s="289" t="s">
        <v>2156</v>
      </c>
      <c r="E601" s="21" t="s">
        <v>331</v>
      </c>
      <c r="F601" s="290">
        <v>173.23</v>
      </c>
      <c r="G601" s="38"/>
      <c r="H601" s="43"/>
    </row>
    <row r="602" spans="1:8" s="2" customFormat="1" ht="16.899999999999999" customHeight="1">
      <c r="A602" s="38"/>
      <c r="B602" s="43"/>
      <c r="C602" s="285" t="s">
        <v>997</v>
      </c>
      <c r="D602" s="286" t="s">
        <v>998</v>
      </c>
      <c r="E602" s="287" t="s">
        <v>157</v>
      </c>
      <c r="F602" s="288">
        <v>105.38</v>
      </c>
      <c r="G602" s="38"/>
      <c r="H602" s="43"/>
    </row>
    <row r="603" spans="1:8" s="2" customFormat="1" ht="16.899999999999999" customHeight="1">
      <c r="A603" s="38"/>
      <c r="B603" s="43"/>
      <c r="C603" s="289" t="s">
        <v>18</v>
      </c>
      <c r="D603" s="289" t="s">
        <v>5342</v>
      </c>
      <c r="E603" s="21" t="s">
        <v>18</v>
      </c>
      <c r="F603" s="290">
        <v>0</v>
      </c>
      <c r="G603" s="38"/>
      <c r="H603" s="43"/>
    </row>
    <row r="604" spans="1:8" s="2" customFormat="1" ht="16.899999999999999" customHeight="1">
      <c r="A604" s="38"/>
      <c r="B604" s="43"/>
      <c r="C604" s="289" t="s">
        <v>18</v>
      </c>
      <c r="D604" s="289" t="s">
        <v>1316</v>
      </c>
      <c r="E604" s="21" t="s">
        <v>18</v>
      </c>
      <c r="F604" s="290">
        <v>0</v>
      </c>
      <c r="G604" s="38"/>
      <c r="H604" s="43"/>
    </row>
    <row r="605" spans="1:8" s="2" customFormat="1" ht="16.899999999999999" customHeight="1">
      <c r="A605" s="38"/>
      <c r="B605" s="43"/>
      <c r="C605" s="289" t="s">
        <v>18</v>
      </c>
      <c r="D605" s="289" t="s">
        <v>5343</v>
      </c>
      <c r="E605" s="21" t="s">
        <v>18</v>
      </c>
      <c r="F605" s="290">
        <v>17.059999999999999</v>
      </c>
      <c r="G605" s="38"/>
      <c r="H605" s="43"/>
    </row>
    <row r="606" spans="1:8" s="2" customFormat="1" ht="16.899999999999999" customHeight="1">
      <c r="A606" s="38"/>
      <c r="B606" s="43"/>
      <c r="C606" s="289" t="s">
        <v>18</v>
      </c>
      <c r="D606" s="289" t="s">
        <v>5344</v>
      </c>
      <c r="E606" s="21" t="s">
        <v>18</v>
      </c>
      <c r="F606" s="290">
        <v>6.2</v>
      </c>
      <c r="G606" s="38"/>
      <c r="H606" s="43"/>
    </row>
    <row r="607" spans="1:8" s="2" customFormat="1" ht="16.899999999999999" customHeight="1">
      <c r="A607" s="38"/>
      <c r="B607" s="43"/>
      <c r="C607" s="289" t="s">
        <v>18</v>
      </c>
      <c r="D607" s="289" t="s">
        <v>5146</v>
      </c>
      <c r="E607" s="21" t="s">
        <v>18</v>
      </c>
      <c r="F607" s="290">
        <v>0</v>
      </c>
      <c r="G607" s="38"/>
      <c r="H607" s="43"/>
    </row>
    <row r="608" spans="1:8" s="2" customFormat="1" ht="16.899999999999999" customHeight="1">
      <c r="A608" s="38"/>
      <c r="B608" s="43"/>
      <c r="C608" s="289" t="s">
        <v>18</v>
      </c>
      <c r="D608" s="289" t="s">
        <v>5345</v>
      </c>
      <c r="E608" s="21" t="s">
        <v>18</v>
      </c>
      <c r="F608" s="290">
        <v>9.76</v>
      </c>
      <c r="G608" s="38"/>
      <c r="H608" s="43"/>
    </row>
    <row r="609" spans="1:8" s="2" customFormat="1" ht="16.899999999999999" customHeight="1">
      <c r="A609" s="38"/>
      <c r="B609" s="43"/>
      <c r="C609" s="289" t="s">
        <v>18</v>
      </c>
      <c r="D609" s="289" t="s">
        <v>1222</v>
      </c>
      <c r="E609" s="21" t="s">
        <v>18</v>
      </c>
      <c r="F609" s="290">
        <v>0</v>
      </c>
      <c r="G609" s="38"/>
      <c r="H609" s="43"/>
    </row>
    <row r="610" spans="1:8" s="2" customFormat="1" ht="22.5">
      <c r="A610" s="38"/>
      <c r="B610" s="43"/>
      <c r="C610" s="289" t="s">
        <v>18</v>
      </c>
      <c r="D610" s="289" t="s">
        <v>5346</v>
      </c>
      <c r="E610" s="21" t="s">
        <v>18</v>
      </c>
      <c r="F610" s="290">
        <v>18.91</v>
      </c>
      <c r="G610" s="38"/>
      <c r="H610" s="43"/>
    </row>
    <row r="611" spans="1:8" s="2" customFormat="1" ht="16.899999999999999" customHeight="1">
      <c r="A611" s="38"/>
      <c r="B611" s="43"/>
      <c r="C611" s="289" t="s">
        <v>18</v>
      </c>
      <c r="D611" s="289" t="s">
        <v>510</v>
      </c>
      <c r="E611" s="21" t="s">
        <v>18</v>
      </c>
      <c r="F611" s="290">
        <v>0</v>
      </c>
      <c r="G611" s="38"/>
      <c r="H611" s="43"/>
    </row>
    <row r="612" spans="1:8" s="2" customFormat="1" ht="16.899999999999999" customHeight="1">
      <c r="A612" s="38"/>
      <c r="B612" s="43"/>
      <c r="C612" s="289" t="s">
        <v>18</v>
      </c>
      <c r="D612" s="289" t="s">
        <v>5347</v>
      </c>
      <c r="E612" s="21" t="s">
        <v>18</v>
      </c>
      <c r="F612" s="290">
        <v>15.45</v>
      </c>
      <c r="G612" s="38"/>
      <c r="H612" s="43"/>
    </row>
    <row r="613" spans="1:8" s="2" customFormat="1" ht="16.899999999999999" customHeight="1">
      <c r="A613" s="38"/>
      <c r="B613" s="43"/>
      <c r="C613" s="289" t="s">
        <v>18</v>
      </c>
      <c r="D613" s="289" t="s">
        <v>514</v>
      </c>
      <c r="E613" s="21" t="s">
        <v>18</v>
      </c>
      <c r="F613" s="290">
        <v>0</v>
      </c>
      <c r="G613" s="38"/>
      <c r="H613" s="43"/>
    </row>
    <row r="614" spans="1:8" s="2" customFormat="1" ht="16.899999999999999" customHeight="1">
      <c r="A614" s="38"/>
      <c r="B614" s="43"/>
      <c r="C614" s="289" t="s">
        <v>18</v>
      </c>
      <c r="D614" s="289" t="s">
        <v>5348</v>
      </c>
      <c r="E614" s="21" t="s">
        <v>18</v>
      </c>
      <c r="F614" s="290">
        <v>5.52</v>
      </c>
      <c r="G614" s="38"/>
      <c r="H614" s="43"/>
    </row>
    <row r="615" spans="1:8" s="2" customFormat="1" ht="16.899999999999999" customHeight="1">
      <c r="A615" s="38"/>
      <c r="B615" s="43"/>
      <c r="C615" s="289" t="s">
        <v>18</v>
      </c>
      <c r="D615" s="289" t="s">
        <v>520</v>
      </c>
      <c r="E615" s="21" t="s">
        <v>18</v>
      </c>
      <c r="F615" s="290">
        <v>0</v>
      </c>
      <c r="G615" s="38"/>
      <c r="H615" s="43"/>
    </row>
    <row r="616" spans="1:8" s="2" customFormat="1" ht="16.899999999999999" customHeight="1">
      <c r="A616" s="38"/>
      <c r="B616" s="43"/>
      <c r="C616" s="289" t="s">
        <v>18</v>
      </c>
      <c r="D616" s="289" t="s">
        <v>5349</v>
      </c>
      <c r="E616" s="21" t="s">
        <v>18</v>
      </c>
      <c r="F616" s="290">
        <v>7.7</v>
      </c>
      <c r="G616" s="38"/>
      <c r="H616" s="43"/>
    </row>
    <row r="617" spans="1:8" s="2" customFormat="1" ht="16.899999999999999" customHeight="1">
      <c r="A617" s="38"/>
      <c r="B617" s="43"/>
      <c r="C617" s="289" t="s">
        <v>18</v>
      </c>
      <c r="D617" s="289" t="s">
        <v>523</v>
      </c>
      <c r="E617" s="21" t="s">
        <v>18</v>
      </c>
      <c r="F617" s="290">
        <v>0</v>
      </c>
      <c r="G617" s="38"/>
      <c r="H617" s="43"/>
    </row>
    <row r="618" spans="1:8" s="2" customFormat="1" ht="16.899999999999999" customHeight="1">
      <c r="A618" s="38"/>
      <c r="B618" s="43"/>
      <c r="C618" s="289" t="s">
        <v>18</v>
      </c>
      <c r="D618" s="289" t="s">
        <v>5350</v>
      </c>
      <c r="E618" s="21" t="s">
        <v>18</v>
      </c>
      <c r="F618" s="290">
        <v>24.78</v>
      </c>
      <c r="G618" s="38"/>
      <c r="H618" s="43"/>
    </row>
    <row r="619" spans="1:8" s="2" customFormat="1" ht="16.899999999999999" customHeight="1">
      <c r="A619" s="38"/>
      <c r="B619" s="43"/>
      <c r="C619" s="289" t="s">
        <v>18</v>
      </c>
      <c r="D619" s="289" t="s">
        <v>247</v>
      </c>
      <c r="E619" s="21" t="s">
        <v>18</v>
      </c>
      <c r="F619" s="290">
        <v>105.38</v>
      </c>
      <c r="G619" s="38"/>
      <c r="H619" s="43"/>
    </row>
    <row r="620" spans="1:8" s="2" customFormat="1" ht="16.899999999999999" customHeight="1">
      <c r="A620" s="38"/>
      <c r="B620" s="43"/>
      <c r="C620" s="291" t="s">
        <v>5167</v>
      </c>
      <c r="D620" s="38"/>
      <c r="E620" s="38"/>
      <c r="F620" s="38"/>
      <c r="G620" s="38"/>
      <c r="H620" s="43"/>
    </row>
    <row r="621" spans="1:8" s="2" customFormat="1" ht="16.899999999999999" customHeight="1">
      <c r="A621" s="38"/>
      <c r="B621" s="43"/>
      <c r="C621" s="289" t="s">
        <v>2197</v>
      </c>
      <c r="D621" s="289" t="s">
        <v>2198</v>
      </c>
      <c r="E621" s="21" t="s">
        <v>129</v>
      </c>
      <c r="F621" s="290">
        <v>79.06</v>
      </c>
      <c r="G621" s="38"/>
      <c r="H621" s="43"/>
    </row>
    <row r="622" spans="1:8" s="2" customFormat="1" ht="16.899999999999999" customHeight="1">
      <c r="A622" s="38"/>
      <c r="B622" s="43"/>
      <c r="C622" s="289" t="s">
        <v>2255</v>
      </c>
      <c r="D622" s="289" t="s">
        <v>2256</v>
      </c>
      <c r="E622" s="21" t="s">
        <v>331</v>
      </c>
      <c r="F622" s="290">
        <v>105.38</v>
      </c>
      <c r="G622" s="38"/>
      <c r="H622" s="43"/>
    </row>
    <row r="623" spans="1:8" s="2" customFormat="1" ht="16.899999999999999" customHeight="1">
      <c r="A623" s="38"/>
      <c r="B623" s="43"/>
      <c r="C623" s="285" t="s">
        <v>1000</v>
      </c>
      <c r="D623" s="286" t="s">
        <v>1001</v>
      </c>
      <c r="E623" s="287" t="s">
        <v>157</v>
      </c>
      <c r="F623" s="288">
        <v>268.64</v>
      </c>
      <c r="G623" s="38"/>
      <c r="H623" s="43"/>
    </row>
    <row r="624" spans="1:8" s="2" customFormat="1" ht="16.899999999999999" customHeight="1">
      <c r="A624" s="38"/>
      <c r="B624" s="43"/>
      <c r="C624" s="289" t="s">
        <v>18</v>
      </c>
      <c r="D624" s="289" t="s">
        <v>5173</v>
      </c>
      <c r="E624" s="21" t="s">
        <v>18</v>
      </c>
      <c r="F624" s="290">
        <v>0</v>
      </c>
      <c r="G624" s="38"/>
      <c r="H624" s="43"/>
    </row>
    <row r="625" spans="1:8" s="2" customFormat="1" ht="16.899999999999999" customHeight="1">
      <c r="A625" s="38"/>
      <c r="B625" s="43"/>
      <c r="C625" s="289" t="s">
        <v>18</v>
      </c>
      <c r="D625" s="289" t="s">
        <v>5351</v>
      </c>
      <c r="E625" s="21" t="s">
        <v>18</v>
      </c>
      <c r="F625" s="290">
        <v>12.78</v>
      </c>
      <c r="G625" s="38"/>
      <c r="H625" s="43"/>
    </row>
    <row r="626" spans="1:8" s="2" customFormat="1" ht="16.899999999999999" customHeight="1">
      <c r="A626" s="38"/>
      <c r="B626" s="43"/>
      <c r="C626" s="289" t="s">
        <v>18</v>
      </c>
      <c r="D626" s="289" t="s">
        <v>5175</v>
      </c>
      <c r="E626" s="21" t="s">
        <v>18</v>
      </c>
      <c r="F626" s="290">
        <v>0</v>
      </c>
      <c r="G626" s="38"/>
      <c r="H626" s="43"/>
    </row>
    <row r="627" spans="1:8" s="2" customFormat="1" ht="16.899999999999999" customHeight="1">
      <c r="A627" s="38"/>
      <c r="B627" s="43"/>
      <c r="C627" s="289" t="s">
        <v>18</v>
      </c>
      <c r="D627" s="289" t="s">
        <v>5352</v>
      </c>
      <c r="E627" s="21" t="s">
        <v>18</v>
      </c>
      <c r="F627" s="290">
        <v>12.26</v>
      </c>
      <c r="G627" s="38"/>
      <c r="H627" s="43"/>
    </row>
    <row r="628" spans="1:8" s="2" customFormat="1" ht="16.899999999999999" customHeight="1">
      <c r="A628" s="38"/>
      <c r="B628" s="43"/>
      <c r="C628" s="289" t="s">
        <v>18</v>
      </c>
      <c r="D628" s="289" t="s">
        <v>506</v>
      </c>
      <c r="E628" s="21" t="s">
        <v>18</v>
      </c>
      <c r="F628" s="290">
        <v>0</v>
      </c>
      <c r="G628" s="38"/>
      <c r="H628" s="43"/>
    </row>
    <row r="629" spans="1:8" s="2" customFormat="1" ht="16.899999999999999" customHeight="1">
      <c r="A629" s="38"/>
      <c r="B629" s="43"/>
      <c r="C629" s="289" t="s">
        <v>18</v>
      </c>
      <c r="D629" s="289" t="s">
        <v>5353</v>
      </c>
      <c r="E629" s="21" t="s">
        <v>18</v>
      </c>
      <c r="F629" s="290">
        <v>15.44</v>
      </c>
      <c r="G629" s="38"/>
      <c r="H629" s="43"/>
    </row>
    <row r="630" spans="1:8" s="2" customFormat="1" ht="16.899999999999999" customHeight="1">
      <c r="A630" s="38"/>
      <c r="B630" s="43"/>
      <c r="C630" s="289" t="s">
        <v>18</v>
      </c>
      <c r="D630" s="289" t="s">
        <v>387</v>
      </c>
      <c r="E630" s="21" t="s">
        <v>18</v>
      </c>
      <c r="F630" s="290">
        <v>0</v>
      </c>
      <c r="G630" s="38"/>
      <c r="H630" s="43"/>
    </row>
    <row r="631" spans="1:8" s="2" customFormat="1" ht="16.899999999999999" customHeight="1">
      <c r="A631" s="38"/>
      <c r="B631" s="43"/>
      <c r="C631" s="289" t="s">
        <v>18</v>
      </c>
      <c r="D631" s="289" t="s">
        <v>5354</v>
      </c>
      <c r="E631" s="21" t="s">
        <v>18</v>
      </c>
      <c r="F631" s="290">
        <v>11.64</v>
      </c>
      <c r="G631" s="38"/>
      <c r="H631" s="43"/>
    </row>
    <row r="632" spans="1:8" s="2" customFormat="1" ht="16.899999999999999" customHeight="1">
      <c r="A632" s="38"/>
      <c r="B632" s="43"/>
      <c r="C632" s="289" t="s">
        <v>18</v>
      </c>
      <c r="D632" s="289" t="s">
        <v>226</v>
      </c>
      <c r="E632" s="21" t="s">
        <v>18</v>
      </c>
      <c r="F632" s="290">
        <v>0</v>
      </c>
      <c r="G632" s="38"/>
      <c r="H632" s="43"/>
    </row>
    <row r="633" spans="1:8" s="2" customFormat="1" ht="16.899999999999999" customHeight="1">
      <c r="A633" s="38"/>
      <c r="B633" s="43"/>
      <c r="C633" s="289" t="s">
        <v>18</v>
      </c>
      <c r="D633" s="289" t="s">
        <v>5355</v>
      </c>
      <c r="E633" s="21" t="s">
        <v>18</v>
      </c>
      <c r="F633" s="290">
        <v>12.1</v>
      </c>
      <c r="G633" s="38"/>
      <c r="H633" s="43"/>
    </row>
    <row r="634" spans="1:8" s="2" customFormat="1" ht="16.899999999999999" customHeight="1">
      <c r="A634" s="38"/>
      <c r="B634" s="43"/>
      <c r="C634" s="289" t="s">
        <v>18</v>
      </c>
      <c r="D634" s="289" t="s">
        <v>846</v>
      </c>
      <c r="E634" s="21" t="s">
        <v>18</v>
      </c>
      <c r="F634" s="290">
        <v>0</v>
      </c>
      <c r="G634" s="38"/>
      <c r="H634" s="43"/>
    </row>
    <row r="635" spans="1:8" s="2" customFormat="1" ht="16.899999999999999" customHeight="1">
      <c r="A635" s="38"/>
      <c r="B635" s="43"/>
      <c r="C635" s="289" t="s">
        <v>18</v>
      </c>
      <c r="D635" s="289" t="s">
        <v>5356</v>
      </c>
      <c r="E635" s="21" t="s">
        <v>18</v>
      </c>
      <c r="F635" s="290">
        <v>16.3</v>
      </c>
      <c r="G635" s="38"/>
      <c r="H635" s="43"/>
    </row>
    <row r="636" spans="1:8" s="2" customFormat="1" ht="16.899999999999999" customHeight="1">
      <c r="A636" s="38"/>
      <c r="B636" s="43"/>
      <c r="C636" s="289" t="s">
        <v>18</v>
      </c>
      <c r="D636" s="289" t="s">
        <v>5357</v>
      </c>
      <c r="E636" s="21" t="s">
        <v>18</v>
      </c>
      <c r="F636" s="290">
        <v>0</v>
      </c>
      <c r="G636" s="38"/>
      <c r="H636" s="43"/>
    </row>
    <row r="637" spans="1:8" s="2" customFormat="1" ht="16.899999999999999" customHeight="1">
      <c r="A637" s="38"/>
      <c r="B637" s="43"/>
      <c r="C637" s="289" t="s">
        <v>18</v>
      </c>
      <c r="D637" s="289" t="s">
        <v>5358</v>
      </c>
      <c r="E637" s="21" t="s">
        <v>18</v>
      </c>
      <c r="F637" s="290">
        <v>7.66</v>
      </c>
      <c r="G637" s="38"/>
      <c r="H637" s="43"/>
    </row>
    <row r="638" spans="1:8" s="2" customFormat="1" ht="16.899999999999999" customHeight="1">
      <c r="A638" s="38"/>
      <c r="B638" s="43"/>
      <c r="C638" s="289" t="s">
        <v>18</v>
      </c>
      <c r="D638" s="289" t="s">
        <v>5359</v>
      </c>
      <c r="E638" s="21" t="s">
        <v>18</v>
      </c>
      <c r="F638" s="290">
        <v>15.66</v>
      </c>
      <c r="G638" s="38"/>
      <c r="H638" s="43"/>
    </row>
    <row r="639" spans="1:8" s="2" customFormat="1" ht="16.899999999999999" customHeight="1">
      <c r="A639" s="38"/>
      <c r="B639" s="43"/>
      <c r="C639" s="289" t="s">
        <v>18</v>
      </c>
      <c r="D639" s="289" t="s">
        <v>5360</v>
      </c>
      <c r="E639" s="21" t="s">
        <v>18</v>
      </c>
      <c r="F639" s="290">
        <v>35.78</v>
      </c>
      <c r="G639" s="38"/>
      <c r="H639" s="43"/>
    </row>
    <row r="640" spans="1:8" s="2" customFormat="1" ht="16.899999999999999" customHeight="1">
      <c r="A640" s="38"/>
      <c r="B640" s="43"/>
      <c r="C640" s="289" t="s">
        <v>18</v>
      </c>
      <c r="D640" s="289" t="s">
        <v>5361</v>
      </c>
      <c r="E640" s="21" t="s">
        <v>18</v>
      </c>
      <c r="F640" s="290">
        <v>9.3800000000000008</v>
      </c>
      <c r="G640" s="38"/>
      <c r="H640" s="43"/>
    </row>
    <row r="641" spans="1:8" s="2" customFormat="1" ht="16.899999999999999" customHeight="1">
      <c r="A641" s="38"/>
      <c r="B641" s="43"/>
      <c r="C641" s="289" t="s">
        <v>18</v>
      </c>
      <c r="D641" s="289" t="s">
        <v>5362</v>
      </c>
      <c r="E641" s="21" t="s">
        <v>18</v>
      </c>
      <c r="F641" s="290">
        <v>13.84</v>
      </c>
      <c r="G641" s="38"/>
      <c r="H641" s="43"/>
    </row>
    <row r="642" spans="1:8" s="2" customFormat="1" ht="16.899999999999999" customHeight="1">
      <c r="A642" s="38"/>
      <c r="B642" s="43"/>
      <c r="C642" s="289" t="s">
        <v>18</v>
      </c>
      <c r="D642" s="289" t="s">
        <v>5363</v>
      </c>
      <c r="E642" s="21" t="s">
        <v>18</v>
      </c>
      <c r="F642" s="290">
        <v>8.98</v>
      </c>
      <c r="G642" s="38"/>
      <c r="H642" s="43"/>
    </row>
    <row r="643" spans="1:8" s="2" customFormat="1" ht="16.899999999999999" customHeight="1">
      <c r="A643" s="38"/>
      <c r="B643" s="43"/>
      <c r="C643" s="289" t="s">
        <v>18</v>
      </c>
      <c r="D643" s="289" t="s">
        <v>5364</v>
      </c>
      <c r="E643" s="21" t="s">
        <v>18</v>
      </c>
      <c r="F643" s="290">
        <v>11.02</v>
      </c>
      <c r="G643" s="38"/>
      <c r="H643" s="43"/>
    </row>
    <row r="644" spans="1:8" s="2" customFormat="1" ht="16.899999999999999" customHeight="1">
      <c r="A644" s="38"/>
      <c r="B644" s="43"/>
      <c r="C644" s="289" t="s">
        <v>18</v>
      </c>
      <c r="D644" s="289" t="s">
        <v>5365</v>
      </c>
      <c r="E644" s="21" t="s">
        <v>18</v>
      </c>
      <c r="F644" s="290">
        <v>13.68</v>
      </c>
      <c r="G644" s="38"/>
      <c r="H644" s="43"/>
    </row>
    <row r="645" spans="1:8" s="2" customFormat="1" ht="16.899999999999999" customHeight="1">
      <c r="A645" s="38"/>
      <c r="B645" s="43"/>
      <c r="C645" s="289" t="s">
        <v>18</v>
      </c>
      <c r="D645" s="289" t="s">
        <v>5366</v>
      </c>
      <c r="E645" s="21" t="s">
        <v>18</v>
      </c>
      <c r="F645" s="290">
        <v>13.78</v>
      </c>
      <c r="G645" s="38"/>
      <c r="H645" s="43"/>
    </row>
    <row r="646" spans="1:8" s="2" customFormat="1" ht="16.899999999999999" customHeight="1">
      <c r="A646" s="38"/>
      <c r="B646" s="43"/>
      <c r="C646" s="289" t="s">
        <v>18</v>
      </c>
      <c r="D646" s="289" t="s">
        <v>5367</v>
      </c>
      <c r="E646" s="21" t="s">
        <v>18</v>
      </c>
      <c r="F646" s="290">
        <v>35.200000000000003</v>
      </c>
      <c r="G646" s="38"/>
      <c r="H646" s="43"/>
    </row>
    <row r="647" spans="1:8" s="2" customFormat="1" ht="16.899999999999999" customHeight="1">
      <c r="A647" s="38"/>
      <c r="B647" s="43"/>
      <c r="C647" s="289" t="s">
        <v>18</v>
      </c>
      <c r="D647" s="289" t="s">
        <v>5368</v>
      </c>
      <c r="E647" s="21" t="s">
        <v>18</v>
      </c>
      <c r="F647" s="290">
        <v>23.14</v>
      </c>
      <c r="G647" s="38"/>
      <c r="H647" s="43"/>
    </row>
    <row r="648" spans="1:8" s="2" customFormat="1" ht="16.899999999999999" customHeight="1">
      <c r="A648" s="38"/>
      <c r="B648" s="43"/>
      <c r="C648" s="289" t="s">
        <v>18</v>
      </c>
      <c r="D648" s="289" t="s">
        <v>247</v>
      </c>
      <c r="E648" s="21" t="s">
        <v>18</v>
      </c>
      <c r="F648" s="290">
        <v>268.64</v>
      </c>
      <c r="G648" s="38"/>
      <c r="H648" s="43"/>
    </row>
    <row r="649" spans="1:8" s="2" customFormat="1" ht="16.899999999999999" customHeight="1">
      <c r="A649" s="38"/>
      <c r="B649" s="43"/>
      <c r="C649" s="291" t="s">
        <v>5167</v>
      </c>
      <c r="D649" s="38"/>
      <c r="E649" s="38"/>
      <c r="F649" s="38"/>
      <c r="G649" s="38"/>
      <c r="H649" s="43"/>
    </row>
    <row r="650" spans="1:8" s="2" customFormat="1" ht="22.5">
      <c r="A650" s="38"/>
      <c r="B650" s="43"/>
      <c r="C650" s="289" t="s">
        <v>1457</v>
      </c>
      <c r="D650" s="289" t="s">
        <v>1458</v>
      </c>
      <c r="E650" s="21" t="s">
        <v>331</v>
      </c>
      <c r="F650" s="290">
        <v>496.07</v>
      </c>
      <c r="G650" s="38"/>
      <c r="H650" s="43"/>
    </row>
    <row r="651" spans="1:8" s="2" customFormat="1" ht="16.899999999999999" customHeight="1">
      <c r="A651" s="38"/>
      <c r="B651" s="43"/>
      <c r="C651" s="289" t="s">
        <v>1463</v>
      </c>
      <c r="D651" s="289" t="s">
        <v>1464</v>
      </c>
      <c r="E651" s="21" t="s">
        <v>331</v>
      </c>
      <c r="F651" s="290">
        <v>520.88</v>
      </c>
      <c r="G651" s="38"/>
      <c r="H651" s="43"/>
    </row>
    <row r="652" spans="1:8" s="2" customFormat="1" ht="16.899999999999999" customHeight="1">
      <c r="A652" s="38"/>
      <c r="B652" s="43"/>
      <c r="C652" s="285" t="s">
        <v>1003</v>
      </c>
      <c r="D652" s="286" t="s">
        <v>1004</v>
      </c>
      <c r="E652" s="287" t="s">
        <v>129</v>
      </c>
      <c r="F652" s="288">
        <v>110.04</v>
      </c>
      <c r="G652" s="38"/>
      <c r="H652" s="43"/>
    </row>
    <row r="653" spans="1:8" s="2" customFormat="1" ht="16.899999999999999" customHeight="1">
      <c r="A653" s="38"/>
      <c r="B653" s="43"/>
      <c r="C653" s="289" t="s">
        <v>18</v>
      </c>
      <c r="D653" s="289" t="s">
        <v>1293</v>
      </c>
      <c r="E653" s="21" t="s">
        <v>18</v>
      </c>
      <c r="F653" s="290">
        <v>0</v>
      </c>
      <c r="G653" s="38"/>
      <c r="H653" s="43"/>
    </row>
    <row r="654" spans="1:8" s="2" customFormat="1" ht="16.899999999999999" customHeight="1">
      <c r="A654" s="38"/>
      <c r="B654" s="43"/>
      <c r="C654" s="289" t="s">
        <v>18</v>
      </c>
      <c r="D654" s="289" t="s">
        <v>474</v>
      </c>
      <c r="E654" s="21" t="s">
        <v>18</v>
      </c>
      <c r="F654" s="290">
        <v>0</v>
      </c>
      <c r="G654" s="38"/>
      <c r="H654" s="43"/>
    </row>
    <row r="655" spans="1:8" s="2" customFormat="1" ht="16.899999999999999" customHeight="1">
      <c r="A655" s="38"/>
      <c r="B655" s="43"/>
      <c r="C655" s="289" t="s">
        <v>18</v>
      </c>
      <c r="D655" s="289" t="s">
        <v>1294</v>
      </c>
      <c r="E655" s="21" t="s">
        <v>18</v>
      </c>
      <c r="F655" s="290">
        <v>9.4499999999999993</v>
      </c>
      <c r="G655" s="38"/>
      <c r="H655" s="43"/>
    </row>
    <row r="656" spans="1:8" s="2" customFormat="1" ht="16.899999999999999" customHeight="1">
      <c r="A656" s="38"/>
      <c r="B656" s="43"/>
      <c r="C656" s="289" t="s">
        <v>18</v>
      </c>
      <c r="D656" s="289" t="s">
        <v>1295</v>
      </c>
      <c r="E656" s="21" t="s">
        <v>18</v>
      </c>
      <c r="F656" s="290">
        <v>2.2200000000000002</v>
      </c>
      <c r="G656" s="38"/>
      <c r="H656" s="43"/>
    </row>
    <row r="657" spans="1:8" s="2" customFormat="1" ht="16.899999999999999" customHeight="1">
      <c r="A657" s="38"/>
      <c r="B657" s="43"/>
      <c r="C657" s="289" t="s">
        <v>18</v>
      </c>
      <c r="D657" s="289" t="s">
        <v>1296</v>
      </c>
      <c r="E657" s="21" t="s">
        <v>18</v>
      </c>
      <c r="F657" s="290">
        <v>3.59</v>
      </c>
      <c r="G657" s="38"/>
      <c r="H657" s="43"/>
    </row>
    <row r="658" spans="1:8" s="2" customFormat="1" ht="16.899999999999999" customHeight="1">
      <c r="A658" s="38"/>
      <c r="B658" s="43"/>
      <c r="C658" s="289" t="s">
        <v>18</v>
      </c>
      <c r="D658" s="289" t="s">
        <v>1297</v>
      </c>
      <c r="E658" s="21" t="s">
        <v>18</v>
      </c>
      <c r="F658" s="290">
        <v>11.66</v>
      </c>
      <c r="G658" s="38"/>
      <c r="H658" s="43"/>
    </row>
    <row r="659" spans="1:8" s="2" customFormat="1" ht="16.899999999999999" customHeight="1">
      <c r="A659" s="38"/>
      <c r="B659" s="43"/>
      <c r="C659" s="289" t="s">
        <v>18</v>
      </c>
      <c r="D659" s="289" t="s">
        <v>228</v>
      </c>
      <c r="E659" s="21" t="s">
        <v>18</v>
      </c>
      <c r="F659" s="290">
        <v>0</v>
      </c>
      <c r="G659" s="38"/>
      <c r="H659" s="43"/>
    </row>
    <row r="660" spans="1:8" s="2" customFormat="1" ht="16.899999999999999" customHeight="1">
      <c r="A660" s="38"/>
      <c r="B660" s="43"/>
      <c r="C660" s="289" t="s">
        <v>18</v>
      </c>
      <c r="D660" s="289" t="s">
        <v>1298</v>
      </c>
      <c r="E660" s="21" t="s">
        <v>18</v>
      </c>
      <c r="F660" s="290">
        <v>2.78</v>
      </c>
      <c r="G660" s="38"/>
      <c r="H660" s="43"/>
    </row>
    <row r="661" spans="1:8" s="2" customFormat="1" ht="16.899999999999999" customHeight="1">
      <c r="A661" s="38"/>
      <c r="B661" s="43"/>
      <c r="C661" s="289" t="s">
        <v>18</v>
      </c>
      <c r="D661" s="289" t="s">
        <v>1299</v>
      </c>
      <c r="E661" s="21" t="s">
        <v>18</v>
      </c>
      <c r="F661" s="290">
        <v>1.58</v>
      </c>
      <c r="G661" s="38"/>
      <c r="H661" s="43"/>
    </row>
    <row r="662" spans="1:8" s="2" customFormat="1" ht="16.899999999999999" customHeight="1">
      <c r="A662" s="38"/>
      <c r="B662" s="43"/>
      <c r="C662" s="289" t="s">
        <v>18</v>
      </c>
      <c r="D662" s="289" t="s">
        <v>846</v>
      </c>
      <c r="E662" s="21" t="s">
        <v>18</v>
      </c>
      <c r="F662" s="290">
        <v>0</v>
      </c>
      <c r="G662" s="38"/>
      <c r="H662" s="43"/>
    </row>
    <row r="663" spans="1:8" s="2" customFormat="1" ht="16.899999999999999" customHeight="1">
      <c r="A663" s="38"/>
      <c r="B663" s="43"/>
      <c r="C663" s="289" t="s">
        <v>18</v>
      </c>
      <c r="D663" s="289" t="s">
        <v>1300</v>
      </c>
      <c r="E663" s="21" t="s">
        <v>18</v>
      </c>
      <c r="F663" s="290">
        <v>1.89</v>
      </c>
      <c r="G663" s="38"/>
      <c r="H663" s="43"/>
    </row>
    <row r="664" spans="1:8" s="2" customFormat="1" ht="16.899999999999999" customHeight="1">
      <c r="A664" s="38"/>
      <c r="B664" s="43"/>
      <c r="C664" s="289" t="s">
        <v>18</v>
      </c>
      <c r="D664" s="289" t="s">
        <v>1301</v>
      </c>
      <c r="E664" s="21" t="s">
        <v>18</v>
      </c>
      <c r="F664" s="290">
        <v>14.19</v>
      </c>
      <c r="G664" s="38"/>
      <c r="H664" s="43"/>
    </row>
    <row r="665" spans="1:8" s="2" customFormat="1" ht="16.899999999999999" customHeight="1">
      <c r="A665" s="38"/>
      <c r="B665" s="43"/>
      <c r="C665" s="289" t="s">
        <v>18</v>
      </c>
      <c r="D665" s="289" t="s">
        <v>1302</v>
      </c>
      <c r="E665" s="21" t="s">
        <v>18</v>
      </c>
      <c r="F665" s="290">
        <v>0</v>
      </c>
      <c r="G665" s="38"/>
      <c r="H665" s="43"/>
    </row>
    <row r="666" spans="1:8" s="2" customFormat="1" ht="16.899999999999999" customHeight="1">
      <c r="A666" s="38"/>
      <c r="B666" s="43"/>
      <c r="C666" s="289" t="s">
        <v>18</v>
      </c>
      <c r="D666" s="289" t="s">
        <v>1303</v>
      </c>
      <c r="E666" s="21" t="s">
        <v>18</v>
      </c>
      <c r="F666" s="290">
        <v>12.66</v>
      </c>
      <c r="G666" s="38"/>
      <c r="H666" s="43"/>
    </row>
    <row r="667" spans="1:8" s="2" customFormat="1" ht="16.899999999999999" customHeight="1">
      <c r="A667" s="38"/>
      <c r="B667" s="43"/>
      <c r="C667" s="289" t="s">
        <v>18</v>
      </c>
      <c r="D667" s="289" t="s">
        <v>520</v>
      </c>
      <c r="E667" s="21" t="s">
        <v>18</v>
      </c>
      <c r="F667" s="290">
        <v>0</v>
      </c>
      <c r="G667" s="38"/>
      <c r="H667" s="43"/>
    </row>
    <row r="668" spans="1:8" s="2" customFormat="1" ht="16.899999999999999" customHeight="1">
      <c r="A668" s="38"/>
      <c r="B668" s="43"/>
      <c r="C668" s="289" t="s">
        <v>18</v>
      </c>
      <c r="D668" s="289" t="s">
        <v>1304</v>
      </c>
      <c r="E668" s="21" t="s">
        <v>18</v>
      </c>
      <c r="F668" s="290">
        <v>0.9</v>
      </c>
      <c r="G668" s="38"/>
      <c r="H668" s="43"/>
    </row>
    <row r="669" spans="1:8" s="2" customFormat="1" ht="16.899999999999999" customHeight="1">
      <c r="A669" s="38"/>
      <c r="B669" s="43"/>
      <c r="C669" s="289" t="s">
        <v>18</v>
      </c>
      <c r="D669" s="289" t="s">
        <v>1305</v>
      </c>
      <c r="E669" s="21" t="s">
        <v>18</v>
      </c>
      <c r="F669" s="290">
        <v>1.47</v>
      </c>
      <c r="G669" s="38"/>
      <c r="H669" s="43"/>
    </row>
    <row r="670" spans="1:8" s="2" customFormat="1" ht="16.899999999999999" customHeight="1">
      <c r="A670" s="38"/>
      <c r="B670" s="43"/>
      <c r="C670" s="289" t="s">
        <v>18</v>
      </c>
      <c r="D670" s="289" t="s">
        <v>523</v>
      </c>
      <c r="E670" s="21" t="s">
        <v>18</v>
      </c>
      <c r="F670" s="290">
        <v>0</v>
      </c>
      <c r="G670" s="38"/>
      <c r="H670" s="43"/>
    </row>
    <row r="671" spans="1:8" s="2" customFormat="1" ht="16.899999999999999" customHeight="1">
      <c r="A671" s="38"/>
      <c r="B671" s="43"/>
      <c r="C671" s="289" t="s">
        <v>18</v>
      </c>
      <c r="D671" s="289" t="s">
        <v>1306</v>
      </c>
      <c r="E671" s="21" t="s">
        <v>18</v>
      </c>
      <c r="F671" s="290">
        <v>8.8000000000000007</v>
      </c>
      <c r="G671" s="38"/>
      <c r="H671" s="43"/>
    </row>
    <row r="672" spans="1:8" s="2" customFormat="1" ht="16.899999999999999" customHeight="1">
      <c r="A672" s="38"/>
      <c r="B672" s="43"/>
      <c r="C672" s="289" t="s">
        <v>18</v>
      </c>
      <c r="D672" s="289" t="s">
        <v>525</v>
      </c>
      <c r="E672" s="21" t="s">
        <v>18</v>
      </c>
      <c r="F672" s="290">
        <v>0</v>
      </c>
      <c r="G672" s="38"/>
      <c r="H672" s="43"/>
    </row>
    <row r="673" spans="1:8" s="2" customFormat="1" ht="16.899999999999999" customHeight="1">
      <c r="A673" s="38"/>
      <c r="B673" s="43"/>
      <c r="C673" s="289" t="s">
        <v>18</v>
      </c>
      <c r="D673" s="289" t="s">
        <v>1307</v>
      </c>
      <c r="E673" s="21" t="s">
        <v>18</v>
      </c>
      <c r="F673" s="290">
        <v>2.25</v>
      </c>
      <c r="G673" s="38"/>
      <c r="H673" s="43"/>
    </row>
    <row r="674" spans="1:8" s="2" customFormat="1" ht="16.899999999999999" customHeight="1">
      <c r="A674" s="38"/>
      <c r="B674" s="43"/>
      <c r="C674" s="289" t="s">
        <v>18</v>
      </c>
      <c r="D674" s="289" t="s">
        <v>235</v>
      </c>
      <c r="E674" s="21" t="s">
        <v>18</v>
      </c>
      <c r="F674" s="290">
        <v>0</v>
      </c>
      <c r="G674" s="38"/>
      <c r="H674" s="43"/>
    </row>
    <row r="675" spans="1:8" s="2" customFormat="1" ht="16.899999999999999" customHeight="1">
      <c r="A675" s="38"/>
      <c r="B675" s="43"/>
      <c r="C675" s="289" t="s">
        <v>18</v>
      </c>
      <c r="D675" s="289" t="s">
        <v>1308</v>
      </c>
      <c r="E675" s="21" t="s">
        <v>18</v>
      </c>
      <c r="F675" s="290">
        <v>14.66</v>
      </c>
      <c r="G675" s="38"/>
      <c r="H675" s="43"/>
    </row>
    <row r="676" spans="1:8" s="2" customFormat="1" ht="16.899999999999999" customHeight="1">
      <c r="A676" s="38"/>
      <c r="B676" s="43"/>
      <c r="C676" s="289" t="s">
        <v>18</v>
      </c>
      <c r="D676" s="289" t="s">
        <v>1309</v>
      </c>
      <c r="E676" s="21" t="s">
        <v>18</v>
      </c>
      <c r="F676" s="290">
        <v>0</v>
      </c>
      <c r="G676" s="38"/>
      <c r="H676" s="43"/>
    </row>
    <row r="677" spans="1:8" s="2" customFormat="1" ht="16.899999999999999" customHeight="1">
      <c r="A677" s="38"/>
      <c r="B677" s="43"/>
      <c r="C677" s="289" t="s">
        <v>18</v>
      </c>
      <c r="D677" s="289" t="s">
        <v>1310</v>
      </c>
      <c r="E677" s="21" t="s">
        <v>18</v>
      </c>
      <c r="F677" s="290">
        <v>0.98</v>
      </c>
      <c r="G677" s="38"/>
      <c r="H677" s="43"/>
    </row>
    <row r="678" spans="1:8" s="2" customFormat="1" ht="16.899999999999999" customHeight="1">
      <c r="A678" s="38"/>
      <c r="B678" s="43"/>
      <c r="C678" s="289" t="s">
        <v>18</v>
      </c>
      <c r="D678" s="289" t="s">
        <v>1311</v>
      </c>
      <c r="E678" s="21" t="s">
        <v>18</v>
      </c>
      <c r="F678" s="290">
        <v>0.7</v>
      </c>
      <c r="G678" s="38"/>
      <c r="H678" s="43"/>
    </row>
    <row r="679" spans="1:8" s="2" customFormat="1" ht="16.899999999999999" customHeight="1">
      <c r="A679" s="38"/>
      <c r="B679" s="43"/>
      <c r="C679" s="289" t="s">
        <v>18</v>
      </c>
      <c r="D679" s="289" t="s">
        <v>1312</v>
      </c>
      <c r="E679" s="21" t="s">
        <v>18</v>
      </c>
      <c r="F679" s="290">
        <v>0.73</v>
      </c>
      <c r="G679" s="38"/>
      <c r="H679" s="43"/>
    </row>
    <row r="680" spans="1:8" s="2" customFormat="1" ht="16.899999999999999" customHeight="1">
      <c r="A680" s="38"/>
      <c r="B680" s="43"/>
      <c r="C680" s="289" t="s">
        <v>18</v>
      </c>
      <c r="D680" s="289" t="s">
        <v>1313</v>
      </c>
      <c r="E680" s="21" t="s">
        <v>18</v>
      </c>
      <c r="F680" s="290">
        <v>0.64</v>
      </c>
      <c r="G680" s="38"/>
      <c r="H680" s="43"/>
    </row>
    <row r="681" spans="1:8" s="2" customFormat="1" ht="16.899999999999999" customHeight="1">
      <c r="A681" s="38"/>
      <c r="B681" s="43"/>
      <c r="C681" s="289" t="s">
        <v>18</v>
      </c>
      <c r="D681" s="289" t="s">
        <v>1314</v>
      </c>
      <c r="E681" s="21" t="s">
        <v>18</v>
      </c>
      <c r="F681" s="290">
        <v>0</v>
      </c>
      <c r="G681" s="38"/>
      <c r="H681" s="43"/>
    </row>
    <row r="682" spans="1:8" s="2" customFormat="1" ht="16.899999999999999" customHeight="1">
      <c r="A682" s="38"/>
      <c r="B682" s="43"/>
      <c r="C682" s="289" t="s">
        <v>18</v>
      </c>
      <c r="D682" s="289" t="s">
        <v>1122</v>
      </c>
      <c r="E682" s="21" t="s">
        <v>18</v>
      </c>
      <c r="F682" s="290">
        <v>0</v>
      </c>
      <c r="G682" s="38"/>
      <c r="H682" s="43"/>
    </row>
    <row r="683" spans="1:8" s="2" customFormat="1" ht="16.899999999999999" customHeight="1">
      <c r="A683" s="38"/>
      <c r="B683" s="43"/>
      <c r="C683" s="289" t="s">
        <v>18</v>
      </c>
      <c r="D683" s="289" t="s">
        <v>1315</v>
      </c>
      <c r="E683" s="21" t="s">
        <v>18</v>
      </c>
      <c r="F683" s="290">
        <v>6.75</v>
      </c>
      <c r="G683" s="38"/>
      <c r="H683" s="43"/>
    </row>
    <row r="684" spans="1:8" s="2" customFormat="1" ht="16.899999999999999" customHeight="1">
      <c r="A684" s="38"/>
      <c r="B684" s="43"/>
      <c r="C684" s="289" t="s">
        <v>18</v>
      </c>
      <c r="D684" s="289" t="s">
        <v>1316</v>
      </c>
      <c r="E684" s="21" t="s">
        <v>18</v>
      </c>
      <c r="F684" s="290">
        <v>0</v>
      </c>
      <c r="G684" s="38"/>
      <c r="H684" s="43"/>
    </row>
    <row r="685" spans="1:8" s="2" customFormat="1" ht="16.899999999999999" customHeight="1">
      <c r="A685" s="38"/>
      <c r="B685" s="43"/>
      <c r="C685" s="289" t="s">
        <v>18</v>
      </c>
      <c r="D685" s="289" t="s">
        <v>397</v>
      </c>
      <c r="E685" s="21" t="s">
        <v>18</v>
      </c>
      <c r="F685" s="290">
        <v>0.56000000000000005</v>
      </c>
      <c r="G685" s="38"/>
      <c r="H685" s="43"/>
    </row>
    <row r="686" spans="1:8" s="2" customFormat="1" ht="16.899999999999999" customHeight="1">
      <c r="A686" s="38"/>
      <c r="B686" s="43"/>
      <c r="C686" s="289" t="s">
        <v>18</v>
      </c>
      <c r="D686" s="289" t="s">
        <v>1222</v>
      </c>
      <c r="E686" s="21" t="s">
        <v>18</v>
      </c>
      <c r="F686" s="290">
        <v>0</v>
      </c>
      <c r="G686" s="38"/>
      <c r="H686" s="43"/>
    </row>
    <row r="687" spans="1:8" s="2" customFormat="1" ht="16.899999999999999" customHeight="1">
      <c r="A687" s="38"/>
      <c r="B687" s="43"/>
      <c r="C687" s="289" t="s">
        <v>18</v>
      </c>
      <c r="D687" s="289" t="s">
        <v>1317</v>
      </c>
      <c r="E687" s="21" t="s">
        <v>18</v>
      </c>
      <c r="F687" s="290">
        <v>1.73</v>
      </c>
      <c r="G687" s="38"/>
      <c r="H687" s="43"/>
    </row>
    <row r="688" spans="1:8" s="2" customFormat="1" ht="16.899999999999999" customHeight="1">
      <c r="A688" s="38"/>
      <c r="B688" s="43"/>
      <c r="C688" s="289" t="s">
        <v>18</v>
      </c>
      <c r="D688" s="289" t="s">
        <v>846</v>
      </c>
      <c r="E688" s="21" t="s">
        <v>18</v>
      </c>
      <c r="F688" s="290">
        <v>0</v>
      </c>
      <c r="G688" s="38"/>
      <c r="H688" s="43"/>
    </row>
    <row r="689" spans="1:8" s="2" customFormat="1" ht="16.899999999999999" customHeight="1">
      <c r="A689" s="38"/>
      <c r="B689" s="43"/>
      <c r="C689" s="289" t="s">
        <v>18</v>
      </c>
      <c r="D689" s="289" t="s">
        <v>1318</v>
      </c>
      <c r="E689" s="21" t="s">
        <v>18</v>
      </c>
      <c r="F689" s="290">
        <v>0.64</v>
      </c>
      <c r="G689" s="38"/>
      <c r="H689" s="43"/>
    </row>
    <row r="690" spans="1:8" s="2" customFormat="1" ht="16.899999999999999" customHeight="1">
      <c r="A690" s="38"/>
      <c r="B690" s="43"/>
      <c r="C690" s="289" t="s">
        <v>18</v>
      </c>
      <c r="D690" s="289" t="s">
        <v>1319</v>
      </c>
      <c r="E690" s="21" t="s">
        <v>18</v>
      </c>
      <c r="F690" s="290">
        <v>0</v>
      </c>
      <c r="G690" s="38"/>
      <c r="H690" s="43"/>
    </row>
    <row r="691" spans="1:8" s="2" customFormat="1" ht="16.899999999999999" customHeight="1">
      <c r="A691" s="38"/>
      <c r="B691" s="43"/>
      <c r="C691" s="289" t="s">
        <v>18</v>
      </c>
      <c r="D691" s="289" t="s">
        <v>1320</v>
      </c>
      <c r="E691" s="21" t="s">
        <v>18</v>
      </c>
      <c r="F691" s="290">
        <v>5.57</v>
      </c>
      <c r="G691" s="38"/>
      <c r="H691" s="43"/>
    </row>
    <row r="692" spans="1:8" s="2" customFormat="1" ht="16.899999999999999" customHeight="1">
      <c r="A692" s="38"/>
      <c r="B692" s="43"/>
      <c r="C692" s="289" t="s">
        <v>18</v>
      </c>
      <c r="D692" s="289" t="s">
        <v>1321</v>
      </c>
      <c r="E692" s="21" t="s">
        <v>18</v>
      </c>
      <c r="F692" s="290">
        <v>3.64</v>
      </c>
      <c r="G692" s="38"/>
      <c r="H692" s="43"/>
    </row>
    <row r="693" spans="1:8" s="2" customFormat="1" ht="16.899999999999999" customHeight="1">
      <c r="A693" s="38"/>
      <c r="B693" s="43"/>
      <c r="C693" s="289" t="s">
        <v>18</v>
      </c>
      <c r="D693" s="289" t="s">
        <v>18</v>
      </c>
      <c r="E693" s="21" t="s">
        <v>18</v>
      </c>
      <c r="F693" s="290">
        <v>0</v>
      </c>
      <c r="G693" s="38"/>
      <c r="H693" s="43"/>
    </row>
    <row r="694" spans="1:8" s="2" customFormat="1" ht="16.899999999999999" customHeight="1">
      <c r="A694" s="38"/>
      <c r="B694" s="43"/>
      <c r="C694" s="289" t="s">
        <v>18</v>
      </c>
      <c r="D694" s="289" t="s">
        <v>247</v>
      </c>
      <c r="E694" s="21" t="s">
        <v>18</v>
      </c>
      <c r="F694" s="290">
        <v>110.04</v>
      </c>
      <c r="G694" s="38"/>
      <c r="H694" s="43"/>
    </row>
    <row r="695" spans="1:8" s="2" customFormat="1" ht="16.899999999999999" customHeight="1">
      <c r="A695" s="38"/>
      <c r="B695" s="43"/>
      <c r="C695" s="291" t="s">
        <v>5167</v>
      </c>
      <c r="D695" s="38"/>
      <c r="E695" s="38"/>
      <c r="F695" s="38"/>
      <c r="G695" s="38"/>
      <c r="H695" s="43"/>
    </row>
    <row r="696" spans="1:8" s="2" customFormat="1" ht="22.5">
      <c r="A696" s="38"/>
      <c r="B696" s="43"/>
      <c r="C696" s="289" t="s">
        <v>1358</v>
      </c>
      <c r="D696" s="289" t="s">
        <v>1359</v>
      </c>
      <c r="E696" s="21" t="s">
        <v>129</v>
      </c>
      <c r="F696" s="290">
        <v>346.7</v>
      </c>
      <c r="G696" s="38"/>
      <c r="H696" s="43"/>
    </row>
    <row r="697" spans="1:8" s="2" customFormat="1" ht="16.899999999999999" customHeight="1">
      <c r="A697" s="38"/>
      <c r="B697" s="43"/>
      <c r="C697" s="285" t="s">
        <v>1006</v>
      </c>
      <c r="D697" s="286" t="s">
        <v>1007</v>
      </c>
      <c r="E697" s="287" t="s">
        <v>129</v>
      </c>
      <c r="F697" s="288">
        <v>225.68</v>
      </c>
      <c r="G697" s="38"/>
      <c r="H697" s="43"/>
    </row>
    <row r="698" spans="1:8" s="2" customFormat="1" ht="16.899999999999999" customHeight="1">
      <c r="A698" s="38"/>
      <c r="B698" s="43"/>
      <c r="C698" s="289" t="s">
        <v>18</v>
      </c>
      <c r="D698" s="289" t="s">
        <v>472</v>
      </c>
      <c r="E698" s="21" t="s">
        <v>18</v>
      </c>
      <c r="F698" s="290">
        <v>0</v>
      </c>
      <c r="G698" s="38"/>
      <c r="H698" s="43"/>
    </row>
    <row r="699" spans="1:8" s="2" customFormat="1" ht="16.899999999999999" customHeight="1">
      <c r="A699" s="38"/>
      <c r="B699" s="43"/>
      <c r="C699" s="289" t="s">
        <v>18</v>
      </c>
      <c r="D699" s="289" t="s">
        <v>5277</v>
      </c>
      <c r="E699" s="21" t="s">
        <v>18</v>
      </c>
      <c r="F699" s="290">
        <v>59.97</v>
      </c>
      <c r="G699" s="38"/>
      <c r="H699" s="43"/>
    </row>
    <row r="700" spans="1:8" s="2" customFormat="1" ht="16.899999999999999" customHeight="1">
      <c r="A700" s="38"/>
      <c r="B700" s="43"/>
      <c r="C700" s="289" t="s">
        <v>18</v>
      </c>
      <c r="D700" s="289" t="s">
        <v>1316</v>
      </c>
      <c r="E700" s="21" t="s">
        <v>18</v>
      </c>
      <c r="F700" s="290">
        <v>0</v>
      </c>
      <c r="G700" s="38"/>
      <c r="H700" s="43"/>
    </row>
    <row r="701" spans="1:8" s="2" customFormat="1" ht="16.899999999999999" customHeight="1">
      <c r="A701" s="38"/>
      <c r="B701" s="43"/>
      <c r="C701" s="289" t="s">
        <v>18</v>
      </c>
      <c r="D701" s="289" t="s">
        <v>5266</v>
      </c>
      <c r="E701" s="21" t="s">
        <v>18</v>
      </c>
      <c r="F701" s="290">
        <v>9.66</v>
      </c>
      <c r="G701" s="38"/>
      <c r="H701" s="43"/>
    </row>
    <row r="702" spans="1:8" s="2" customFormat="1" ht="16.899999999999999" customHeight="1">
      <c r="A702" s="38"/>
      <c r="B702" s="43"/>
      <c r="C702" s="289" t="s">
        <v>18</v>
      </c>
      <c r="D702" s="289" t="s">
        <v>5146</v>
      </c>
      <c r="E702" s="21" t="s">
        <v>18</v>
      </c>
      <c r="F702" s="290">
        <v>0</v>
      </c>
      <c r="G702" s="38"/>
      <c r="H702" s="43"/>
    </row>
    <row r="703" spans="1:8" s="2" customFormat="1" ht="16.899999999999999" customHeight="1">
      <c r="A703" s="38"/>
      <c r="B703" s="43"/>
      <c r="C703" s="289" t="s">
        <v>18</v>
      </c>
      <c r="D703" s="289" t="s">
        <v>5267</v>
      </c>
      <c r="E703" s="21" t="s">
        <v>18</v>
      </c>
      <c r="F703" s="290">
        <v>4.16</v>
      </c>
      <c r="G703" s="38"/>
      <c r="H703" s="43"/>
    </row>
    <row r="704" spans="1:8" s="2" customFormat="1" ht="16.899999999999999" customHeight="1">
      <c r="A704" s="38"/>
      <c r="B704" s="43"/>
      <c r="C704" s="289" t="s">
        <v>18</v>
      </c>
      <c r="D704" s="289" t="s">
        <v>1222</v>
      </c>
      <c r="E704" s="21" t="s">
        <v>18</v>
      </c>
      <c r="F704" s="290">
        <v>0</v>
      </c>
      <c r="G704" s="38"/>
      <c r="H704" s="43"/>
    </row>
    <row r="705" spans="1:8" s="2" customFormat="1" ht="16.899999999999999" customHeight="1">
      <c r="A705" s="38"/>
      <c r="B705" s="43"/>
      <c r="C705" s="289" t="s">
        <v>18</v>
      </c>
      <c r="D705" s="289" t="s">
        <v>5268</v>
      </c>
      <c r="E705" s="21" t="s">
        <v>18</v>
      </c>
      <c r="F705" s="290">
        <v>8.15</v>
      </c>
      <c r="G705" s="38"/>
      <c r="H705" s="43"/>
    </row>
    <row r="706" spans="1:8" s="2" customFormat="1" ht="16.899999999999999" customHeight="1">
      <c r="A706" s="38"/>
      <c r="B706" s="43"/>
      <c r="C706" s="289" t="s">
        <v>18</v>
      </c>
      <c r="D706" s="289" t="s">
        <v>1122</v>
      </c>
      <c r="E706" s="21" t="s">
        <v>18</v>
      </c>
      <c r="F706" s="290">
        <v>0</v>
      </c>
      <c r="G706" s="38"/>
      <c r="H706" s="43"/>
    </row>
    <row r="707" spans="1:8" s="2" customFormat="1" ht="16.899999999999999" customHeight="1">
      <c r="A707" s="38"/>
      <c r="B707" s="43"/>
      <c r="C707" s="289" t="s">
        <v>18</v>
      </c>
      <c r="D707" s="289" t="s">
        <v>5278</v>
      </c>
      <c r="E707" s="21" t="s">
        <v>18</v>
      </c>
      <c r="F707" s="290">
        <v>54.09</v>
      </c>
      <c r="G707" s="38"/>
      <c r="H707" s="43"/>
    </row>
    <row r="708" spans="1:8" s="2" customFormat="1" ht="16.899999999999999" customHeight="1">
      <c r="A708" s="38"/>
      <c r="B708" s="43"/>
      <c r="C708" s="289" t="s">
        <v>18</v>
      </c>
      <c r="D708" s="289" t="s">
        <v>812</v>
      </c>
      <c r="E708" s="21" t="s">
        <v>18</v>
      </c>
      <c r="F708" s="290">
        <v>0</v>
      </c>
      <c r="G708" s="38"/>
      <c r="H708" s="43"/>
    </row>
    <row r="709" spans="1:8" s="2" customFormat="1" ht="16.899999999999999" customHeight="1">
      <c r="A709" s="38"/>
      <c r="B709" s="43"/>
      <c r="C709" s="289" t="s">
        <v>18</v>
      </c>
      <c r="D709" s="289" t="s">
        <v>5279</v>
      </c>
      <c r="E709" s="21" t="s">
        <v>18</v>
      </c>
      <c r="F709" s="290">
        <v>9.56</v>
      </c>
      <c r="G709" s="38"/>
      <c r="H709" s="43"/>
    </row>
    <row r="710" spans="1:8" s="2" customFormat="1" ht="16.899999999999999" customHeight="1">
      <c r="A710" s="38"/>
      <c r="B710" s="43"/>
      <c r="C710" s="289" t="s">
        <v>18</v>
      </c>
      <c r="D710" s="289" t="s">
        <v>5178</v>
      </c>
      <c r="E710" s="21" t="s">
        <v>18</v>
      </c>
      <c r="F710" s="290">
        <v>0</v>
      </c>
      <c r="G710" s="38"/>
      <c r="H710" s="43"/>
    </row>
    <row r="711" spans="1:8" s="2" customFormat="1" ht="16.899999999999999" customHeight="1">
      <c r="A711" s="38"/>
      <c r="B711" s="43"/>
      <c r="C711" s="289" t="s">
        <v>18</v>
      </c>
      <c r="D711" s="289" t="s">
        <v>5280</v>
      </c>
      <c r="E711" s="21" t="s">
        <v>18</v>
      </c>
      <c r="F711" s="290">
        <v>9.75</v>
      </c>
      <c r="G711" s="38"/>
      <c r="H711" s="43"/>
    </row>
    <row r="712" spans="1:8" s="2" customFormat="1" ht="16.899999999999999" customHeight="1">
      <c r="A712" s="38"/>
      <c r="B712" s="43"/>
      <c r="C712" s="289" t="s">
        <v>18</v>
      </c>
      <c r="D712" s="289" t="s">
        <v>510</v>
      </c>
      <c r="E712" s="21" t="s">
        <v>18</v>
      </c>
      <c r="F712" s="290">
        <v>0</v>
      </c>
      <c r="G712" s="38"/>
      <c r="H712" s="43"/>
    </row>
    <row r="713" spans="1:8" s="2" customFormat="1" ht="16.899999999999999" customHeight="1">
      <c r="A713" s="38"/>
      <c r="B713" s="43"/>
      <c r="C713" s="289" t="s">
        <v>18</v>
      </c>
      <c r="D713" s="289" t="s">
        <v>5369</v>
      </c>
      <c r="E713" s="21" t="s">
        <v>18</v>
      </c>
      <c r="F713" s="290">
        <v>5.75</v>
      </c>
      <c r="G713" s="38"/>
      <c r="H713" s="43"/>
    </row>
    <row r="714" spans="1:8" s="2" customFormat="1" ht="16.899999999999999" customHeight="1">
      <c r="A714" s="38"/>
      <c r="B714" s="43"/>
      <c r="C714" s="289" t="s">
        <v>18</v>
      </c>
      <c r="D714" s="289" t="s">
        <v>228</v>
      </c>
      <c r="E714" s="21" t="s">
        <v>18</v>
      </c>
      <c r="F714" s="290">
        <v>0</v>
      </c>
      <c r="G714" s="38"/>
      <c r="H714" s="43"/>
    </row>
    <row r="715" spans="1:8" s="2" customFormat="1" ht="16.899999999999999" customHeight="1">
      <c r="A715" s="38"/>
      <c r="B715" s="43"/>
      <c r="C715" s="289" t="s">
        <v>18</v>
      </c>
      <c r="D715" s="289" t="s">
        <v>5281</v>
      </c>
      <c r="E715" s="21" t="s">
        <v>18</v>
      </c>
      <c r="F715" s="290">
        <v>15.08</v>
      </c>
      <c r="G715" s="38"/>
      <c r="H715" s="43"/>
    </row>
    <row r="716" spans="1:8" s="2" customFormat="1" ht="16.899999999999999" customHeight="1">
      <c r="A716" s="38"/>
      <c r="B716" s="43"/>
      <c r="C716" s="289" t="s">
        <v>18</v>
      </c>
      <c r="D716" s="289" t="s">
        <v>514</v>
      </c>
      <c r="E716" s="21" t="s">
        <v>18</v>
      </c>
      <c r="F716" s="290">
        <v>0</v>
      </c>
      <c r="G716" s="38"/>
      <c r="H716" s="43"/>
    </row>
    <row r="717" spans="1:8" s="2" customFormat="1" ht="16.899999999999999" customHeight="1">
      <c r="A717" s="38"/>
      <c r="B717" s="43"/>
      <c r="C717" s="289" t="s">
        <v>18</v>
      </c>
      <c r="D717" s="289" t="s">
        <v>5370</v>
      </c>
      <c r="E717" s="21" t="s">
        <v>18</v>
      </c>
      <c r="F717" s="290">
        <v>1.78</v>
      </c>
      <c r="G717" s="38"/>
      <c r="H717" s="43"/>
    </row>
    <row r="718" spans="1:8" s="2" customFormat="1" ht="16.899999999999999" customHeight="1">
      <c r="A718" s="38"/>
      <c r="B718" s="43"/>
      <c r="C718" s="289" t="s">
        <v>18</v>
      </c>
      <c r="D718" s="289" t="s">
        <v>517</v>
      </c>
      <c r="E718" s="21" t="s">
        <v>18</v>
      </c>
      <c r="F718" s="290">
        <v>0</v>
      </c>
      <c r="G718" s="38"/>
      <c r="H718" s="43"/>
    </row>
    <row r="719" spans="1:8" s="2" customFormat="1" ht="16.899999999999999" customHeight="1">
      <c r="A719" s="38"/>
      <c r="B719" s="43"/>
      <c r="C719" s="289" t="s">
        <v>18</v>
      </c>
      <c r="D719" s="289" t="s">
        <v>5270</v>
      </c>
      <c r="E719" s="21" t="s">
        <v>18</v>
      </c>
      <c r="F719" s="290">
        <v>2.0699999999999998</v>
      </c>
      <c r="G719" s="38"/>
      <c r="H719" s="43"/>
    </row>
    <row r="720" spans="1:8" s="2" customFormat="1" ht="16.899999999999999" customHeight="1">
      <c r="A720" s="38"/>
      <c r="B720" s="43"/>
      <c r="C720" s="289" t="s">
        <v>18</v>
      </c>
      <c r="D720" s="289" t="s">
        <v>494</v>
      </c>
      <c r="E720" s="21" t="s">
        <v>18</v>
      </c>
      <c r="F720" s="290">
        <v>0</v>
      </c>
      <c r="G720" s="38"/>
      <c r="H720" s="43"/>
    </row>
    <row r="721" spans="1:8" s="2" customFormat="1" ht="16.899999999999999" customHeight="1">
      <c r="A721" s="38"/>
      <c r="B721" s="43"/>
      <c r="C721" s="289" t="s">
        <v>18</v>
      </c>
      <c r="D721" s="289" t="s">
        <v>5271</v>
      </c>
      <c r="E721" s="21" t="s">
        <v>18</v>
      </c>
      <c r="F721" s="290">
        <v>1.89</v>
      </c>
      <c r="G721" s="38"/>
      <c r="H721" s="43"/>
    </row>
    <row r="722" spans="1:8" s="2" customFormat="1" ht="16.899999999999999" customHeight="1">
      <c r="A722" s="38"/>
      <c r="B722" s="43"/>
      <c r="C722" s="289" t="s">
        <v>18</v>
      </c>
      <c r="D722" s="289" t="s">
        <v>940</v>
      </c>
      <c r="E722" s="21" t="s">
        <v>18</v>
      </c>
      <c r="F722" s="290">
        <v>0</v>
      </c>
      <c r="G722" s="38"/>
      <c r="H722" s="43"/>
    </row>
    <row r="723" spans="1:8" s="2" customFormat="1" ht="16.899999999999999" customHeight="1">
      <c r="A723" s="38"/>
      <c r="B723" s="43"/>
      <c r="C723" s="289" t="s">
        <v>18</v>
      </c>
      <c r="D723" s="289" t="s">
        <v>5272</v>
      </c>
      <c r="E723" s="21" t="s">
        <v>18</v>
      </c>
      <c r="F723" s="290">
        <v>1.98</v>
      </c>
      <c r="G723" s="38"/>
      <c r="H723" s="43"/>
    </row>
    <row r="724" spans="1:8" s="2" customFormat="1" ht="16.899999999999999" customHeight="1">
      <c r="A724" s="38"/>
      <c r="B724" s="43"/>
      <c r="C724" s="289" t="s">
        <v>18</v>
      </c>
      <c r="D724" s="289" t="s">
        <v>942</v>
      </c>
      <c r="E724" s="21" t="s">
        <v>18</v>
      </c>
      <c r="F724" s="290">
        <v>0</v>
      </c>
      <c r="G724" s="38"/>
      <c r="H724" s="43"/>
    </row>
    <row r="725" spans="1:8" s="2" customFormat="1" ht="16.899999999999999" customHeight="1">
      <c r="A725" s="38"/>
      <c r="B725" s="43"/>
      <c r="C725" s="289" t="s">
        <v>18</v>
      </c>
      <c r="D725" s="289" t="s">
        <v>5273</v>
      </c>
      <c r="E725" s="21" t="s">
        <v>18</v>
      </c>
      <c r="F725" s="290">
        <v>5.76</v>
      </c>
      <c r="G725" s="38"/>
      <c r="H725" s="43"/>
    </row>
    <row r="726" spans="1:8" s="2" customFormat="1" ht="16.899999999999999" customHeight="1">
      <c r="A726" s="38"/>
      <c r="B726" s="43"/>
      <c r="C726" s="289" t="s">
        <v>18</v>
      </c>
      <c r="D726" s="289" t="s">
        <v>2233</v>
      </c>
      <c r="E726" s="21" t="s">
        <v>18</v>
      </c>
      <c r="F726" s="290">
        <v>0</v>
      </c>
      <c r="G726" s="38"/>
      <c r="H726" s="43"/>
    </row>
    <row r="727" spans="1:8" s="2" customFormat="1" ht="16.899999999999999" customHeight="1">
      <c r="A727" s="38"/>
      <c r="B727" s="43"/>
      <c r="C727" s="289" t="s">
        <v>18</v>
      </c>
      <c r="D727" s="289" t="s">
        <v>5185</v>
      </c>
      <c r="E727" s="21" t="s">
        <v>18</v>
      </c>
      <c r="F727" s="290">
        <v>8.59</v>
      </c>
      <c r="G727" s="38"/>
      <c r="H727" s="43"/>
    </row>
    <row r="728" spans="1:8" s="2" customFormat="1" ht="16.899999999999999" customHeight="1">
      <c r="A728" s="38"/>
      <c r="B728" s="43"/>
      <c r="C728" s="289" t="s">
        <v>18</v>
      </c>
      <c r="D728" s="289" t="s">
        <v>520</v>
      </c>
      <c r="E728" s="21" t="s">
        <v>18</v>
      </c>
      <c r="F728" s="290">
        <v>0</v>
      </c>
      <c r="G728" s="38"/>
      <c r="H728" s="43"/>
    </row>
    <row r="729" spans="1:8" s="2" customFormat="1" ht="16.899999999999999" customHeight="1">
      <c r="A729" s="38"/>
      <c r="B729" s="43"/>
      <c r="C729" s="289" t="s">
        <v>18</v>
      </c>
      <c r="D729" s="289" t="s">
        <v>5274</v>
      </c>
      <c r="E729" s="21" t="s">
        <v>18</v>
      </c>
      <c r="F729" s="290">
        <v>3.65</v>
      </c>
      <c r="G729" s="38"/>
      <c r="H729" s="43"/>
    </row>
    <row r="730" spans="1:8" s="2" customFormat="1" ht="16.899999999999999" customHeight="1">
      <c r="A730" s="38"/>
      <c r="B730" s="43"/>
      <c r="C730" s="289" t="s">
        <v>18</v>
      </c>
      <c r="D730" s="289" t="s">
        <v>523</v>
      </c>
      <c r="E730" s="21" t="s">
        <v>18</v>
      </c>
      <c r="F730" s="290">
        <v>0</v>
      </c>
      <c r="G730" s="38"/>
      <c r="H730" s="43"/>
    </row>
    <row r="731" spans="1:8" s="2" customFormat="1" ht="16.899999999999999" customHeight="1">
      <c r="A731" s="38"/>
      <c r="B731" s="43"/>
      <c r="C731" s="289" t="s">
        <v>18</v>
      </c>
      <c r="D731" s="289" t="s">
        <v>5275</v>
      </c>
      <c r="E731" s="21" t="s">
        <v>18</v>
      </c>
      <c r="F731" s="290">
        <v>23.79</v>
      </c>
      <c r="G731" s="38"/>
      <c r="H731" s="43"/>
    </row>
    <row r="732" spans="1:8" s="2" customFormat="1" ht="16.899999999999999" customHeight="1">
      <c r="A732" s="38"/>
      <c r="B732" s="43"/>
      <c r="C732" s="289" t="s">
        <v>18</v>
      </c>
      <c r="D732" s="289" t="s">
        <v>18</v>
      </c>
      <c r="E732" s="21" t="s">
        <v>18</v>
      </c>
      <c r="F732" s="290">
        <v>0</v>
      </c>
      <c r="G732" s="38"/>
      <c r="H732" s="43"/>
    </row>
    <row r="733" spans="1:8" s="2" customFormat="1" ht="16.899999999999999" customHeight="1">
      <c r="A733" s="38"/>
      <c r="B733" s="43"/>
      <c r="C733" s="289" t="s">
        <v>18</v>
      </c>
      <c r="D733" s="289" t="s">
        <v>247</v>
      </c>
      <c r="E733" s="21" t="s">
        <v>18</v>
      </c>
      <c r="F733" s="290">
        <v>225.68</v>
      </c>
      <c r="G733" s="38"/>
      <c r="H733" s="43"/>
    </row>
    <row r="734" spans="1:8" s="2" customFormat="1" ht="16.899999999999999" customHeight="1">
      <c r="A734" s="38"/>
      <c r="B734" s="43"/>
      <c r="C734" s="291" t="s">
        <v>5167</v>
      </c>
      <c r="D734" s="38"/>
      <c r="E734" s="38"/>
      <c r="F734" s="38"/>
      <c r="G734" s="38"/>
      <c r="H734" s="43"/>
    </row>
    <row r="735" spans="1:8" s="2" customFormat="1" ht="16.899999999999999" customHeight="1">
      <c r="A735" s="38"/>
      <c r="B735" s="43"/>
      <c r="C735" s="289" t="s">
        <v>1353</v>
      </c>
      <c r="D735" s="289" t="s">
        <v>1354</v>
      </c>
      <c r="E735" s="21" t="s">
        <v>129</v>
      </c>
      <c r="F735" s="290">
        <v>460.85</v>
      </c>
      <c r="G735" s="38"/>
      <c r="H735" s="43"/>
    </row>
    <row r="736" spans="1:8" s="2" customFormat="1" ht="16.899999999999999" customHeight="1">
      <c r="A736" s="38"/>
      <c r="B736" s="43"/>
      <c r="C736" s="289" t="s">
        <v>1365</v>
      </c>
      <c r="D736" s="289" t="s">
        <v>1366</v>
      </c>
      <c r="E736" s="21" t="s">
        <v>129</v>
      </c>
      <c r="F736" s="290">
        <v>921.7</v>
      </c>
      <c r="G736" s="38"/>
      <c r="H736" s="43"/>
    </row>
    <row r="737" spans="1:8" s="2" customFormat="1" ht="16.899999999999999" customHeight="1">
      <c r="A737" s="38"/>
      <c r="B737" s="43"/>
      <c r="C737" s="289" t="s">
        <v>2102</v>
      </c>
      <c r="D737" s="289" t="s">
        <v>2103</v>
      </c>
      <c r="E737" s="21" t="s">
        <v>129</v>
      </c>
      <c r="F737" s="290">
        <v>225.68</v>
      </c>
      <c r="G737" s="38"/>
      <c r="H737" s="43"/>
    </row>
    <row r="738" spans="1:8" s="2" customFormat="1" ht="16.899999999999999" customHeight="1">
      <c r="A738" s="38"/>
      <c r="B738" s="43"/>
      <c r="C738" s="289" t="s">
        <v>2108</v>
      </c>
      <c r="D738" s="289" t="s">
        <v>2109</v>
      </c>
      <c r="E738" s="21" t="s">
        <v>129</v>
      </c>
      <c r="F738" s="290">
        <v>225.68</v>
      </c>
      <c r="G738" s="38"/>
      <c r="H738" s="43"/>
    </row>
    <row r="739" spans="1:8" s="2" customFormat="1" ht="16.899999999999999" customHeight="1">
      <c r="A739" s="38"/>
      <c r="B739" s="43"/>
      <c r="C739" s="289" t="s">
        <v>2261</v>
      </c>
      <c r="D739" s="289" t="s">
        <v>2262</v>
      </c>
      <c r="E739" s="21" t="s">
        <v>129</v>
      </c>
      <c r="F739" s="290">
        <v>225.68</v>
      </c>
      <c r="G739" s="38"/>
      <c r="H739" s="43"/>
    </row>
    <row r="740" spans="1:8" s="2" customFormat="1" ht="16.899999999999999" customHeight="1">
      <c r="A740" s="38"/>
      <c r="B740" s="43"/>
      <c r="C740" s="289" t="s">
        <v>2576</v>
      </c>
      <c r="D740" s="289" t="s">
        <v>2577</v>
      </c>
      <c r="E740" s="21" t="s">
        <v>129</v>
      </c>
      <c r="F740" s="290">
        <v>460.85</v>
      </c>
      <c r="G740" s="38"/>
      <c r="H740" s="43"/>
    </row>
    <row r="741" spans="1:8" s="2" customFormat="1" ht="22.5">
      <c r="A741" s="38"/>
      <c r="B741" s="43"/>
      <c r="C741" s="289" t="s">
        <v>252</v>
      </c>
      <c r="D741" s="289" t="s">
        <v>253</v>
      </c>
      <c r="E741" s="21" t="s">
        <v>129</v>
      </c>
      <c r="F741" s="290">
        <v>462.35</v>
      </c>
      <c r="G741" s="38"/>
      <c r="H741" s="43"/>
    </row>
    <row r="742" spans="1:8" s="2" customFormat="1" ht="16.899999999999999" customHeight="1">
      <c r="A742" s="38"/>
      <c r="B742" s="43"/>
      <c r="C742" s="289" t="s">
        <v>1589</v>
      </c>
      <c r="D742" s="289" t="s">
        <v>1590</v>
      </c>
      <c r="E742" s="21" t="s">
        <v>129</v>
      </c>
      <c r="F742" s="290">
        <v>921.7</v>
      </c>
      <c r="G742" s="38"/>
      <c r="H742" s="43"/>
    </row>
    <row r="743" spans="1:8" s="2" customFormat="1" ht="16.899999999999999" customHeight="1">
      <c r="A743" s="38"/>
      <c r="B743" s="43"/>
      <c r="C743" s="289" t="s">
        <v>2599</v>
      </c>
      <c r="D743" s="289" t="s">
        <v>2600</v>
      </c>
      <c r="E743" s="21" t="s">
        <v>129</v>
      </c>
      <c r="F743" s="290">
        <v>706.98</v>
      </c>
      <c r="G743" s="38"/>
      <c r="H743" s="43"/>
    </row>
    <row r="744" spans="1:8" s="2" customFormat="1" ht="16.899999999999999" customHeight="1">
      <c r="A744" s="38"/>
      <c r="B744" s="43"/>
      <c r="C744" s="285" t="s">
        <v>1009</v>
      </c>
      <c r="D744" s="286" t="s">
        <v>1010</v>
      </c>
      <c r="E744" s="287" t="s">
        <v>129</v>
      </c>
      <c r="F744" s="288">
        <v>460.85</v>
      </c>
      <c r="G744" s="38"/>
      <c r="H744" s="43"/>
    </row>
    <row r="745" spans="1:8" s="2" customFormat="1" ht="16.899999999999999" customHeight="1">
      <c r="A745" s="38"/>
      <c r="B745" s="43"/>
      <c r="C745" s="289" t="s">
        <v>18</v>
      </c>
      <c r="D745" s="289" t="s">
        <v>5371</v>
      </c>
      <c r="E745" s="21" t="s">
        <v>18</v>
      </c>
      <c r="F745" s="290">
        <v>202.32</v>
      </c>
      <c r="G745" s="38"/>
      <c r="H745" s="43"/>
    </row>
    <row r="746" spans="1:8" s="2" customFormat="1" ht="16.899999999999999" customHeight="1">
      <c r="A746" s="38"/>
      <c r="B746" s="43"/>
      <c r="C746" s="289" t="s">
        <v>18</v>
      </c>
      <c r="D746" s="289" t="s">
        <v>5372</v>
      </c>
      <c r="E746" s="21" t="s">
        <v>18</v>
      </c>
      <c r="F746" s="290">
        <v>59.53</v>
      </c>
      <c r="G746" s="38"/>
      <c r="H746" s="43"/>
    </row>
    <row r="747" spans="1:8" s="2" customFormat="1" ht="16.899999999999999" customHeight="1">
      <c r="A747" s="38"/>
      <c r="B747" s="43"/>
      <c r="C747" s="289" t="s">
        <v>18</v>
      </c>
      <c r="D747" s="289" t="s">
        <v>5373</v>
      </c>
      <c r="E747" s="21" t="s">
        <v>18</v>
      </c>
      <c r="F747" s="290">
        <v>199</v>
      </c>
      <c r="G747" s="38"/>
      <c r="H747" s="43"/>
    </row>
    <row r="748" spans="1:8" s="2" customFormat="1" ht="16.899999999999999" customHeight="1">
      <c r="A748" s="38"/>
      <c r="B748" s="43"/>
      <c r="C748" s="289" t="s">
        <v>18</v>
      </c>
      <c r="D748" s="289" t="s">
        <v>247</v>
      </c>
      <c r="E748" s="21" t="s">
        <v>18</v>
      </c>
      <c r="F748" s="290">
        <v>460.85</v>
      </c>
      <c r="G748" s="38"/>
      <c r="H748" s="43"/>
    </row>
    <row r="749" spans="1:8" s="2" customFormat="1" ht="16.899999999999999" customHeight="1">
      <c r="A749" s="38"/>
      <c r="B749" s="43"/>
      <c r="C749" s="291" t="s">
        <v>5167</v>
      </c>
      <c r="D749" s="38"/>
      <c r="E749" s="38"/>
      <c r="F749" s="38"/>
      <c r="G749" s="38"/>
      <c r="H749" s="43"/>
    </row>
    <row r="750" spans="1:8" s="2" customFormat="1" ht="16.899999999999999" customHeight="1">
      <c r="A750" s="38"/>
      <c r="B750" s="43"/>
      <c r="C750" s="289" t="s">
        <v>1584</v>
      </c>
      <c r="D750" s="289" t="s">
        <v>1585</v>
      </c>
      <c r="E750" s="21" t="s">
        <v>129</v>
      </c>
      <c r="F750" s="290">
        <v>460.85</v>
      </c>
      <c r="G750" s="38"/>
      <c r="H750" s="43"/>
    </row>
    <row r="751" spans="1:8" s="2" customFormat="1" ht="16.899999999999999" customHeight="1">
      <c r="A751" s="38"/>
      <c r="B751" s="43"/>
      <c r="C751" s="285" t="s">
        <v>1012</v>
      </c>
      <c r="D751" s="286" t="s">
        <v>1013</v>
      </c>
      <c r="E751" s="287" t="s">
        <v>129</v>
      </c>
      <c r="F751" s="288">
        <v>58.59</v>
      </c>
      <c r="G751" s="38"/>
      <c r="H751" s="43"/>
    </row>
    <row r="752" spans="1:8" s="2" customFormat="1" ht="16.899999999999999" customHeight="1">
      <c r="A752" s="38"/>
      <c r="B752" s="43"/>
      <c r="C752" s="289" t="s">
        <v>18</v>
      </c>
      <c r="D752" s="289" t="s">
        <v>1230</v>
      </c>
      <c r="E752" s="21" t="s">
        <v>18</v>
      </c>
      <c r="F752" s="290">
        <v>0</v>
      </c>
      <c r="G752" s="38"/>
      <c r="H752" s="43"/>
    </row>
    <row r="753" spans="1:8" s="2" customFormat="1" ht="16.899999999999999" customHeight="1">
      <c r="A753" s="38"/>
      <c r="B753" s="43"/>
      <c r="C753" s="289" t="s">
        <v>18</v>
      </c>
      <c r="D753" s="289" t="s">
        <v>5374</v>
      </c>
      <c r="E753" s="21" t="s">
        <v>18</v>
      </c>
      <c r="F753" s="290">
        <v>25.37</v>
      </c>
      <c r="G753" s="38"/>
      <c r="H753" s="43"/>
    </row>
    <row r="754" spans="1:8" s="2" customFormat="1" ht="16.899999999999999" customHeight="1">
      <c r="A754" s="38"/>
      <c r="B754" s="43"/>
      <c r="C754" s="289" t="s">
        <v>18</v>
      </c>
      <c r="D754" s="289" t="s">
        <v>5375</v>
      </c>
      <c r="E754" s="21" t="s">
        <v>18</v>
      </c>
      <c r="F754" s="290">
        <v>-4.33</v>
      </c>
      <c r="G754" s="38"/>
      <c r="H754" s="43"/>
    </row>
    <row r="755" spans="1:8" s="2" customFormat="1" ht="16.899999999999999" customHeight="1">
      <c r="A755" s="38"/>
      <c r="B755" s="43"/>
      <c r="C755" s="289" t="s">
        <v>18</v>
      </c>
      <c r="D755" s="289" t="s">
        <v>1222</v>
      </c>
      <c r="E755" s="21" t="s">
        <v>18</v>
      </c>
      <c r="F755" s="290">
        <v>0</v>
      </c>
      <c r="G755" s="38"/>
      <c r="H755" s="43"/>
    </row>
    <row r="756" spans="1:8" s="2" customFormat="1" ht="16.899999999999999" customHeight="1">
      <c r="A756" s="38"/>
      <c r="B756" s="43"/>
      <c r="C756" s="289" t="s">
        <v>18</v>
      </c>
      <c r="D756" s="289" t="s">
        <v>5376</v>
      </c>
      <c r="E756" s="21" t="s">
        <v>18</v>
      </c>
      <c r="F756" s="290">
        <v>6.36</v>
      </c>
      <c r="G756" s="38"/>
      <c r="H756" s="43"/>
    </row>
    <row r="757" spans="1:8" s="2" customFormat="1" ht="16.899999999999999" customHeight="1">
      <c r="A757" s="38"/>
      <c r="B757" s="43"/>
      <c r="C757" s="289" t="s">
        <v>18</v>
      </c>
      <c r="D757" s="289" t="s">
        <v>5377</v>
      </c>
      <c r="E757" s="21" t="s">
        <v>18</v>
      </c>
      <c r="F757" s="290">
        <v>-2.76</v>
      </c>
      <c r="G757" s="38"/>
      <c r="H757" s="43"/>
    </row>
    <row r="758" spans="1:8" s="2" customFormat="1" ht="16.899999999999999" customHeight="1">
      <c r="A758" s="38"/>
      <c r="B758" s="43"/>
      <c r="C758" s="289" t="s">
        <v>18</v>
      </c>
      <c r="D758" s="289" t="s">
        <v>510</v>
      </c>
      <c r="E758" s="21" t="s">
        <v>18</v>
      </c>
      <c r="F758" s="290">
        <v>0</v>
      </c>
      <c r="G758" s="38"/>
      <c r="H758" s="43"/>
    </row>
    <row r="759" spans="1:8" s="2" customFormat="1" ht="16.899999999999999" customHeight="1">
      <c r="A759" s="38"/>
      <c r="B759" s="43"/>
      <c r="C759" s="289" t="s">
        <v>18</v>
      </c>
      <c r="D759" s="289" t="s">
        <v>5378</v>
      </c>
      <c r="E759" s="21" t="s">
        <v>18</v>
      </c>
      <c r="F759" s="290">
        <v>17.690000000000001</v>
      </c>
      <c r="G759" s="38"/>
      <c r="H759" s="43"/>
    </row>
    <row r="760" spans="1:8" s="2" customFormat="1" ht="16.899999999999999" customHeight="1">
      <c r="A760" s="38"/>
      <c r="B760" s="43"/>
      <c r="C760" s="289" t="s">
        <v>18</v>
      </c>
      <c r="D760" s="289" t="s">
        <v>5379</v>
      </c>
      <c r="E760" s="21" t="s">
        <v>18</v>
      </c>
      <c r="F760" s="290">
        <v>0.69</v>
      </c>
      <c r="G760" s="38"/>
      <c r="H760" s="43"/>
    </row>
    <row r="761" spans="1:8" s="2" customFormat="1" ht="16.899999999999999" customHeight="1">
      <c r="A761" s="38"/>
      <c r="B761" s="43"/>
      <c r="C761" s="289" t="s">
        <v>18</v>
      </c>
      <c r="D761" s="289" t="s">
        <v>5380</v>
      </c>
      <c r="E761" s="21" t="s">
        <v>18</v>
      </c>
      <c r="F761" s="290">
        <v>0</v>
      </c>
      <c r="G761" s="38"/>
      <c r="H761" s="43"/>
    </row>
    <row r="762" spans="1:8" s="2" customFormat="1" ht="16.899999999999999" customHeight="1">
      <c r="A762" s="38"/>
      <c r="B762" s="43"/>
      <c r="C762" s="289" t="s">
        <v>18</v>
      </c>
      <c r="D762" s="289" t="s">
        <v>5381</v>
      </c>
      <c r="E762" s="21" t="s">
        <v>18</v>
      </c>
      <c r="F762" s="290">
        <v>15.57</v>
      </c>
      <c r="G762" s="38"/>
      <c r="H762" s="43"/>
    </row>
    <row r="763" spans="1:8" s="2" customFormat="1" ht="16.899999999999999" customHeight="1">
      <c r="A763" s="38"/>
      <c r="B763" s="43"/>
      <c r="C763" s="289" t="s">
        <v>18</v>
      </c>
      <c r="D763" s="289" t="s">
        <v>18</v>
      </c>
      <c r="E763" s="21" t="s">
        <v>18</v>
      </c>
      <c r="F763" s="290">
        <v>0</v>
      </c>
      <c r="G763" s="38"/>
      <c r="H763" s="43"/>
    </row>
    <row r="764" spans="1:8" s="2" customFormat="1" ht="16.899999999999999" customHeight="1">
      <c r="A764" s="38"/>
      <c r="B764" s="43"/>
      <c r="C764" s="289" t="s">
        <v>18</v>
      </c>
      <c r="D764" s="289" t="s">
        <v>247</v>
      </c>
      <c r="E764" s="21" t="s">
        <v>18</v>
      </c>
      <c r="F764" s="290">
        <v>58.59</v>
      </c>
      <c r="G764" s="38"/>
      <c r="H764" s="43"/>
    </row>
    <row r="765" spans="1:8" s="2" customFormat="1" ht="16.899999999999999" customHeight="1">
      <c r="A765" s="38"/>
      <c r="B765" s="43"/>
      <c r="C765" s="291" t="s">
        <v>5167</v>
      </c>
      <c r="D765" s="38"/>
      <c r="E765" s="38"/>
      <c r="F765" s="38"/>
      <c r="G765" s="38"/>
      <c r="H765" s="43"/>
    </row>
    <row r="766" spans="1:8" s="2" customFormat="1" ht="16.899999999999999" customHeight="1">
      <c r="A766" s="38"/>
      <c r="B766" s="43"/>
      <c r="C766" s="289" t="s">
        <v>1234</v>
      </c>
      <c r="D766" s="289" t="s">
        <v>1235</v>
      </c>
      <c r="E766" s="21" t="s">
        <v>129</v>
      </c>
      <c r="F766" s="290">
        <v>58.59</v>
      </c>
      <c r="G766" s="38"/>
      <c r="H766" s="43"/>
    </row>
    <row r="767" spans="1:8" s="2" customFormat="1" ht="16.899999999999999" customHeight="1">
      <c r="A767" s="38"/>
      <c r="B767" s="43"/>
      <c r="C767" s="285" t="s">
        <v>1015</v>
      </c>
      <c r="D767" s="286" t="s">
        <v>1016</v>
      </c>
      <c r="E767" s="287" t="s">
        <v>129</v>
      </c>
      <c r="F767" s="288">
        <v>3.77</v>
      </c>
      <c r="G767" s="38"/>
      <c r="H767" s="43"/>
    </row>
    <row r="768" spans="1:8" s="2" customFormat="1" ht="16.899999999999999" customHeight="1">
      <c r="A768" s="38"/>
      <c r="B768" s="43"/>
      <c r="C768" s="289" t="s">
        <v>18</v>
      </c>
      <c r="D768" s="289" t="s">
        <v>1222</v>
      </c>
      <c r="E768" s="21" t="s">
        <v>18</v>
      </c>
      <c r="F768" s="290">
        <v>0</v>
      </c>
      <c r="G768" s="38"/>
      <c r="H768" s="43"/>
    </row>
    <row r="769" spans="1:8" s="2" customFormat="1" ht="16.899999999999999" customHeight="1">
      <c r="A769" s="38"/>
      <c r="B769" s="43"/>
      <c r="C769" s="289" t="s">
        <v>18</v>
      </c>
      <c r="D769" s="289" t="s">
        <v>5382</v>
      </c>
      <c r="E769" s="21" t="s">
        <v>18</v>
      </c>
      <c r="F769" s="290">
        <v>3.77</v>
      </c>
      <c r="G769" s="38"/>
      <c r="H769" s="43"/>
    </row>
    <row r="770" spans="1:8" s="2" customFormat="1" ht="16.899999999999999" customHeight="1">
      <c r="A770" s="38"/>
      <c r="B770" s="43"/>
      <c r="C770" s="291" t="s">
        <v>5167</v>
      </c>
      <c r="D770" s="38"/>
      <c r="E770" s="38"/>
      <c r="F770" s="38"/>
      <c r="G770" s="38"/>
      <c r="H770" s="43"/>
    </row>
    <row r="771" spans="1:8" s="2" customFormat="1" ht="16.899999999999999" customHeight="1">
      <c r="A771" s="38"/>
      <c r="B771" s="43"/>
      <c r="C771" s="289" t="s">
        <v>1239</v>
      </c>
      <c r="D771" s="289" t="s">
        <v>1240</v>
      </c>
      <c r="E771" s="21" t="s">
        <v>129</v>
      </c>
      <c r="F771" s="290">
        <v>3.77</v>
      </c>
      <c r="G771" s="38"/>
      <c r="H771" s="43"/>
    </row>
    <row r="772" spans="1:8" s="2" customFormat="1" ht="16.899999999999999" customHeight="1">
      <c r="A772" s="38"/>
      <c r="B772" s="43"/>
      <c r="C772" s="289" t="s">
        <v>1288</v>
      </c>
      <c r="D772" s="289" t="s">
        <v>1289</v>
      </c>
      <c r="E772" s="21" t="s">
        <v>129</v>
      </c>
      <c r="F772" s="290">
        <v>330.46</v>
      </c>
      <c r="G772" s="38"/>
      <c r="H772" s="43"/>
    </row>
    <row r="773" spans="1:8" s="2" customFormat="1" ht="16.899999999999999" customHeight="1">
      <c r="A773" s="38"/>
      <c r="B773" s="43"/>
      <c r="C773" s="285" t="s">
        <v>1018</v>
      </c>
      <c r="D773" s="286" t="s">
        <v>1019</v>
      </c>
      <c r="E773" s="287" t="s">
        <v>129</v>
      </c>
      <c r="F773" s="288">
        <v>106.44</v>
      </c>
      <c r="G773" s="38"/>
      <c r="H773" s="43"/>
    </row>
    <row r="774" spans="1:8" s="2" customFormat="1" ht="16.899999999999999" customHeight="1">
      <c r="A774" s="38"/>
      <c r="B774" s="43"/>
      <c r="C774" s="289" t="s">
        <v>18</v>
      </c>
      <c r="D774" s="289" t="s">
        <v>510</v>
      </c>
      <c r="E774" s="21" t="s">
        <v>18</v>
      </c>
      <c r="F774" s="290">
        <v>0</v>
      </c>
      <c r="G774" s="38"/>
      <c r="H774" s="43"/>
    </row>
    <row r="775" spans="1:8" s="2" customFormat="1" ht="16.899999999999999" customHeight="1">
      <c r="A775" s="38"/>
      <c r="B775" s="43"/>
      <c r="C775" s="289" t="s">
        <v>18</v>
      </c>
      <c r="D775" s="289" t="s">
        <v>5383</v>
      </c>
      <c r="E775" s="21" t="s">
        <v>18</v>
      </c>
      <c r="F775" s="290">
        <v>15.36</v>
      </c>
      <c r="G775" s="38"/>
      <c r="H775" s="43"/>
    </row>
    <row r="776" spans="1:8" s="2" customFormat="1" ht="16.899999999999999" customHeight="1">
      <c r="A776" s="38"/>
      <c r="B776" s="43"/>
      <c r="C776" s="289" t="s">
        <v>18</v>
      </c>
      <c r="D776" s="289" t="s">
        <v>5384</v>
      </c>
      <c r="E776" s="21" t="s">
        <v>18</v>
      </c>
      <c r="F776" s="290">
        <v>-1.58</v>
      </c>
      <c r="G776" s="38"/>
      <c r="H776" s="43"/>
    </row>
    <row r="777" spans="1:8" s="2" customFormat="1" ht="16.899999999999999" customHeight="1">
      <c r="A777" s="38"/>
      <c r="B777" s="43"/>
      <c r="C777" s="289" t="s">
        <v>18</v>
      </c>
      <c r="D777" s="289" t="s">
        <v>226</v>
      </c>
      <c r="E777" s="21" t="s">
        <v>18</v>
      </c>
      <c r="F777" s="290">
        <v>0</v>
      </c>
      <c r="G777" s="38"/>
      <c r="H777" s="43"/>
    </row>
    <row r="778" spans="1:8" s="2" customFormat="1" ht="16.899999999999999" customHeight="1">
      <c r="A778" s="38"/>
      <c r="B778" s="43"/>
      <c r="C778" s="289" t="s">
        <v>18</v>
      </c>
      <c r="D778" s="289" t="s">
        <v>5385</v>
      </c>
      <c r="E778" s="21" t="s">
        <v>18</v>
      </c>
      <c r="F778" s="290">
        <v>11.8</v>
      </c>
      <c r="G778" s="38"/>
      <c r="H778" s="43"/>
    </row>
    <row r="779" spans="1:8" s="2" customFormat="1" ht="16.899999999999999" customHeight="1">
      <c r="A779" s="38"/>
      <c r="B779" s="43"/>
      <c r="C779" s="289" t="s">
        <v>18</v>
      </c>
      <c r="D779" s="289" t="s">
        <v>5384</v>
      </c>
      <c r="E779" s="21" t="s">
        <v>18</v>
      </c>
      <c r="F779" s="290">
        <v>-1.58</v>
      </c>
      <c r="G779" s="38"/>
      <c r="H779" s="43"/>
    </row>
    <row r="780" spans="1:8" s="2" customFormat="1" ht="16.899999999999999" customHeight="1">
      <c r="A780" s="38"/>
      <c r="B780" s="43"/>
      <c r="C780" s="289" t="s">
        <v>18</v>
      </c>
      <c r="D780" s="289" t="s">
        <v>5386</v>
      </c>
      <c r="E780" s="21" t="s">
        <v>18</v>
      </c>
      <c r="F780" s="290">
        <v>0</v>
      </c>
      <c r="G780" s="38"/>
      <c r="H780" s="43"/>
    </row>
    <row r="781" spans="1:8" s="2" customFormat="1" ht="16.899999999999999" customHeight="1">
      <c r="A781" s="38"/>
      <c r="B781" s="43"/>
      <c r="C781" s="289" t="s">
        <v>18</v>
      </c>
      <c r="D781" s="289" t="s">
        <v>5387</v>
      </c>
      <c r="E781" s="21" t="s">
        <v>18</v>
      </c>
      <c r="F781" s="290">
        <v>15.66</v>
      </c>
      <c r="G781" s="38"/>
      <c r="H781" s="43"/>
    </row>
    <row r="782" spans="1:8" s="2" customFormat="1" ht="16.899999999999999" customHeight="1">
      <c r="A782" s="38"/>
      <c r="B782" s="43"/>
      <c r="C782" s="289" t="s">
        <v>18</v>
      </c>
      <c r="D782" s="289" t="s">
        <v>5388</v>
      </c>
      <c r="E782" s="21" t="s">
        <v>18</v>
      </c>
      <c r="F782" s="290">
        <v>34.15</v>
      </c>
      <c r="G782" s="38"/>
      <c r="H782" s="43"/>
    </row>
    <row r="783" spans="1:8" s="2" customFormat="1" ht="16.899999999999999" customHeight="1">
      <c r="A783" s="38"/>
      <c r="B783" s="43"/>
      <c r="C783" s="289" t="s">
        <v>18</v>
      </c>
      <c r="D783" s="289" t="s">
        <v>5389</v>
      </c>
      <c r="E783" s="21" t="s">
        <v>18</v>
      </c>
      <c r="F783" s="290">
        <v>11.73</v>
      </c>
      <c r="G783" s="38"/>
      <c r="H783" s="43"/>
    </row>
    <row r="784" spans="1:8" s="2" customFormat="1" ht="16.899999999999999" customHeight="1">
      <c r="A784" s="38"/>
      <c r="B784" s="43"/>
      <c r="C784" s="289" t="s">
        <v>18</v>
      </c>
      <c r="D784" s="289" t="s">
        <v>5390</v>
      </c>
      <c r="E784" s="21" t="s">
        <v>18</v>
      </c>
      <c r="F784" s="290">
        <v>12.14</v>
      </c>
      <c r="G784" s="38"/>
      <c r="H784" s="43"/>
    </row>
    <row r="785" spans="1:8" s="2" customFormat="1" ht="16.899999999999999" customHeight="1">
      <c r="A785" s="38"/>
      <c r="B785" s="43"/>
      <c r="C785" s="289" t="s">
        <v>18</v>
      </c>
      <c r="D785" s="289" t="s">
        <v>5391</v>
      </c>
      <c r="E785" s="21" t="s">
        <v>18</v>
      </c>
      <c r="F785" s="290">
        <v>2.5099999999999998</v>
      </c>
      <c r="G785" s="38"/>
      <c r="H785" s="43"/>
    </row>
    <row r="786" spans="1:8" s="2" customFormat="1" ht="16.899999999999999" customHeight="1">
      <c r="A786" s="38"/>
      <c r="B786" s="43"/>
      <c r="C786" s="289" t="s">
        <v>18</v>
      </c>
      <c r="D786" s="289" t="s">
        <v>1635</v>
      </c>
      <c r="E786" s="21" t="s">
        <v>18</v>
      </c>
      <c r="F786" s="290">
        <v>0</v>
      </c>
      <c r="G786" s="38"/>
      <c r="H786" s="43"/>
    </row>
    <row r="787" spans="1:8" s="2" customFormat="1" ht="16.899999999999999" customHeight="1">
      <c r="A787" s="38"/>
      <c r="B787" s="43"/>
      <c r="C787" s="289" t="s">
        <v>18</v>
      </c>
      <c r="D787" s="289" t="s">
        <v>5392</v>
      </c>
      <c r="E787" s="21" t="s">
        <v>18</v>
      </c>
      <c r="F787" s="290">
        <v>6.25</v>
      </c>
      <c r="G787" s="38"/>
      <c r="H787" s="43"/>
    </row>
    <row r="788" spans="1:8" s="2" customFormat="1" ht="16.899999999999999" customHeight="1">
      <c r="A788" s="38"/>
      <c r="B788" s="43"/>
      <c r="C788" s="289" t="s">
        <v>18</v>
      </c>
      <c r="D788" s="289" t="s">
        <v>247</v>
      </c>
      <c r="E788" s="21" t="s">
        <v>18</v>
      </c>
      <c r="F788" s="290">
        <v>106.44</v>
      </c>
      <c r="G788" s="38"/>
      <c r="H788" s="43"/>
    </row>
    <row r="789" spans="1:8" s="2" customFormat="1" ht="16.899999999999999" customHeight="1">
      <c r="A789" s="38"/>
      <c r="B789" s="43"/>
      <c r="C789" s="291" t="s">
        <v>5167</v>
      </c>
      <c r="D789" s="38"/>
      <c r="E789" s="38"/>
      <c r="F789" s="38"/>
      <c r="G789" s="38"/>
      <c r="H789" s="43"/>
    </row>
    <row r="790" spans="1:8" s="2" customFormat="1" ht="16.899999999999999" customHeight="1">
      <c r="A790" s="38"/>
      <c r="B790" s="43"/>
      <c r="C790" s="289" t="s">
        <v>1244</v>
      </c>
      <c r="D790" s="289" t="s">
        <v>1245</v>
      </c>
      <c r="E790" s="21" t="s">
        <v>129</v>
      </c>
      <c r="F790" s="290">
        <v>106.44</v>
      </c>
      <c r="G790" s="38"/>
      <c r="H790" s="43"/>
    </row>
    <row r="791" spans="1:8" s="2" customFormat="1" ht="16.899999999999999" customHeight="1">
      <c r="A791" s="38"/>
      <c r="B791" s="43"/>
      <c r="C791" s="289" t="s">
        <v>1288</v>
      </c>
      <c r="D791" s="289" t="s">
        <v>1289</v>
      </c>
      <c r="E791" s="21" t="s">
        <v>129</v>
      </c>
      <c r="F791" s="290">
        <v>330.46</v>
      </c>
      <c r="G791" s="38"/>
      <c r="H791" s="43"/>
    </row>
    <row r="792" spans="1:8" s="2" customFormat="1" ht="16.899999999999999" customHeight="1">
      <c r="A792" s="38"/>
      <c r="B792" s="43"/>
      <c r="C792" s="285" t="s">
        <v>1021</v>
      </c>
      <c r="D792" s="286" t="s">
        <v>1022</v>
      </c>
      <c r="E792" s="287" t="s">
        <v>129</v>
      </c>
      <c r="F792" s="288">
        <v>164.89</v>
      </c>
      <c r="G792" s="38"/>
      <c r="H792" s="43"/>
    </row>
    <row r="793" spans="1:8" s="2" customFormat="1" ht="16.899999999999999" customHeight="1">
      <c r="A793" s="38"/>
      <c r="B793" s="43"/>
      <c r="C793" s="289" t="s">
        <v>18</v>
      </c>
      <c r="D793" s="289" t="s">
        <v>5173</v>
      </c>
      <c r="E793" s="21" t="s">
        <v>18</v>
      </c>
      <c r="F793" s="290">
        <v>0</v>
      </c>
      <c r="G793" s="38"/>
      <c r="H793" s="43"/>
    </row>
    <row r="794" spans="1:8" s="2" customFormat="1" ht="16.899999999999999" customHeight="1">
      <c r="A794" s="38"/>
      <c r="B794" s="43"/>
      <c r="C794" s="289" t="s">
        <v>18</v>
      </c>
      <c r="D794" s="289" t="s">
        <v>5393</v>
      </c>
      <c r="E794" s="21" t="s">
        <v>18</v>
      </c>
      <c r="F794" s="290">
        <v>19.82</v>
      </c>
      <c r="G794" s="38"/>
      <c r="H794" s="43"/>
    </row>
    <row r="795" spans="1:8" s="2" customFormat="1" ht="16.899999999999999" customHeight="1">
      <c r="A795" s="38"/>
      <c r="B795" s="43"/>
      <c r="C795" s="289" t="s">
        <v>18</v>
      </c>
      <c r="D795" s="289" t="s">
        <v>5394</v>
      </c>
      <c r="E795" s="21" t="s">
        <v>18</v>
      </c>
      <c r="F795" s="290">
        <v>-1.77</v>
      </c>
      <c r="G795" s="38"/>
      <c r="H795" s="43"/>
    </row>
    <row r="796" spans="1:8" s="2" customFormat="1" ht="16.899999999999999" customHeight="1">
      <c r="A796" s="38"/>
      <c r="B796" s="43"/>
      <c r="C796" s="289" t="s">
        <v>18</v>
      </c>
      <c r="D796" s="289" t="s">
        <v>5395</v>
      </c>
      <c r="E796" s="21" t="s">
        <v>18</v>
      </c>
      <c r="F796" s="290">
        <v>0</v>
      </c>
      <c r="G796" s="38"/>
      <c r="H796" s="43"/>
    </row>
    <row r="797" spans="1:8" s="2" customFormat="1" ht="16.899999999999999" customHeight="1">
      <c r="A797" s="38"/>
      <c r="B797" s="43"/>
      <c r="C797" s="289" t="s">
        <v>18</v>
      </c>
      <c r="D797" s="289" t="s">
        <v>5396</v>
      </c>
      <c r="E797" s="21" t="s">
        <v>18</v>
      </c>
      <c r="F797" s="290">
        <v>49.13</v>
      </c>
      <c r="G797" s="38"/>
      <c r="H797" s="43"/>
    </row>
    <row r="798" spans="1:8" s="2" customFormat="1" ht="16.899999999999999" customHeight="1">
      <c r="A798" s="38"/>
      <c r="B798" s="43"/>
      <c r="C798" s="289" t="s">
        <v>18</v>
      </c>
      <c r="D798" s="289" t="s">
        <v>5397</v>
      </c>
      <c r="E798" s="21" t="s">
        <v>18</v>
      </c>
      <c r="F798" s="290">
        <v>-3.55</v>
      </c>
      <c r="G798" s="38"/>
      <c r="H798" s="43"/>
    </row>
    <row r="799" spans="1:8" s="2" customFormat="1" ht="16.899999999999999" customHeight="1">
      <c r="A799" s="38"/>
      <c r="B799" s="43"/>
      <c r="C799" s="289" t="s">
        <v>18</v>
      </c>
      <c r="D799" s="289" t="s">
        <v>387</v>
      </c>
      <c r="E799" s="21" t="s">
        <v>18</v>
      </c>
      <c r="F799" s="290">
        <v>0</v>
      </c>
      <c r="G799" s="38"/>
      <c r="H799" s="43"/>
    </row>
    <row r="800" spans="1:8" s="2" customFormat="1" ht="16.899999999999999" customHeight="1">
      <c r="A800" s="38"/>
      <c r="B800" s="43"/>
      <c r="C800" s="289" t="s">
        <v>18</v>
      </c>
      <c r="D800" s="289" t="s">
        <v>5398</v>
      </c>
      <c r="E800" s="21" t="s">
        <v>18</v>
      </c>
      <c r="F800" s="290">
        <v>18.09</v>
      </c>
      <c r="G800" s="38"/>
      <c r="H800" s="43"/>
    </row>
    <row r="801" spans="1:8" s="2" customFormat="1" ht="16.899999999999999" customHeight="1">
      <c r="A801" s="38"/>
      <c r="B801" s="43"/>
      <c r="C801" s="289" t="s">
        <v>18</v>
      </c>
      <c r="D801" s="289" t="s">
        <v>5394</v>
      </c>
      <c r="E801" s="21" t="s">
        <v>18</v>
      </c>
      <c r="F801" s="290">
        <v>-1.77</v>
      </c>
      <c r="G801" s="38"/>
      <c r="H801" s="43"/>
    </row>
    <row r="802" spans="1:8" s="2" customFormat="1" ht="16.899999999999999" customHeight="1">
      <c r="A802" s="38"/>
      <c r="B802" s="43"/>
      <c r="C802" s="289" t="s">
        <v>18</v>
      </c>
      <c r="D802" s="289" t="s">
        <v>226</v>
      </c>
      <c r="E802" s="21" t="s">
        <v>18</v>
      </c>
      <c r="F802" s="290">
        <v>0</v>
      </c>
      <c r="G802" s="38"/>
      <c r="H802" s="43"/>
    </row>
    <row r="803" spans="1:8" s="2" customFormat="1" ht="16.899999999999999" customHeight="1">
      <c r="A803" s="38"/>
      <c r="B803" s="43"/>
      <c r="C803" s="289" t="s">
        <v>18</v>
      </c>
      <c r="D803" s="289" t="s">
        <v>5385</v>
      </c>
      <c r="E803" s="21" t="s">
        <v>18</v>
      </c>
      <c r="F803" s="290">
        <v>11.8</v>
      </c>
      <c r="G803" s="38"/>
      <c r="H803" s="43"/>
    </row>
    <row r="804" spans="1:8" s="2" customFormat="1" ht="16.899999999999999" customHeight="1">
      <c r="A804" s="38"/>
      <c r="B804" s="43"/>
      <c r="C804" s="289" t="s">
        <v>18</v>
      </c>
      <c r="D804" s="289" t="s">
        <v>5384</v>
      </c>
      <c r="E804" s="21" t="s">
        <v>18</v>
      </c>
      <c r="F804" s="290">
        <v>-1.58</v>
      </c>
      <c r="G804" s="38"/>
      <c r="H804" s="43"/>
    </row>
    <row r="805" spans="1:8" s="2" customFormat="1" ht="16.899999999999999" customHeight="1">
      <c r="A805" s="38"/>
      <c r="B805" s="43"/>
      <c r="C805" s="289" t="s">
        <v>18</v>
      </c>
      <c r="D805" s="289" t="s">
        <v>5399</v>
      </c>
      <c r="E805" s="21" t="s">
        <v>18</v>
      </c>
      <c r="F805" s="290">
        <v>0</v>
      </c>
      <c r="G805" s="38"/>
      <c r="H805" s="43"/>
    </row>
    <row r="806" spans="1:8" s="2" customFormat="1" ht="16.899999999999999" customHeight="1">
      <c r="A806" s="38"/>
      <c r="B806" s="43"/>
      <c r="C806" s="289" t="s">
        <v>18</v>
      </c>
      <c r="D806" s="289" t="s">
        <v>5400</v>
      </c>
      <c r="E806" s="21" t="s">
        <v>18</v>
      </c>
      <c r="F806" s="290">
        <v>21.56</v>
      </c>
      <c r="G806" s="38"/>
      <c r="H806" s="43"/>
    </row>
    <row r="807" spans="1:8" s="2" customFormat="1" ht="16.899999999999999" customHeight="1">
      <c r="A807" s="38"/>
      <c r="B807" s="43"/>
      <c r="C807" s="289" t="s">
        <v>18</v>
      </c>
      <c r="D807" s="289" t="s">
        <v>5394</v>
      </c>
      <c r="E807" s="21" t="s">
        <v>18</v>
      </c>
      <c r="F807" s="290">
        <v>-1.77</v>
      </c>
      <c r="G807" s="38"/>
      <c r="H807" s="43"/>
    </row>
    <row r="808" spans="1:8" s="2" customFormat="1" ht="16.899999999999999" customHeight="1">
      <c r="A808" s="38"/>
      <c r="B808" s="43"/>
      <c r="C808" s="289" t="s">
        <v>18</v>
      </c>
      <c r="D808" s="289" t="s">
        <v>5401</v>
      </c>
      <c r="E808" s="21" t="s">
        <v>18</v>
      </c>
      <c r="F808" s="290">
        <v>0</v>
      </c>
      <c r="G808" s="38"/>
      <c r="H808" s="43"/>
    </row>
    <row r="809" spans="1:8" s="2" customFormat="1" ht="16.899999999999999" customHeight="1">
      <c r="A809" s="38"/>
      <c r="B809" s="43"/>
      <c r="C809" s="289" t="s">
        <v>18</v>
      </c>
      <c r="D809" s="289" t="s">
        <v>5402</v>
      </c>
      <c r="E809" s="21" t="s">
        <v>18</v>
      </c>
      <c r="F809" s="290">
        <v>60.05</v>
      </c>
      <c r="G809" s="38"/>
      <c r="H809" s="43"/>
    </row>
    <row r="810" spans="1:8" s="2" customFormat="1" ht="16.899999999999999" customHeight="1">
      <c r="A810" s="38"/>
      <c r="B810" s="43"/>
      <c r="C810" s="289" t="s">
        <v>18</v>
      </c>
      <c r="D810" s="289" t="s">
        <v>5403</v>
      </c>
      <c r="E810" s="21" t="s">
        <v>18</v>
      </c>
      <c r="F810" s="290">
        <v>-5.12</v>
      </c>
      <c r="G810" s="38"/>
      <c r="H810" s="43"/>
    </row>
    <row r="811" spans="1:8" s="2" customFormat="1" ht="16.899999999999999" customHeight="1">
      <c r="A811" s="38"/>
      <c r="B811" s="43"/>
      <c r="C811" s="289" t="s">
        <v>18</v>
      </c>
      <c r="D811" s="289" t="s">
        <v>247</v>
      </c>
      <c r="E811" s="21" t="s">
        <v>18</v>
      </c>
      <c r="F811" s="290">
        <v>164.89</v>
      </c>
      <c r="G811" s="38"/>
      <c r="H811" s="43"/>
    </row>
    <row r="812" spans="1:8" s="2" customFormat="1" ht="16.899999999999999" customHeight="1">
      <c r="A812" s="38"/>
      <c r="B812" s="43"/>
      <c r="C812" s="291" t="s">
        <v>5167</v>
      </c>
      <c r="D812" s="38"/>
      <c r="E812" s="38"/>
      <c r="F812" s="38"/>
      <c r="G812" s="38"/>
      <c r="H812" s="43"/>
    </row>
    <row r="813" spans="1:8" s="2" customFormat="1" ht="22.5">
      <c r="A813" s="38"/>
      <c r="B813" s="43"/>
      <c r="C813" s="289" t="s">
        <v>1791</v>
      </c>
      <c r="D813" s="289" t="s">
        <v>1792</v>
      </c>
      <c r="E813" s="21" t="s">
        <v>129</v>
      </c>
      <c r="F813" s="290">
        <v>164.89</v>
      </c>
      <c r="G813" s="38"/>
      <c r="H813" s="43"/>
    </row>
    <row r="814" spans="1:8" s="2" customFormat="1" ht="16.899999999999999" customHeight="1">
      <c r="A814" s="38"/>
      <c r="B814" s="43"/>
      <c r="C814" s="289" t="s">
        <v>1803</v>
      </c>
      <c r="D814" s="289" t="s">
        <v>1804</v>
      </c>
      <c r="E814" s="21" t="s">
        <v>129</v>
      </c>
      <c r="F814" s="290">
        <v>164.89</v>
      </c>
      <c r="G814" s="38"/>
      <c r="H814" s="43"/>
    </row>
    <row r="815" spans="1:8" s="2" customFormat="1" ht="16.899999999999999" customHeight="1">
      <c r="A815" s="38"/>
      <c r="B815" s="43"/>
      <c r="C815" s="289" t="s">
        <v>2605</v>
      </c>
      <c r="D815" s="289" t="s">
        <v>2606</v>
      </c>
      <c r="E815" s="21" t="s">
        <v>129</v>
      </c>
      <c r="F815" s="290">
        <v>1696.44</v>
      </c>
      <c r="G815" s="38"/>
      <c r="H815" s="43"/>
    </row>
    <row r="816" spans="1:8" s="2" customFormat="1" ht="22.5">
      <c r="A816" s="38"/>
      <c r="B816" s="43"/>
      <c r="C816" s="289" t="s">
        <v>2615</v>
      </c>
      <c r="D816" s="289" t="s">
        <v>2616</v>
      </c>
      <c r="E816" s="21" t="s">
        <v>129</v>
      </c>
      <c r="F816" s="290">
        <v>1696.44</v>
      </c>
      <c r="G816" s="38"/>
      <c r="H816" s="43"/>
    </row>
    <row r="817" spans="1:8" s="2" customFormat="1" ht="16.899999999999999" customHeight="1">
      <c r="A817" s="38"/>
      <c r="B817" s="43"/>
      <c r="C817" s="285" t="s">
        <v>1024</v>
      </c>
      <c r="D817" s="286" t="s">
        <v>1025</v>
      </c>
      <c r="E817" s="287" t="s">
        <v>157</v>
      </c>
      <c r="F817" s="288">
        <v>60.38</v>
      </c>
      <c r="G817" s="38"/>
      <c r="H817" s="43"/>
    </row>
    <row r="818" spans="1:8" s="2" customFormat="1" ht="16.899999999999999" customHeight="1">
      <c r="A818" s="38"/>
      <c r="B818" s="43"/>
      <c r="C818" s="289" t="s">
        <v>18</v>
      </c>
      <c r="D818" s="289" t="s">
        <v>5173</v>
      </c>
      <c r="E818" s="21" t="s">
        <v>18</v>
      </c>
      <c r="F818" s="290">
        <v>0</v>
      </c>
      <c r="G818" s="38"/>
      <c r="H818" s="43"/>
    </row>
    <row r="819" spans="1:8" s="2" customFormat="1" ht="16.899999999999999" customHeight="1">
      <c r="A819" s="38"/>
      <c r="B819" s="43"/>
      <c r="C819" s="289" t="s">
        <v>18</v>
      </c>
      <c r="D819" s="289" t="s">
        <v>5404</v>
      </c>
      <c r="E819" s="21" t="s">
        <v>18</v>
      </c>
      <c r="F819" s="290">
        <v>6.69</v>
      </c>
      <c r="G819" s="38"/>
      <c r="H819" s="43"/>
    </row>
    <row r="820" spans="1:8" s="2" customFormat="1" ht="16.899999999999999" customHeight="1">
      <c r="A820" s="38"/>
      <c r="B820" s="43"/>
      <c r="C820" s="289" t="s">
        <v>18</v>
      </c>
      <c r="D820" s="289" t="s">
        <v>5405</v>
      </c>
      <c r="E820" s="21" t="s">
        <v>18</v>
      </c>
      <c r="F820" s="290">
        <v>0</v>
      </c>
      <c r="G820" s="38"/>
      <c r="H820" s="43"/>
    </row>
    <row r="821" spans="1:8" s="2" customFormat="1" ht="16.899999999999999" customHeight="1">
      <c r="A821" s="38"/>
      <c r="B821" s="43"/>
      <c r="C821" s="289" t="s">
        <v>18</v>
      </c>
      <c r="D821" s="289" t="s">
        <v>5406</v>
      </c>
      <c r="E821" s="21" t="s">
        <v>18</v>
      </c>
      <c r="F821" s="290">
        <v>26.93</v>
      </c>
      <c r="G821" s="38"/>
      <c r="H821" s="43"/>
    </row>
    <row r="822" spans="1:8" s="2" customFormat="1" ht="16.899999999999999" customHeight="1">
      <c r="A822" s="38"/>
      <c r="B822" s="43"/>
      <c r="C822" s="289" t="s">
        <v>18</v>
      </c>
      <c r="D822" s="289" t="s">
        <v>5407</v>
      </c>
      <c r="E822" s="21" t="s">
        <v>18</v>
      </c>
      <c r="F822" s="290">
        <v>0</v>
      </c>
      <c r="G822" s="38"/>
      <c r="H822" s="43"/>
    </row>
    <row r="823" spans="1:8" s="2" customFormat="1" ht="16.899999999999999" customHeight="1">
      <c r="A823" s="38"/>
      <c r="B823" s="43"/>
      <c r="C823" s="289" t="s">
        <v>18</v>
      </c>
      <c r="D823" s="289" t="s">
        <v>5408</v>
      </c>
      <c r="E823" s="21" t="s">
        <v>18</v>
      </c>
      <c r="F823" s="290">
        <v>26.76</v>
      </c>
      <c r="G823" s="38"/>
      <c r="H823" s="43"/>
    </row>
    <row r="824" spans="1:8" s="2" customFormat="1" ht="16.899999999999999" customHeight="1">
      <c r="A824" s="38"/>
      <c r="B824" s="43"/>
      <c r="C824" s="289" t="s">
        <v>18</v>
      </c>
      <c r="D824" s="289" t="s">
        <v>247</v>
      </c>
      <c r="E824" s="21" t="s">
        <v>18</v>
      </c>
      <c r="F824" s="290">
        <v>60.38</v>
      </c>
      <c r="G824" s="38"/>
      <c r="H824" s="43"/>
    </row>
    <row r="825" spans="1:8" s="2" customFormat="1" ht="16.899999999999999" customHeight="1">
      <c r="A825" s="38"/>
      <c r="B825" s="43"/>
      <c r="C825" s="291" t="s">
        <v>5167</v>
      </c>
      <c r="D825" s="38"/>
      <c r="E825" s="38"/>
      <c r="F825" s="38"/>
      <c r="G825" s="38"/>
      <c r="H825" s="43"/>
    </row>
    <row r="826" spans="1:8" s="2" customFormat="1" ht="16.899999999999999" customHeight="1">
      <c r="A826" s="38"/>
      <c r="B826" s="43"/>
      <c r="C826" s="289" t="s">
        <v>1797</v>
      </c>
      <c r="D826" s="289" t="s">
        <v>1798</v>
      </c>
      <c r="E826" s="21" t="s">
        <v>331</v>
      </c>
      <c r="F826" s="290">
        <v>60.38</v>
      </c>
      <c r="G826" s="38"/>
      <c r="H826" s="43"/>
    </row>
    <row r="827" spans="1:8" s="2" customFormat="1" ht="16.899999999999999" customHeight="1">
      <c r="A827" s="38"/>
      <c r="B827" s="43"/>
      <c r="C827" s="289" t="s">
        <v>1809</v>
      </c>
      <c r="D827" s="289" t="s">
        <v>1810</v>
      </c>
      <c r="E827" s="21" t="s">
        <v>331</v>
      </c>
      <c r="F827" s="290">
        <v>60.38</v>
      </c>
      <c r="G827" s="38"/>
      <c r="H827" s="43"/>
    </row>
    <row r="828" spans="1:8" s="2" customFormat="1" ht="16.899999999999999" customHeight="1">
      <c r="A828" s="38"/>
      <c r="B828" s="43"/>
      <c r="C828" s="285" t="s">
        <v>1027</v>
      </c>
      <c r="D828" s="286" t="s">
        <v>1028</v>
      </c>
      <c r="E828" s="287" t="s">
        <v>129</v>
      </c>
      <c r="F828" s="288">
        <v>235.17</v>
      </c>
      <c r="G828" s="38"/>
      <c r="H828" s="43"/>
    </row>
    <row r="829" spans="1:8" s="2" customFormat="1" ht="16.899999999999999" customHeight="1">
      <c r="A829" s="38"/>
      <c r="B829" s="43"/>
      <c r="C829" s="289" t="s">
        <v>18</v>
      </c>
      <c r="D829" s="289" t="s">
        <v>5173</v>
      </c>
      <c r="E829" s="21" t="s">
        <v>18</v>
      </c>
      <c r="F829" s="290">
        <v>0</v>
      </c>
      <c r="G829" s="38"/>
      <c r="H829" s="43"/>
    </row>
    <row r="830" spans="1:8" s="2" customFormat="1" ht="16.899999999999999" customHeight="1">
      <c r="A830" s="38"/>
      <c r="B830" s="43"/>
      <c r="C830" s="289" t="s">
        <v>18</v>
      </c>
      <c r="D830" s="289" t="s">
        <v>5409</v>
      </c>
      <c r="E830" s="21" t="s">
        <v>18</v>
      </c>
      <c r="F830" s="290">
        <v>9.8699999999999992</v>
      </c>
      <c r="G830" s="38"/>
      <c r="H830" s="43"/>
    </row>
    <row r="831" spans="1:8" s="2" customFormat="1" ht="16.899999999999999" customHeight="1">
      <c r="A831" s="38"/>
      <c r="B831" s="43"/>
      <c r="C831" s="289" t="s">
        <v>18</v>
      </c>
      <c r="D831" s="289" t="s">
        <v>5175</v>
      </c>
      <c r="E831" s="21" t="s">
        <v>18</v>
      </c>
      <c r="F831" s="290">
        <v>0</v>
      </c>
      <c r="G831" s="38"/>
      <c r="H831" s="43"/>
    </row>
    <row r="832" spans="1:8" s="2" customFormat="1" ht="16.899999999999999" customHeight="1">
      <c r="A832" s="38"/>
      <c r="B832" s="43"/>
      <c r="C832" s="289" t="s">
        <v>18</v>
      </c>
      <c r="D832" s="289" t="s">
        <v>5410</v>
      </c>
      <c r="E832" s="21" t="s">
        <v>18</v>
      </c>
      <c r="F832" s="290">
        <v>9.19</v>
      </c>
      <c r="G832" s="38"/>
      <c r="H832" s="43"/>
    </row>
    <row r="833" spans="1:8" s="2" customFormat="1" ht="16.899999999999999" customHeight="1">
      <c r="A833" s="38"/>
      <c r="B833" s="43"/>
      <c r="C833" s="289" t="s">
        <v>18</v>
      </c>
      <c r="D833" s="289" t="s">
        <v>506</v>
      </c>
      <c r="E833" s="21" t="s">
        <v>18</v>
      </c>
      <c r="F833" s="290">
        <v>0</v>
      </c>
      <c r="G833" s="38"/>
      <c r="H833" s="43"/>
    </row>
    <row r="834" spans="1:8" s="2" customFormat="1" ht="16.899999999999999" customHeight="1">
      <c r="A834" s="38"/>
      <c r="B834" s="43"/>
      <c r="C834" s="289" t="s">
        <v>18</v>
      </c>
      <c r="D834" s="289" t="s">
        <v>5411</v>
      </c>
      <c r="E834" s="21" t="s">
        <v>18</v>
      </c>
      <c r="F834" s="290">
        <v>13.4</v>
      </c>
      <c r="G834" s="38"/>
      <c r="H834" s="43"/>
    </row>
    <row r="835" spans="1:8" s="2" customFormat="1" ht="16.899999999999999" customHeight="1">
      <c r="A835" s="38"/>
      <c r="B835" s="43"/>
      <c r="C835" s="289" t="s">
        <v>18</v>
      </c>
      <c r="D835" s="289" t="s">
        <v>387</v>
      </c>
      <c r="E835" s="21" t="s">
        <v>18</v>
      </c>
      <c r="F835" s="290">
        <v>0</v>
      </c>
      <c r="G835" s="38"/>
      <c r="H835" s="43"/>
    </row>
    <row r="836" spans="1:8" s="2" customFormat="1" ht="16.899999999999999" customHeight="1">
      <c r="A836" s="38"/>
      <c r="B836" s="43"/>
      <c r="C836" s="289" t="s">
        <v>18</v>
      </c>
      <c r="D836" s="289" t="s">
        <v>5412</v>
      </c>
      <c r="E836" s="21" t="s">
        <v>18</v>
      </c>
      <c r="F836" s="290">
        <v>8.77</v>
      </c>
      <c r="G836" s="38"/>
      <c r="H836" s="43"/>
    </row>
    <row r="837" spans="1:8" s="2" customFormat="1" ht="16.899999999999999" customHeight="1">
      <c r="A837" s="38"/>
      <c r="B837" s="43"/>
      <c r="C837" s="289" t="s">
        <v>18</v>
      </c>
      <c r="D837" s="289" t="s">
        <v>226</v>
      </c>
      <c r="E837" s="21" t="s">
        <v>18</v>
      </c>
      <c r="F837" s="290">
        <v>0</v>
      </c>
      <c r="G837" s="38"/>
      <c r="H837" s="43"/>
    </row>
    <row r="838" spans="1:8" s="2" customFormat="1" ht="16.899999999999999" customHeight="1">
      <c r="A838" s="38"/>
      <c r="B838" s="43"/>
      <c r="C838" s="289" t="s">
        <v>18</v>
      </c>
      <c r="D838" s="289" t="s">
        <v>1062</v>
      </c>
      <c r="E838" s="21" t="s">
        <v>18</v>
      </c>
      <c r="F838" s="290">
        <v>8.43</v>
      </c>
      <c r="G838" s="38"/>
      <c r="H838" s="43"/>
    </row>
    <row r="839" spans="1:8" s="2" customFormat="1" ht="16.899999999999999" customHeight="1">
      <c r="A839" s="38"/>
      <c r="B839" s="43"/>
      <c r="C839" s="289" t="s">
        <v>18</v>
      </c>
      <c r="D839" s="289" t="s">
        <v>846</v>
      </c>
      <c r="E839" s="21" t="s">
        <v>18</v>
      </c>
      <c r="F839" s="290">
        <v>0</v>
      </c>
      <c r="G839" s="38"/>
      <c r="H839" s="43"/>
    </row>
    <row r="840" spans="1:8" s="2" customFormat="1" ht="16.899999999999999" customHeight="1">
      <c r="A840" s="38"/>
      <c r="B840" s="43"/>
      <c r="C840" s="289" t="s">
        <v>18</v>
      </c>
      <c r="D840" s="289" t="s">
        <v>5413</v>
      </c>
      <c r="E840" s="21" t="s">
        <v>18</v>
      </c>
      <c r="F840" s="290">
        <v>10.3</v>
      </c>
      <c r="G840" s="38"/>
      <c r="H840" s="43"/>
    </row>
    <row r="841" spans="1:8" s="2" customFormat="1" ht="16.899999999999999" customHeight="1">
      <c r="A841" s="38"/>
      <c r="B841" s="43"/>
      <c r="C841" s="289" t="s">
        <v>18</v>
      </c>
      <c r="D841" s="289" t="s">
        <v>525</v>
      </c>
      <c r="E841" s="21" t="s">
        <v>18</v>
      </c>
      <c r="F841" s="290">
        <v>0</v>
      </c>
      <c r="G841" s="38"/>
      <c r="H841" s="43"/>
    </row>
    <row r="842" spans="1:8" s="2" customFormat="1" ht="16.899999999999999" customHeight="1">
      <c r="A842" s="38"/>
      <c r="B842" s="43"/>
      <c r="C842" s="289" t="s">
        <v>18</v>
      </c>
      <c r="D842" s="289" t="s">
        <v>5414</v>
      </c>
      <c r="E842" s="21" t="s">
        <v>18</v>
      </c>
      <c r="F842" s="290">
        <v>3.53</v>
      </c>
      <c r="G842" s="38"/>
      <c r="H842" s="43"/>
    </row>
    <row r="843" spans="1:8" s="2" customFormat="1" ht="16.899999999999999" customHeight="1">
      <c r="A843" s="38"/>
      <c r="B843" s="43"/>
      <c r="C843" s="289" t="s">
        <v>18</v>
      </c>
      <c r="D843" s="289" t="s">
        <v>235</v>
      </c>
      <c r="E843" s="21" t="s">
        <v>18</v>
      </c>
      <c r="F843" s="290">
        <v>0</v>
      </c>
      <c r="G843" s="38"/>
      <c r="H843" s="43"/>
    </row>
    <row r="844" spans="1:8" s="2" customFormat="1" ht="16.899999999999999" customHeight="1">
      <c r="A844" s="38"/>
      <c r="B844" s="43"/>
      <c r="C844" s="289" t="s">
        <v>18</v>
      </c>
      <c r="D844" s="289" t="s">
        <v>5415</v>
      </c>
      <c r="E844" s="21" t="s">
        <v>18</v>
      </c>
      <c r="F844" s="290">
        <v>14.44</v>
      </c>
      <c r="G844" s="38"/>
      <c r="H844" s="43"/>
    </row>
    <row r="845" spans="1:8" s="2" customFormat="1" ht="16.899999999999999" customHeight="1">
      <c r="A845" s="38"/>
      <c r="B845" s="43"/>
      <c r="C845" s="289" t="s">
        <v>18</v>
      </c>
      <c r="D845" s="289" t="s">
        <v>1319</v>
      </c>
      <c r="E845" s="21" t="s">
        <v>18</v>
      </c>
      <c r="F845" s="290">
        <v>0</v>
      </c>
      <c r="G845" s="38"/>
      <c r="H845" s="43"/>
    </row>
    <row r="846" spans="1:8" s="2" customFormat="1" ht="16.899999999999999" customHeight="1">
      <c r="A846" s="38"/>
      <c r="B846" s="43"/>
      <c r="C846" s="289" t="s">
        <v>18</v>
      </c>
      <c r="D846" s="289" t="s">
        <v>5416</v>
      </c>
      <c r="E846" s="21" t="s">
        <v>18</v>
      </c>
      <c r="F846" s="290">
        <v>25.35</v>
      </c>
      <c r="G846" s="38"/>
      <c r="H846" s="43"/>
    </row>
    <row r="847" spans="1:8" s="2" customFormat="1" ht="16.899999999999999" customHeight="1">
      <c r="A847" s="38"/>
      <c r="B847" s="43"/>
      <c r="C847" s="289" t="s">
        <v>18</v>
      </c>
      <c r="D847" s="289" t="s">
        <v>5417</v>
      </c>
      <c r="E847" s="21" t="s">
        <v>18</v>
      </c>
      <c r="F847" s="290">
        <v>0</v>
      </c>
      <c r="G847" s="38"/>
      <c r="H847" s="43"/>
    </row>
    <row r="848" spans="1:8" s="2" customFormat="1" ht="16.899999999999999" customHeight="1">
      <c r="A848" s="38"/>
      <c r="B848" s="43"/>
      <c r="C848" s="289" t="s">
        <v>18</v>
      </c>
      <c r="D848" s="289" t="s">
        <v>5418</v>
      </c>
      <c r="E848" s="21" t="s">
        <v>18</v>
      </c>
      <c r="F848" s="290">
        <v>7.64</v>
      </c>
      <c r="G848" s="38"/>
      <c r="H848" s="43"/>
    </row>
    <row r="849" spans="1:8" s="2" customFormat="1" ht="16.899999999999999" customHeight="1">
      <c r="A849" s="38"/>
      <c r="B849" s="43"/>
      <c r="C849" s="289" t="s">
        <v>18</v>
      </c>
      <c r="D849" s="289" t="s">
        <v>5399</v>
      </c>
      <c r="E849" s="21" t="s">
        <v>18</v>
      </c>
      <c r="F849" s="290">
        <v>0</v>
      </c>
      <c r="G849" s="38"/>
      <c r="H849" s="43"/>
    </row>
    <row r="850" spans="1:8" s="2" customFormat="1" ht="16.899999999999999" customHeight="1">
      <c r="A850" s="38"/>
      <c r="B850" s="43"/>
      <c r="C850" s="289" t="s">
        <v>18</v>
      </c>
      <c r="D850" s="289" t="s">
        <v>5419</v>
      </c>
      <c r="E850" s="21" t="s">
        <v>18</v>
      </c>
      <c r="F850" s="290">
        <v>11.96</v>
      </c>
      <c r="G850" s="38"/>
      <c r="H850" s="43"/>
    </row>
    <row r="851" spans="1:8" s="2" customFormat="1" ht="16.899999999999999" customHeight="1">
      <c r="A851" s="38"/>
      <c r="B851" s="43"/>
      <c r="C851" s="289" t="s">
        <v>18</v>
      </c>
      <c r="D851" s="289" t="s">
        <v>5420</v>
      </c>
      <c r="E851" s="21" t="s">
        <v>18</v>
      </c>
      <c r="F851" s="290">
        <v>0</v>
      </c>
      <c r="G851" s="38"/>
      <c r="H851" s="43"/>
    </row>
    <row r="852" spans="1:8" s="2" customFormat="1" ht="16.899999999999999" customHeight="1">
      <c r="A852" s="38"/>
      <c r="B852" s="43"/>
      <c r="C852" s="289" t="s">
        <v>18</v>
      </c>
      <c r="D852" s="289" t="s">
        <v>5421</v>
      </c>
      <c r="E852" s="21" t="s">
        <v>18</v>
      </c>
      <c r="F852" s="290">
        <v>5.91</v>
      </c>
      <c r="G852" s="38"/>
      <c r="H852" s="43"/>
    </row>
    <row r="853" spans="1:8" s="2" customFormat="1" ht="16.899999999999999" customHeight="1">
      <c r="A853" s="38"/>
      <c r="B853" s="43"/>
      <c r="C853" s="289" t="s">
        <v>18</v>
      </c>
      <c r="D853" s="289" t="s">
        <v>5422</v>
      </c>
      <c r="E853" s="21" t="s">
        <v>18</v>
      </c>
      <c r="F853" s="290">
        <v>0</v>
      </c>
      <c r="G853" s="38"/>
      <c r="H853" s="43"/>
    </row>
    <row r="854" spans="1:8" s="2" customFormat="1" ht="16.899999999999999" customHeight="1">
      <c r="A854" s="38"/>
      <c r="B854" s="43"/>
      <c r="C854" s="289" t="s">
        <v>18</v>
      </c>
      <c r="D854" s="289" t="s">
        <v>5423</v>
      </c>
      <c r="E854" s="21" t="s">
        <v>18</v>
      </c>
      <c r="F854" s="290">
        <v>6.97</v>
      </c>
      <c r="G854" s="38"/>
      <c r="H854" s="43"/>
    </row>
    <row r="855" spans="1:8" s="2" customFormat="1" ht="16.899999999999999" customHeight="1">
      <c r="A855" s="38"/>
      <c r="B855" s="43"/>
      <c r="C855" s="289" t="s">
        <v>18</v>
      </c>
      <c r="D855" s="289" t="s">
        <v>5424</v>
      </c>
      <c r="E855" s="21" t="s">
        <v>18</v>
      </c>
      <c r="F855" s="290">
        <v>0</v>
      </c>
      <c r="G855" s="38"/>
      <c r="H855" s="43"/>
    </row>
    <row r="856" spans="1:8" s="2" customFormat="1" ht="16.899999999999999" customHeight="1">
      <c r="A856" s="38"/>
      <c r="B856" s="43"/>
      <c r="C856" s="289" t="s">
        <v>18</v>
      </c>
      <c r="D856" s="289" t="s">
        <v>5425</v>
      </c>
      <c r="E856" s="21" t="s">
        <v>18</v>
      </c>
      <c r="F856" s="290">
        <v>11.67</v>
      </c>
      <c r="G856" s="38"/>
      <c r="H856" s="43"/>
    </row>
    <row r="857" spans="1:8" s="2" customFormat="1" ht="16.899999999999999" customHeight="1">
      <c r="A857" s="38"/>
      <c r="B857" s="43"/>
      <c r="C857" s="289" t="s">
        <v>18</v>
      </c>
      <c r="D857" s="289" t="s">
        <v>1210</v>
      </c>
      <c r="E857" s="21" t="s">
        <v>18</v>
      </c>
      <c r="F857" s="290">
        <v>0</v>
      </c>
      <c r="G857" s="38"/>
      <c r="H857" s="43"/>
    </row>
    <row r="858" spans="1:8" s="2" customFormat="1" ht="16.899999999999999" customHeight="1">
      <c r="A858" s="38"/>
      <c r="B858" s="43"/>
      <c r="C858" s="289" t="s">
        <v>18</v>
      </c>
      <c r="D858" s="289" t="s">
        <v>5426</v>
      </c>
      <c r="E858" s="21" t="s">
        <v>18</v>
      </c>
      <c r="F858" s="290">
        <v>11.85</v>
      </c>
      <c r="G858" s="38"/>
      <c r="H858" s="43"/>
    </row>
    <row r="859" spans="1:8" s="2" customFormat="1" ht="16.899999999999999" customHeight="1">
      <c r="A859" s="38"/>
      <c r="B859" s="43"/>
      <c r="C859" s="289" t="s">
        <v>18</v>
      </c>
      <c r="D859" s="289" t="s">
        <v>1635</v>
      </c>
      <c r="E859" s="21" t="s">
        <v>18</v>
      </c>
      <c r="F859" s="290">
        <v>0</v>
      </c>
      <c r="G859" s="38"/>
      <c r="H859" s="43"/>
    </row>
    <row r="860" spans="1:8" s="2" customFormat="1" ht="16.899999999999999" customHeight="1">
      <c r="A860" s="38"/>
      <c r="B860" s="43"/>
      <c r="C860" s="289" t="s">
        <v>18</v>
      </c>
      <c r="D860" s="289" t="s">
        <v>5427</v>
      </c>
      <c r="E860" s="21" t="s">
        <v>18</v>
      </c>
      <c r="F860" s="290">
        <v>47.65</v>
      </c>
      <c r="G860" s="38"/>
      <c r="H860" s="43"/>
    </row>
    <row r="861" spans="1:8" s="2" customFormat="1" ht="16.899999999999999" customHeight="1">
      <c r="A861" s="38"/>
      <c r="B861" s="43"/>
      <c r="C861" s="289" t="s">
        <v>18</v>
      </c>
      <c r="D861" s="289" t="s">
        <v>239</v>
      </c>
      <c r="E861" s="21" t="s">
        <v>18</v>
      </c>
      <c r="F861" s="290">
        <v>0</v>
      </c>
      <c r="G861" s="38"/>
      <c r="H861" s="43"/>
    </row>
    <row r="862" spans="1:8" s="2" customFormat="1" ht="16.899999999999999" customHeight="1">
      <c r="A862" s="38"/>
      <c r="B862" s="43"/>
      <c r="C862" s="289" t="s">
        <v>18</v>
      </c>
      <c r="D862" s="289" t="s">
        <v>5192</v>
      </c>
      <c r="E862" s="21" t="s">
        <v>18</v>
      </c>
      <c r="F862" s="290">
        <v>28.24</v>
      </c>
      <c r="G862" s="38"/>
      <c r="H862" s="43"/>
    </row>
    <row r="863" spans="1:8" s="2" customFormat="1" ht="16.899999999999999" customHeight="1">
      <c r="A863" s="38"/>
      <c r="B863" s="43"/>
      <c r="C863" s="289" t="s">
        <v>18</v>
      </c>
      <c r="D863" s="289" t="s">
        <v>18</v>
      </c>
      <c r="E863" s="21" t="s">
        <v>18</v>
      </c>
      <c r="F863" s="290">
        <v>0</v>
      </c>
      <c r="G863" s="38"/>
      <c r="H863" s="43"/>
    </row>
    <row r="864" spans="1:8" s="2" customFormat="1" ht="16.899999999999999" customHeight="1">
      <c r="A864" s="38"/>
      <c r="B864" s="43"/>
      <c r="C864" s="289" t="s">
        <v>18</v>
      </c>
      <c r="D864" s="289" t="s">
        <v>247</v>
      </c>
      <c r="E864" s="21" t="s">
        <v>18</v>
      </c>
      <c r="F864" s="290">
        <v>235.17</v>
      </c>
      <c r="G864" s="38"/>
      <c r="H864" s="43"/>
    </row>
    <row r="865" spans="1:8" s="2" customFormat="1" ht="16.899999999999999" customHeight="1">
      <c r="A865" s="38"/>
      <c r="B865" s="43"/>
      <c r="C865" s="291" t="s">
        <v>5167</v>
      </c>
      <c r="D865" s="38"/>
      <c r="E865" s="38"/>
      <c r="F865" s="38"/>
      <c r="G865" s="38"/>
      <c r="H865" s="43"/>
    </row>
    <row r="866" spans="1:8" s="2" customFormat="1" ht="16.899999999999999" customHeight="1">
      <c r="A866" s="38"/>
      <c r="B866" s="43"/>
      <c r="C866" s="289" t="s">
        <v>1353</v>
      </c>
      <c r="D866" s="289" t="s">
        <v>1354</v>
      </c>
      <c r="E866" s="21" t="s">
        <v>129</v>
      </c>
      <c r="F866" s="290">
        <v>460.85</v>
      </c>
      <c r="G866" s="38"/>
      <c r="H866" s="43"/>
    </row>
    <row r="867" spans="1:8" s="2" customFormat="1" ht="16.899999999999999" customHeight="1">
      <c r="A867" s="38"/>
      <c r="B867" s="43"/>
      <c r="C867" s="289" t="s">
        <v>1365</v>
      </c>
      <c r="D867" s="289" t="s">
        <v>1366</v>
      </c>
      <c r="E867" s="21" t="s">
        <v>129</v>
      </c>
      <c r="F867" s="290">
        <v>921.7</v>
      </c>
      <c r="G867" s="38"/>
      <c r="H867" s="43"/>
    </row>
    <row r="868" spans="1:8" s="2" customFormat="1" ht="16.899999999999999" customHeight="1">
      <c r="A868" s="38"/>
      <c r="B868" s="43"/>
      <c r="C868" s="289" t="s">
        <v>2274</v>
      </c>
      <c r="D868" s="289" t="s">
        <v>2275</v>
      </c>
      <c r="E868" s="21" t="s">
        <v>129</v>
      </c>
      <c r="F868" s="290">
        <v>235.17</v>
      </c>
      <c r="G868" s="38"/>
      <c r="H868" s="43"/>
    </row>
    <row r="869" spans="1:8" s="2" customFormat="1" ht="16.899999999999999" customHeight="1">
      <c r="A869" s="38"/>
      <c r="B869" s="43"/>
      <c r="C869" s="289" t="s">
        <v>2280</v>
      </c>
      <c r="D869" s="289" t="s">
        <v>2281</v>
      </c>
      <c r="E869" s="21" t="s">
        <v>129</v>
      </c>
      <c r="F869" s="290">
        <v>235.17</v>
      </c>
      <c r="G869" s="38"/>
      <c r="H869" s="43"/>
    </row>
    <row r="870" spans="1:8" s="2" customFormat="1" ht="16.899999999999999" customHeight="1">
      <c r="A870" s="38"/>
      <c r="B870" s="43"/>
      <c r="C870" s="289" t="s">
        <v>2286</v>
      </c>
      <c r="D870" s="289" t="s">
        <v>2287</v>
      </c>
      <c r="E870" s="21" t="s">
        <v>129</v>
      </c>
      <c r="F870" s="290">
        <v>235.17</v>
      </c>
      <c r="G870" s="38"/>
      <c r="H870" s="43"/>
    </row>
    <row r="871" spans="1:8" s="2" customFormat="1" ht="22.5">
      <c r="A871" s="38"/>
      <c r="B871" s="43"/>
      <c r="C871" s="289" t="s">
        <v>2292</v>
      </c>
      <c r="D871" s="289" t="s">
        <v>2293</v>
      </c>
      <c r="E871" s="21" t="s">
        <v>129</v>
      </c>
      <c r="F871" s="290">
        <v>235.17</v>
      </c>
      <c r="G871" s="38"/>
      <c r="H871" s="43"/>
    </row>
    <row r="872" spans="1:8" s="2" customFormat="1" ht="16.899999999999999" customHeight="1">
      <c r="A872" s="38"/>
      <c r="B872" s="43"/>
      <c r="C872" s="289" t="s">
        <v>2298</v>
      </c>
      <c r="D872" s="289" t="s">
        <v>2299</v>
      </c>
      <c r="E872" s="21" t="s">
        <v>129</v>
      </c>
      <c r="F872" s="290">
        <v>235.17</v>
      </c>
      <c r="G872" s="38"/>
      <c r="H872" s="43"/>
    </row>
    <row r="873" spans="1:8" s="2" customFormat="1" ht="16.899999999999999" customHeight="1">
      <c r="A873" s="38"/>
      <c r="B873" s="43"/>
      <c r="C873" s="289" t="s">
        <v>2576</v>
      </c>
      <c r="D873" s="289" t="s">
        <v>2577</v>
      </c>
      <c r="E873" s="21" t="s">
        <v>129</v>
      </c>
      <c r="F873" s="290">
        <v>460.85</v>
      </c>
      <c r="G873" s="38"/>
      <c r="H873" s="43"/>
    </row>
    <row r="874" spans="1:8" s="2" customFormat="1" ht="22.5">
      <c r="A874" s="38"/>
      <c r="B874" s="43"/>
      <c r="C874" s="289" t="s">
        <v>252</v>
      </c>
      <c r="D874" s="289" t="s">
        <v>253</v>
      </c>
      <c r="E874" s="21" t="s">
        <v>129</v>
      </c>
      <c r="F874" s="290">
        <v>462.35</v>
      </c>
      <c r="G874" s="38"/>
      <c r="H874" s="43"/>
    </row>
    <row r="875" spans="1:8" s="2" customFormat="1" ht="16.899999999999999" customHeight="1">
      <c r="A875" s="38"/>
      <c r="B875" s="43"/>
      <c r="C875" s="289" t="s">
        <v>1589</v>
      </c>
      <c r="D875" s="289" t="s">
        <v>1590</v>
      </c>
      <c r="E875" s="21" t="s">
        <v>129</v>
      </c>
      <c r="F875" s="290">
        <v>921.7</v>
      </c>
      <c r="G875" s="38"/>
      <c r="H875" s="43"/>
    </row>
    <row r="876" spans="1:8" s="2" customFormat="1" ht="16.899999999999999" customHeight="1">
      <c r="A876" s="38"/>
      <c r="B876" s="43"/>
      <c r="C876" s="289" t="s">
        <v>2599</v>
      </c>
      <c r="D876" s="289" t="s">
        <v>2600</v>
      </c>
      <c r="E876" s="21" t="s">
        <v>129</v>
      </c>
      <c r="F876" s="290">
        <v>706.98</v>
      </c>
      <c r="G876" s="38"/>
      <c r="H876" s="43"/>
    </row>
    <row r="877" spans="1:8" s="2" customFormat="1" ht="16.899999999999999" customHeight="1">
      <c r="A877" s="38"/>
      <c r="B877" s="43"/>
      <c r="C877" s="289" t="s">
        <v>2304</v>
      </c>
      <c r="D877" s="289" t="s">
        <v>2305</v>
      </c>
      <c r="E877" s="21" t="s">
        <v>129</v>
      </c>
      <c r="F877" s="290">
        <v>253.05</v>
      </c>
      <c r="G877" s="38"/>
      <c r="H877" s="43"/>
    </row>
    <row r="878" spans="1:8" s="2" customFormat="1" ht="16.899999999999999" customHeight="1">
      <c r="A878" s="38"/>
      <c r="B878" s="43"/>
      <c r="C878" s="285" t="s">
        <v>1030</v>
      </c>
      <c r="D878" s="286" t="s">
        <v>1031</v>
      </c>
      <c r="E878" s="287" t="s">
        <v>157</v>
      </c>
      <c r="F878" s="288">
        <v>266.22000000000003</v>
      </c>
      <c r="G878" s="38"/>
      <c r="H878" s="43"/>
    </row>
    <row r="879" spans="1:8" s="2" customFormat="1" ht="16.899999999999999" customHeight="1">
      <c r="A879" s="38"/>
      <c r="B879" s="43"/>
      <c r="C879" s="289" t="s">
        <v>18</v>
      </c>
      <c r="D879" s="289" t="s">
        <v>5173</v>
      </c>
      <c r="E879" s="21" t="s">
        <v>18</v>
      </c>
      <c r="F879" s="290">
        <v>0</v>
      </c>
      <c r="G879" s="38"/>
      <c r="H879" s="43"/>
    </row>
    <row r="880" spans="1:8" s="2" customFormat="1" ht="16.899999999999999" customHeight="1">
      <c r="A880" s="38"/>
      <c r="B880" s="43"/>
      <c r="C880" s="289" t="s">
        <v>18</v>
      </c>
      <c r="D880" s="289" t="s">
        <v>5351</v>
      </c>
      <c r="E880" s="21" t="s">
        <v>18</v>
      </c>
      <c r="F880" s="290">
        <v>12.78</v>
      </c>
      <c r="G880" s="38"/>
      <c r="H880" s="43"/>
    </row>
    <row r="881" spans="1:8" s="2" customFormat="1" ht="16.899999999999999" customHeight="1">
      <c r="A881" s="38"/>
      <c r="B881" s="43"/>
      <c r="C881" s="289" t="s">
        <v>18</v>
      </c>
      <c r="D881" s="289" t="s">
        <v>5175</v>
      </c>
      <c r="E881" s="21" t="s">
        <v>18</v>
      </c>
      <c r="F881" s="290">
        <v>0</v>
      </c>
      <c r="G881" s="38"/>
      <c r="H881" s="43"/>
    </row>
    <row r="882" spans="1:8" s="2" customFormat="1" ht="16.899999999999999" customHeight="1">
      <c r="A882" s="38"/>
      <c r="B882" s="43"/>
      <c r="C882" s="289" t="s">
        <v>18</v>
      </c>
      <c r="D882" s="289" t="s">
        <v>5428</v>
      </c>
      <c r="E882" s="21" t="s">
        <v>18</v>
      </c>
      <c r="F882" s="290">
        <v>11.86</v>
      </c>
      <c r="G882" s="38"/>
      <c r="H882" s="43"/>
    </row>
    <row r="883" spans="1:8" s="2" customFormat="1" ht="16.899999999999999" customHeight="1">
      <c r="A883" s="38"/>
      <c r="B883" s="43"/>
      <c r="C883" s="289" t="s">
        <v>18</v>
      </c>
      <c r="D883" s="289" t="s">
        <v>506</v>
      </c>
      <c r="E883" s="21" t="s">
        <v>18</v>
      </c>
      <c r="F883" s="290">
        <v>0</v>
      </c>
      <c r="G883" s="38"/>
      <c r="H883" s="43"/>
    </row>
    <row r="884" spans="1:8" s="2" customFormat="1" ht="16.899999999999999" customHeight="1">
      <c r="A884" s="38"/>
      <c r="B884" s="43"/>
      <c r="C884" s="289" t="s">
        <v>18</v>
      </c>
      <c r="D884" s="289" t="s">
        <v>5429</v>
      </c>
      <c r="E884" s="21" t="s">
        <v>18</v>
      </c>
      <c r="F884" s="290">
        <v>15.08</v>
      </c>
      <c r="G884" s="38"/>
      <c r="H884" s="43"/>
    </row>
    <row r="885" spans="1:8" s="2" customFormat="1" ht="16.899999999999999" customHeight="1">
      <c r="A885" s="38"/>
      <c r="B885" s="43"/>
      <c r="C885" s="289" t="s">
        <v>18</v>
      </c>
      <c r="D885" s="289" t="s">
        <v>387</v>
      </c>
      <c r="E885" s="21" t="s">
        <v>18</v>
      </c>
      <c r="F885" s="290">
        <v>0</v>
      </c>
      <c r="G885" s="38"/>
      <c r="H885" s="43"/>
    </row>
    <row r="886" spans="1:8" s="2" customFormat="1" ht="16.899999999999999" customHeight="1">
      <c r="A886" s="38"/>
      <c r="B886" s="43"/>
      <c r="C886" s="289" t="s">
        <v>18</v>
      </c>
      <c r="D886" s="289" t="s">
        <v>5430</v>
      </c>
      <c r="E886" s="21" t="s">
        <v>18</v>
      </c>
      <c r="F886" s="290">
        <v>11.64</v>
      </c>
      <c r="G886" s="38"/>
      <c r="H886" s="43"/>
    </row>
    <row r="887" spans="1:8" s="2" customFormat="1" ht="16.899999999999999" customHeight="1">
      <c r="A887" s="38"/>
      <c r="B887" s="43"/>
      <c r="C887" s="289" t="s">
        <v>18</v>
      </c>
      <c r="D887" s="289" t="s">
        <v>226</v>
      </c>
      <c r="E887" s="21" t="s">
        <v>18</v>
      </c>
      <c r="F887" s="290">
        <v>0</v>
      </c>
      <c r="G887" s="38"/>
      <c r="H887" s="43"/>
    </row>
    <row r="888" spans="1:8" s="2" customFormat="1" ht="16.899999999999999" customHeight="1">
      <c r="A888" s="38"/>
      <c r="B888" s="43"/>
      <c r="C888" s="289" t="s">
        <v>18</v>
      </c>
      <c r="D888" s="289" t="s">
        <v>5355</v>
      </c>
      <c r="E888" s="21" t="s">
        <v>18</v>
      </c>
      <c r="F888" s="290">
        <v>12.1</v>
      </c>
      <c r="G888" s="38"/>
      <c r="H888" s="43"/>
    </row>
    <row r="889" spans="1:8" s="2" customFormat="1" ht="16.899999999999999" customHeight="1">
      <c r="A889" s="38"/>
      <c r="B889" s="43"/>
      <c r="C889" s="289" t="s">
        <v>18</v>
      </c>
      <c r="D889" s="289" t="s">
        <v>846</v>
      </c>
      <c r="E889" s="21" t="s">
        <v>18</v>
      </c>
      <c r="F889" s="290">
        <v>0</v>
      </c>
      <c r="G889" s="38"/>
      <c r="H889" s="43"/>
    </row>
    <row r="890" spans="1:8" s="2" customFormat="1" ht="16.899999999999999" customHeight="1">
      <c r="A890" s="38"/>
      <c r="B890" s="43"/>
      <c r="C890" s="289" t="s">
        <v>18</v>
      </c>
      <c r="D890" s="289" t="s">
        <v>5356</v>
      </c>
      <c r="E890" s="21" t="s">
        <v>18</v>
      </c>
      <c r="F890" s="290">
        <v>16.3</v>
      </c>
      <c r="G890" s="38"/>
      <c r="H890" s="43"/>
    </row>
    <row r="891" spans="1:8" s="2" customFormat="1" ht="16.899999999999999" customHeight="1">
      <c r="A891" s="38"/>
      <c r="B891" s="43"/>
      <c r="C891" s="289" t="s">
        <v>18</v>
      </c>
      <c r="D891" s="289" t="s">
        <v>525</v>
      </c>
      <c r="E891" s="21" t="s">
        <v>18</v>
      </c>
      <c r="F891" s="290">
        <v>0</v>
      </c>
      <c r="G891" s="38"/>
      <c r="H891" s="43"/>
    </row>
    <row r="892" spans="1:8" s="2" customFormat="1" ht="16.899999999999999" customHeight="1">
      <c r="A892" s="38"/>
      <c r="B892" s="43"/>
      <c r="C892" s="289" t="s">
        <v>18</v>
      </c>
      <c r="D892" s="289" t="s">
        <v>5358</v>
      </c>
      <c r="E892" s="21" t="s">
        <v>18</v>
      </c>
      <c r="F892" s="290">
        <v>7.66</v>
      </c>
      <c r="G892" s="38"/>
      <c r="H892" s="43"/>
    </row>
    <row r="893" spans="1:8" s="2" customFormat="1" ht="16.899999999999999" customHeight="1">
      <c r="A893" s="38"/>
      <c r="B893" s="43"/>
      <c r="C893" s="289" t="s">
        <v>18</v>
      </c>
      <c r="D893" s="289" t="s">
        <v>235</v>
      </c>
      <c r="E893" s="21" t="s">
        <v>18</v>
      </c>
      <c r="F893" s="290">
        <v>0</v>
      </c>
      <c r="G893" s="38"/>
      <c r="H893" s="43"/>
    </row>
    <row r="894" spans="1:8" s="2" customFormat="1" ht="16.899999999999999" customHeight="1">
      <c r="A894" s="38"/>
      <c r="B894" s="43"/>
      <c r="C894" s="289" t="s">
        <v>18</v>
      </c>
      <c r="D894" s="289" t="s">
        <v>5431</v>
      </c>
      <c r="E894" s="21" t="s">
        <v>18</v>
      </c>
      <c r="F894" s="290">
        <v>15.66</v>
      </c>
      <c r="G894" s="38"/>
      <c r="H894" s="43"/>
    </row>
    <row r="895" spans="1:8" s="2" customFormat="1" ht="16.899999999999999" customHeight="1">
      <c r="A895" s="38"/>
      <c r="B895" s="43"/>
      <c r="C895" s="289" t="s">
        <v>18</v>
      </c>
      <c r="D895" s="289" t="s">
        <v>1319</v>
      </c>
      <c r="E895" s="21" t="s">
        <v>18</v>
      </c>
      <c r="F895" s="290">
        <v>0</v>
      </c>
      <c r="G895" s="38"/>
      <c r="H895" s="43"/>
    </row>
    <row r="896" spans="1:8" s="2" customFormat="1" ht="16.899999999999999" customHeight="1">
      <c r="A896" s="38"/>
      <c r="B896" s="43"/>
      <c r="C896" s="289" t="s">
        <v>18</v>
      </c>
      <c r="D896" s="289" t="s">
        <v>5360</v>
      </c>
      <c r="E896" s="21" t="s">
        <v>18</v>
      </c>
      <c r="F896" s="290">
        <v>35.78</v>
      </c>
      <c r="G896" s="38"/>
      <c r="H896" s="43"/>
    </row>
    <row r="897" spans="1:8" s="2" customFormat="1" ht="16.899999999999999" customHeight="1">
      <c r="A897" s="38"/>
      <c r="B897" s="43"/>
      <c r="C897" s="289" t="s">
        <v>18</v>
      </c>
      <c r="D897" s="289" t="s">
        <v>5417</v>
      </c>
      <c r="E897" s="21" t="s">
        <v>18</v>
      </c>
      <c r="F897" s="290">
        <v>0</v>
      </c>
      <c r="G897" s="38"/>
      <c r="H897" s="43"/>
    </row>
    <row r="898" spans="1:8" s="2" customFormat="1" ht="16.899999999999999" customHeight="1">
      <c r="A898" s="38"/>
      <c r="B898" s="43"/>
      <c r="C898" s="289" t="s">
        <v>18</v>
      </c>
      <c r="D898" s="289" t="s">
        <v>5432</v>
      </c>
      <c r="E898" s="21" t="s">
        <v>18</v>
      </c>
      <c r="F898" s="290">
        <v>9.3800000000000008</v>
      </c>
      <c r="G898" s="38"/>
      <c r="H898" s="43"/>
    </row>
    <row r="899" spans="1:8" s="2" customFormat="1" ht="16.899999999999999" customHeight="1">
      <c r="A899" s="38"/>
      <c r="B899" s="43"/>
      <c r="C899" s="289" t="s">
        <v>18</v>
      </c>
      <c r="D899" s="289" t="s">
        <v>5399</v>
      </c>
      <c r="E899" s="21" t="s">
        <v>18</v>
      </c>
      <c r="F899" s="290">
        <v>0</v>
      </c>
      <c r="G899" s="38"/>
      <c r="H899" s="43"/>
    </row>
    <row r="900" spans="1:8" s="2" customFormat="1" ht="16.899999999999999" customHeight="1">
      <c r="A900" s="38"/>
      <c r="B900" s="43"/>
      <c r="C900" s="289" t="s">
        <v>18</v>
      </c>
      <c r="D900" s="289" t="s">
        <v>5433</v>
      </c>
      <c r="E900" s="21" t="s">
        <v>18</v>
      </c>
      <c r="F900" s="290">
        <v>13.84</v>
      </c>
      <c r="G900" s="38"/>
      <c r="H900" s="43"/>
    </row>
    <row r="901" spans="1:8" s="2" customFormat="1" ht="16.899999999999999" customHeight="1">
      <c r="A901" s="38"/>
      <c r="B901" s="43"/>
      <c r="C901" s="289" t="s">
        <v>18</v>
      </c>
      <c r="D901" s="289" t="s">
        <v>5420</v>
      </c>
      <c r="E901" s="21" t="s">
        <v>18</v>
      </c>
      <c r="F901" s="290">
        <v>0</v>
      </c>
      <c r="G901" s="38"/>
      <c r="H901" s="43"/>
    </row>
    <row r="902" spans="1:8" s="2" customFormat="1" ht="16.899999999999999" customHeight="1">
      <c r="A902" s="38"/>
      <c r="B902" s="43"/>
      <c r="C902" s="289" t="s">
        <v>18</v>
      </c>
      <c r="D902" s="289" t="s">
        <v>5434</v>
      </c>
      <c r="E902" s="21" t="s">
        <v>18</v>
      </c>
      <c r="F902" s="290">
        <v>8.98</v>
      </c>
      <c r="G902" s="38"/>
      <c r="H902" s="43"/>
    </row>
    <row r="903" spans="1:8" s="2" customFormat="1" ht="16.899999999999999" customHeight="1">
      <c r="A903" s="38"/>
      <c r="B903" s="43"/>
      <c r="C903" s="289" t="s">
        <v>18</v>
      </c>
      <c r="D903" s="289" t="s">
        <v>5422</v>
      </c>
      <c r="E903" s="21" t="s">
        <v>18</v>
      </c>
      <c r="F903" s="290">
        <v>0</v>
      </c>
      <c r="G903" s="38"/>
      <c r="H903" s="43"/>
    </row>
    <row r="904" spans="1:8" s="2" customFormat="1" ht="16.899999999999999" customHeight="1">
      <c r="A904" s="38"/>
      <c r="B904" s="43"/>
      <c r="C904" s="289" t="s">
        <v>18</v>
      </c>
      <c r="D904" s="289" t="s">
        <v>5364</v>
      </c>
      <c r="E904" s="21" t="s">
        <v>18</v>
      </c>
      <c r="F904" s="290">
        <v>11.02</v>
      </c>
      <c r="G904" s="38"/>
      <c r="H904" s="43"/>
    </row>
    <row r="905" spans="1:8" s="2" customFormat="1" ht="16.899999999999999" customHeight="1">
      <c r="A905" s="38"/>
      <c r="B905" s="43"/>
      <c r="C905" s="289" t="s">
        <v>18</v>
      </c>
      <c r="D905" s="289" t="s">
        <v>5424</v>
      </c>
      <c r="E905" s="21" t="s">
        <v>18</v>
      </c>
      <c r="F905" s="290">
        <v>0</v>
      </c>
      <c r="G905" s="38"/>
      <c r="H905" s="43"/>
    </row>
    <row r="906" spans="1:8" s="2" customFormat="1" ht="16.899999999999999" customHeight="1">
      <c r="A906" s="38"/>
      <c r="B906" s="43"/>
      <c r="C906" s="289" t="s">
        <v>18</v>
      </c>
      <c r="D906" s="289" t="s">
        <v>5365</v>
      </c>
      <c r="E906" s="21" t="s">
        <v>18</v>
      </c>
      <c r="F906" s="290">
        <v>13.68</v>
      </c>
      <c r="G906" s="38"/>
      <c r="H906" s="43"/>
    </row>
    <row r="907" spans="1:8" s="2" customFormat="1" ht="16.899999999999999" customHeight="1">
      <c r="A907" s="38"/>
      <c r="B907" s="43"/>
      <c r="C907" s="289" t="s">
        <v>18</v>
      </c>
      <c r="D907" s="289" t="s">
        <v>1210</v>
      </c>
      <c r="E907" s="21" t="s">
        <v>18</v>
      </c>
      <c r="F907" s="290">
        <v>0</v>
      </c>
      <c r="G907" s="38"/>
      <c r="H907" s="43"/>
    </row>
    <row r="908" spans="1:8" s="2" customFormat="1" ht="16.899999999999999" customHeight="1">
      <c r="A908" s="38"/>
      <c r="B908" s="43"/>
      <c r="C908" s="289" t="s">
        <v>18</v>
      </c>
      <c r="D908" s="289" t="s">
        <v>5366</v>
      </c>
      <c r="E908" s="21" t="s">
        <v>18</v>
      </c>
      <c r="F908" s="290">
        <v>13.78</v>
      </c>
      <c r="G908" s="38"/>
      <c r="H908" s="43"/>
    </row>
    <row r="909" spans="1:8" s="2" customFormat="1" ht="16.899999999999999" customHeight="1">
      <c r="A909" s="38"/>
      <c r="B909" s="43"/>
      <c r="C909" s="289" t="s">
        <v>18</v>
      </c>
      <c r="D909" s="289" t="s">
        <v>1635</v>
      </c>
      <c r="E909" s="21" t="s">
        <v>18</v>
      </c>
      <c r="F909" s="290">
        <v>0</v>
      </c>
      <c r="G909" s="38"/>
      <c r="H909" s="43"/>
    </row>
    <row r="910" spans="1:8" s="2" customFormat="1" ht="16.899999999999999" customHeight="1">
      <c r="A910" s="38"/>
      <c r="B910" s="43"/>
      <c r="C910" s="289" t="s">
        <v>18</v>
      </c>
      <c r="D910" s="289" t="s">
        <v>5435</v>
      </c>
      <c r="E910" s="21" t="s">
        <v>18</v>
      </c>
      <c r="F910" s="290">
        <v>33.94</v>
      </c>
      <c r="G910" s="38"/>
      <c r="H910" s="43"/>
    </row>
    <row r="911" spans="1:8" s="2" customFormat="1" ht="16.899999999999999" customHeight="1">
      <c r="A911" s="38"/>
      <c r="B911" s="43"/>
      <c r="C911" s="289" t="s">
        <v>18</v>
      </c>
      <c r="D911" s="289" t="s">
        <v>239</v>
      </c>
      <c r="E911" s="21" t="s">
        <v>18</v>
      </c>
      <c r="F911" s="290">
        <v>0</v>
      </c>
      <c r="G911" s="38"/>
      <c r="H911" s="43"/>
    </row>
    <row r="912" spans="1:8" s="2" customFormat="1" ht="16.899999999999999" customHeight="1">
      <c r="A912" s="38"/>
      <c r="B912" s="43"/>
      <c r="C912" s="289" t="s">
        <v>18</v>
      </c>
      <c r="D912" s="289" t="s">
        <v>5436</v>
      </c>
      <c r="E912" s="21" t="s">
        <v>18</v>
      </c>
      <c r="F912" s="290">
        <v>22.74</v>
      </c>
      <c r="G912" s="38"/>
      <c r="H912" s="43"/>
    </row>
    <row r="913" spans="1:8" s="2" customFormat="1" ht="16.899999999999999" customHeight="1">
      <c r="A913" s="38"/>
      <c r="B913" s="43"/>
      <c r="C913" s="289" t="s">
        <v>18</v>
      </c>
      <c r="D913" s="289" t="s">
        <v>247</v>
      </c>
      <c r="E913" s="21" t="s">
        <v>18</v>
      </c>
      <c r="F913" s="290">
        <v>266.22000000000003</v>
      </c>
      <c r="G913" s="38"/>
      <c r="H913" s="43"/>
    </row>
    <row r="914" spans="1:8" s="2" customFormat="1" ht="16.899999999999999" customHeight="1">
      <c r="A914" s="38"/>
      <c r="B914" s="43"/>
      <c r="C914" s="291" t="s">
        <v>5167</v>
      </c>
      <c r="D914" s="38"/>
      <c r="E914" s="38"/>
      <c r="F914" s="38"/>
      <c r="G914" s="38"/>
      <c r="H914" s="43"/>
    </row>
    <row r="915" spans="1:8" s="2" customFormat="1" ht="16.899999999999999" customHeight="1">
      <c r="A915" s="38"/>
      <c r="B915" s="43"/>
      <c r="C915" s="289" t="s">
        <v>2311</v>
      </c>
      <c r="D915" s="289" t="s">
        <v>2312</v>
      </c>
      <c r="E915" s="21" t="s">
        <v>331</v>
      </c>
      <c r="F915" s="290">
        <v>248.72</v>
      </c>
      <c r="G915" s="38"/>
      <c r="H915" s="43"/>
    </row>
    <row r="916" spans="1:8" s="2" customFormat="1" ht="16.899999999999999" customHeight="1">
      <c r="A916" s="38"/>
      <c r="B916" s="43"/>
      <c r="C916" s="285" t="s">
        <v>148</v>
      </c>
      <c r="D916" s="286" t="s">
        <v>149</v>
      </c>
      <c r="E916" s="287" t="s">
        <v>129</v>
      </c>
      <c r="F916" s="288">
        <v>249.16</v>
      </c>
      <c r="G916" s="38"/>
      <c r="H916" s="43"/>
    </row>
    <row r="917" spans="1:8" s="2" customFormat="1" ht="16.899999999999999" customHeight="1">
      <c r="A917" s="38"/>
      <c r="B917" s="43"/>
      <c r="C917" s="289" t="s">
        <v>18</v>
      </c>
      <c r="D917" s="289" t="s">
        <v>222</v>
      </c>
      <c r="E917" s="21" t="s">
        <v>18</v>
      </c>
      <c r="F917" s="290">
        <v>0</v>
      </c>
      <c r="G917" s="38"/>
      <c r="H917" s="43"/>
    </row>
    <row r="918" spans="1:8" s="2" customFormat="1" ht="16.899999999999999" customHeight="1">
      <c r="A918" s="38"/>
      <c r="B918" s="43"/>
      <c r="C918" s="289" t="s">
        <v>18</v>
      </c>
      <c r="D918" s="289" t="s">
        <v>223</v>
      </c>
      <c r="E918" s="21" t="s">
        <v>18</v>
      </c>
      <c r="F918" s="290">
        <v>0</v>
      </c>
      <c r="G918" s="38"/>
      <c r="H918" s="43"/>
    </row>
    <row r="919" spans="1:8" s="2" customFormat="1" ht="16.899999999999999" customHeight="1">
      <c r="A919" s="38"/>
      <c r="B919" s="43"/>
      <c r="C919" s="289" t="s">
        <v>18</v>
      </c>
      <c r="D919" s="289" t="s">
        <v>224</v>
      </c>
      <c r="E919" s="21" t="s">
        <v>18</v>
      </c>
      <c r="F919" s="290">
        <v>68.72</v>
      </c>
      <c r="G919" s="38"/>
      <c r="H919" s="43"/>
    </row>
    <row r="920" spans="1:8" s="2" customFormat="1" ht="16.899999999999999" customHeight="1">
      <c r="A920" s="38"/>
      <c r="B920" s="43"/>
      <c r="C920" s="289" t="s">
        <v>18</v>
      </c>
      <c r="D920" s="289" t="s">
        <v>225</v>
      </c>
      <c r="E920" s="21" t="s">
        <v>18</v>
      </c>
      <c r="F920" s="290">
        <v>7.89</v>
      </c>
      <c r="G920" s="38"/>
      <c r="H920" s="43"/>
    </row>
    <row r="921" spans="1:8" s="2" customFormat="1" ht="16.899999999999999" customHeight="1">
      <c r="A921" s="38"/>
      <c r="B921" s="43"/>
      <c r="C921" s="289" t="s">
        <v>18</v>
      </c>
      <c r="D921" s="289" t="s">
        <v>226</v>
      </c>
      <c r="E921" s="21" t="s">
        <v>18</v>
      </c>
      <c r="F921" s="290">
        <v>0</v>
      </c>
      <c r="G921" s="38"/>
      <c r="H921" s="43"/>
    </row>
    <row r="922" spans="1:8" s="2" customFormat="1" ht="16.899999999999999" customHeight="1">
      <c r="A922" s="38"/>
      <c r="B922" s="43"/>
      <c r="C922" s="289" t="s">
        <v>18</v>
      </c>
      <c r="D922" s="289" t="s">
        <v>227</v>
      </c>
      <c r="E922" s="21" t="s">
        <v>18</v>
      </c>
      <c r="F922" s="290">
        <v>5.58</v>
      </c>
      <c r="G922" s="38"/>
      <c r="H922" s="43"/>
    </row>
    <row r="923" spans="1:8" s="2" customFormat="1" ht="16.899999999999999" customHeight="1">
      <c r="A923" s="38"/>
      <c r="B923" s="43"/>
      <c r="C923" s="289" t="s">
        <v>18</v>
      </c>
      <c r="D923" s="289" t="s">
        <v>228</v>
      </c>
      <c r="E923" s="21" t="s">
        <v>18</v>
      </c>
      <c r="F923" s="290">
        <v>0</v>
      </c>
      <c r="G923" s="38"/>
      <c r="H923" s="43"/>
    </row>
    <row r="924" spans="1:8" s="2" customFormat="1" ht="16.899999999999999" customHeight="1">
      <c r="A924" s="38"/>
      <c r="B924" s="43"/>
      <c r="C924" s="289" t="s">
        <v>18</v>
      </c>
      <c r="D924" s="289" t="s">
        <v>229</v>
      </c>
      <c r="E924" s="21" t="s">
        <v>18</v>
      </c>
      <c r="F924" s="290">
        <v>4.5199999999999996</v>
      </c>
      <c r="G924" s="38"/>
      <c r="H924" s="43"/>
    </row>
    <row r="925" spans="1:8" s="2" customFormat="1" ht="16.899999999999999" customHeight="1">
      <c r="A925" s="38"/>
      <c r="B925" s="43"/>
      <c r="C925" s="289" t="s">
        <v>18</v>
      </c>
      <c r="D925" s="289" t="s">
        <v>230</v>
      </c>
      <c r="E925" s="21" t="s">
        <v>18</v>
      </c>
      <c r="F925" s="290">
        <v>0</v>
      </c>
      <c r="G925" s="38"/>
      <c r="H925" s="43"/>
    </row>
    <row r="926" spans="1:8" s="2" customFormat="1" ht="16.899999999999999" customHeight="1">
      <c r="A926" s="38"/>
      <c r="B926" s="43"/>
      <c r="C926" s="289" t="s">
        <v>18</v>
      </c>
      <c r="D926" s="289" t="s">
        <v>231</v>
      </c>
      <c r="E926" s="21" t="s">
        <v>18</v>
      </c>
      <c r="F926" s="290">
        <v>1.72</v>
      </c>
      <c r="G926" s="38"/>
      <c r="H926" s="43"/>
    </row>
    <row r="927" spans="1:8" s="2" customFormat="1" ht="16.899999999999999" customHeight="1">
      <c r="A927" s="38"/>
      <c r="B927" s="43"/>
      <c r="C927" s="289" t="s">
        <v>18</v>
      </c>
      <c r="D927" s="289" t="s">
        <v>232</v>
      </c>
      <c r="E927" s="21" t="s">
        <v>18</v>
      </c>
      <c r="F927" s="290">
        <v>1.46</v>
      </c>
      <c r="G927" s="38"/>
      <c r="H927" s="43"/>
    </row>
    <row r="928" spans="1:8" s="2" customFormat="1" ht="16.899999999999999" customHeight="1">
      <c r="A928" s="38"/>
      <c r="B928" s="43"/>
      <c r="C928" s="289" t="s">
        <v>18</v>
      </c>
      <c r="D928" s="289" t="s">
        <v>233</v>
      </c>
      <c r="E928" s="21" t="s">
        <v>18</v>
      </c>
      <c r="F928" s="290">
        <v>11.58</v>
      </c>
      <c r="G928" s="38"/>
      <c r="H928" s="43"/>
    </row>
    <row r="929" spans="1:8" s="2" customFormat="1" ht="16.899999999999999" customHeight="1">
      <c r="A929" s="38"/>
      <c r="B929" s="43"/>
      <c r="C929" s="289" t="s">
        <v>18</v>
      </c>
      <c r="D929" s="289" t="s">
        <v>234</v>
      </c>
      <c r="E929" s="21" t="s">
        <v>18</v>
      </c>
      <c r="F929" s="290">
        <v>1.9</v>
      </c>
      <c r="G929" s="38"/>
      <c r="H929" s="43"/>
    </row>
    <row r="930" spans="1:8" s="2" customFormat="1" ht="16.899999999999999" customHeight="1">
      <c r="A930" s="38"/>
      <c r="B930" s="43"/>
      <c r="C930" s="289" t="s">
        <v>18</v>
      </c>
      <c r="D930" s="289" t="s">
        <v>235</v>
      </c>
      <c r="E930" s="21" t="s">
        <v>18</v>
      </c>
      <c r="F930" s="290">
        <v>0</v>
      </c>
      <c r="G930" s="38"/>
      <c r="H930" s="43"/>
    </row>
    <row r="931" spans="1:8" s="2" customFormat="1" ht="16.899999999999999" customHeight="1">
      <c r="A931" s="38"/>
      <c r="B931" s="43"/>
      <c r="C931" s="289" t="s">
        <v>18</v>
      </c>
      <c r="D931" s="289" t="s">
        <v>236</v>
      </c>
      <c r="E931" s="21" t="s">
        <v>18</v>
      </c>
      <c r="F931" s="290">
        <v>9.3800000000000008</v>
      </c>
      <c r="G931" s="38"/>
      <c r="H931" s="43"/>
    </row>
    <row r="932" spans="1:8" s="2" customFormat="1" ht="16.899999999999999" customHeight="1">
      <c r="A932" s="38"/>
      <c r="B932" s="43"/>
      <c r="C932" s="289" t="s">
        <v>18</v>
      </c>
      <c r="D932" s="289" t="s">
        <v>237</v>
      </c>
      <c r="E932" s="21" t="s">
        <v>18</v>
      </c>
      <c r="F932" s="290">
        <v>0</v>
      </c>
      <c r="G932" s="38"/>
      <c r="H932" s="43"/>
    </row>
    <row r="933" spans="1:8" s="2" customFormat="1" ht="16.899999999999999" customHeight="1">
      <c r="A933" s="38"/>
      <c r="B933" s="43"/>
      <c r="C933" s="289" t="s">
        <v>18</v>
      </c>
      <c r="D933" s="289" t="s">
        <v>238</v>
      </c>
      <c r="E933" s="21" t="s">
        <v>18</v>
      </c>
      <c r="F933" s="290">
        <v>60.9</v>
      </c>
      <c r="G933" s="38"/>
      <c r="H933" s="43"/>
    </row>
    <row r="934" spans="1:8" s="2" customFormat="1" ht="16.899999999999999" customHeight="1">
      <c r="A934" s="38"/>
      <c r="B934" s="43"/>
      <c r="C934" s="289" t="s">
        <v>18</v>
      </c>
      <c r="D934" s="289" t="s">
        <v>239</v>
      </c>
      <c r="E934" s="21" t="s">
        <v>18</v>
      </c>
      <c r="F934" s="290">
        <v>0</v>
      </c>
      <c r="G934" s="38"/>
      <c r="H934" s="43"/>
    </row>
    <row r="935" spans="1:8" s="2" customFormat="1" ht="16.899999999999999" customHeight="1">
      <c r="A935" s="38"/>
      <c r="B935" s="43"/>
      <c r="C935" s="289" t="s">
        <v>18</v>
      </c>
      <c r="D935" s="289" t="s">
        <v>240</v>
      </c>
      <c r="E935" s="21" t="s">
        <v>18</v>
      </c>
      <c r="F935" s="290">
        <v>6</v>
      </c>
      <c r="G935" s="38"/>
      <c r="H935" s="43"/>
    </row>
    <row r="936" spans="1:8" s="2" customFormat="1" ht="16.899999999999999" customHeight="1">
      <c r="A936" s="38"/>
      <c r="B936" s="43"/>
      <c r="C936" s="289" t="s">
        <v>18</v>
      </c>
      <c r="D936" s="289" t="s">
        <v>241</v>
      </c>
      <c r="E936" s="21" t="s">
        <v>18</v>
      </c>
      <c r="F936" s="290">
        <v>179.65</v>
      </c>
      <c r="G936" s="38"/>
      <c r="H936" s="43"/>
    </row>
    <row r="937" spans="1:8" s="2" customFormat="1" ht="16.899999999999999" customHeight="1">
      <c r="A937" s="38"/>
      <c r="B937" s="43"/>
      <c r="C937" s="289" t="s">
        <v>18</v>
      </c>
      <c r="D937" s="289" t="s">
        <v>242</v>
      </c>
      <c r="E937" s="21" t="s">
        <v>18</v>
      </c>
      <c r="F937" s="290">
        <v>0</v>
      </c>
      <c r="G937" s="38"/>
      <c r="H937" s="43"/>
    </row>
    <row r="938" spans="1:8" s="2" customFormat="1" ht="16.899999999999999" customHeight="1">
      <c r="A938" s="38"/>
      <c r="B938" s="43"/>
      <c r="C938" s="289" t="s">
        <v>18</v>
      </c>
      <c r="D938" s="289" t="s">
        <v>243</v>
      </c>
      <c r="E938" s="21" t="s">
        <v>18</v>
      </c>
      <c r="F938" s="290">
        <v>0</v>
      </c>
      <c r="G938" s="38"/>
      <c r="H938" s="43"/>
    </row>
    <row r="939" spans="1:8" s="2" customFormat="1" ht="16.899999999999999" customHeight="1">
      <c r="A939" s="38"/>
      <c r="B939" s="43"/>
      <c r="C939" s="289" t="s">
        <v>18</v>
      </c>
      <c r="D939" s="289" t="s">
        <v>244</v>
      </c>
      <c r="E939" s="21" t="s">
        <v>18</v>
      </c>
      <c r="F939" s="290">
        <v>8.85</v>
      </c>
      <c r="G939" s="38"/>
      <c r="H939" s="43"/>
    </row>
    <row r="940" spans="1:8" s="2" customFormat="1" ht="16.899999999999999" customHeight="1">
      <c r="A940" s="38"/>
      <c r="B940" s="43"/>
      <c r="C940" s="289" t="s">
        <v>18</v>
      </c>
      <c r="D940" s="289" t="s">
        <v>245</v>
      </c>
      <c r="E940" s="21" t="s">
        <v>18</v>
      </c>
      <c r="F940" s="290">
        <v>0</v>
      </c>
      <c r="G940" s="38"/>
      <c r="H940" s="43"/>
    </row>
    <row r="941" spans="1:8" s="2" customFormat="1" ht="16.899999999999999" customHeight="1">
      <c r="A941" s="38"/>
      <c r="B941" s="43"/>
      <c r="C941" s="289" t="s">
        <v>18</v>
      </c>
      <c r="D941" s="289" t="s">
        <v>246</v>
      </c>
      <c r="E941" s="21" t="s">
        <v>18</v>
      </c>
      <c r="F941" s="290">
        <v>60.66</v>
      </c>
      <c r="G941" s="38"/>
      <c r="H941" s="43"/>
    </row>
    <row r="942" spans="1:8" s="2" customFormat="1" ht="16.899999999999999" customHeight="1">
      <c r="A942" s="38"/>
      <c r="B942" s="43"/>
      <c r="C942" s="289" t="s">
        <v>18</v>
      </c>
      <c r="D942" s="289" t="s">
        <v>241</v>
      </c>
      <c r="E942" s="21" t="s">
        <v>18</v>
      </c>
      <c r="F942" s="290">
        <v>69.510000000000005</v>
      </c>
      <c r="G942" s="38"/>
      <c r="H942" s="43"/>
    </row>
    <row r="943" spans="1:8" s="2" customFormat="1" ht="16.899999999999999" customHeight="1">
      <c r="A943" s="38"/>
      <c r="B943" s="43"/>
      <c r="C943" s="289" t="s">
        <v>18</v>
      </c>
      <c r="D943" s="289" t="s">
        <v>247</v>
      </c>
      <c r="E943" s="21" t="s">
        <v>18</v>
      </c>
      <c r="F943" s="290">
        <v>249.16</v>
      </c>
      <c r="G943" s="38"/>
      <c r="H943" s="43"/>
    </row>
    <row r="944" spans="1:8" s="2" customFormat="1" ht="16.899999999999999" customHeight="1">
      <c r="A944" s="38"/>
      <c r="B944" s="43"/>
      <c r="C944" s="291" t="s">
        <v>5167</v>
      </c>
      <c r="D944" s="38"/>
      <c r="E944" s="38"/>
      <c r="F944" s="38"/>
      <c r="G944" s="38"/>
      <c r="H944" s="43"/>
    </row>
    <row r="945" spans="1:8" s="2" customFormat="1" ht="22.5">
      <c r="A945" s="38"/>
      <c r="B945" s="43"/>
      <c r="C945" s="289" t="s">
        <v>1358</v>
      </c>
      <c r="D945" s="289" t="s">
        <v>1359</v>
      </c>
      <c r="E945" s="21" t="s">
        <v>129</v>
      </c>
      <c r="F945" s="290">
        <v>346.7</v>
      </c>
      <c r="G945" s="38"/>
      <c r="H945" s="43"/>
    </row>
    <row r="946" spans="1:8" s="2" customFormat="1" ht="16.899999999999999" customHeight="1">
      <c r="A946" s="38"/>
      <c r="B946" s="43"/>
      <c r="C946" s="285" t="s">
        <v>1033</v>
      </c>
      <c r="D946" s="286" t="s">
        <v>1034</v>
      </c>
      <c r="E946" s="287" t="s">
        <v>129</v>
      </c>
      <c r="F946" s="288">
        <v>91.06</v>
      </c>
      <c r="G946" s="38"/>
      <c r="H946" s="43"/>
    </row>
    <row r="947" spans="1:8" s="2" customFormat="1" ht="16.899999999999999" customHeight="1">
      <c r="A947" s="38"/>
      <c r="B947" s="43"/>
      <c r="C947" s="289" t="s">
        <v>18</v>
      </c>
      <c r="D947" s="289" t="s">
        <v>2391</v>
      </c>
      <c r="E947" s="21" t="s">
        <v>18</v>
      </c>
      <c r="F947" s="290">
        <v>0</v>
      </c>
      <c r="G947" s="38"/>
      <c r="H947" s="43"/>
    </row>
    <row r="948" spans="1:8" s="2" customFormat="1" ht="16.899999999999999" customHeight="1">
      <c r="A948" s="38"/>
      <c r="B948" s="43"/>
      <c r="C948" s="289" t="s">
        <v>18</v>
      </c>
      <c r="D948" s="289" t="s">
        <v>5437</v>
      </c>
      <c r="E948" s="21" t="s">
        <v>18</v>
      </c>
      <c r="F948" s="290">
        <v>21.97</v>
      </c>
      <c r="G948" s="38"/>
      <c r="H948" s="43"/>
    </row>
    <row r="949" spans="1:8" s="2" customFormat="1" ht="16.899999999999999" customHeight="1">
      <c r="A949" s="38"/>
      <c r="B949" s="43"/>
      <c r="C949" s="289" t="s">
        <v>18</v>
      </c>
      <c r="D949" s="289" t="s">
        <v>510</v>
      </c>
      <c r="E949" s="21" t="s">
        <v>18</v>
      </c>
      <c r="F949" s="290">
        <v>0</v>
      </c>
      <c r="G949" s="38"/>
      <c r="H949" s="43"/>
    </row>
    <row r="950" spans="1:8" s="2" customFormat="1" ht="16.899999999999999" customHeight="1">
      <c r="A950" s="38"/>
      <c r="B950" s="43"/>
      <c r="C950" s="289" t="s">
        <v>18</v>
      </c>
      <c r="D950" s="289" t="s">
        <v>5369</v>
      </c>
      <c r="E950" s="21" t="s">
        <v>18</v>
      </c>
      <c r="F950" s="290">
        <v>5.75</v>
      </c>
      <c r="G950" s="38"/>
      <c r="H950" s="43"/>
    </row>
    <row r="951" spans="1:8" s="2" customFormat="1" ht="16.899999999999999" customHeight="1">
      <c r="A951" s="38"/>
      <c r="B951" s="43"/>
      <c r="C951" s="289" t="s">
        <v>18</v>
      </c>
      <c r="D951" s="289" t="s">
        <v>5438</v>
      </c>
      <c r="E951" s="21" t="s">
        <v>18</v>
      </c>
      <c r="F951" s="290">
        <v>0</v>
      </c>
      <c r="G951" s="38"/>
      <c r="H951" s="43"/>
    </row>
    <row r="952" spans="1:8" s="2" customFormat="1" ht="16.899999999999999" customHeight="1">
      <c r="A952" s="38"/>
      <c r="B952" s="43"/>
      <c r="C952" s="289" t="s">
        <v>18</v>
      </c>
      <c r="D952" s="289" t="s">
        <v>5439</v>
      </c>
      <c r="E952" s="21" t="s">
        <v>18</v>
      </c>
      <c r="F952" s="290">
        <v>63.34</v>
      </c>
      <c r="G952" s="38"/>
      <c r="H952" s="43"/>
    </row>
    <row r="953" spans="1:8" s="2" customFormat="1" ht="16.899999999999999" customHeight="1">
      <c r="A953" s="38"/>
      <c r="B953" s="43"/>
      <c r="C953" s="289" t="s">
        <v>18</v>
      </c>
      <c r="D953" s="289" t="s">
        <v>247</v>
      </c>
      <c r="E953" s="21" t="s">
        <v>18</v>
      </c>
      <c r="F953" s="290">
        <v>91.06</v>
      </c>
      <c r="G953" s="38"/>
      <c r="H953" s="43"/>
    </row>
    <row r="954" spans="1:8" s="2" customFormat="1" ht="16.899999999999999" customHeight="1">
      <c r="A954" s="38"/>
      <c r="B954" s="43"/>
      <c r="C954" s="291" t="s">
        <v>5167</v>
      </c>
      <c r="D954" s="38"/>
      <c r="E954" s="38"/>
      <c r="F954" s="38"/>
      <c r="G954" s="38"/>
      <c r="H954" s="43"/>
    </row>
    <row r="955" spans="1:8" s="2" customFormat="1" ht="16.899999999999999" customHeight="1">
      <c r="A955" s="38"/>
      <c r="B955" s="43"/>
      <c r="C955" s="289" t="s">
        <v>1842</v>
      </c>
      <c r="D955" s="289" t="s">
        <v>1843</v>
      </c>
      <c r="E955" s="21" t="s">
        <v>129</v>
      </c>
      <c r="F955" s="290">
        <v>91.06</v>
      </c>
      <c r="G955" s="38"/>
      <c r="H955" s="43"/>
    </row>
    <row r="956" spans="1:8" s="2" customFormat="1" ht="16.899999999999999" customHeight="1">
      <c r="A956" s="38"/>
      <c r="B956" s="43"/>
      <c r="C956" s="289" t="s">
        <v>1873</v>
      </c>
      <c r="D956" s="289" t="s">
        <v>1874</v>
      </c>
      <c r="E956" s="21" t="s">
        <v>129</v>
      </c>
      <c r="F956" s="290">
        <v>508.5</v>
      </c>
      <c r="G956" s="38"/>
      <c r="H956" s="43"/>
    </row>
    <row r="957" spans="1:8" s="2" customFormat="1" ht="16.899999999999999" customHeight="1">
      <c r="A957" s="38"/>
      <c r="B957" s="43"/>
      <c r="C957" s="285" t="s">
        <v>1036</v>
      </c>
      <c r="D957" s="286" t="s">
        <v>1037</v>
      </c>
      <c r="E957" s="287" t="s">
        <v>129</v>
      </c>
      <c r="F957" s="288">
        <v>417.44</v>
      </c>
      <c r="G957" s="38"/>
      <c r="H957" s="43"/>
    </row>
    <row r="958" spans="1:8" s="2" customFormat="1" ht="16.899999999999999" customHeight="1">
      <c r="A958" s="38"/>
      <c r="B958" s="43"/>
      <c r="C958" s="289" t="s">
        <v>18</v>
      </c>
      <c r="D958" s="289" t="s">
        <v>472</v>
      </c>
      <c r="E958" s="21" t="s">
        <v>18</v>
      </c>
      <c r="F958" s="290">
        <v>0</v>
      </c>
      <c r="G958" s="38"/>
      <c r="H958" s="43"/>
    </row>
    <row r="959" spans="1:8" s="2" customFormat="1" ht="16.899999999999999" customHeight="1">
      <c r="A959" s="38"/>
      <c r="B959" s="43"/>
      <c r="C959" s="289" t="s">
        <v>18</v>
      </c>
      <c r="D959" s="289" t="s">
        <v>5277</v>
      </c>
      <c r="E959" s="21" t="s">
        <v>18</v>
      </c>
      <c r="F959" s="290">
        <v>59.97</v>
      </c>
      <c r="G959" s="38"/>
      <c r="H959" s="43"/>
    </row>
    <row r="960" spans="1:8" s="2" customFormat="1" ht="16.899999999999999" customHeight="1">
      <c r="A960" s="38"/>
      <c r="B960" s="43"/>
      <c r="C960" s="289" t="s">
        <v>18</v>
      </c>
      <c r="D960" s="289" t="s">
        <v>1122</v>
      </c>
      <c r="E960" s="21" t="s">
        <v>18</v>
      </c>
      <c r="F960" s="290">
        <v>0</v>
      </c>
      <c r="G960" s="38"/>
      <c r="H960" s="43"/>
    </row>
    <row r="961" spans="1:8" s="2" customFormat="1" ht="16.899999999999999" customHeight="1">
      <c r="A961" s="38"/>
      <c r="B961" s="43"/>
      <c r="C961" s="289" t="s">
        <v>18</v>
      </c>
      <c r="D961" s="289" t="s">
        <v>5278</v>
      </c>
      <c r="E961" s="21" t="s">
        <v>18</v>
      </c>
      <c r="F961" s="290">
        <v>54.09</v>
      </c>
      <c r="G961" s="38"/>
      <c r="H961" s="43"/>
    </row>
    <row r="962" spans="1:8" s="2" customFormat="1" ht="16.899999999999999" customHeight="1">
      <c r="A962" s="38"/>
      <c r="B962" s="43"/>
      <c r="C962" s="289" t="s">
        <v>18</v>
      </c>
      <c r="D962" s="289" t="s">
        <v>5173</v>
      </c>
      <c r="E962" s="21" t="s">
        <v>18</v>
      </c>
      <c r="F962" s="290">
        <v>0</v>
      </c>
      <c r="G962" s="38"/>
      <c r="H962" s="43"/>
    </row>
    <row r="963" spans="1:8" s="2" customFormat="1" ht="16.899999999999999" customHeight="1">
      <c r="A963" s="38"/>
      <c r="B963" s="43"/>
      <c r="C963" s="289" t="s">
        <v>18</v>
      </c>
      <c r="D963" s="289" t="s">
        <v>5409</v>
      </c>
      <c r="E963" s="21" t="s">
        <v>18</v>
      </c>
      <c r="F963" s="290">
        <v>9.8699999999999992</v>
      </c>
      <c r="G963" s="38"/>
      <c r="H963" s="43"/>
    </row>
    <row r="964" spans="1:8" s="2" customFormat="1" ht="16.899999999999999" customHeight="1">
      <c r="A964" s="38"/>
      <c r="B964" s="43"/>
      <c r="C964" s="289" t="s">
        <v>18</v>
      </c>
      <c r="D964" s="289" t="s">
        <v>812</v>
      </c>
      <c r="E964" s="21" t="s">
        <v>18</v>
      </c>
      <c r="F964" s="290">
        <v>0</v>
      </c>
      <c r="G964" s="38"/>
      <c r="H964" s="43"/>
    </row>
    <row r="965" spans="1:8" s="2" customFormat="1" ht="16.899999999999999" customHeight="1">
      <c r="A965" s="38"/>
      <c r="B965" s="43"/>
      <c r="C965" s="289" t="s">
        <v>18</v>
      </c>
      <c r="D965" s="289" t="s">
        <v>5279</v>
      </c>
      <c r="E965" s="21" t="s">
        <v>18</v>
      </c>
      <c r="F965" s="290">
        <v>9.56</v>
      </c>
      <c r="G965" s="38"/>
      <c r="H965" s="43"/>
    </row>
    <row r="966" spans="1:8" s="2" customFormat="1" ht="16.899999999999999" customHeight="1">
      <c r="A966" s="38"/>
      <c r="B966" s="43"/>
      <c r="C966" s="289" t="s">
        <v>18</v>
      </c>
      <c r="D966" s="289" t="s">
        <v>5175</v>
      </c>
      <c r="E966" s="21" t="s">
        <v>18</v>
      </c>
      <c r="F966" s="290">
        <v>0</v>
      </c>
      <c r="G966" s="38"/>
      <c r="H966" s="43"/>
    </row>
    <row r="967" spans="1:8" s="2" customFormat="1" ht="16.899999999999999" customHeight="1">
      <c r="A967" s="38"/>
      <c r="B967" s="43"/>
      <c r="C967" s="289" t="s">
        <v>18</v>
      </c>
      <c r="D967" s="289" t="s">
        <v>5410</v>
      </c>
      <c r="E967" s="21" t="s">
        <v>18</v>
      </c>
      <c r="F967" s="290">
        <v>9.19</v>
      </c>
      <c r="G967" s="38"/>
      <c r="H967" s="43"/>
    </row>
    <row r="968" spans="1:8" s="2" customFormat="1" ht="16.899999999999999" customHeight="1">
      <c r="A968" s="38"/>
      <c r="B968" s="43"/>
      <c r="C968" s="289" t="s">
        <v>18</v>
      </c>
      <c r="D968" s="289" t="s">
        <v>506</v>
      </c>
      <c r="E968" s="21" t="s">
        <v>18</v>
      </c>
      <c r="F968" s="290">
        <v>0</v>
      </c>
      <c r="G968" s="38"/>
      <c r="H968" s="43"/>
    </row>
    <row r="969" spans="1:8" s="2" customFormat="1" ht="16.899999999999999" customHeight="1">
      <c r="A969" s="38"/>
      <c r="B969" s="43"/>
      <c r="C969" s="289" t="s">
        <v>18</v>
      </c>
      <c r="D969" s="289" t="s">
        <v>5440</v>
      </c>
      <c r="E969" s="21" t="s">
        <v>18</v>
      </c>
      <c r="F969" s="290">
        <v>13.4</v>
      </c>
      <c r="G969" s="38"/>
      <c r="H969" s="43"/>
    </row>
    <row r="970" spans="1:8" s="2" customFormat="1" ht="16.899999999999999" customHeight="1">
      <c r="A970" s="38"/>
      <c r="B970" s="43"/>
      <c r="C970" s="289" t="s">
        <v>18</v>
      </c>
      <c r="D970" s="289" t="s">
        <v>5178</v>
      </c>
      <c r="E970" s="21" t="s">
        <v>18</v>
      </c>
      <c r="F970" s="290">
        <v>0</v>
      </c>
      <c r="G970" s="38"/>
      <c r="H970" s="43"/>
    </row>
    <row r="971" spans="1:8" s="2" customFormat="1" ht="16.899999999999999" customHeight="1">
      <c r="A971" s="38"/>
      <c r="B971" s="43"/>
      <c r="C971" s="289" t="s">
        <v>18</v>
      </c>
      <c r="D971" s="289" t="s">
        <v>5280</v>
      </c>
      <c r="E971" s="21" t="s">
        <v>18</v>
      </c>
      <c r="F971" s="290">
        <v>9.75</v>
      </c>
      <c r="G971" s="38"/>
      <c r="H971" s="43"/>
    </row>
    <row r="972" spans="1:8" s="2" customFormat="1" ht="16.899999999999999" customHeight="1">
      <c r="A972" s="38"/>
      <c r="B972" s="43"/>
      <c r="C972" s="289" t="s">
        <v>18</v>
      </c>
      <c r="D972" s="289" t="s">
        <v>387</v>
      </c>
      <c r="E972" s="21" t="s">
        <v>18</v>
      </c>
      <c r="F972" s="290">
        <v>0</v>
      </c>
      <c r="G972" s="38"/>
      <c r="H972" s="43"/>
    </row>
    <row r="973" spans="1:8" s="2" customFormat="1" ht="16.899999999999999" customHeight="1">
      <c r="A973" s="38"/>
      <c r="B973" s="43"/>
      <c r="C973" s="289" t="s">
        <v>18</v>
      </c>
      <c r="D973" s="289" t="s">
        <v>5412</v>
      </c>
      <c r="E973" s="21" t="s">
        <v>18</v>
      </c>
      <c r="F973" s="290">
        <v>8.77</v>
      </c>
      <c r="G973" s="38"/>
      <c r="H973" s="43"/>
    </row>
    <row r="974" spans="1:8" s="2" customFormat="1" ht="16.899999999999999" customHeight="1">
      <c r="A974" s="38"/>
      <c r="B974" s="43"/>
      <c r="C974" s="289" t="s">
        <v>18</v>
      </c>
      <c r="D974" s="289" t="s">
        <v>226</v>
      </c>
      <c r="E974" s="21" t="s">
        <v>18</v>
      </c>
      <c r="F974" s="290">
        <v>0</v>
      </c>
      <c r="G974" s="38"/>
      <c r="H974" s="43"/>
    </row>
    <row r="975" spans="1:8" s="2" customFormat="1" ht="16.899999999999999" customHeight="1">
      <c r="A975" s="38"/>
      <c r="B975" s="43"/>
      <c r="C975" s="289" t="s">
        <v>18</v>
      </c>
      <c r="D975" s="289" t="s">
        <v>1062</v>
      </c>
      <c r="E975" s="21" t="s">
        <v>18</v>
      </c>
      <c r="F975" s="290">
        <v>8.43</v>
      </c>
      <c r="G975" s="38"/>
      <c r="H975" s="43"/>
    </row>
    <row r="976" spans="1:8" s="2" customFormat="1" ht="16.899999999999999" customHeight="1">
      <c r="A976" s="38"/>
      <c r="B976" s="43"/>
      <c r="C976" s="289" t="s">
        <v>18</v>
      </c>
      <c r="D976" s="289" t="s">
        <v>228</v>
      </c>
      <c r="E976" s="21" t="s">
        <v>18</v>
      </c>
      <c r="F976" s="290">
        <v>0</v>
      </c>
      <c r="G976" s="38"/>
      <c r="H976" s="43"/>
    </row>
    <row r="977" spans="1:8" s="2" customFormat="1" ht="16.899999999999999" customHeight="1">
      <c r="A977" s="38"/>
      <c r="B977" s="43"/>
      <c r="C977" s="289" t="s">
        <v>18</v>
      </c>
      <c r="D977" s="289" t="s">
        <v>5281</v>
      </c>
      <c r="E977" s="21" t="s">
        <v>18</v>
      </c>
      <c r="F977" s="290">
        <v>15.08</v>
      </c>
      <c r="G977" s="38"/>
      <c r="H977" s="43"/>
    </row>
    <row r="978" spans="1:8" s="2" customFormat="1" ht="16.899999999999999" customHeight="1">
      <c r="A978" s="38"/>
      <c r="B978" s="43"/>
      <c r="C978" s="289" t="s">
        <v>18</v>
      </c>
      <c r="D978" s="289" t="s">
        <v>235</v>
      </c>
      <c r="E978" s="21" t="s">
        <v>18</v>
      </c>
      <c r="F978" s="290">
        <v>0</v>
      </c>
      <c r="G978" s="38"/>
      <c r="H978" s="43"/>
    </row>
    <row r="979" spans="1:8" s="2" customFormat="1" ht="16.899999999999999" customHeight="1">
      <c r="A979" s="38"/>
      <c r="B979" s="43"/>
      <c r="C979" s="289" t="s">
        <v>18</v>
      </c>
      <c r="D979" s="289" t="s">
        <v>5415</v>
      </c>
      <c r="E979" s="21" t="s">
        <v>18</v>
      </c>
      <c r="F979" s="290">
        <v>14.44</v>
      </c>
      <c r="G979" s="38"/>
      <c r="H979" s="43"/>
    </row>
    <row r="980" spans="1:8" s="2" customFormat="1" ht="16.899999999999999" customHeight="1">
      <c r="A980" s="38"/>
      <c r="B980" s="43"/>
      <c r="C980" s="289" t="s">
        <v>18</v>
      </c>
      <c r="D980" s="289" t="s">
        <v>1319</v>
      </c>
      <c r="E980" s="21" t="s">
        <v>18</v>
      </c>
      <c r="F980" s="290">
        <v>0</v>
      </c>
      <c r="G980" s="38"/>
      <c r="H980" s="43"/>
    </row>
    <row r="981" spans="1:8" s="2" customFormat="1" ht="16.899999999999999" customHeight="1">
      <c r="A981" s="38"/>
      <c r="B981" s="43"/>
      <c r="C981" s="289" t="s">
        <v>18</v>
      </c>
      <c r="D981" s="289" t="s">
        <v>5416</v>
      </c>
      <c r="E981" s="21" t="s">
        <v>18</v>
      </c>
      <c r="F981" s="290">
        <v>25.35</v>
      </c>
      <c r="G981" s="38"/>
      <c r="H981" s="43"/>
    </row>
    <row r="982" spans="1:8" s="2" customFormat="1" ht="16.899999999999999" customHeight="1">
      <c r="A982" s="38"/>
      <c r="B982" s="43"/>
      <c r="C982" s="289" t="s">
        <v>18</v>
      </c>
      <c r="D982" s="289" t="s">
        <v>5417</v>
      </c>
      <c r="E982" s="21" t="s">
        <v>18</v>
      </c>
      <c r="F982" s="290">
        <v>0</v>
      </c>
      <c r="G982" s="38"/>
      <c r="H982" s="43"/>
    </row>
    <row r="983" spans="1:8" s="2" customFormat="1" ht="16.899999999999999" customHeight="1">
      <c r="A983" s="38"/>
      <c r="B983" s="43"/>
      <c r="C983" s="289" t="s">
        <v>18</v>
      </c>
      <c r="D983" s="289" t="s">
        <v>5418</v>
      </c>
      <c r="E983" s="21" t="s">
        <v>18</v>
      </c>
      <c r="F983" s="290">
        <v>7.64</v>
      </c>
      <c r="G983" s="38"/>
      <c r="H983" s="43"/>
    </row>
    <row r="984" spans="1:8" s="2" customFormat="1" ht="16.899999999999999" customHeight="1">
      <c r="A984" s="38"/>
      <c r="B984" s="43"/>
      <c r="C984" s="289" t="s">
        <v>18</v>
      </c>
      <c r="D984" s="289" t="s">
        <v>5399</v>
      </c>
      <c r="E984" s="21" t="s">
        <v>18</v>
      </c>
      <c r="F984" s="290">
        <v>0</v>
      </c>
      <c r="G984" s="38"/>
      <c r="H984" s="43"/>
    </row>
    <row r="985" spans="1:8" s="2" customFormat="1" ht="16.899999999999999" customHeight="1">
      <c r="A985" s="38"/>
      <c r="B985" s="43"/>
      <c r="C985" s="289" t="s">
        <v>18</v>
      </c>
      <c r="D985" s="289" t="s">
        <v>5419</v>
      </c>
      <c r="E985" s="21" t="s">
        <v>18</v>
      </c>
      <c r="F985" s="290">
        <v>11.96</v>
      </c>
      <c r="G985" s="38"/>
      <c r="H985" s="43"/>
    </row>
    <row r="986" spans="1:8" s="2" customFormat="1" ht="16.899999999999999" customHeight="1">
      <c r="A986" s="38"/>
      <c r="B986" s="43"/>
      <c r="C986" s="289" t="s">
        <v>18</v>
      </c>
      <c r="D986" s="289" t="s">
        <v>5420</v>
      </c>
      <c r="E986" s="21" t="s">
        <v>18</v>
      </c>
      <c r="F986" s="290">
        <v>0</v>
      </c>
      <c r="G986" s="38"/>
      <c r="H986" s="43"/>
    </row>
    <row r="987" spans="1:8" s="2" customFormat="1" ht="16.899999999999999" customHeight="1">
      <c r="A987" s="38"/>
      <c r="B987" s="43"/>
      <c r="C987" s="289" t="s">
        <v>18</v>
      </c>
      <c r="D987" s="289" t="s">
        <v>5421</v>
      </c>
      <c r="E987" s="21" t="s">
        <v>18</v>
      </c>
      <c r="F987" s="290">
        <v>5.91</v>
      </c>
      <c r="G987" s="38"/>
      <c r="H987" s="43"/>
    </row>
    <row r="988" spans="1:8" s="2" customFormat="1" ht="16.899999999999999" customHeight="1">
      <c r="A988" s="38"/>
      <c r="B988" s="43"/>
      <c r="C988" s="289" t="s">
        <v>18</v>
      </c>
      <c r="D988" s="289" t="s">
        <v>5422</v>
      </c>
      <c r="E988" s="21" t="s">
        <v>18</v>
      </c>
      <c r="F988" s="290">
        <v>0</v>
      </c>
      <c r="G988" s="38"/>
      <c r="H988" s="43"/>
    </row>
    <row r="989" spans="1:8" s="2" customFormat="1" ht="16.899999999999999" customHeight="1">
      <c r="A989" s="38"/>
      <c r="B989" s="43"/>
      <c r="C989" s="289" t="s">
        <v>18</v>
      </c>
      <c r="D989" s="289" t="s">
        <v>5423</v>
      </c>
      <c r="E989" s="21" t="s">
        <v>18</v>
      </c>
      <c r="F989" s="290">
        <v>6.97</v>
      </c>
      <c r="G989" s="38"/>
      <c r="H989" s="43"/>
    </row>
    <row r="990" spans="1:8" s="2" customFormat="1" ht="16.899999999999999" customHeight="1">
      <c r="A990" s="38"/>
      <c r="B990" s="43"/>
      <c r="C990" s="289" t="s">
        <v>18</v>
      </c>
      <c r="D990" s="289" t="s">
        <v>5424</v>
      </c>
      <c r="E990" s="21" t="s">
        <v>18</v>
      </c>
      <c r="F990" s="290">
        <v>0</v>
      </c>
      <c r="G990" s="38"/>
      <c r="H990" s="43"/>
    </row>
    <row r="991" spans="1:8" s="2" customFormat="1" ht="16.899999999999999" customHeight="1">
      <c r="A991" s="38"/>
      <c r="B991" s="43"/>
      <c r="C991" s="289" t="s">
        <v>18</v>
      </c>
      <c r="D991" s="289" t="s">
        <v>5425</v>
      </c>
      <c r="E991" s="21" t="s">
        <v>18</v>
      </c>
      <c r="F991" s="290">
        <v>11.67</v>
      </c>
      <c r="G991" s="38"/>
      <c r="H991" s="43"/>
    </row>
    <row r="992" spans="1:8" s="2" customFormat="1" ht="16.899999999999999" customHeight="1">
      <c r="A992" s="38"/>
      <c r="B992" s="43"/>
      <c r="C992" s="289" t="s">
        <v>18</v>
      </c>
      <c r="D992" s="289" t="s">
        <v>1210</v>
      </c>
      <c r="E992" s="21" t="s">
        <v>18</v>
      </c>
      <c r="F992" s="290">
        <v>0</v>
      </c>
      <c r="G992" s="38"/>
      <c r="H992" s="43"/>
    </row>
    <row r="993" spans="1:8" s="2" customFormat="1" ht="16.899999999999999" customHeight="1">
      <c r="A993" s="38"/>
      <c r="B993" s="43"/>
      <c r="C993" s="289" t="s">
        <v>18</v>
      </c>
      <c r="D993" s="289" t="s">
        <v>5426</v>
      </c>
      <c r="E993" s="21" t="s">
        <v>18</v>
      </c>
      <c r="F993" s="290">
        <v>11.85</v>
      </c>
      <c r="G993" s="38"/>
      <c r="H993" s="43"/>
    </row>
    <row r="994" spans="1:8" s="2" customFormat="1" ht="16.899999999999999" customHeight="1">
      <c r="A994" s="38"/>
      <c r="B994" s="43"/>
      <c r="C994" s="289" t="s">
        <v>18</v>
      </c>
      <c r="D994" s="289" t="s">
        <v>1635</v>
      </c>
      <c r="E994" s="21" t="s">
        <v>18</v>
      </c>
      <c r="F994" s="290">
        <v>0</v>
      </c>
      <c r="G994" s="38"/>
      <c r="H994" s="43"/>
    </row>
    <row r="995" spans="1:8" s="2" customFormat="1" ht="16.899999999999999" customHeight="1">
      <c r="A995" s="38"/>
      <c r="B995" s="43"/>
      <c r="C995" s="289" t="s">
        <v>18</v>
      </c>
      <c r="D995" s="289" t="s">
        <v>5427</v>
      </c>
      <c r="E995" s="21" t="s">
        <v>18</v>
      </c>
      <c r="F995" s="290">
        <v>47.65</v>
      </c>
      <c r="G995" s="38"/>
      <c r="H995" s="43"/>
    </row>
    <row r="996" spans="1:8" s="2" customFormat="1" ht="16.899999999999999" customHeight="1">
      <c r="A996" s="38"/>
      <c r="B996" s="43"/>
      <c r="C996" s="289" t="s">
        <v>18</v>
      </c>
      <c r="D996" s="289" t="s">
        <v>1635</v>
      </c>
      <c r="E996" s="21" t="s">
        <v>18</v>
      </c>
      <c r="F996" s="290">
        <v>0</v>
      </c>
      <c r="G996" s="38"/>
      <c r="H996" s="43"/>
    </row>
    <row r="997" spans="1:8" s="2" customFormat="1" ht="16.899999999999999" customHeight="1">
      <c r="A997" s="38"/>
      <c r="B997" s="43"/>
      <c r="C997" s="289" t="s">
        <v>18</v>
      </c>
      <c r="D997" s="289" t="s">
        <v>5427</v>
      </c>
      <c r="E997" s="21" t="s">
        <v>18</v>
      </c>
      <c r="F997" s="290">
        <v>47.65</v>
      </c>
      <c r="G997" s="38"/>
      <c r="H997" s="43"/>
    </row>
    <row r="998" spans="1:8" s="2" customFormat="1" ht="16.899999999999999" customHeight="1">
      <c r="A998" s="38"/>
      <c r="B998" s="43"/>
      <c r="C998" s="289" t="s">
        <v>18</v>
      </c>
      <c r="D998" s="289" t="s">
        <v>239</v>
      </c>
      <c r="E998" s="21" t="s">
        <v>18</v>
      </c>
      <c r="F998" s="290">
        <v>0</v>
      </c>
      <c r="G998" s="38"/>
      <c r="H998" s="43"/>
    </row>
    <row r="999" spans="1:8" s="2" customFormat="1" ht="16.899999999999999" customHeight="1">
      <c r="A999" s="38"/>
      <c r="B999" s="43"/>
      <c r="C999" s="289" t="s">
        <v>18</v>
      </c>
      <c r="D999" s="289" t="s">
        <v>5192</v>
      </c>
      <c r="E999" s="21" t="s">
        <v>18</v>
      </c>
      <c r="F999" s="290">
        <v>28.24</v>
      </c>
      <c r="G999" s="38"/>
      <c r="H999" s="43"/>
    </row>
    <row r="1000" spans="1:8" s="2" customFormat="1" ht="16.899999999999999" customHeight="1">
      <c r="A1000" s="38"/>
      <c r="B1000" s="43"/>
      <c r="C1000" s="289" t="s">
        <v>18</v>
      </c>
      <c r="D1000" s="289" t="s">
        <v>18</v>
      </c>
      <c r="E1000" s="21" t="s">
        <v>18</v>
      </c>
      <c r="F1000" s="290">
        <v>0</v>
      </c>
      <c r="G1000" s="38"/>
      <c r="H1000" s="43"/>
    </row>
    <row r="1001" spans="1:8" s="2" customFormat="1" ht="16.899999999999999" customHeight="1">
      <c r="A1001" s="38"/>
      <c r="B1001" s="43"/>
      <c r="C1001" s="289" t="s">
        <v>18</v>
      </c>
      <c r="D1001" s="289" t="s">
        <v>247</v>
      </c>
      <c r="E1001" s="21" t="s">
        <v>18</v>
      </c>
      <c r="F1001" s="290">
        <v>417.44</v>
      </c>
      <c r="G1001" s="38"/>
      <c r="H1001" s="43"/>
    </row>
    <row r="1002" spans="1:8" s="2" customFormat="1" ht="16.899999999999999" customHeight="1">
      <c r="A1002" s="38"/>
      <c r="B1002" s="43"/>
      <c r="C1002" s="291" t="s">
        <v>5167</v>
      </c>
      <c r="D1002" s="38"/>
      <c r="E1002" s="38"/>
      <c r="F1002" s="38"/>
      <c r="G1002" s="38"/>
      <c r="H1002" s="43"/>
    </row>
    <row r="1003" spans="1:8" s="2" customFormat="1" ht="16.899999999999999" customHeight="1">
      <c r="A1003" s="38"/>
      <c r="B1003" s="43"/>
      <c r="C1003" s="289" t="s">
        <v>1836</v>
      </c>
      <c r="D1003" s="289" t="s">
        <v>1837</v>
      </c>
      <c r="E1003" s="21" t="s">
        <v>129</v>
      </c>
      <c r="F1003" s="290">
        <v>417.44</v>
      </c>
      <c r="G1003" s="38"/>
      <c r="H1003" s="43"/>
    </row>
    <row r="1004" spans="1:8" s="2" customFormat="1" ht="16.899999999999999" customHeight="1">
      <c r="A1004" s="38"/>
      <c r="B1004" s="43"/>
      <c r="C1004" s="289" t="s">
        <v>1873</v>
      </c>
      <c r="D1004" s="289" t="s">
        <v>1874</v>
      </c>
      <c r="E1004" s="21" t="s">
        <v>129</v>
      </c>
      <c r="F1004" s="290">
        <v>508.5</v>
      </c>
      <c r="G1004" s="38"/>
      <c r="H1004" s="43"/>
    </row>
    <row r="1005" spans="1:8" s="2" customFormat="1" ht="16.899999999999999" customHeight="1">
      <c r="A1005" s="38"/>
      <c r="B1005" s="43"/>
      <c r="C1005" s="285" t="s">
        <v>1039</v>
      </c>
      <c r="D1005" s="286" t="s">
        <v>1040</v>
      </c>
      <c r="E1005" s="287" t="s">
        <v>129</v>
      </c>
      <c r="F1005" s="288">
        <v>114.06</v>
      </c>
      <c r="G1005" s="38"/>
      <c r="H1005" s="43"/>
    </row>
    <row r="1006" spans="1:8" s="2" customFormat="1" ht="16.899999999999999" customHeight="1">
      <c r="A1006" s="38"/>
      <c r="B1006" s="43"/>
      <c r="C1006" s="289" t="s">
        <v>18</v>
      </c>
      <c r="D1006" s="289" t="s">
        <v>5441</v>
      </c>
      <c r="E1006" s="21" t="s">
        <v>18</v>
      </c>
      <c r="F1006" s="290">
        <v>0</v>
      </c>
      <c r="G1006" s="38"/>
      <c r="H1006" s="43"/>
    </row>
    <row r="1007" spans="1:8" s="2" customFormat="1" ht="16.899999999999999" customHeight="1">
      <c r="A1007" s="38"/>
      <c r="B1007" s="43"/>
      <c r="C1007" s="289" t="s">
        <v>18</v>
      </c>
      <c r="D1007" s="289" t="s">
        <v>5442</v>
      </c>
      <c r="E1007" s="21" t="s">
        <v>18</v>
      </c>
      <c r="F1007" s="290">
        <v>0</v>
      </c>
      <c r="G1007" s="38"/>
      <c r="H1007" s="43"/>
    </row>
    <row r="1008" spans="1:8" s="2" customFormat="1" ht="16.899999999999999" customHeight="1">
      <c r="A1008" s="38"/>
      <c r="B1008" s="43"/>
      <c r="C1008" s="289" t="s">
        <v>18</v>
      </c>
      <c r="D1008" s="289" t="s">
        <v>472</v>
      </c>
      <c r="E1008" s="21" t="s">
        <v>18</v>
      </c>
      <c r="F1008" s="290">
        <v>0</v>
      </c>
      <c r="G1008" s="38"/>
      <c r="H1008" s="43"/>
    </row>
    <row r="1009" spans="1:8" s="2" customFormat="1" ht="16.899999999999999" customHeight="1">
      <c r="A1009" s="38"/>
      <c r="B1009" s="43"/>
      <c r="C1009" s="289" t="s">
        <v>18</v>
      </c>
      <c r="D1009" s="289" t="s">
        <v>5277</v>
      </c>
      <c r="E1009" s="21" t="s">
        <v>18</v>
      </c>
      <c r="F1009" s="290">
        <v>59.97</v>
      </c>
      <c r="G1009" s="38"/>
      <c r="H1009" s="43"/>
    </row>
    <row r="1010" spans="1:8" s="2" customFormat="1" ht="16.899999999999999" customHeight="1">
      <c r="A1010" s="38"/>
      <c r="B1010" s="43"/>
      <c r="C1010" s="289" t="s">
        <v>18</v>
      </c>
      <c r="D1010" s="289" t="s">
        <v>1122</v>
      </c>
      <c r="E1010" s="21" t="s">
        <v>18</v>
      </c>
      <c r="F1010" s="290">
        <v>0</v>
      </c>
      <c r="G1010" s="38"/>
      <c r="H1010" s="43"/>
    </row>
    <row r="1011" spans="1:8" s="2" customFormat="1" ht="16.899999999999999" customHeight="1">
      <c r="A1011" s="38"/>
      <c r="B1011" s="43"/>
      <c r="C1011" s="289" t="s">
        <v>18</v>
      </c>
      <c r="D1011" s="289" t="s">
        <v>5278</v>
      </c>
      <c r="E1011" s="21" t="s">
        <v>18</v>
      </c>
      <c r="F1011" s="290">
        <v>54.09</v>
      </c>
      <c r="G1011" s="38"/>
      <c r="H1011" s="43"/>
    </row>
    <row r="1012" spans="1:8" s="2" customFormat="1" ht="16.899999999999999" customHeight="1">
      <c r="A1012" s="38"/>
      <c r="B1012" s="43"/>
      <c r="C1012" s="289" t="s">
        <v>18</v>
      </c>
      <c r="D1012" s="289" t="s">
        <v>247</v>
      </c>
      <c r="E1012" s="21" t="s">
        <v>18</v>
      </c>
      <c r="F1012" s="290">
        <v>114.06</v>
      </c>
      <c r="G1012" s="38"/>
      <c r="H1012" s="43"/>
    </row>
    <row r="1013" spans="1:8" s="2" customFormat="1" ht="16.899999999999999" customHeight="1">
      <c r="A1013" s="38"/>
      <c r="B1013" s="43"/>
      <c r="C1013" s="291" t="s">
        <v>5167</v>
      </c>
      <c r="D1013" s="38"/>
      <c r="E1013" s="38"/>
      <c r="F1013" s="38"/>
      <c r="G1013" s="38"/>
      <c r="H1013" s="43"/>
    </row>
    <row r="1014" spans="1:8" s="2" customFormat="1" ht="16.899999999999999" customHeight="1">
      <c r="A1014" s="38"/>
      <c r="B1014" s="43"/>
      <c r="C1014" s="289" t="s">
        <v>1441</v>
      </c>
      <c r="D1014" s="289" t="s">
        <v>1442</v>
      </c>
      <c r="E1014" s="21" t="s">
        <v>129</v>
      </c>
      <c r="F1014" s="290">
        <v>122.49</v>
      </c>
      <c r="G1014" s="38"/>
      <c r="H1014" s="43"/>
    </row>
    <row r="1015" spans="1:8" s="2" customFormat="1" ht="16.899999999999999" customHeight="1">
      <c r="A1015" s="38"/>
      <c r="B1015" s="43"/>
      <c r="C1015" s="289" t="s">
        <v>1446</v>
      </c>
      <c r="D1015" s="289" t="s">
        <v>1447</v>
      </c>
      <c r="E1015" s="21" t="s">
        <v>129</v>
      </c>
      <c r="F1015" s="290">
        <v>244.98</v>
      </c>
      <c r="G1015" s="38"/>
      <c r="H1015" s="43"/>
    </row>
    <row r="1016" spans="1:8" s="2" customFormat="1" ht="16.899999999999999" customHeight="1">
      <c r="A1016" s="38"/>
      <c r="B1016" s="43"/>
      <c r="C1016" s="289" t="s">
        <v>1452</v>
      </c>
      <c r="D1016" s="289" t="s">
        <v>1453</v>
      </c>
      <c r="E1016" s="21" t="s">
        <v>129</v>
      </c>
      <c r="F1016" s="290">
        <v>122.49</v>
      </c>
      <c r="G1016" s="38"/>
      <c r="H1016" s="43"/>
    </row>
    <row r="1017" spans="1:8" s="2" customFormat="1" ht="16.899999999999999" customHeight="1">
      <c r="A1017" s="38"/>
      <c r="B1017" s="43"/>
      <c r="C1017" s="289" t="s">
        <v>2114</v>
      </c>
      <c r="D1017" s="289" t="s">
        <v>2115</v>
      </c>
      <c r="E1017" s="21" t="s">
        <v>129</v>
      </c>
      <c r="F1017" s="290">
        <v>114.06</v>
      </c>
      <c r="G1017" s="38"/>
      <c r="H1017" s="43"/>
    </row>
    <row r="1018" spans="1:8" s="2" customFormat="1" ht="16.899999999999999" customHeight="1">
      <c r="A1018" s="38"/>
      <c r="B1018" s="43"/>
      <c r="C1018" s="285" t="s">
        <v>1042</v>
      </c>
      <c r="D1018" s="286" t="s">
        <v>1043</v>
      </c>
      <c r="E1018" s="287" t="s">
        <v>129</v>
      </c>
      <c r="F1018" s="288">
        <v>11.7</v>
      </c>
      <c r="G1018" s="38"/>
      <c r="H1018" s="43"/>
    </row>
    <row r="1019" spans="1:8" s="2" customFormat="1" ht="16.899999999999999" customHeight="1">
      <c r="A1019" s="38"/>
      <c r="B1019" s="43"/>
      <c r="C1019" s="289" t="s">
        <v>18</v>
      </c>
      <c r="D1019" s="289" t="s">
        <v>5443</v>
      </c>
      <c r="E1019" s="21" t="s">
        <v>18</v>
      </c>
      <c r="F1019" s="290">
        <v>0</v>
      </c>
      <c r="G1019" s="38"/>
      <c r="H1019" s="43"/>
    </row>
    <row r="1020" spans="1:8" s="2" customFormat="1" ht="16.899999999999999" customHeight="1">
      <c r="A1020" s="38"/>
      <c r="B1020" s="43"/>
      <c r="C1020" s="289" t="s">
        <v>18</v>
      </c>
      <c r="D1020" s="289" t="s">
        <v>5444</v>
      </c>
      <c r="E1020" s="21" t="s">
        <v>18</v>
      </c>
      <c r="F1020" s="290">
        <v>11.7</v>
      </c>
      <c r="G1020" s="38"/>
      <c r="H1020" s="43"/>
    </row>
    <row r="1021" spans="1:8" s="2" customFormat="1" ht="16.899999999999999" customHeight="1">
      <c r="A1021" s="38"/>
      <c r="B1021" s="43"/>
      <c r="C1021" s="291" t="s">
        <v>5167</v>
      </c>
      <c r="D1021" s="38"/>
      <c r="E1021" s="38"/>
      <c r="F1021" s="38"/>
      <c r="G1021" s="38"/>
      <c r="H1021" s="43"/>
    </row>
    <row r="1022" spans="1:8" s="2" customFormat="1" ht="16.899999999999999" customHeight="1">
      <c r="A1022" s="38"/>
      <c r="B1022" s="43"/>
      <c r="C1022" s="289" t="s">
        <v>1094</v>
      </c>
      <c r="D1022" s="289" t="s">
        <v>1095</v>
      </c>
      <c r="E1022" s="21" t="s">
        <v>161</v>
      </c>
      <c r="F1022" s="290">
        <v>7.21</v>
      </c>
      <c r="G1022" s="38"/>
      <c r="H1022" s="43"/>
    </row>
    <row r="1023" spans="1:8" s="2" customFormat="1" ht="16.899999999999999" customHeight="1">
      <c r="A1023" s="38"/>
      <c r="B1023" s="43"/>
      <c r="C1023" s="289" t="s">
        <v>1102</v>
      </c>
      <c r="D1023" s="289" t="s">
        <v>1103</v>
      </c>
      <c r="E1023" s="21" t="s">
        <v>548</v>
      </c>
      <c r="F1023" s="290">
        <v>0.46</v>
      </c>
      <c r="G1023" s="38"/>
      <c r="H1023" s="43"/>
    </row>
    <row r="1024" spans="1:8" s="2" customFormat="1" ht="22.5">
      <c r="A1024" s="38"/>
      <c r="B1024" s="43"/>
      <c r="C1024" s="289" t="s">
        <v>1408</v>
      </c>
      <c r="D1024" s="289" t="s">
        <v>1409</v>
      </c>
      <c r="E1024" s="21" t="s">
        <v>161</v>
      </c>
      <c r="F1024" s="290">
        <v>27.03</v>
      </c>
      <c r="G1024" s="38"/>
      <c r="H1024" s="43"/>
    </row>
    <row r="1025" spans="1:8" s="2" customFormat="1" ht="16.899999999999999" customHeight="1">
      <c r="A1025" s="38"/>
      <c r="B1025" s="43"/>
      <c r="C1025" s="289" t="s">
        <v>1421</v>
      </c>
      <c r="D1025" s="289" t="s">
        <v>1422</v>
      </c>
      <c r="E1025" s="21" t="s">
        <v>161</v>
      </c>
      <c r="F1025" s="290">
        <v>27.03</v>
      </c>
      <c r="G1025" s="38"/>
      <c r="H1025" s="43"/>
    </row>
    <row r="1026" spans="1:8" s="2" customFormat="1" ht="16.899999999999999" customHeight="1">
      <c r="A1026" s="38"/>
      <c r="B1026" s="43"/>
      <c r="C1026" s="289" t="s">
        <v>1426</v>
      </c>
      <c r="D1026" s="289" t="s">
        <v>1427</v>
      </c>
      <c r="E1026" s="21" t="s">
        <v>548</v>
      </c>
      <c r="F1026" s="290">
        <v>0.55000000000000004</v>
      </c>
      <c r="G1026" s="38"/>
      <c r="H1026" s="43"/>
    </row>
    <row r="1027" spans="1:8" s="2" customFormat="1" ht="16.899999999999999" customHeight="1">
      <c r="A1027" s="38"/>
      <c r="B1027" s="43"/>
      <c r="C1027" s="289" t="s">
        <v>1481</v>
      </c>
      <c r="D1027" s="289" t="s">
        <v>1482</v>
      </c>
      <c r="E1027" s="21" t="s">
        <v>161</v>
      </c>
      <c r="F1027" s="290">
        <v>3.6</v>
      </c>
      <c r="G1027" s="38"/>
      <c r="H1027" s="43"/>
    </row>
    <row r="1028" spans="1:8" s="2" customFormat="1" ht="16.899999999999999" customHeight="1">
      <c r="A1028" s="38"/>
      <c r="B1028" s="43"/>
      <c r="C1028" s="289" t="s">
        <v>1670</v>
      </c>
      <c r="D1028" s="289" t="s">
        <v>1671</v>
      </c>
      <c r="E1028" s="21" t="s">
        <v>129</v>
      </c>
      <c r="F1028" s="290">
        <v>327.38</v>
      </c>
      <c r="G1028" s="38"/>
      <c r="H1028" s="43"/>
    </row>
    <row r="1029" spans="1:8" s="2" customFormat="1" ht="16.899999999999999" customHeight="1">
      <c r="A1029" s="38"/>
      <c r="B1029" s="43"/>
      <c r="C1029" s="289" t="s">
        <v>1681</v>
      </c>
      <c r="D1029" s="289" t="s">
        <v>1682</v>
      </c>
      <c r="E1029" s="21" t="s">
        <v>129</v>
      </c>
      <c r="F1029" s="290">
        <v>654.76</v>
      </c>
      <c r="G1029" s="38"/>
      <c r="H1029" s="43"/>
    </row>
    <row r="1030" spans="1:8" s="2" customFormat="1" ht="16.899999999999999" customHeight="1">
      <c r="A1030" s="38"/>
      <c r="B1030" s="43"/>
      <c r="C1030" s="289" t="s">
        <v>1676</v>
      </c>
      <c r="D1030" s="289" t="s">
        <v>1677</v>
      </c>
      <c r="E1030" s="21" t="s">
        <v>548</v>
      </c>
      <c r="F1030" s="290">
        <v>0.13</v>
      </c>
      <c r="G1030" s="38"/>
      <c r="H1030" s="43"/>
    </row>
    <row r="1031" spans="1:8" s="2" customFormat="1" ht="22.5">
      <c r="A1031" s="38"/>
      <c r="B1031" s="43"/>
      <c r="C1031" s="289" t="s">
        <v>1693</v>
      </c>
      <c r="D1031" s="289" t="s">
        <v>1694</v>
      </c>
      <c r="E1031" s="21" t="s">
        <v>129</v>
      </c>
      <c r="F1031" s="290">
        <v>379.76</v>
      </c>
      <c r="G1031" s="38"/>
      <c r="H1031" s="43"/>
    </row>
    <row r="1032" spans="1:8" s="2" customFormat="1" ht="22.5">
      <c r="A1032" s="38"/>
      <c r="B1032" s="43"/>
      <c r="C1032" s="289" t="s">
        <v>1688</v>
      </c>
      <c r="D1032" s="289" t="s">
        <v>1689</v>
      </c>
      <c r="E1032" s="21" t="s">
        <v>129</v>
      </c>
      <c r="F1032" s="290">
        <v>379.76</v>
      </c>
      <c r="G1032" s="38"/>
      <c r="H1032" s="43"/>
    </row>
    <row r="1033" spans="1:8" s="2" customFormat="1" ht="16.899999999999999" customHeight="1">
      <c r="A1033" s="38"/>
      <c r="B1033" s="43"/>
      <c r="C1033" s="285" t="s">
        <v>1045</v>
      </c>
      <c r="D1033" s="286" t="s">
        <v>1046</v>
      </c>
      <c r="E1033" s="287" t="s">
        <v>129</v>
      </c>
      <c r="F1033" s="288">
        <v>36.47</v>
      </c>
      <c r="G1033" s="38"/>
      <c r="H1033" s="43"/>
    </row>
    <row r="1034" spans="1:8" s="2" customFormat="1" ht="16.899999999999999" customHeight="1">
      <c r="A1034" s="38"/>
      <c r="B1034" s="43"/>
      <c r="C1034" s="289" t="s">
        <v>18</v>
      </c>
      <c r="D1034" s="289" t="s">
        <v>5441</v>
      </c>
      <c r="E1034" s="21" t="s">
        <v>18</v>
      </c>
      <c r="F1034" s="290">
        <v>0</v>
      </c>
      <c r="G1034" s="38"/>
      <c r="H1034" s="43"/>
    </row>
    <row r="1035" spans="1:8" s="2" customFormat="1" ht="16.899999999999999" customHeight="1">
      <c r="A1035" s="38"/>
      <c r="B1035" s="43"/>
      <c r="C1035" s="289" t="s">
        <v>18</v>
      </c>
      <c r="D1035" s="289" t="s">
        <v>5445</v>
      </c>
      <c r="E1035" s="21" t="s">
        <v>18</v>
      </c>
      <c r="F1035" s="290">
        <v>0</v>
      </c>
      <c r="G1035" s="38"/>
      <c r="H1035" s="43"/>
    </row>
    <row r="1036" spans="1:8" s="2" customFormat="1" ht="16.899999999999999" customHeight="1">
      <c r="A1036" s="38"/>
      <c r="B1036" s="43"/>
      <c r="C1036" s="289" t="s">
        <v>18</v>
      </c>
      <c r="D1036" s="289" t="s">
        <v>1316</v>
      </c>
      <c r="E1036" s="21" t="s">
        <v>18</v>
      </c>
      <c r="F1036" s="290">
        <v>0</v>
      </c>
      <c r="G1036" s="38"/>
      <c r="H1036" s="43"/>
    </row>
    <row r="1037" spans="1:8" s="2" customFormat="1" ht="16.899999999999999" customHeight="1">
      <c r="A1037" s="38"/>
      <c r="B1037" s="43"/>
      <c r="C1037" s="289" t="s">
        <v>18</v>
      </c>
      <c r="D1037" s="289" t="s">
        <v>5446</v>
      </c>
      <c r="E1037" s="21" t="s">
        <v>18</v>
      </c>
      <c r="F1037" s="290">
        <v>1.0900000000000001</v>
      </c>
      <c r="G1037" s="38"/>
      <c r="H1037" s="43"/>
    </row>
    <row r="1038" spans="1:8" s="2" customFormat="1" ht="16.899999999999999" customHeight="1">
      <c r="A1038" s="38"/>
      <c r="B1038" s="43"/>
      <c r="C1038" s="289" t="s">
        <v>18</v>
      </c>
      <c r="D1038" s="289" t="s">
        <v>1222</v>
      </c>
      <c r="E1038" s="21" t="s">
        <v>18</v>
      </c>
      <c r="F1038" s="290">
        <v>0</v>
      </c>
      <c r="G1038" s="38"/>
      <c r="H1038" s="43"/>
    </row>
    <row r="1039" spans="1:8" s="2" customFormat="1" ht="16.899999999999999" customHeight="1">
      <c r="A1039" s="38"/>
      <c r="B1039" s="43"/>
      <c r="C1039" s="289" t="s">
        <v>18</v>
      </c>
      <c r="D1039" s="289" t="s">
        <v>5447</v>
      </c>
      <c r="E1039" s="21" t="s">
        <v>18</v>
      </c>
      <c r="F1039" s="290">
        <v>3.23</v>
      </c>
      <c r="G1039" s="38"/>
      <c r="H1039" s="43"/>
    </row>
    <row r="1040" spans="1:8" s="2" customFormat="1" ht="16.899999999999999" customHeight="1">
      <c r="A1040" s="38"/>
      <c r="B1040" s="43"/>
      <c r="C1040" s="289" t="s">
        <v>18</v>
      </c>
      <c r="D1040" s="289" t="s">
        <v>510</v>
      </c>
      <c r="E1040" s="21" t="s">
        <v>18</v>
      </c>
      <c r="F1040" s="290">
        <v>0</v>
      </c>
      <c r="G1040" s="38"/>
      <c r="H1040" s="43"/>
    </row>
    <row r="1041" spans="1:8" s="2" customFormat="1" ht="16.899999999999999" customHeight="1">
      <c r="A1041" s="38"/>
      <c r="B1041" s="43"/>
      <c r="C1041" s="289" t="s">
        <v>18</v>
      </c>
      <c r="D1041" s="289" t="s">
        <v>5448</v>
      </c>
      <c r="E1041" s="21" t="s">
        <v>18</v>
      </c>
      <c r="F1041" s="290">
        <v>2.93</v>
      </c>
      <c r="G1041" s="38"/>
      <c r="H1041" s="43"/>
    </row>
    <row r="1042" spans="1:8" s="2" customFormat="1" ht="16.899999999999999" customHeight="1">
      <c r="A1042" s="38"/>
      <c r="B1042" s="43"/>
      <c r="C1042" s="289" t="s">
        <v>18</v>
      </c>
      <c r="D1042" s="289" t="s">
        <v>514</v>
      </c>
      <c r="E1042" s="21" t="s">
        <v>18</v>
      </c>
      <c r="F1042" s="290">
        <v>0</v>
      </c>
      <c r="G1042" s="38"/>
      <c r="H1042" s="43"/>
    </row>
    <row r="1043" spans="1:8" s="2" customFormat="1" ht="16.899999999999999" customHeight="1">
      <c r="A1043" s="38"/>
      <c r="B1043" s="43"/>
      <c r="C1043" s="289" t="s">
        <v>18</v>
      </c>
      <c r="D1043" s="289" t="s">
        <v>5370</v>
      </c>
      <c r="E1043" s="21" t="s">
        <v>18</v>
      </c>
      <c r="F1043" s="290">
        <v>1.78</v>
      </c>
      <c r="G1043" s="38"/>
      <c r="H1043" s="43"/>
    </row>
    <row r="1044" spans="1:8" s="2" customFormat="1" ht="16.899999999999999" customHeight="1">
      <c r="A1044" s="38"/>
      <c r="B1044" s="43"/>
      <c r="C1044" s="289" t="s">
        <v>18</v>
      </c>
      <c r="D1044" s="289" t="s">
        <v>520</v>
      </c>
      <c r="E1044" s="21" t="s">
        <v>18</v>
      </c>
      <c r="F1044" s="290">
        <v>0</v>
      </c>
      <c r="G1044" s="38"/>
      <c r="H1044" s="43"/>
    </row>
    <row r="1045" spans="1:8" s="2" customFormat="1" ht="16.899999999999999" customHeight="1">
      <c r="A1045" s="38"/>
      <c r="B1045" s="43"/>
      <c r="C1045" s="289" t="s">
        <v>18</v>
      </c>
      <c r="D1045" s="289" t="s">
        <v>5274</v>
      </c>
      <c r="E1045" s="21" t="s">
        <v>18</v>
      </c>
      <c r="F1045" s="290">
        <v>3.65</v>
      </c>
      <c r="G1045" s="38"/>
      <c r="H1045" s="43"/>
    </row>
    <row r="1046" spans="1:8" s="2" customFormat="1" ht="16.899999999999999" customHeight="1">
      <c r="A1046" s="38"/>
      <c r="B1046" s="43"/>
      <c r="C1046" s="289" t="s">
        <v>18</v>
      </c>
      <c r="D1046" s="289" t="s">
        <v>523</v>
      </c>
      <c r="E1046" s="21" t="s">
        <v>18</v>
      </c>
      <c r="F1046" s="290">
        <v>0</v>
      </c>
      <c r="G1046" s="38"/>
      <c r="H1046" s="43"/>
    </row>
    <row r="1047" spans="1:8" s="2" customFormat="1" ht="16.899999999999999" customHeight="1">
      <c r="A1047" s="38"/>
      <c r="B1047" s="43"/>
      <c r="C1047" s="289" t="s">
        <v>18</v>
      </c>
      <c r="D1047" s="289" t="s">
        <v>5275</v>
      </c>
      <c r="E1047" s="21" t="s">
        <v>18</v>
      </c>
      <c r="F1047" s="290">
        <v>23.79</v>
      </c>
      <c r="G1047" s="38"/>
      <c r="H1047" s="43"/>
    </row>
    <row r="1048" spans="1:8" s="2" customFormat="1" ht="16.899999999999999" customHeight="1">
      <c r="A1048" s="38"/>
      <c r="B1048" s="43"/>
      <c r="C1048" s="289" t="s">
        <v>18</v>
      </c>
      <c r="D1048" s="289" t="s">
        <v>247</v>
      </c>
      <c r="E1048" s="21" t="s">
        <v>18</v>
      </c>
      <c r="F1048" s="290">
        <v>36.47</v>
      </c>
      <c r="G1048" s="38"/>
      <c r="H1048" s="43"/>
    </row>
    <row r="1049" spans="1:8" s="2" customFormat="1" ht="16.899999999999999" customHeight="1">
      <c r="A1049" s="38"/>
      <c r="B1049" s="43"/>
      <c r="C1049" s="291" t="s">
        <v>5167</v>
      </c>
      <c r="D1049" s="38"/>
      <c r="E1049" s="38"/>
      <c r="F1049" s="38"/>
      <c r="G1049" s="38"/>
      <c r="H1049" s="43"/>
    </row>
    <row r="1050" spans="1:8" s="2" customFormat="1" ht="16.899999999999999" customHeight="1">
      <c r="A1050" s="38"/>
      <c r="B1050" s="43"/>
      <c r="C1050" s="289" t="s">
        <v>1094</v>
      </c>
      <c r="D1050" s="289" t="s">
        <v>1095</v>
      </c>
      <c r="E1050" s="21" t="s">
        <v>161</v>
      </c>
      <c r="F1050" s="290">
        <v>7.21</v>
      </c>
      <c r="G1050" s="38"/>
      <c r="H1050" s="43"/>
    </row>
    <row r="1051" spans="1:8" s="2" customFormat="1" ht="16.899999999999999" customHeight="1">
      <c r="A1051" s="38"/>
      <c r="B1051" s="43"/>
      <c r="C1051" s="289" t="s">
        <v>1102</v>
      </c>
      <c r="D1051" s="289" t="s">
        <v>1103</v>
      </c>
      <c r="E1051" s="21" t="s">
        <v>548</v>
      </c>
      <c r="F1051" s="290">
        <v>0.46</v>
      </c>
      <c r="G1051" s="38"/>
      <c r="H1051" s="43"/>
    </row>
    <row r="1052" spans="1:8" s="2" customFormat="1" ht="22.5">
      <c r="A1052" s="38"/>
      <c r="B1052" s="43"/>
      <c r="C1052" s="289" t="s">
        <v>1408</v>
      </c>
      <c r="D1052" s="289" t="s">
        <v>1409</v>
      </c>
      <c r="E1052" s="21" t="s">
        <v>161</v>
      </c>
      <c r="F1052" s="290">
        <v>27.03</v>
      </c>
      <c r="G1052" s="38"/>
      <c r="H1052" s="43"/>
    </row>
    <row r="1053" spans="1:8" s="2" customFormat="1" ht="16.899999999999999" customHeight="1">
      <c r="A1053" s="38"/>
      <c r="B1053" s="43"/>
      <c r="C1053" s="289" t="s">
        <v>1421</v>
      </c>
      <c r="D1053" s="289" t="s">
        <v>1422</v>
      </c>
      <c r="E1053" s="21" t="s">
        <v>161</v>
      </c>
      <c r="F1053" s="290">
        <v>27.03</v>
      </c>
      <c r="G1053" s="38"/>
      <c r="H1053" s="43"/>
    </row>
    <row r="1054" spans="1:8" s="2" customFormat="1" ht="16.899999999999999" customHeight="1">
      <c r="A1054" s="38"/>
      <c r="B1054" s="43"/>
      <c r="C1054" s="289" t="s">
        <v>1426</v>
      </c>
      <c r="D1054" s="289" t="s">
        <v>1427</v>
      </c>
      <c r="E1054" s="21" t="s">
        <v>548</v>
      </c>
      <c r="F1054" s="290">
        <v>0.55000000000000004</v>
      </c>
      <c r="G1054" s="38"/>
      <c r="H1054" s="43"/>
    </row>
    <row r="1055" spans="1:8" s="2" customFormat="1" ht="16.899999999999999" customHeight="1">
      <c r="A1055" s="38"/>
      <c r="B1055" s="43"/>
      <c r="C1055" s="289" t="s">
        <v>1481</v>
      </c>
      <c r="D1055" s="289" t="s">
        <v>1482</v>
      </c>
      <c r="E1055" s="21" t="s">
        <v>161</v>
      </c>
      <c r="F1055" s="290">
        <v>3.6</v>
      </c>
      <c r="G1055" s="38"/>
      <c r="H1055" s="43"/>
    </row>
    <row r="1056" spans="1:8" s="2" customFormat="1" ht="16.899999999999999" customHeight="1">
      <c r="A1056" s="38"/>
      <c r="B1056" s="43"/>
      <c r="C1056" s="289" t="s">
        <v>1670</v>
      </c>
      <c r="D1056" s="289" t="s">
        <v>1671</v>
      </c>
      <c r="E1056" s="21" t="s">
        <v>129</v>
      </c>
      <c r="F1056" s="290">
        <v>327.38</v>
      </c>
      <c r="G1056" s="38"/>
      <c r="H1056" s="43"/>
    </row>
    <row r="1057" spans="1:8" s="2" customFormat="1" ht="16.899999999999999" customHeight="1">
      <c r="A1057" s="38"/>
      <c r="B1057" s="43"/>
      <c r="C1057" s="289" t="s">
        <v>1681</v>
      </c>
      <c r="D1057" s="289" t="s">
        <v>1682</v>
      </c>
      <c r="E1057" s="21" t="s">
        <v>129</v>
      </c>
      <c r="F1057" s="290">
        <v>654.76</v>
      </c>
      <c r="G1057" s="38"/>
      <c r="H1057" s="43"/>
    </row>
    <row r="1058" spans="1:8" s="2" customFormat="1" ht="16.899999999999999" customHeight="1">
      <c r="A1058" s="38"/>
      <c r="B1058" s="43"/>
      <c r="C1058" s="289" t="s">
        <v>1676</v>
      </c>
      <c r="D1058" s="289" t="s">
        <v>1677</v>
      </c>
      <c r="E1058" s="21" t="s">
        <v>548</v>
      </c>
      <c r="F1058" s="290">
        <v>0.13</v>
      </c>
      <c r="G1058" s="38"/>
      <c r="H1058" s="43"/>
    </row>
    <row r="1059" spans="1:8" s="2" customFormat="1" ht="22.5">
      <c r="A1059" s="38"/>
      <c r="B1059" s="43"/>
      <c r="C1059" s="289" t="s">
        <v>1693</v>
      </c>
      <c r="D1059" s="289" t="s">
        <v>1694</v>
      </c>
      <c r="E1059" s="21" t="s">
        <v>129</v>
      </c>
      <c r="F1059" s="290">
        <v>379.76</v>
      </c>
      <c r="G1059" s="38"/>
      <c r="H1059" s="43"/>
    </row>
    <row r="1060" spans="1:8" s="2" customFormat="1" ht="22.5">
      <c r="A1060" s="38"/>
      <c r="B1060" s="43"/>
      <c r="C1060" s="289" t="s">
        <v>1688</v>
      </c>
      <c r="D1060" s="289" t="s">
        <v>1689</v>
      </c>
      <c r="E1060" s="21" t="s">
        <v>129</v>
      </c>
      <c r="F1060" s="290">
        <v>379.76</v>
      </c>
      <c r="G1060" s="38"/>
      <c r="H1060" s="43"/>
    </row>
    <row r="1061" spans="1:8" s="2" customFormat="1" ht="16.899999999999999" customHeight="1">
      <c r="A1061" s="38"/>
      <c r="B1061" s="43"/>
      <c r="C1061" s="285" t="s">
        <v>1048</v>
      </c>
      <c r="D1061" s="286" t="s">
        <v>1049</v>
      </c>
      <c r="E1061" s="287" t="s">
        <v>129</v>
      </c>
      <c r="F1061" s="288">
        <v>19.8</v>
      </c>
      <c r="G1061" s="38"/>
      <c r="H1061" s="43"/>
    </row>
    <row r="1062" spans="1:8" s="2" customFormat="1" ht="16.899999999999999" customHeight="1">
      <c r="A1062" s="38"/>
      <c r="B1062" s="43"/>
      <c r="C1062" s="289" t="s">
        <v>18</v>
      </c>
      <c r="D1062" s="289" t="s">
        <v>5441</v>
      </c>
      <c r="E1062" s="21" t="s">
        <v>18</v>
      </c>
      <c r="F1062" s="290">
        <v>0</v>
      </c>
      <c r="G1062" s="38"/>
      <c r="H1062" s="43"/>
    </row>
    <row r="1063" spans="1:8" s="2" customFormat="1" ht="16.899999999999999" customHeight="1">
      <c r="A1063" s="38"/>
      <c r="B1063" s="43"/>
      <c r="C1063" s="289" t="s">
        <v>18</v>
      </c>
      <c r="D1063" s="289" t="s">
        <v>2391</v>
      </c>
      <c r="E1063" s="21" t="s">
        <v>18</v>
      </c>
      <c r="F1063" s="290">
        <v>0</v>
      </c>
      <c r="G1063" s="38"/>
      <c r="H1063" s="43"/>
    </row>
    <row r="1064" spans="1:8" s="2" customFormat="1" ht="16.899999999999999" customHeight="1">
      <c r="A1064" s="38"/>
      <c r="B1064" s="43"/>
      <c r="C1064" s="289" t="s">
        <v>18</v>
      </c>
      <c r="D1064" s="289" t="s">
        <v>5449</v>
      </c>
      <c r="E1064" s="21" t="s">
        <v>18</v>
      </c>
      <c r="F1064" s="290">
        <v>17.78</v>
      </c>
      <c r="G1064" s="38"/>
      <c r="H1064" s="43"/>
    </row>
    <row r="1065" spans="1:8" s="2" customFormat="1" ht="16.899999999999999" customHeight="1">
      <c r="A1065" s="38"/>
      <c r="B1065" s="43"/>
      <c r="C1065" s="289" t="s">
        <v>18</v>
      </c>
      <c r="D1065" s="289" t="s">
        <v>510</v>
      </c>
      <c r="E1065" s="21" t="s">
        <v>18</v>
      </c>
      <c r="F1065" s="290">
        <v>0</v>
      </c>
      <c r="G1065" s="38"/>
      <c r="H1065" s="43"/>
    </row>
    <row r="1066" spans="1:8" s="2" customFormat="1" ht="16.899999999999999" customHeight="1">
      <c r="A1066" s="38"/>
      <c r="B1066" s="43"/>
      <c r="C1066" s="289" t="s">
        <v>18</v>
      </c>
      <c r="D1066" s="289" t="s">
        <v>2394</v>
      </c>
      <c r="E1066" s="21" t="s">
        <v>18</v>
      </c>
      <c r="F1066" s="290">
        <v>2.02</v>
      </c>
      <c r="G1066" s="38"/>
      <c r="H1066" s="43"/>
    </row>
    <row r="1067" spans="1:8" s="2" customFormat="1" ht="16.899999999999999" customHeight="1">
      <c r="A1067" s="38"/>
      <c r="B1067" s="43"/>
      <c r="C1067" s="289" t="s">
        <v>18</v>
      </c>
      <c r="D1067" s="289" t="s">
        <v>247</v>
      </c>
      <c r="E1067" s="21" t="s">
        <v>18</v>
      </c>
      <c r="F1067" s="290">
        <v>19.8</v>
      </c>
      <c r="G1067" s="38"/>
      <c r="H1067" s="43"/>
    </row>
    <row r="1068" spans="1:8" s="2" customFormat="1" ht="16.899999999999999" customHeight="1">
      <c r="A1068" s="38"/>
      <c r="B1068" s="43"/>
      <c r="C1068" s="291" t="s">
        <v>5167</v>
      </c>
      <c r="D1068" s="38"/>
      <c r="E1068" s="38"/>
      <c r="F1068" s="38"/>
      <c r="G1068" s="38"/>
      <c r="H1068" s="43"/>
    </row>
    <row r="1069" spans="1:8" s="2" customFormat="1" ht="22.5">
      <c r="A1069" s="38"/>
      <c r="B1069" s="43"/>
      <c r="C1069" s="289" t="s">
        <v>1408</v>
      </c>
      <c r="D1069" s="289" t="s">
        <v>1409</v>
      </c>
      <c r="E1069" s="21" t="s">
        <v>161</v>
      </c>
      <c r="F1069" s="290">
        <v>27.03</v>
      </c>
      <c r="G1069" s="38"/>
      <c r="H1069" s="43"/>
    </row>
    <row r="1070" spans="1:8" s="2" customFormat="1" ht="16.899999999999999" customHeight="1">
      <c r="A1070" s="38"/>
      <c r="B1070" s="43"/>
      <c r="C1070" s="289" t="s">
        <v>1421</v>
      </c>
      <c r="D1070" s="289" t="s">
        <v>1422</v>
      </c>
      <c r="E1070" s="21" t="s">
        <v>161</v>
      </c>
      <c r="F1070" s="290">
        <v>27.03</v>
      </c>
      <c r="G1070" s="38"/>
      <c r="H1070" s="43"/>
    </row>
    <row r="1071" spans="1:8" s="2" customFormat="1" ht="16.899999999999999" customHeight="1">
      <c r="A1071" s="38"/>
      <c r="B1071" s="43"/>
      <c r="C1071" s="289" t="s">
        <v>1426</v>
      </c>
      <c r="D1071" s="289" t="s">
        <v>1427</v>
      </c>
      <c r="E1071" s="21" t="s">
        <v>548</v>
      </c>
      <c r="F1071" s="290">
        <v>0.55000000000000004</v>
      </c>
      <c r="G1071" s="38"/>
      <c r="H1071" s="43"/>
    </row>
    <row r="1072" spans="1:8" s="2" customFormat="1" ht="16.899999999999999" customHeight="1">
      <c r="A1072" s="38"/>
      <c r="B1072" s="43"/>
      <c r="C1072" s="289" t="s">
        <v>1670</v>
      </c>
      <c r="D1072" s="289" t="s">
        <v>1671</v>
      </c>
      <c r="E1072" s="21" t="s">
        <v>129</v>
      </c>
      <c r="F1072" s="290">
        <v>327.38</v>
      </c>
      <c r="G1072" s="38"/>
      <c r="H1072" s="43"/>
    </row>
    <row r="1073" spans="1:8" s="2" customFormat="1" ht="16.899999999999999" customHeight="1">
      <c r="A1073" s="38"/>
      <c r="B1073" s="43"/>
      <c r="C1073" s="289" t="s">
        <v>1681</v>
      </c>
      <c r="D1073" s="289" t="s">
        <v>1682</v>
      </c>
      <c r="E1073" s="21" t="s">
        <v>129</v>
      </c>
      <c r="F1073" s="290">
        <v>654.76</v>
      </c>
      <c r="G1073" s="38"/>
      <c r="H1073" s="43"/>
    </row>
    <row r="1074" spans="1:8" s="2" customFormat="1" ht="16.899999999999999" customHeight="1">
      <c r="A1074" s="38"/>
      <c r="B1074" s="43"/>
      <c r="C1074" s="289" t="s">
        <v>1676</v>
      </c>
      <c r="D1074" s="289" t="s">
        <v>1677</v>
      </c>
      <c r="E1074" s="21" t="s">
        <v>548</v>
      </c>
      <c r="F1074" s="290">
        <v>0.13</v>
      </c>
      <c r="G1074" s="38"/>
      <c r="H1074" s="43"/>
    </row>
    <row r="1075" spans="1:8" s="2" customFormat="1" ht="22.5">
      <c r="A1075" s="38"/>
      <c r="B1075" s="43"/>
      <c r="C1075" s="289" t="s">
        <v>1693</v>
      </c>
      <c r="D1075" s="289" t="s">
        <v>1694</v>
      </c>
      <c r="E1075" s="21" t="s">
        <v>129</v>
      </c>
      <c r="F1075" s="290">
        <v>379.76</v>
      </c>
      <c r="G1075" s="38"/>
      <c r="H1075" s="43"/>
    </row>
    <row r="1076" spans="1:8" s="2" customFormat="1" ht="22.5">
      <c r="A1076" s="38"/>
      <c r="B1076" s="43"/>
      <c r="C1076" s="289" t="s">
        <v>1688</v>
      </c>
      <c r="D1076" s="289" t="s">
        <v>1689</v>
      </c>
      <c r="E1076" s="21" t="s">
        <v>129</v>
      </c>
      <c r="F1076" s="290">
        <v>379.76</v>
      </c>
      <c r="G1076" s="38"/>
      <c r="H1076" s="43"/>
    </row>
    <row r="1077" spans="1:8" s="2" customFormat="1" ht="16.899999999999999" customHeight="1">
      <c r="A1077" s="38"/>
      <c r="B1077" s="43"/>
      <c r="C1077" s="285" t="s">
        <v>1051</v>
      </c>
      <c r="D1077" s="286" t="s">
        <v>1052</v>
      </c>
      <c r="E1077" s="287" t="s">
        <v>129</v>
      </c>
      <c r="F1077" s="288">
        <v>23.85</v>
      </c>
      <c r="G1077" s="38"/>
      <c r="H1077" s="43"/>
    </row>
    <row r="1078" spans="1:8" s="2" customFormat="1" ht="16.899999999999999" customHeight="1">
      <c r="A1078" s="38"/>
      <c r="B1078" s="43"/>
      <c r="C1078" s="289" t="s">
        <v>18</v>
      </c>
      <c r="D1078" s="289" t="s">
        <v>5175</v>
      </c>
      <c r="E1078" s="21" t="s">
        <v>18</v>
      </c>
      <c r="F1078" s="290">
        <v>0</v>
      </c>
      <c r="G1078" s="38"/>
      <c r="H1078" s="43"/>
    </row>
    <row r="1079" spans="1:8" s="2" customFormat="1" ht="16.899999999999999" customHeight="1">
      <c r="A1079" s="38"/>
      <c r="B1079" s="43"/>
      <c r="C1079" s="289" t="s">
        <v>18</v>
      </c>
      <c r="D1079" s="289" t="s">
        <v>5450</v>
      </c>
      <c r="E1079" s="21" t="s">
        <v>18</v>
      </c>
      <c r="F1079" s="290">
        <v>1.1200000000000001</v>
      </c>
      <c r="G1079" s="38"/>
      <c r="H1079" s="43"/>
    </row>
    <row r="1080" spans="1:8" s="2" customFormat="1" ht="16.899999999999999" customHeight="1">
      <c r="A1080" s="38"/>
      <c r="B1080" s="43"/>
      <c r="C1080" s="289" t="s">
        <v>18</v>
      </c>
      <c r="D1080" s="289" t="s">
        <v>506</v>
      </c>
      <c r="E1080" s="21" t="s">
        <v>18</v>
      </c>
      <c r="F1080" s="290">
        <v>0</v>
      </c>
      <c r="G1080" s="38"/>
      <c r="H1080" s="43"/>
    </row>
    <row r="1081" spans="1:8" s="2" customFormat="1" ht="16.899999999999999" customHeight="1">
      <c r="A1081" s="38"/>
      <c r="B1081" s="43"/>
      <c r="C1081" s="289" t="s">
        <v>18</v>
      </c>
      <c r="D1081" s="289" t="s">
        <v>5451</v>
      </c>
      <c r="E1081" s="21" t="s">
        <v>18</v>
      </c>
      <c r="F1081" s="290">
        <v>3.05</v>
      </c>
      <c r="G1081" s="38"/>
      <c r="H1081" s="43"/>
    </row>
    <row r="1082" spans="1:8" s="2" customFormat="1" ht="16.899999999999999" customHeight="1">
      <c r="A1082" s="38"/>
      <c r="B1082" s="43"/>
      <c r="C1082" s="289" t="s">
        <v>18</v>
      </c>
      <c r="D1082" s="289" t="s">
        <v>387</v>
      </c>
      <c r="E1082" s="21" t="s">
        <v>18</v>
      </c>
      <c r="F1082" s="290">
        <v>0</v>
      </c>
      <c r="G1082" s="38"/>
      <c r="H1082" s="43"/>
    </row>
    <row r="1083" spans="1:8" s="2" customFormat="1" ht="16.899999999999999" customHeight="1">
      <c r="A1083" s="38"/>
      <c r="B1083" s="43"/>
      <c r="C1083" s="289" t="s">
        <v>18</v>
      </c>
      <c r="D1083" s="289" t="s">
        <v>5452</v>
      </c>
      <c r="E1083" s="21" t="s">
        <v>18</v>
      </c>
      <c r="F1083" s="290">
        <v>0.84</v>
      </c>
      <c r="G1083" s="38"/>
      <c r="H1083" s="43"/>
    </row>
    <row r="1084" spans="1:8" s="2" customFormat="1" ht="16.899999999999999" customHeight="1">
      <c r="A1084" s="38"/>
      <c r="B1084" s="43"/>
      <c r="C1084" s="289" t="s">
        <v>18</v>
      </c>
      <c r="D1084" s="289" t="s">
        <v>846</v>
      </c>
      <c r="E1084" s="21" t="s">
        <v>18</v>
      </c>
      <c r="F1084" s="290">
        <v>0</v>
      </c>
      <c r="G1084" s="38"/>
      <c r="H1084" s="43"/>
    </row>
    <row r="1085" spans="1:8" s="2" customFormat="1" ht="16.899999999999999" customHeight="1">
      <c r="A1085" s="38"/>
      <c r="B1085" s="43"/>
      <c r="C1085" s="289" t="s">
        <v>18</v>
      </c>
      <c r="D1085" s="289" t="s">
        <v>5453</v>
      </c>
      <c r="E1085" s="21" t="s">
        <v>18</v>
      </c>
      <c r="F1085" s="290">
        <v>7.19</v>
      </c>
      <c r="G1085" s="38"/>
      <c r="H1085" s="43"/>
    </row>
    <row r="1086" spans="1:8" s="2" customFormat="1" ht="16.899999999999999" customHeight="1">
      <c r="A1086" s="38"/>
      <c r="B1086" s="43"/>
      <c r="C1086" s="289" t="s">
        <v>18</v>
      </c>
      <c r="D1086" s="289" t="s">
        <v>525</v>
      </c>
      <c r="E1086" s="21" t="s">
        <v>18</v>
      </c>
      <c r="F1086" s="290">
        <v>0</v>
      </c>
      <c r="G1086" s="38"/>
      <c r="H1086" s="43"/>
    </row>
    <row r="1087" spans="1:8" s="2" customFormat="1" ht="16.899999999999999" customHeight="1">
      <c r="A1087" s="38"/>
      <c r="B1087" s="43"/>
      <c r="C1087" s="289" t="s">
        <v>18</v>
      </c>
      <c r="D1087" s="289" t="s">
        <v>5414</v>
      </c>
      <c r="E1087" s="21" t="s">
        <v>18</v>
      </c>
      <c r="F1087" s="290">
        <v>3.53</v>
      </c>
      <c r="G1087" s="38"/>
      <c r="H1087" s="43"/>
    </row>
    <row r="1088" spans="1:8" s="2" customFormat="1" ht="16.899999999999999" customHeight="1">
      <c r="A1088" s="38"/>
      <c r="B1088" s="43"/>
      <c r="C1088" s="289" t="s">
        <v>18</v>
      </c>
      <c r="D1088" s="289" t="s">
        <v>1319</v>
      </c>
      <c r="E1088" s="21" t="s">
        <v>18</v>
      </c>
      <c r="F1088" s="290">
        <v>0</v>
      </c>
      <c r="G1088" s="38"/>
      <c r="H1088" s="43"/>
    </row>
    <row r="1089" spans="1:8" s="2" customFormat="1" ht="16.899999999999999" customHeight="1">
      <c r="A1089" s="38"/>
      <c r="B1089" s="43"/>
      <c r="C1089" s="289" t="s">
        <v>18</v>
      </c>
      <c r="D1089" s="289" t="s">
        <v>5454</v>
      </c>
      <c r="E1089" s="21" t="s">
        <v>18</v>
      </c>
      <c r="F1089" s="290">
        <v>8.1199999999999992</v>
      </c>
      <c r="G1089" s="38"/>
      <c r="H1089" s="43"/>
    </row>
    <row r="1090" spans="1:8" s="2" customFormat="1" ht="16.899999999999999" customHeight="1">
      <c r="A1090" s="38"/>
      <c r="B1090" s="43"/>
      <c r="C1090" s="289" t="s">
        <v>18</v>
      </c>
      <c r="D1090" s="289" t="s">
        <v>247</v>
      </c>
      <c r="E1090" s="21" t="s">
        <v>18</v>
      </c>
      <c r="F1090" s="290">
        <v>23.85</v>
      </c>
      <c r="G1090" s="38"/>
      <c r="H1090" s="43"/>
    </row>
    <row r="1091" spans="1:8" s="2" customFormat="1" ht="16.899999999999999" customHeight="1">
      <c r="A1091" s="38"/>
      <c r="B1091" s="43"/>
      <c r="C1091" s="291" t="s">
        <v>5167</v>
      </c>
      <c r="D1091" s="38"/>
      <c r="E1091" s="38"/>
      <c r="F1091" s="38"/>
      <c r="G1091" s="38"/>
      <c r="H1091" s="43"/>
    </row>
    <row r="1092" spans="1:8" s="2" customFormat="1" ht="16.899999999999999" customHeight="1">
      <c r="A1092" s="38"/>
      <c r="B1092" s="43"/>
      <c r="C1092" s="289" t="s">
        <v>1094</v>
      </c>
      <c r="D1092" s="289" t="s">
        <v>1095</v>
      </c>
      <c r="E1092" s="21" t="s">
        <v>161</v>
      </c>
      <c r="F1092" s="290">
        <v>7.21</v>
      </c>
      <c r="G1092" s="38"/>
      <c r="H1092" s="43"/>
    </row>
    <row r="1093" spans="1:8" s="2" customFormat="1" ht="16.899999999999999" customHeight="1">
      <c r="A1093" s="38"/>
      <c r="B1093" s="43"/>
      <c r="C1093" s="289" t="s">
        <v>1102</v>
      </c>
      <c r="D1093" s="289" t="s">
        <v>1103</v>
      </c>
      <c r="E1093" s="21" t="s">
        <v>548</v>
      </c>
      <c r="F1093" s="290">
        <v>0.46</v>
      </c>
      <c r="G1093" s="38"/>
      <c r="H1093" s="43"/>
    </row>
    <row r="1094" spans="1:8" s="2" customFormat="1" ht="22.5">
      <c r="A1094" s="38"/>
      <c r="B1094" s="43"/>
      <c r="C1094" s="289" t="s">
        <v>1408</v>
      </c>
      <c r="D1094" s="289" t="s">
        <v>1409</v>
      </c>
      <c r="E1094" s="21" t="s">
        <v>161</v>
      </c>
      <c r="F1094" s="290">
        <v>27.03</v>
      </c>
      <c r="G1094" s="38"/>
      <c r="H1094" s="43"/>
    </row>
    <row r="1095" spans="1:8" s="2" customFormat="1" ht="16.899999999999999" customHeight="1">
      <c r="A1095" s="38"/>
      <c r="B1095" s="43"/>
      <c r="C1095" s="289" t="s">
        <v>1421</v>
      </c>
      <c r="D1095" s="289" t="s">
        <v>1422</v>
      </c>
      <c r="E1095" s="21" t="s">
        <v>161</v>
      </c>
      <c r="F1095" s="290">
        <v>27.03</v>
      </c>
      <c r="G1095" s="38"/>
      <c r="H1095" s="43"/>
    </row>
    <row r="1096" spans="1:8" s="2" customFormat="1" ht="16.899999999999999" customHeight="1">
      <c r="A1096" s="38"/>
      <c r="B1096" s="43"/>
      <c r="C1096" s="289" t="s">
        <v>1426</v>
      </c>
      <c r="D1096" s="289" t="s">
        <v>1427</v>
      </c>
      <c r="E1096" s="21" t="s">
        <v>548</v>
      </c>
      <c r="F1096" s="290">
        <v>0.55000000000000004</v>
      </c>
      <c r="G1096" s="38"/>
      <c r="H1096" s="43"/>
    </row>
    <row r="1097" spans="1:8" s="2" customFormat="1" ht="16.899999999999999" customHeight="1">
      <c r="A1097" s="38"/>
      <c r="B1097" s="43"/>
      <c r="C1097" s="289" t="s">
        <v>1481</v>
      </c>
      <c r="D1097" s="289" t="s">
        <v>1482</v>
      </c>
      <c r="E1097" s="21" t="s">
        <v>161</v>
      </c>
      <c r="F1097" s="290">
        <v>3.6</v>
      </c>
      <c r="G1097" s="38"/>
      <c r="H1097" s="43"/>
    </row>
    <row r="1098" spans="1:8" s="2" customFormat="1" ht="16.899999999999999" customHeight="1">
      <c r="A1098" s="38"/>
      <c r="B1098" s="43"/>
      <c r="C1098" s="289" t="s">
        <v>1670</v>
      </c>
      <c r="D1098" s="289" t="s">
        <v>1671</v>
      </c>
      <c r="E1098" s="21" t="s">
        <v>129</v>
      </c>
      <c r="F1098" s="290">
        <v>327.38</v>
      </c>
      <c r="G1098" s="38"/>
      <c r="H1098" s="43"/>
    </row>
    <row r="1099" spans="1:8" s="2" customFormat="1" ht="16.899999999999999" customHeight="1">
      <c r="A1099" s="38"/>
      <c r="B1099" s="43"/>
      <c r="C1099" s="289" t="s">
        <v>1681</v>
      </c>
      <c r="D1099" s="289" t="s">
        <v>1682</v>
      </c>
      <c r="E1099" s="21" t="s">
        <v>129</v>
      </c>
      <c r="F1099" s="290">
        <v>654.76</v>
      </c>
      <c r="G1099" s="38"/>
      <c r="H1099" s="43"/>
    </row>
    <row r="1100" spans="1:8" s="2" customFormat="1" ht="16.899999999999999" customHeight="1">
      <c r="A1100" s="38"/>
      <c r="B1100" s="43"/>
      <c r="C1100" s="289" t="s">
        <v>1676</v>
      </c>
      <c r="D1100" s="289" t="s">
        <v>1677</v>
      </c>
      <c r="E1100" s="21" t="s">
        <v>548</v>
      </c>
      <c r="F1100" s="290">
        <v>0.13</v>
      </c>
      <c r="G1100" s="38"/>
      <c r="H1100" s="43"/>
    </row>
    <row r="1101" spans="1:8" s="2" customFormat="1" ht="22.5">
      <c r="A1101" s="38"/>
      <c r="B1101" s="43"/>
      <c r="C1101" s="289" t="s">
        <v>1693</v>
      </c>
      <c r="D1101" s="289" t="s">
        <v>1694</v>
      </c>
      <c r="E1101" s="21" t="s">
        <v>129</v>
      </c>
      <c r="F1101" s="290">
        <v>379.76</v>
      </c>
      <c r="G1101" s="38"/>
      <c r="H1101" s="43"/>
    </row>
    <row r="1102" spans="1:8" s="2" customFormat="1" ht="22.5">
      <c r="A1102" s="38"/>
      <c r="B1102" s="43"/>
      <c r="C1102" s="289" t="s">
        <v>1688</v>
      </c>
      <c r="D1102" s="289" t="s">
        <v>1689</v>
      </c>
      <c r="E1102" s="21" t="s">
        <v>129</v>
      </c>
      <c r="F1102" s="290">
        <v>379.76</v>
      </c>
      <c r="G1102" s="38"/>
      <c r="H1102" s="43"/>
    </row>
    <row r="1103" spans="1:8" s="2" customFormat="1" ht="16.899999999999999" customHeight="1">
      <c r="A1103" s="38"/>
      <c r="B1103" s="43"/>
      <c r="C1103" s="285" t="s">
        <v>1054</v>
      </c>
      <c r="D1103" s="286" t="s">
        <v>1055</v>
      </c>
      <c r="E1103" s="287" t="s">
        <v>129</v>
      </c>
      <c r="F1103" s="288">
        <v>199.85</v>
      </c>
      <c r="G1103" s="38"/>
      <c r="H1103" s="43"/>
    </row>
    <row r="1104" spans="1:8" s="2" customFormat="1" ht="16.899999999999999" customHeight="1">
      <c r="A1104" s="38"/>
      <c r="B1104" s="43"/>
      <c r="C1104" s="289" t="s">
        <v>18</v>
      </c>
      <c r="D1104" s="289" t="s">
        <v>5173</v>
      </c>
      <c r="E1104" s="21" t="s">
        <v>18</v>
      </c>
      <c r="F1104" s="290">
        <v>0</v>
      </c>
      <c r="G1104" s="38"/>
      <c r="H1104" s="43"/>
    </row>
    <row r="1105" spans="1:8" s="2" customFormat="1" ht="16.899999999999999" customHeight="1">
      <c r="A1105" s="38"/>
      <c r="B1105" s="43"/>
      <c r="C1105" s="289" t="s">
        <v>18</v>
      </c>
      <c r="D1105" s="289" t="s">
        <v>5409</v>
      </c>
      <c r="E1105" s="21" t="s">
        <v>18</v>
      </c>
      <c r="F1105" s="290">
        <v>9.8699999999999992</v>
      </c>
      <c r="G1105" s="38"/>
      <c r="H1105" s="43"/>
    </row>
    <row r="1106" spans="1:8" s="2" customFormat="1" ht="16.899999999999999" customHeight="1">
      <c r="A1106" s="38"/>
      <c r="B1106" s="43"/>
      <c r="C1106" s="289" t="s">
        <v>18</v>
      </c>
      <c r="D1106" s="289" t="s">
        <v>5175</v>
      </c>
      <c r="E1106" s="21" t="s">
        <v>18</v>
      </c>
      <c r="F1106" s="290">
        <v>0</v>
      </c>
      <c r="G1106" s="38"/>
      <c r="H1106" s="43"/>
    </row>
    <row r="1107" spans="1:8" s="2" customFormat="1" ht="16.899999999999999" customHeight="1">
      <c r="A1107" s="38"/>
      <c r="B1107" s="43"/>
      <c r="C1107" s="289" t="s">
        <v>18</v>
      </c>
      <c r="D1107" s="289" t="s">
        <v>5455</v>
      </c>
      <c r="E1107" s="21" t="s">
        <v>18</v>
      </c>
      <c r="F1107" s="290">
        <v>8.08</v>
      </c>
      <c r="G1107" s="38"/>
      <c r="H1107" s="43"/>
    </row>
    <row r="1108" spans="1:8" s="2" customFormat="1" ht="16.899999999999999" customHeight="1">
      <c r="A1108" s="38"/>
      <c r="B1108" s="43"/>
      <c r="C1108" s="289" t="s">
        <v>18</v>
      </c>
      <c r="D1108" s="289" t="s">
        <v>506</v>
      </c>
      <c r="E1108" s="21" t="s">
        <v>18</v>
      </c>
      <c r="F1108" s="290">
        <v>0</v>
      </c>
      <c r="G1108" s="38"/>
      <c r="H1108" s="43"/>
    </row>
    <row r="1109" spans="1:8" s="2" customFormat="1" ht="16.899999999999999" customHeight="1">
      <c r="A1109" s="38"/>
      <c r="B1109" s="43"/>
      <c r="C1109" s="289" t="s">
        <v>18</v>
      </c>
      <c r="D1109" s="289" t="s">
        <v>5456</v>
      </c>
      <c r="E1109" s="21" t="s">
        <v>18</v>
      </c>
      <c r="F1109" s="290">
        <v>10.36</v>
      </c>
      <c r="G1109" s="38"/>
      <c r="H1109" s="43"/>
    </row>
    <row r="1110" spans="1:8" s="2" customFormat="1" ht="16.899999999999999" customHeight="1">
      <c r="A1110" s="38"/>
      <c r="B1110" s="43"/>
      <c r="C1110" s="289" t="s">
        <v>18</v>
      </c>
      <c r="D1110" s="289" t="s">
        <v>387</v>
      </c>
      <c r="E1110" s="21" t="s">
        <v>18</v>
      </c>
      <c r="F1110" s="290">
        <v>0</v>
      </c>
      <c r="G1110" s="38"/>
      <c r="H1110" s="43"/>
    </row>
    <row r="1111" spans="1:8" s="2" customFormat="1" ht="16.899999999999999" customHeight="1">
      <c r="A1111" s="38"/>
      <c r="B1111" s="43"/>
      <c r="C1111" s="289" t="s">
        <v>18</v>
      </c>
      <c r="D1111" s="289" t="s">
        <v>5457</v>
      </c>
      <c r="E1111" s="21" t="s">
        <v>18</v>
      </c>
      <c r="F1111" s="290">
        <v>7.94</v>
      </c>
      <c r="G1111" s="38"/>
      <c r="H1111" s="43"/>
    </row>
    <row r="1112" spans="1:8" s="2" customFormat="1" ht="16.899999999999999" customHeight="1">
      <c r="A1112" s="38"/>
      <c r="B1112" s="43"/>
      <c r="C1112" s="289" t="s">
        <v>18</v>
      </c>
      <c r="D1112" s="289" t="s">
        <v>235</v>
      </c>
      <c r="E1112" s="21" t="s">
        <v>18</v>
      </c>
      <c r="F1112" s="290">
        <v>0</v>
      </c>
      <c r="G1112" s="38"/>
      <c r="H1112" s="43"/>
    </row>
    <row r="1113" spans="1:8" s="2" customFormat="1" ht="16.899999999999999" customHeight="1">
      <c r="A1113" s="38"/>
      <c r="B1113" s="43"/>
      <c r="C1113" s="289" t="s">
        <v>18</v>
      </c>
      <c r="D1113" s="289" t="s">
        <v>5415</v>
      </c>
      <c r="E1113" s="21" t="s">
        <v>18</v>
      </c>
      <c r="F1113" s="290">
        <v>14.44</v>
      </c>
      <c r="G1113" s="38"/>
      <c r="H1113" s="43"/>
    </row>
    <row r="1114" spans="1:8" s="2" customFormat="1" ht="16.899999999999999" customHeight="1">
      <c r="A1114" s="38"/>
      <c r="B1114" s="43"/>
      <c r="C1114" s="289" t="s">
        <v>18</v>
      </c>
      <c r="D1114" s="289" t="s">
        <v>1319</v>
      </c>
      <c r="E1114" s="21" t="s">
        <v>18</v>
      </c>
      <c r="F1114" s="290">
        <v>0</v>
      </c>
      <c r="G1114" s="38"/>
      <c r="H1114" s="43"/>
    </row>
    <row r="1115" spans="1:8" s="2" customFormat="1" ht="16.899999999999999" customHeight="1">
      <c r="A1115" s="38"/>
      <c r="B1115" s="43"/>
      <c r="C1115" s="289" t="s">
        <v>18</v>
      </c>
      <c r="D1115" s="289" t="s">
        <v>5458</v>
      </c>
      <c r="E1115" s="21" t="s">
        <v>18</v>
      </c>
      <c r="F1115" s="290">
        <v>17.27</v>
      </c>
      <c r="G1115" s="38"/>
      <c r="H1115" s="43"/>
    </row>
    <row r="1116" spans="1:8" s="2" customFormat="1" ht="16.899999999999999" customHeight="1">
      <c r="A1116" s="38"/>
      <c r="B1116" s="43"/>
      <c r="C1116" s="289" t="s">
        <v>18</v>
      </c>
      <c r="D1116" s="289" t="s">
        <v>5459</v>
      </c>
      <c r="E1116" s="21" t="s">
        <v>18</v>
      </c>
      <c r="F1116" s="290">
        <v>0</v>
      </c>
      <c r="G1116" s="38"/>
      <c r="H1116" s="43"/>
    </row>
    <row r="1117" spans="1:8" s="2" customFormat="1" ht="16.899999999999999" customHeight="1">
      <c r="A1117" s="38"/>
      <c r="B1117" s="43"/>
      <c r="C1117" s="289" t="s">
        <v>18</v>
      </c>
      <c r="D1117" s="289" t="s">
        <v>5460</v>
      </c>
      <c r="E1117" s="21" t="s">
        <v>18</v>
      </c>
      <c r="F1117" s="290">
        <v>131.88999999999999</v>
      </c>
      <c r="G1117" s="38"/>
      <c r="H1117" s="43"/>
    </row>
    <row r="1118" spans="1:8" s="2" customFormat="1" ht="16.899999999999999" customHeight="1">
      <c r="A1118" s="38"/>
      <c r="B1118" s="43"/>
      <c r="C1118" s="289" t="s">
        <v>18</v>
      </c>
      <c r="D1118" s="289" t="s">
        <v>247</v>
      </c>
      <c r="E1118" s="21" t="s">
        <v>18</v>
      </c>
      <c r="F1118" s="290">
        <v>199.85</v>
      </c>
      <c r="G1118" s="38"/>
      <c r="H1118" s="43"/>
    </row>
    <row r="1119" spans="1:8" s="2" customFormat="1" ht="16.899999999999999" customHeight="1">
      <c r="A1119" s="38"/>
      <c r="B1119" s="43"/>
      <c r="C1119" s="291" t="s">
        <v>5167</v>
      </c>
      <c r="D1119" s="38"/>
      <c r="E1119" s="38"/>
      <c r="F1119" s="38"/>
      <c r="G1119" s="38"/>
      <c r="H1119" s="43"/>
    </row>
    <row r="1120" spans="1:8" s="2" customFormat="1" ht="22.5">
      <c r="A1120" s="38"/>
      <c r="B1120" s="43"/>
      <c r="C1120" s="289" t="s">
        <v>1408</v>
      </c>
      <c r="D1120" s="289" t="s">
        <v>1409</v>
      </c>
      <c r="E1120" s="21" t="s">
        <v>161</v>
      </c>
      <c r="F1120" s="290">
        <v>27.03</v>
      </c>
      <c r="G1120" s="38"/>
      <c r="H1120" s="43"/>
    </row>
    <row r="1121" spans="1:8" s="2" customFormat="1" ht="16.899999999999999" customHeight="1">
      <c r="A1121" s="38"/>
      <c r="B1121" s="43"/>
      <c r="C1121" s="289" t="s">
        <v>1421</v>
      </c>
      <c r="D1121" s="289" t="s">
        <v>1422</v>
      </c>
      <c r="E1121" s="21" t="s">
        <v>161</v>
      </c>
      <c r="F1121" s="290">
        <v>27.03</v>
      </c>
      <c r="G1121" s="38"/>
      <c r="H1121" s="43"/>
    </row>
    <row r="1122" spans="1:8" s="2" customFormat="1" ht="16.899999999999999" customHeight="1">
      <c r="A1122" s="38"/>
      <c r="B1122" s="43"/>
      <c r="C1122" s="289" t="s">
        <v>1426</v>
      </c>
      <c r="D1122" s="289" t="s">
        <v>1427</v>
      </c>
      <c r="E1122" s="21" t="s">
        <v>548</v>
      </c>
      <c r="F1122" s="290">
        <v>0.55000000000000004</v>
      </c>
      <c r="G1122" s="38"/>
      <c r="H1122" s="43"/>
    </row>
    <row r="1123" spans="1:8" s="2" customFormat="1" ht="16.899999999999999" customHeight="1">
      <c r="A1123" s="38"/>
      <c r="B1123" s="43"/>
      <c r="C1123" s="289" t="s">
        <v>1670</v>
      </c>
      <c r="D1123" s="289" t="s">
        <v>1671</v>
      </c>
      <c r="E1123" s="21" t="s">
        <v>129</v>
      </c>
      <c r="F1123" s="290">
        <v>327.38</v>
      </c>
      <c r="G1123" s="38"/>
      <c r="H1123" s="43"/>
    </row>
    <row r="1124" spans="1:8" s="2" customFormat="1" ht="16.899999999999999" customHeight="1">
      <c r="A1124" s="38"/>
      <c r="B1124" s="43"/>
      <c r="C1124" s="289" t="s">
        <v>1681</v>
      </c>
      <c r="D1124" s="289" t="s">
        <v>1682</v>
      </c>
      <c r="E1124" s="21" t="s">
        <v>129</v>
      </c>
      <c r="F1124" s="290">
        <v>654.76</v>
      </c>
      <c r="G1124" s="38"/>
      <c r="H1124" s="43"/>
    </row>
    <row r="1125" spans="1:8" s="2" customFormat="1" ht="16.899999999999999" customHeight="1">
      <c r="A1125" s="38"/>
      <c r="B1125" s="43"/>
      <c r="C1125" s="289" t="s">
        <v>1676</v>
      </c>
      <c r="D1125" s="289" t="s">
        <v>1677</v>
      </c>
      <c r="E1125" s="21" t="s">
        <v>548</v>
      </c>
      <c r="F1125" s="290">
        <v>0.13</v>
      </c>
      <c r="G1125" s="38"/>
      <c r="H1125" s="43"/>
    </row>
    <row r="1126" spans="1:8" s="2" customFormat="1" ht="22.5">
      <c r="A1126" s="38"/>
      <c r="B1126" s="43"/>
      <c r="C1126" s="289" t="s">
        <v>1693</v>
      </c>
      <c r="D1126" s="289" t="s">
        <v>1694</v>
      </c>
      <c r="E1126" s="21" t="s">
        <v>129</v>
      </c>
      <c r="F1126" s="290">
        <v>379.76</v>
      </c>
      <c r="G1126" s="38"/>
      <c r="H1126" s="43"/>
    </row>
    <row r="1127" spans="1:8" s="2" customFormat="1" ht="22.5">
      <c r="A1127" s="38"/>
      <c r="B1127" s="43"/>
      <c r="C1127" s="289" t="s">
        <v>1688</v>
      </c>
      <c r="D1127" s="289" t="s">
        <v>1689</v>
      </c>
      <c r="E1127" s="21" t="s">
        <v>129</v>
      </c>
      <c r="F1127" s="290">
        <v>379.76</v>
      </c>
      <c r="G1127" s="38"/>
      <c r="H1127" s="43"/>
    </row>
    <row r="1128" spans="1:8" s="2" customFormat="1" ht="16.899999999999999" customHeight="1">
      <c r="A1128" s="38"/>
      <c r="B1128" s="43"/>
      <c r="C1128" s="285" t="s">
        <v>1057</v>
      </c>
      <c r="D1128" s="286" t="s">
        <v>1058</v>
      </c>
      <c r="E1128" s="287" t="s">
        <v>129</v>
      </c>
      <c r="F1128" s="288">
        <v>35.71</v>
      </c>
      <c r="G1128" s="38"/>
      <c r="H1128" s="43"/>
    </row>
    <row r="1129" spans="1:8" s="2" customFormat="1" ht="16.899999999999999" customHeight="1">
      <c r="A1129" s="38"/>
      <c r="B1129" s="43"/>
      <c r="C1129" s="289" t="s">
        <v>18</v>
      </c>
      <c r="D1129" s="289" t="s">
        <v>812</v>
      </c>
      <c r="E1129" s="21" t="s">
        <v>18</v>
      </c>
      <c r="F1129" s="290">
        <v>0</v>
      </c>
      <c r="G1129" s="38"/>
      <c r="H1129" s="43"/>
    </row>
    <row r="1130" spans="1:8" s="2" customFormat="1" ht="16.899999999999999" customHeight="1">
      <c r="A1130" s="38"/>
      <c r="B1130" s="43"/>
      <c r="C1130" s="289" t="s">
        <v>18</v>
      </c>
      <c r="D1130" s="289" t="s">
        <v>5279</v>
      </c>
      <c r="E1130" s="21" t="s">
        <v>18</v>
      </c>
      <c r="F1130" s="290">
        <v>9.56</v>
      </c>
      <c r="G1130" s="38"/>
      <c r="H1130" s="43"/>
    </row>
    <row r="1131" spans="1:8" s="2" customFormat="1" ht="16.899999999999999" customHeight="1">
      <c r="A1131" s="38"/>
      <c r="B1131" s="43"/>
      <c r="C1131" s="289" t="s">
        <v>18</v>
      </c>
      <c r="D1131" s="289" t="s">
        <v>5178</v>
      </c>
      <c r="E1131" s="21" t="s">
        <v>18</v>
      </c>
      <c r="F1131" s="290">
        <v>0</v>
      </c>
      <c r="G1131" s="38"/>
      <c r="H1131" s="43"/>
    </row>
    <row r="1132" spans="1:8" s="2" customFormat="1" ht="16.899999999999999" customHeight="1">
      <c r="A1132" s="38"/>
      <c r="B1132" s="43"/>
      <c r="C1132" s="289" t="s">
        <v>18</v>
      </c>
      <c r="D1132" s="289" t="s">
        <v>5280</v>
      </c>
      <c r="E1132" s="21" t="s">
        <v>18</v>
      </c>
      <c r="F1132" s="290">
        <v>9.75</v>
      </c>
      <c r="G1132" s="38"/>
      <c r="H1132" s="43"/>
    </row>
    <row r="1133" spans="1:8" s="2" customFormat="1" ht="16.899999999999999" customHeight="1">
      <c r="A1133" s="38"/>
      <c r="B1133" s="43"/>
      <c r="C1133" s="289" t="s">
        <v>18</v>
      </c>
      <c r="D1133" s="289" t="s">
        <v>228</v>
      </c>
      <c r="E1133" s="21" t="s">
        <v>18</v>
      </c>
      <c r="F1133" s="290">
        <v>0</v>
      </c>
      <c r="G1133" s="38"/>
      <c r="H1133" s="43"/>
    </row>
    <row r="1134" spans="1:8" s="2" customFormat="1" ht="16.899999999999999" customHeight="1">
      <c r="A1134" s="38"/>
      <c r="B1134" s="43"/>
      <c r="C1134" s="289" t="s">
        <v>18</v>
      </c>
      <c r="D1134" s="289" t="s">
        <v>5461</v>
      </c>
      <c r="E1134" s="21" t="s">
        <v>18</v>
      </c>
      <c r="F1134" s="290">
        <v>7.81</v>
      </c>
      <c r="G1134" s="38"/>
      <c r="H1134" s="43"/>
    </row>
    <row r="1135" spans="1:8" s="2" customFormat="1" ht="16.899999999999999" customHeight="1">
      <c r="A1135" s="38"/>
      <c r="B1135" s="43"/>
      <c r="C1135" s="289" t="s">
        <v>18</v>
      </c>
      <c r="D1135" s="289" t="s">
        <v>2233</v>
      </c>
      <c r="E1135" s="21" t="s">
        <v>18</v>
      </c>
      <c r="F1135" s="290">
        <v>0</v>
      </c>
      <c r="G1135" s="38"/>
      <c r="H1135" s="43"/>
    </row>
    <row r="1136" spans="1:8" s="2" customFormat="1" ht="16.899999999999999" customHeight="1">
      <c r="A1136" s="38"/>
      <c r="B1136" s="43"/>
      <c r="C1136" s="289" t="s">
        <v>18</v>
      </c>
      <c r="D1136" s="289" t="s">
        <v>5185</v>
      </c>
      <c r="E1136" s="21" t="s">
        <v>18</v>
      </c>
      <c r="F1136" s="290">
        <v>8.59</v>
      </c>
      <c r="G1136" s="38"/>
      <c r="H1136" s="43"/>
    </row>
    <row r="1137" spans="1:8" s="2" customFormat="1" ht="16.899999999999999" customHeight="1">
      <c r="A1137" s="38"/>
      <c r="B1137" s="43"/>
      <c r="C1137" s="289" t="s">
        <v>18</v>
      </c>
      <c r="D1137" s="289" t="s">
        <v>247</v>
      </c>
      <c r="E1137" s="21" t="s">
        <v>18</v>
      </c>
      <c r="F1137" s="290">
        <v>35.71</v>
      </c>
      <c r="G1137" s="38"/>
      <c r="H1137" s="43"/>
    </row>
    <row r="1138" spans="1:8" s="2" customFormat="1" ht="16.899999999999999" customHeight="1">
      <c r="A1138" s="38"/>
      <c r="B1138" s="43"/>
      <c r="C1138" s="291" t="s">
        <v>5167</v>
      </c>
      <c r="D1138" s="38"/>
      <c r="E1138" s="38"/>
      <c r="F1138" s="38"/>
      <c r="G1138" s="38"/>
      <c r="H1138" s="43"/>
    </row>
    <row r="1139" spans="1:8" s="2" customFormat="1" ht="22.5">
      <c r="A1139" s="38"/>
      <c r="B1139" s="43"/>
      <c r="C1139" s="289" t="s">
        <v>1408</v>
      </c>
      <c r="D1139" s="289" t="s">
        <v>1409</v>
      </c>
      <c r="E1139" s="21" t="s">
        <v>161</v>
      </c>
      <c r="F1139" s="290">
        <v>27.03</v>
      </c>
      <c r="G1139" s="38"/>
      <c r="H1139" s="43"/>
    </row>
    <row r="1140" spans="1:8" s="2" customFormat="1" ht="16.899999999999999" customHeight="1">
      <c r="A1140" s="38"/>
      <c r="B1140" s="43"/>
      <c r="C1140" s="289" t="s">
        <v>1421</v>
      </c>
      <c r="D1140" s="289" t="s">
        <v>1422</v>
      </c>
      <c r="E1140" s="21" t="s">
        <v>161</v>
      </c>
      <c r="F1140" s="290">
        <v>27.03</v>
      </c>
      <c r="G1140" s="38"/>
      <c r="H1140" s="43"/>
    </row>
    <row r="1141" spans="1:8" s="2" customFormat="1" ht="16.899999999999999" customHeight="1">
      <c r="A1141" s="38"/>
      <c r="B1141" s="43"/>
      <c r="C1141" s="289" t="s">
        <v>1426</v>
      </c>
      <c r="D1141" s="289" t="s">
        <v>1427</v>
      </c>
      <c r="E1141" s="21" t="s">
        <v>548</v>
      </c>
      <c r="F1141" s="290">
        <v>0.55000000000000004</v>
      </c>
      <c r="G1141" s="38"/>
      <c r="H1141" s="43"/>
    </row>
    <row r="1142" spans="1:8" s="2" customFormat="1" ht="16.899999999999999" customHeight="1">
      <c r="A1142" s="38"/>
      <c r="B1142" s="43"/>
      <c r="C1142" s="289" t="s">
        <v>1670</v>
      </c>
      <c r="D1142" s="289" t="s">
        <v>1671</v>
      </c>
      <c r="E1142" s="21" t="s">
        <v>129</v>
      </c>
      <c r="F1142" s="290">
        <v>327.38</v>
      </c>
      <c r="G1142" s="38"/>
      <c r="H1142" s="43"/>
    </row>
    <row r="1143" spans="1:8" s="2" customFormat="1" ht="16.899999999999999" customHeight="1">
      <c r="A1143" s="38"/>
      <c r="B1143" s="43"/>
      <c r="C1143" s="289" t="s">
        <v>1681</v>
      </c>
      <c r="D1143" s="289" t="s">
        <v>1682</v>
      </c>
      <c r="E1143" s="21" t="s">
        <v>129</v>
      </c>
      <c r="F1143" s="290">
        <v>654.76</v>
      </c>
      <c r="G1143" s="38"/>
      <c r="H1143" s="43"/>
    </row>
    <row r="1144" spans="1:8" s="2" customFormat="1" ht="16.899999999999999" customHeight="1">
      <c r="A1144" s="38"/>
      <c r="B1144" s="43"/>
      <c r="C1144" s="289" t="s">
        <v>1676</v>
      </c>
      <c r="D1144" s="289" t="s">
        <v>1677</v>
      </c>
      <c r="E1144" s="21" t="s">
        <v>548</v>
      </c>
      <c r="F1144" s="290">
        <v>0.13</v>
      </c>
      <c r="G1144" s="38"/>
      <c r="H1144" s="43"/>
    </row>
    <row r="1145" spans="1:8" s="2" customFormat="1" ht="22.5">
      <c r="A1145" s="38"/>
      <c r="B1145" s="43"/>
      <c r="C1145" s="289" t="s">
        <v>1693</v>
      </c>
      <c r="D1145" s="289" t="s">
        <v>1694</v>
      </c>
      <c r="E1145" s="21" t="s">
        <v>129</v>
      </c>
      <c r="F1145" s="290">
        <v>379.76</v>
      </c>
      <c r="G1145" s="38"/>
      <c r="H1145" s="43"/>
    </row>
    <row r="1146" spans="1:8" s="2" customFormat="1" ht="22.5">
      <c r="A1146" s="38"/>
      <c r="B1146" s="43"/>
      <c r="C1146" s="289" t="s">
        <v>1688</v>
      </c>
      <c r="D1146" s="289" t="s">
        <v>1689</v>
      </c>
      <c r="E1146" s="21" t="s">
        <v>129</v>
      </c>
      <c r="F1146" s="290">
        <v>379.76</v>
      </c>
      <c r="G1146" s="38"/>
      <c r="H1146" s="43"/>
    </row>
    <row r="1147" spans="1:8" s="2" customFormat="1" ht="16.899999999999999" customHeight="1">
      <c r="A1147" s="38"/>
      <c r="B1147" s="43"/>
      <c r="C1147" s="285" t="s">
        <v>1060</v>
      </c>
      <c r="D1147" s="286" t="s">
        <v>1061</v>
      </c>
      <c r="E1147" s="287" t="s">
        <v>129</v>
      </c>
      <c r="F1147" s="288">
        <v>8.43</v>
      </c>
      <c r="G1147" s="38"/>
      <c r="H1147" s="43"/>
    </row>
    <row r="1148" spans="1:8" s="2" customFormat="1" ht="16.899999999999999" customHeight="1">
      <c r="A1148" s="38"/>
      <c r="B1148" s="43"/>
      <c r="C1148" s="289" t="s">
        <v>18</v>
      </c>
      <c r="D1148" s="289" t="s">
        <v>226</v>
      </c>
      <c r="E1148" s="21" t="s">
        <v>18</v>
      </c>
      <c r="F1148" s="290">
        <v>0</v>
      </c>
      <c r="G1148" s="38"/>
      <c r="H1148" s="43"/>
    </row>
    <row r="1149" spans="1:8" s="2" customFormat="1" ht="16.899999999999999" customHeight="1">
      <c r="A1149" s="38"/>
      <c r="B1149" s="43"/>
      <c r="C1149" s="289" t="s">
        <v>18</v>
      </c>
      <c r="D1149" s="289" t="s">
        <v>1062</v>
      </c>
      <c r="E1149" s="21" t="s">
        <v>18</v>
      </c>
      <c r="F1149" s="290">
        <v>8.43</v>
      </c>
      <c r="G1149" s="38"/>
      <c r="H1149" s="43"/>
    </row>
    <row r="1150" spans="1:8" s="2" customFormat="1" ht="16.899999999999999" customHeight="1">
      <c r="A1150" s="38"/>
      <c r="B1150" s="43"/>
      <c r="C1150" s="291" t="s">
        <v>5167</v>
      </c>
      <c r="D1150" s="38"/>
      <c r="E1150" s="38"/>
      <c r="F1150" s="38"/>
      <c r="G1150" s="38"/>
      <c r="H1150" s="43"/>
    </row>
    <row r="1151" spans="1:8" s="2" customFormat="1" ht="16.899999999999999" customHeight="1">
      <c r="A1151" s="38"/>
      <c r="B1151" s="43"/>
      <c r="C1151" s="289" t="s">
        <v>1441</v>
      </c>
      <c r="D1151" s="289" t="s">
        <v>1442</v>
      </c>
      <c r="E1151" s="21" t="s">
        <v>129</v>
      </c>
      <c r="F1151" s="290">
        <v>122.49</v>
      </c>
      <c r="G1151" s="38"/>
      <c r="H1151" s="43"/>
    </row>
    <row r="1152" spans="1:8" s="2" customFormat="1" ht="16.899999999999999" customHeight="1">
      <c r="A1152" s="38"/>
      <c r="B1152" s="43"/>
      <c r="C1152" s="289" t="s">
        <v>1446</v>
      </c>
      <c r="D1152" s="289" t="s">
        <v>1447</v>
      </c>
      <c r="E1152" s="21" t="s">
        <v>129</v>
      </c>
      <c r="F1152" s="290">
        <v>244.98</v>
      </c>
      <c r="G1152" s="38"/>
      <c r="H1152" s="43"/>
    </row>
    <row r="1153" spans="1:8" s="2" customFormat="1" ht="16.899999999999999" customHeight="1">
      <c r="A1153" s="38"/>
      <c r="B1153" s="43"/>
      <c r="C1153" s="289" t="s">
        <v>1452</v>
      </c>
      <c r="D1153" s="289" t="s">
        <v>1453</v>
      </c>
      <c r="E1153" s="21" t="s">
        <v>129</v>
      </c>
      <c r="F1153" s="290">
        <v>122.49</v>
      </c>
      <c r="G1153" s="38"/>
      <c r="H1153" s="43"/>
    </row>
    <row r="1154" spans="1:8" s="2" customFormat="1" ht="16.899999999999999" customHeight="1">
      <c r="A1154" s="38"/>
      <c r="B1154" s="43"/>
      <c r="C1154" s="285" t="s">
        <v>1063</v>
      </c>
      <c r="D1154" s="286" t="s">
        <v>1064</v>
      </c>
      <c r="E1154" s="287" t="s">
        <v>129</v>
      </c>
      <c r="F1154" s="288">
        <v>7.3</v>
      </c>
      <c r="G1154" s="38"/>
      <c r="H1154" s="43"/>
    </row>
    <row r="1155" spans="1:8" s="2" customFormat="1" ht="16.899999999999999" customHeight="1">
      <c r="A1155" s="38"/>
      <c r="B1155" s="43"/>
      <c r="C1155" s="289" t="s">
        <v>18</v>
      </c>
      <c r="D1155" s="289" t="s">
        <v>228</v>
      </c>
      <c r="E1155" s="21" t="s">
        <v>18</v>
      </c>
      <c r="F1155" s="290">
        <v>0</v>
      </c>
      <c r="G1155" s="38"/>
      <c r="H1155" s="43"/>
    </row>
    <row r="1156" spans="1:8" s="2" customFormat="1" ht="16.899999999999999" customHeight="1">
      <c r="A1156" s="38"/>
      <c r="B1156" s="43"/>
      <c r="C1156" s="289" t="s">
        <v>18</v>
      </c>
      <c r="D1156" s="289" t="s">
        <v>1065</v>
      </c>
      <c r="E1156" s="21" t="s">
        <v>18</v>
      </c>
      <c r="F1156" s="290">
        <v>7.3</v>
      </c>
      <c r="G1156" s="38"/>
      <c r="H1156" s="43"/>
    </row>
    <row r="1157" spans="1:8" s="2" customFormat="1" ht="16.899999999999999" customHeight="1">
      <c r="A1157" s="38"/>
      <c r="B1157" s="43"/>
      <c r="C1157" s="291" t="s">
        <v>5167</v>
      </c>
      <c r="D1157" s="38"/>
      <c r="E1157" s="38"/>
      <c r="F1157" s="38"/>
      <c r="G1157" s="38"/>
      <c r="H1157" s="43"/>
    </row>
    <row r="1158" spans="1:8" s="2" customFormat="1" ht="22.5">
      <c r="A1158" s="38"/>
      <c r="B1158" s="43"/>
      <c r="C1158" s="289" t="s">
        <v>1408</v>
      </c>
      <c r="D1158" s="289" t="s">
        <v>1409</v>
      </c>
      <c r="E1158" s="21" t="s">
        <v>161</v>
      </c>
      <c r="F1158" s="290">
        <v>27.03</v>
      </c>
      <c r="G1158" s="38"/>
      <c r="H1158" s="43"/>
    </row>
    <row r="1159" spans="1:8" s="2" customFormat="1" ht="16.899999999999999" customHeight="1">
      <c r="A1159" s="38"/>
      <c r="B1159" s="43"/>
      <c r="C1159" s="289" t="s">
        <v>1421</v>
      </c>
      <c r="D1159" s="289" t="s">
        <v>1422</v>
      </c>
      <c r="E1159" s="21" t="s">
        <v>161</v>
      </c>
      <c r="F1159" s="290">
        <v>27.03</v>
      </c>
      <c r="G1159" s="38"/>
      <c r="H1159" s="43"/>
    </row>
    <row r="1160" spans="1:8" s="2" customFormat="1" ht="16.899999999999999" customHeight="1">
      <c r="A1160" s="38"/>
      <c r="B1160" s="43"/>
      <c r="C1160" s="289" t="s">
        <v>1426</v>
      </c>
      <c r="D1160" s="289" t="s">
        <v>1427</v>
      </c>
      <c r="E1160" s="21" t="s">
        <v>548</v>
      </c>
      <c r="F1160" s="290">
        <v>0.55000000000000004</v>
      </c>
      <c r="G1160" s="38"/>
      <c r="H1160" s="43"/>
    </row>
    <row r="1161" spans="1:8" s="2" customFormat="1" ht="16.899999999999999" customHeight="1">
      <c r="A1161" s="38"/>
      <c r="B1161" s="43"/>
      <c r="C1161" s="285" t="s">
        <v>1066</v>
      </c>
      <c r="D1161" s="286" t="s">
        <v>1067</v>
      </c>
      <c r="E1161" s="287" t="s">
        <v>129</v>
      </c>
      <c r="F1161" s="288">
        <v>3.13</v>
      </c>
      <c r="G1161" s="38"/>
      <c r="H1161" s="43"/>
    </row>
    <row r="1162" spans="1:8" s="2" customFormat="1" ht="16.899999999999999" customHeight="1">
      <c r="A1162" s="38"/>
      <c r="B1162" s="43"/>
      <c r="C1162" s="289" t="s">
        <v>18</v>
      </c>
      <c r="D1162" s="289" t="s">
        <v>846</v>
      </c>
      <c r="E1162" s="21" t="s">
        <v>18</v>
      </c>
      <c r="F1162" s="290">
        <v>0</v>
      </c>
      <c r="G1162" s="38"/>
      <c r="H1162" s="43"/>
    </row>
    <row r="1163" spans="1:8" s="2" customFormat="1" ht="16.899999999999999" customHeight="1">
      <c r="A1163" s="38"/>
      <c r="B1163" s="43"/>
      <c r="C1163" s="289" t="s">
        <v>18</v>
      </c>
      <c r="D1163" s="289" t="s">
        <v>1068</v>
      </c>
      <c r="E1163" s="21" t="s">
        <v>18</v>
      </c>
      <c r="F1163" s="290">
        <v>3.13</v>
      </c>
      <c r="G1163" s="38"/>
      <c r="H1163" s="43"/>
    </row>
    <row r="1164" spans="1:8" s="2" customFormat="1" ht="16.899999999999999" customHeight="1">
      <c r="A1164" s="38"/>
      <c r="B1164" s="43"/>
      <c r="C1164" s="291" t="s">
        <v>5167</v>
      </c>
      <c r="D1164" s="38"/>
      <c r="E1164" s="38"/>
      <c r="F1164" s="38"/>
      <c r="G1164" s="38"/>
      <c r="H1164" s="43"/>
    </row>
    <row r="1165" spans="1:8" s="2" customFormat="1" ht="22.5">
      <c r="A1165" s="38"/>
      <c r="B1165" s="43"/>
      <c r="C1165" s="289" t="s">
        <v>1408</v>
      </c>
      <c r="D1165" s="289" t="s">
        <v>1409</v>
      </c>
      <c r="E1165" s="21" t="s">
        <v>161</v>
      </c>
      <c r="F1165" s="290">
        <v>27.03</v>
      </c>
      <c r="G1165" s="38"/>
      <c r="H1165" s="43"/>
    </row>
    <row r="1166" spans="1:8" s="2" customFormat="1" ht="16.899999999999999" customHeight="1">
      <c r="A1166" s="38"/>
      <c r="B1166" s="43"/>
      <c r="C1166" s="289" t="s">
        <v>1421</v>
      </c>
      <c r="D1166" s="289" t="s">
        <v>1422</v>
      </c>
      <c r="E1166" s="21" t="s">
        <v>161</v>
      </c>
      <c r="F1166" s="290">
        <v>27.03</v>
      </c>
      <c r="G1166" s="38"/>
      <c r="H1166" s="43"/>
    </row>
    <row r="1167" spans="1:8" s="2" customFormat="1" ht="16.899999999999999" customHeight="1">
      <c r="A1167" s="38"/>
      <c r="B1167" s="43"/>
      <c r="C1167" s="289" t="s">
        <v>1426</v>
      </c>
      <c r="D1167" s="289" t="s">
        <v>1427</v>
      </c>
      <c r="E1167" s="21" t="s">
        <v>548</v>
      </c>
      <c r="F1167" s="290">
        <v>0.55000000000000004</v>
      </c>
      <c r="G1167" s="38"/>
      <c r="H1167" s="43"/>
    </row>
    <row r="1168" spans="1:8" s="2" customFormat="1" ht="26.45" customHeight="1">
      <c r="A1168" s="38"/>
      <c r="B1168" s="43"/>
      <c r="C1168" s="284" t="s">
        <v>5462</v>
      </c>
      <c r="D1168" s="284" t="s">
        <v>86</v>
      </c>
      <c r="E1168" s="38"/>
      <c r="F1168" s="38"/>
      <c r="G1168" s="38"/>
      <c r="H1168" s="43"/>
    </row>
    <row r="1169" spans="1:8" s="2" customFormat="1" ht="16.899999999999999" customHeight="1">
      <c r="A1169" s="38"/>
      <c r="B1169" s="43"/>
      <c r="C1169" s="285" t="s">
        <v>2642</v>
      </c>
      <c r="D1169" s="286" t="s">
        <v>2643</v>
      </c>
      <c r="E1169" s="287" t="s">
        <v>157</v>
      </c>
      <c r="F1169" s="288">
        <v>47.37</v>
      </c>
      <c r="G1169" s="38"/>
      <c r="H1169" s="43"/>
    </row>
    <row r="1170" spans="1:8" s="2" customFormat="1" ht="16.899999999999999" customHeight="1">
      <c r="A1170" s="38"/>
      <c r="B1170" s="43"/>
      <c r="C1170" s="289" t="s">
        <v>18</v>
      </c>
      <c r="D1170" s="289" t="s">
        <v>5463</v>
      </c>
      <c r="E1170" s="21" t="s">
        <v>18</v>
      </c>
      <c r="F1170" s="290">
        <v>0</v>
      </c>
      <c r="G1170" s="38"/>
      <c r="H1170" s="43"/>
    </row>
    <row r="1171" spans="1:8" s="2" customFormat="1" ht="16.899999999999999" customHeight="1">
      <c r="A1171" s="38"/>
      <c r="B1171" s="43"/>
      <c r="C1171" s="289" t="s">
        <v>18</v>
      </c>
      <c r="D1171" s="289" t="s">
        <v>5464</v>
      </c>
      <c r="E1171" s="21" t="s">
        <v>18</v>
      </c>
      <c r="F1171" s="290">
        <v>16.329999999999998</v>
      </c>
      <c r="G1171" s="38"/>
      <c r="H1171" s="43"/>
    </row>
    <row r="1172" spans="1:8" s="2" customFormat="1" ht="16.899999999999999" customHeight="1">
      <c r="A1172" s="38"/>
      <c r="B1172" s="43"/>
      <c r="C1172" s="289" t="s">
        <v>18</v>
      </c>
      <c r="D1172" s="289" t="s">
        <v>5465</v>
      </c>
      <c r="E1172" s="21" t="s">
        <v>18</v>
      </c>
      <c r="F1172" s="290">
        <v>1.63</v>
      </c>
      <c r="G1172" s="38"/>
      <c r="H1172" s="43"/>
    </row>
    <row r="1173" spans="1:8" s="2" customFormat="1" ht="16.899999999999999" customHeight="1">
      <c r="A1173" s="38"/>
      <c r="B1173" s="43"/>
      <c r="C1173" s="289" t="s">
        <v>18</v>
      </c>
      <c r="D1173" s="289" t="s">
        <v>789</v>
      </c>
      <c r="E1173" s="21" t="s">
        <v>18</v>
      </c>
      <c r="F1173" s="290">
        <v>3.68</v>
      </c>
      <c r="G1173" s="38"/>
      <c r="H1173" s="43"/>
    </row>
    <row r="1174" spans="1:8" s="2" customFormat="1" ht="16.899999999999999" customHeight="1">
      <c r="A1174" s="38"/>
      <c r="B1174" s="43"/>
      <c r="C1174" s="289" t="s">
        <v>18</v>
      </c>
      <c r="D1174" s="289" t="s">
        <v>5466</v>
      </c>
      <c r="E1174" s="21" t="s">
        <v>18</v>
      </c>
      <c r="F1174" s="290">
        <v>8.23</v>
      </c>
      <c r="G1174" s="38"/>
      <c r="H1174" s="43"/>
    </row>
    <row r="1175" spans="1:8" s="2" customFormat="1" ht="16.899999999999999" customHeight="1">
      <c r="A1175" s="38"/>
      <c r="B1175" s="43"/>
      <c r="C1175" s="289" t="s">
        <v>18</v>
      </c>
      <c r="D1175" s="289" t="s">
        <v>5467</v>
      </c>
      <c r="E1175" s="21" t="s">
        <v>18</v>
      </c>
      <c r="F1175" s="290">
        <v>2.67</v>
      </c>
      <c r="G1175" s="38"/>
      <c r="H1175" s="43"/>
    </row>
    <row r="1176" spans="1:8" s="2" customFormat="1" ht="16.899999999999999" customHeight="1">
      <c r="A1176" s="38"/>
      <c r="B1176" s="43"/>
      <c r="C1176" s="289" t="s">
        <v>18</v>
      </c>
      <c r="D1176" s="289" t="s">
        <v>5468</v>
      </c>
      <c r="E1176" s="21" t="s">
        <v>18</v>
      </c>
      <c r="F1176" s="290">
        <v>1.51</v>
      </c>
      <c r="G1176" s="38"/>
      <c r="H1176" s="43"/>
    </row>
    <row r="1177" spans="1:8" s="2" customFormat="1" ht="16.899999999999999" customHeight="1">
      <c r="A1177" s="38"/>
      <c r="B1177" s="43"/>
      <c r="C1177" s="289" t="s">
        <v>18</v>
      </c>
      <c r="D1177" s="289" t="s">
        <v>5469</v>
      </c>
      <c r="E1177" s="21" t="s">
        <v>18</v>
      </c>
      <c r="F1177" s="290">
        <v>9.0299999999999994</v>
      </c>
      <c r="G1177" s="38"/>
      <c r="H1177" s="43"/>
    </row>
    <row r="1178" spans="1:8" s="2" customFormat="1" ht="16.899999999999999" customHeight="1">
      <c r="A1178" s="38"/>
      <c r="B1178" s="43"/>
      <c r="C1178" s="289" t="s">
        <v>18</v>
      </c>
      <c r="D1178" s="289" t="s">
        <v>5470</v>
      </c>
      <c r="E1178" s="21" t="s">
        <v>18</v>
      </c>
      <c r="F1178" s="290">
        <v>4.29</v>
      </c>
      <c r="G1178" s="38"/>
      <c r="H1178" s="43"/>
    </row>
    <row r="1179" spans="1:8" s="2" customFormat="1" ht="16.899999999999999" customHeight="1">
      <c r="A1179" s="38"/>
      <c r="B1179" s="43"/>
      <c r="C1179" s="289" t="s">
        <v>18</v>
      </c>
      <c r="D1179" s="289" t="s">
        <v>18</v>
      </c>
      <c r="E1179" s="21" t="s">
        <v>18</v>
      </c>
      <c r="F1179" s="290">
        <v>0</v>
      </c>
      <c r="G1179" s="38"/>
      <c r="H1179" s="43"/>
    </row>
    <row r="1180" spans="1:8" s="2" customFormat="1" ht="16.899999999999999" customHeight="1">
      <c r="A1180" s="38"/>
      <c r="B1180" s="43"/>
      <c r="C1180" s="289" t="s">
        <v>18</v>
      </c>
      <c r="D1180" s="289" t="s">
        <v>247</v>
      </c>
      <c r="E1180" s="21" t="s">
        <v>18</v>
      </c>
      <c r="F1180" s="290">
        <v>47.37</v>
      </c>
      <c r="G1180" s="38"/>
      <c r="H1180" s="43"/>
    </row>
    <row r="1181" spans="1:8" s="2" customFormat="1" ht="16.899999999999999" customHeight="1">
      <c r="A1181" s="38"/>
      <c r="B1181" s="43"/>
      <c r="C1181" s="291" t="s">
        <v>5167</v>
      </c>
      <c r="D1181" s="38"/>
      <c r="E1181" s="38"/>
      <c r="F1181" s="38"/>
      <c r="G1181" s="38"/>
      <c r="H1181" s="43"/>
    </row>
    <row r="1182" spans="1:8" s="2" customFormat="1" ht="22.5">
      <c r="A1182" s="38"/>
      <c r="B1182" s="43"/>
      <c r="C1182" s="289" t="s">
        <v>2655</v>
      </c>
      <c r="D1182" s="289" t="s">
        <v>2656</v>
      </c>
      <c r="E1182" s="21" t="s">
        <v>331</v>
      </c>
      <c r="F1182" s="290">
        <v>47.37</v>
      </c>
      <c r="G1182" s="38"/>
      <c r="H1182" s="43"/>
    </row>
    <row r="1183" spans="1:8" s="2" customFormat="1" ht="16.899999999999999" customHeight="1">
      <c r="A1183" s="38"/>
      <c r="B1183" s="43"/>
      <c r="C1183" s="285" t="s">
        <v>2645</v>
      </c>
      <c r="D1183" s="286" t="s">
        <v>2646</v>
      </c>
      <c r="E1183" s="287" t="s">
        <v>157</v>
      </c>
      <c r="F1183" s="288">
        <v>157.68</v>
      </c>
      <c r="G1183" s="38"/>
      <c r="H1183" s="43"/>
    </row>
    <row r="1184" spans="1:8" s="2" customFormat="1" ht="16.899999999999999" customHeight="1">
      <c r="A1184" s="38"/>
      <c r="B1184" s="43"/>
      <c r="C1184" s="289" t="s">
        <v>18</v>
      </c>
      <c r="D1184" s="289" t="s">
        <v>5471</v>
      </c>
      <c r="E1184" s="21" t="s">
        <v>18</v>
      </c>
      <c r="F1184" s="290">
        <v>0</v>
      </c>
      <c r="G1184" s="38"/>
      <c r="H1184" s="43"/>
    </row>
    <row r="1185" spans="1:8" s="2" customFormat="1" ht="16.899999999999999" customHeight="1">
      <c r="A1185" s="38"/>
      <c r="B1185" s="43"/>
      <c r="C1185" s="289" t="s">
        <v>18</v>
      </c>
      <c r="D1185" s="289" t="s">
        <v>5472</v>
      </c>
      <c r="E1185" s="21" t="s">
        <v>18</v>
      </c>
      <c r="F1185" s="290">
        <v>12.7</v>
      </c>
      <c r="G1185" s="38"/>
      <c r="H1185" s="43"/>
    </row>
    <row r="1186" spans="1:8" s="2" customFormat="1" ht="16.899999999999999" customHeight="1">
      <c r="A1186" s="38"/>
      <c r="B1186" s="43"/>
      <c r="C1186" s="289" t="s">
        <v>18</v>
      </c>
      <c r="D1186" s="289" t="s">
        <v>5473</v>
      </c>
      <c r="E1186" s="21" t="s">
        <v>18</v>
      </c>
      <c r="F1186" s="290">
        <v>2.33</v>
      </c>
      <c r="G1186" s="38"/>
      <c r="H1186" s="43"/>
    </row>
    <row r="1187" spans="1:8" s="2" customFormat="1" ht="16.899999999999999" customHeight="1">
      <c r="A1187" s="38"/>
      <c r="B1187" s="43"/>
      <c r="C1187" s="289" t="s">
        <v>18</v>
      </c>
      <c r="D1187" s="289" t="s">
        <v>5474</v>
      </c>
      <c r="E1187" s="21" t="s">
        <v>18</v>
      </c>
      <c r="F1187" s="290">
        <v>1.07</v>
      </c>
      <c r="G1187" s="38"/>
      <c r="H1187" s="43"/>
    </row>
    <row r="1188" spans="1:8" s="2" customFormat="1" ht="16.899999999999999" customHeight="1">
      <c r="A1188" s="38"/>
      <c r="B1188" s="43"/>
      <c r="C1188" s="289" t="s">
        <v>18</v>
      </c>
      <c r="D1188" s="289" t="s">
        <v>5475</v>
      </c>
      <c r="E1188" s="21" t="s">
        <v>18</v>
      </c>
      <c r="F1188" s="290">
        <v>42.01</v>
      </c>
      <c r="G1188" s="38"/>
      <c r="H1188" s="43"/>
    </row>
    <row r="1189" spans="1:8" s="2" customFormat="1" ht="16.899999999999999" customHeight="1">
      <c r="A1189" s="38"/>
      <c r="B1189" s="43"/>
      <c r="C1189" s="289" t="s">
        <v>18</v>
      </c>
      <c r="D1189" s="289" t="s">
        <v>5476</v>
      </c>
      <c r="E1189" s="21" t="s">
        <v>18</v>
      </c>
      <c r="F1189" s="290">
        <v>25.77</v>
      </c>
      <c r="G1189" s="38"/>
      <c r="H1189" s="43"/>
    </row>
    <row r="1190" spans="1:8" s="2" customFormat="1" ht="16.899999999999999" customHeight="1">
      <c r="A1190" s="38"/>
      <c r="B1190" s="43"/>
      <c r="C1190" s="289" t="s">
        <v>18</v>
      </c>
      <c r="D1190" s="289" t="s">
        <v>5477</v>
      </c>
      <c r="E1190" s="21" t="s">
        <v>18</v>
      </c>
      <c r="F1190" s="290">
        <v>10.53</v>
      </c>
      <c r="G1190" s="38"/>
      <c r="H1190" s="43"/>
    </row>
    <row r="1191" spans="1:8" s="2" customFormat="1" ht="16.899999999999999" customHeight="1">
      <c r="A1191" s="38"/>
      <c r="B1191" s="43"/>
      <c r="C1191" s="289" t="s">
        <v>18</v>
      </c>
      <c r="D1191" s="289" t="s">
        <v>5478</v>
      </c>
      <c r="E1191" s="21" t="s">
        <v>18</v>
      </c>
      <c r="F1191" s="290">
        <v>5.0599999999999996</v>
      </c>
      <c r="G1191" s="38"/>
      <c r="H1191" s="43"/>
    </row>
    <row r="1192" spans="1:8" s="2" customFormat="1" ht="16.899999999999999" customHeight="1">
      <c r="A1192" s="38"/>
      <c r="B1192" s="43"/>
      <c r="C1192" s="289" t="s">
        <v>18</v>
      </c>
      <c r="D1192" s="289" t="s">
        <v>5479</v>
      </c>
      <c r="E1192" s="21" t="s">
        <v>18</v>
      </c>
      <c r="F1192" s="290">
        <v>23.89</v>
      </c>
      <c r="G1192" s="38"/>
      <c r="H1192" s="43"/>
    </row>
    <row r="1193" spans="1:8" s="2" customFormat="1" ht="16.899999999999999" customHeight="1">
      <c r="A1193" s="38"/>
      <c r="B1193" s="43"/>
      <c r="C1193" s="289" t="s">
        <v>18</v>
      </c>
      <c r="D1193" s="289" t="s">
        <v>5480</v>
      </c>
      <c r="E1193" s="21" t="s">
        <v>18</v>
      </c>
      <c r="F1193" s="290">
        <v>26.28</v>
      </c>
      <c r="G1193" s="38"/>
      <c r="H1193" s="43"/>
    </row>
    <row r="1194" spans="1:8" s="2" customFormat="1" ht="16.899999999999999" customHeight="1">
      <c r="A1194" s="38"/>
      <c r="B1194" s="43"/>
      <c r="C1194" s="289" t="s">
        <v>18</v>
      </c>
      <c r="D1194" s="289" t="s">
        <v>5481</v>
      </c>
      <c r="E1194" s="21" t="s">
        <v>18</v>
      </c>
      <c r="F1194" s="290">
        <v>8.0399999999999991</v>
      </c>
      <c r="G1194" s="38"/>
      <c r="H1194" s="43"/>
    </row>
    <row r="1195" spans="1:8" s="2" customFormat="1" ht="16.899999999999999" customHeight="1">
      <c r="A1195" s="38"/>
      <c r="B1195" s="43"/>
      <c r="C1195" s="289" t="s">
        <v>18</v>
      </c>
      <c r="D1195" s="289" t="s">
        <v>247</v>
      </c>
      <c r="E1195" s="21" t="s">
        <v>18</v>
      </c>
      <c r="F1195" s="290">
        <v>157.68</v>
      </c>
      <c r="G1195" s="38"/>
      <c r="H1195" s="43"/>
    </row>
    <row r="1196" spans="1:8" s="2" customFormat="1" ht="16.899999999999999" customHeight="1">
      <c r="A1196" s="38"/>
      <c r="B1196" s="43"/>
      <c r="C1196" s="291" t="s">
        <v>5167</v>
      </c>
      <c r="D1196" s="38"/>
      <c r="E1196" s="38"/>
      <c r="F1196" s="38"/>
      <c r="G1196" s="38"/>
      <c r="H1196" s="43"/>
    </row>
    <row r="1197" spans="1:8" s="2" customFormat="1" ht="22.5">
      <c r="A1197" s="38"/>
      <c r="B1197" s="43"/>
      <c r="C1197" s="289" t="s">
        <v>2660</v>
      </c>
      <c r="D1197" s="289" t="s">
        <v>2661</v>
      </c>
      <c r="E1197" s="21" t="s">
        <v>331</v>
      </c>
      <c r="F1197" s="290">
        <v>157.68</v>
      </c>
      <c r="G1197" s="38"/>
      <c r="H1197" s="43"/>
    </row>
    <row r="1198" spans="1:8" s="2" customFormat="1" ht="16.899999999999999" customHeight="1">
      <c r="A1198" s="38"/>
      <c r="B1198" s="43"/>
      <c r="C1198" s="285" t="s">
        <v>148</v>
      </c>
      <c r="D1198" s="286" t="s">
        <v>149</v>
      </c>
      <c r="E1198" s="287" t="s">
        <v>129</v>
      </c>
      <c r="F1198" s="288">
        <v>249.16</v>
      </c>
      <c r="G1198" s="38"/>
      <c r="H1198" s="43"/>
    </row>
    <row r="1199" spans="1:8" s="2" customFormat="1" ht="16.899999999999999" customHeight="1">
      <c r="A1199" s="38"/>
      <c r="B1199" s="43"/>
      <c r="C1199" s="289" t="s">
        <v>18</v>
      </c>
      <c r="D1199" s="289" t="s">
        <v>222</v>
      </c>
      <c r="E1199" s="21" t="s">
        <v>18</v>
      </c>
      <c r="F1199" s="290">
        <v>0</v>
      </c>
      <c r="G1199" s="38"/>
      <c r="H1199" s="43"/>
    </row>
    <row r="1200" spans="1:8" s="2" customFormat="1" ht="16.899999999999999" customHeight="1">
      <c r="A1200" s="38"/>
      <c r="B1200" s="43"/>
      <c r="C1200" s="289" t="s">
        <v>18</v>
      </c>
      <c r="D1200" s="289" t="s">
        <v>223</v>
      </c>
      <c r="E1200" s="21" t="s">
        <v>18</v>
      </c>
      <c r="F1200" s="290">
        <v>0</v>
      </c>
      <c r="G1200" s="38"/>
      <c r="H1200" s="43"/>
    </row>
    <row r="1201" spans="1:8" s="2" customFormat="1" ht="16.899999999999999" customHeight="1">
      <c r="A1201" s="38"/>
      <c r="B1201" s="43"/>
      <c r="C1201" s="289" t="s">
        <v>18</v>
      </c>
      <c r="D1201" s="289" t="s">
        <v>224</v>
      </c>
      <c r="E1201" s="21" t="s">
        <v>18</v>
      </c>
      <c r="F1201" s="290">
        <v>68.72</v>
      </c>
      <c r="G1201" s="38"/>
      <c r="H1201" s="43"/>
    </row>
    <row r="1202" spans="1:8" s="2" customFormat="1" ht="16.899999999999999" customHeight="1">
      <c r="A1202" s="38"/>
      <c r="B1202" s="43"/>
      <c r="C1202" s="289" t="s">
        <v>18</v>
      </c>
      <c r="D1202" s="289" t="s">
        <v>225</v>
      </c>
      <c r="E1202" s="21" t="s">
        <v>18</v>
      </c>
      <c r="F1202" s="290">
        <v>7.89</v>
      </c>
      <c r="G1202" s="38"/>
      <c r="H1202" s="43"/>
    </row>
    <row r="1203" spans="1:8" s="2" customFormat="1" ht="16.899999999999999" customHeight="1">
      <c r="A1203" s="38"/>
      <c r="B1203" s="43"/>
      <c r="C1203" s="289" t="s">
        <v>18</v>
      </c>
      <c r="D1203" s="289" t="s">
        <v>226</v>
      </c>
      <c r="E1203" s="21" t="s">
        <v>18</v>
      </c>
      <c r="F1203" s="290">
        <v>0</v>
      </c>
      <c r="G1203" s="38"/>
      <c r="H1203" s="43"/>
    </row>
    <row r="1204" spans="1:8" s="2" customFormat="1" ht="16.899999999999999" customHeight="1">
      <c r="A1204" s="38"/>
      <c r="B1204" s="43"/>
      <c r="C1204" s="289" t="s">
        <v>18</v>
      </c>
      <c r="D1204" s="289" t="s">
        <v>227</v>
      </c>
      <c r="E1204" s="21" t="s">
        <v>18</v>
      </c>
      <c r="F1204" s="290">
        <v>5.58</v>
      </c>
      <c r="G1204" s="38"/>
      <c r="H1204" s="43"/>
    </row>
    <row r="1205" spans="1:8" s="2" customFormat="1" ht="16.899999999999999" customHeight="1">
      <c r="A1205" s="38"/>
      <c r="B1205" s="43"/>
      <c r="C1205" s="289" t="s">
        <v>18</v>
      </c>
      <c r="D1205" s="289" t="s">
        <v>228</v>
      </c>
      <c r="E1205" s="21" t="s">
        <v>18</v>
      </c>
      <c r="F1205" s="290">
        <v>0</v>
      </c>
      <c r="G1205" s="38"/>
      <c r="H1205" s="43"/>
    </row>
    <row r="1206" spans="1:8" s="2" customFormat="1" ht="16.899999999999999" customHeight="1">
      <c r="A1206" s="38"/>
      <c r="B1206" s="43"/>
      <c r="C1206" s="289" t="s">
        <v>18</v>
      </c>
      <c r="D1206" s="289" t="s">
        <v>229</v>
      </c>
      <c r="E1206" s="21" t="s">
        <v>18</v>
      </c>
      <c r="F1206" s="290">
        <v>4.5199999999999996</v>
      </c>
      <c r="G1206" s="38"/>
      <c r="H1206" s="43"/>
    </row>
    <row r="1207" spans="1:8" s="2" customFormat="1" ht="16.899999999999999" customHeight="1">
      <c r="A1207" s="38"/>
      <c r="B1207" s="43"/>
      <c r="C1207" s="289" t="s">
        <v>18</v>
      </c>
      <c r="D1207" s="289" t="s">
        <v>230</v>
      </c>
      <c r="E1207" s="21" t="s">
        <v>18</v>
      </c>
      <c r="F1207" s="290">
        <v>0</v>
      </c>
      <c r="G1207" s="38"/>
      <c r="H1207" s="43"/>
    </row>
    <row r="1208" spans="1:8" s="2" customFormat="1" ht="16.899999999999999" customHeight="1">
      <c r="A1208" s="38"/>
      <c r="B1208" s="43"/>
      <c r="C1208" s="289" t="s">
        <v>18</v>
      </c>
      <c r="D1208" s="289" t="s">
        <v>231</v>
      </c>
      <c r="E1208" s="21" t="s">
        <v>18</v>
      </c>
      <c r="F1208" s="290">
        <v>1.72</v>
      </c>
      <c r="G1208" s="38"/>
      <c r="H1208" s="43"/>
    </row>
    <row r="1209" spans="1:8" s="2" customFormat="1" ht="16.899999999999999" customHeight="1">
      <c r="A1209" s="38"/>
      <c r="B1209" s="43"/>
      <c r="C1209" s="289" t="s">
        <v>18</v>
      </c>
      <c r="D1209" s="289" t="s">
        <v>232</v>
      </c>
      <c r="E1209" s="21" t="s">
        <v>18</v>
      </c>
      <c r="F1209" s="290">
        <v>1.46</v>
      </c>
      <c r="G1209" s="38"/>
      <c r="H1209" s="43"/>
    </row>
    <row r="1210" spans="1:8" s="2" customFormat="1" ht="16.899999999999999" customHeight="1">
      <c r="A1210" s="38"/>
      <c r="B1210" s="43"/>
      <c r="C1210" s="289" t="s">
        <v>18</v>
      </c>
      <c r="D1210" s="289" t="s">
        <v>233</v>
      </c>
      <c r="E1210" s="21" t="s">
        <v>18</v>
      </c>
      <c r="F1210" s="290">
        <v>11.58</v>
      </c>
      <c r="G1210" s="38"/>
      <c r="H1210" s="43"/>
    </row>
    <row r="1211" spans="1:8" s="2" customFormat="1" ht="16.899999999999999" customHeight="1">
      <c r="A1211" s="38"/>
      <c r="B1211" s="43"/>
      <c r="C1211" s="289" t="s">
        <v>18</v>
      </c>
      <c r="D1211" s="289" t="s">
        <v>234</v>
      </c>
      <c r="E1211" s="21" t="s">
        <v>18</v>
      </c>
      <c r="F1211" s="290">
        <v>1.9</v>
      </c>
      <c r="G1211" s="38"/>
      <c r="H1211" s="43"/>
    </row>
    <row r="1212" spans="1:8" s="2" customFormat="1" ht="16.899999999999999" customHeight="1">
      <c r="A1212" s="38"/>
      <c r="B1212" s="43"/>
      <c r="C1212" s="289" t="s">
        <v>18</v>
      </c>
      <c r="D1212" s="289" t="s">
        <v>235</v>
      </c>
      <c r="E1212" s="21" t="s">
        <v>18</v>
      </c>
      <c r="F1212" s="290">
        <v>0</v>
      </c>
      <c r="G1212" s="38"/>
      <c r="H1212" s="43"/>
    </row>
    <row r="1213" spans="1:8" s="2" customFormat="1" ht="16.899999999999999" customHeight="1">
      <c r="A1213" s="38"/>
      <c r="B1213" s="43"/>
      <c r="C1213" s="289" t="s">
        <v>18</v>
      </c>
      <c r="D1213" s="289" t="s">
        <v>236</v>
      </c>
      <c r="E1213" s="21" t="s">
        <v>18</v>
      </c>
      <c r="F1213" s="290">
        <v>9.3800000000000008</v>
      </c>
      <c r="G1213" s="38"/>
      <c r="H1213" s="43"/>
    </row>
    <row r="1214" spans="1:8" s="2" customFormat="1" ht="16.899999999999999" customHeight="1">
      <c r="A1214" s="38"/>
      <c r="B1214" s="43"/>
      <c r="C1214" s="289" t="s">
        <v>18</v>
      </c>
      <c r="D1214" s="289" t="s">
        <v>237</v>
      </c>
      <c r="E1214" s="21" t="s">
        <v>18</v>
      </c>
      <c r="F1214" s="290">
        <v>0</v>
      </c>
      <c r="G1214" s="38"/>
      <c r="H1214" s="43"/>
    </row>
    <row r="1215" spans="1:8" s="2" customFormat="1" ht="16.899999999999999" customHeight="1">
      <c r="A1215" s="38"/>
      <c r="B1215" s="43"/>
      <c r="C1215" s="289" t="s">
        <v>18</v>
      </c>
      <c r="D1215" s="289" t="s">
        <v>238</v>
      </c>
      <c r="E1215" s="21" t="s">
        <v>18</v>
      </c>
      <c r="F1215" s="290">
        <v>60.9</v>
      </c>
      <c r="G1215" s="38"/>
      <c r="H1215" s="43"/>
    </row>
    <row r="1216" spans="1:8" s="2" customFormat="1" ht="16.899999999999999" customHeight="1">
      <c r="A1216" s="38"/>
      <c r="B1216" s="43"/>
      <c r="C1216" s="289" t="s">
        <v>18</v>
      </c>
      <c r="D1216" s="289" t="s">
        <v>239</v>
      </c>
      <c r="E1216" s="21" t="s">
        <v>18</v>
      </c>
      <c r="F1216" s="290">
        <v>0</v>
      </c>
      <c r="G1216" s="38"/>
      <c r="H1216" s="43"/>
    </row>
    <row r="1217" spans="1:8" s="2" customFormat="1" ht="16.899999999999999" customHeight="1">
      <c r="A1217" s="38"/>
      <c r="B1217" s="43"/>
      <c r="C1217" s="289" t="s">
        <v>18</v>
      </c>
      <c r="D1217" s="289" t="s">
        <v>240</v>
      </c>
      <c r="E1217" s="21" t="s">
        <v>18</v>
      </c>
      <c r="F1217" s="290">
        <v>6</v>
      </c>
      <c r="G1217" s="38"/>
      <c r="H1217" s="43"/>
    </row>
    <row r="1218" spans="1:8" s="2" customFormat="1" ht="16.899999999999999" customHeight="1">
      <c r="A1218" s="38"/>
      <c r="B1218" s="43"/>
      <c r="C1218" s="289" t="s">
        <v>18</v>
      </c>
      <c r="D1218" s="289" t="s">
        <v>241</v>
      </c>
      <c r="E1218" s="21" t="s">
        <v>18</v>
      </c>
      <c r="F1218" s="290">
        <v>179.65</v>
      </c>
      <c r="G1218" s="38"/>
      <c r="H1218" s="43"/>
    </row>
    <row r="1219" spans="1:8" s="2" customFormat="1" ht="16.899999999999999" customHeight="1">
      <c r="A1219" s="38"/>
      <c r="B1219" s="43"/>
      <c r="C1219" s="289" t="s">
        <v>18</v>
      </c>
      <c r="D1219" s="289" t="s">
        <v>242</v>
      </c>
      <c r="E1219" s="21" t="s">
        <v>18</v>
      </c>
      <c r="F1219" s="290">
        <v>0</v>
      </c>
      <c r="G1219" s="38"/>
      <c r="H1219" s="43"/>
    </row>
    <row r="1220" spans="1:8" s="2" customFormat="1" ht="16.899999999999999" customHeight="1">
      <c r="A1220" s="38"/>
      <c r="B1220" s="43"/>
      <c r="C1220" s="289" t="s">
        <v>18</v>
      </c>
      <c r="D1220" s="289" t="s">
        <v>243</v>
      </c>
      <c r="E1220" s="21" t="s">
        <v>18</v>
      </c>
      <c r="F1220" s="290">
        <v>0</v>
      </c>
      <c r="G1220" s="38"/>
      <c r="H1220" s="43"/>
    </row>
    <row r="1221" spans="1:8" s="2" customFormat="1" ht="16.899999999999999" customHeight="1">
      <c r="A1221" s="38"/>
      <c r="B1221" s="43"/>
      <c r="C1221" s="289" t="s">
        <v>18</v>
      </c>
      <c r="D1221" s="289" t="s">
        <v>244</v>
      </c>
      <c r="E1221" s="21" t="s">
        <v>18</v>
      </c>
      <c r="F1221" s="290">
        <v>8.85</v>
      </c>
      <c r="G1221" s="38"/>
      <c r="H1221" s="43"/>
    </row>
    <row r="1222" spans="1:8" s="2" customFormat="1" ht="16.899999999999999" customHeight="1">
      <c r="A1222" s="38"/>
      <c r="B1222" s="43"/>
      <c r="C1222" s="289" t="s">
        <v>18</v>
      </c>
      <c r="D1222" s="289" t="s">
        <v>245</v>
      </c>
      <c r="E1222" s="21" t="s">
        <v>18</v>
      </c>
      <c r="F1222" s="290">
        <v>0</v>
      </c>
      <c r="G1222" s="38"/>
      <c r="H1222" s="43"/>
    </row>
    <row r="1223" spans="1:8" s="2" customFormat="1" ht="16.899999999999999" customHeight="1">
      <c r="A1223" s="38"/>
      <c r="B1223" s="43"/>
      <c r="C1223" s="289" t="s">
        <v>18</v>
      </c>
      <c r="D1223" s="289" t="s">
        <v>246</v>
      </c>
      <c r="E1223" s="21" t="s">
        <v>18</v>
      </c>
      <c r="F1223" s="290">
        <v>60.66</v>
      </c>
      <c r="G1223" s="38"/>
      <c r="H1223" s="43"/>
    </row>
    <row r="1224" spans="1:8" s="2" customFormat="1" ht="16.899999999999999" customHeight="1">
      <c r="A1224" s="38"/>
      <c r="B1224" s="43"/>
      <c r="C1224" s="289" t="s">
        <v>18</v>
      </c>
      <c r="D1224" s="289" t="s">
        <v>241</v>
      </c>
      <c r="E1224" s="21" t="s">
        <v>18</v>
      </c>
      <c r="F1224" s="290">
        <v>69.510000000000005</v>
      </c>
      <c r="G1224" s="38"/>
      <c r="H1224" s="43"/>
    </row>
    <row r="1225" spans="1:8" s="2" customFormat="1" ht="16.899999999999999" customHeight="1">
      <c r="A1225" s="38"/>
      <c r="B1225" s="43"/>
      <c r="C1225" s="289" t="s">
        <v>18</v>
      </c>
      <c r="D1225" s="289" t="s">
        <v>247</v>
      </c>
      <c r="E1225" s="21" t="s">
        <v>18</v>
      </c>
      <c r="F1225" s="290">
        <v>249.16</v>
      </c>
      <c r="G1225" s="38"/>
      <c r="H1225" s="43"/>
    </row>
    <row r="1226" spans="1:8" s="2" customFormat="1" ht="16.899999999999999" customHeight="1">
      <c r="A1226" s="38"/>
      <c r="B1226" s="43"/>
      <c r="C1226" s="291" t="s">
        <v>5167</v>
      </c>
      <c r="D1226" s="38"/>
      <c r="E1226" s="38"/>
      <c r="F1226" s="38"/>
      <c r="G1226" s="38"/>
      <c r="H1226" s="43"/>
    </row>
    <row r="1227" spans="1:8" s="2" customFormat="1" ht="16.899999999999999" customHeight="1">
      <c r="A1227" s="38"/>
      <c r="B1227" s="43"/>
      <c r="C1227" s="289" t="s">
        <v>2666</v>
      </c>
      <c r="D1227" s="289" t="s">
        <v>2667</v>
      </c>
      <c r="E1227" s="21" t="s">
        <v>129</v>
      </c>
      <c r="F1227" s="290">
        <v>249.16</v>
      </c>
      <c r="G1227" s="38"/>
      <c r="H1227" s="43"/>
    </row>
    <row r="1228" spans="1:8" s="2" customFormat="1" ht="16.899999999999999" customHeight="1">
      <c r="A1228" s="38"/>
      <c r="B1228" s="43"/>
      <c r="C1228" s="289" t="s">
        <v>2671</v>
      </c>
      <c r="D1228" s="289" t="s">
        <v>2672</v>
      </c>
      <c r="E1228" s="21" t="s">
        <v>129</v>
      </c>
      <c r="F1228" s="290">
        <v>249.16</v>
      </c>
      <c r="G1228" s="38"/>
      <c r="H1228" s="43"/>
    </row>
    <row r="1229" spans="1:8" s="2" customFormat="1" ht="22.5">
      <c r="A1229" s="38"/>
      <c r="B1229" s="43"/>
      <c r="C1229" s="289" t="s">
        <v>2676</v>
      </c>
      <c r="D1229" s="289" t="s">
        <v>2677</v>
      </c>
      <c r="E1229" s="21" t="s">
        <v>129</v>
      </c>
      <c r="F1229" s="290">
        <v>249.16</v>
      </c>
      <c r="G1229" s="38"/>
      <c r="H1229" s="43"/>
    </row>
    <row r="1230" spans="1:8" s="2" customFormat="1" ht="26.45" customHeight="1">
      <c r="A1230" s="38"/>
      <c r="B1230" s="43"/>
      <c r="C1230" s="284" t="s">
        <v>5482</v>
      </c>
      <c r="D1230" s="284" t="s">
        <v>92</v>
      </c>
      <c r="E1230" s="38"/>
      <c r="F1230" s="38"/>
      <c r="G1230" s="38"/>
      <c r="H1230" s="43"/>
    </row>
    <row r="1231" spans="1:8" s="2" customFormat="1" ht="16.899999999999999" customHeight="1">
      <c r="A1231" s="38"/>
      <c r="B1231" s="43"/>
      <c r="C1231" s="285" t="s">
        <v>5483</v>
      </c>
      <c r="D1231" s="286" t="s">
        <v>5484</v>
      </c>
      <c r="E1231" s="287" t="s">
        <v>157</v>
      </c>
      <c r="F1231" s="288">
        <v>75.37</v>
      </c>
      <c r="G1231" s="38"/>
      <c r="H1231" s="43"/>
    </row>
    <row r="1232" spans="1:8" s="2" customFormat="1" ht="16.899999999999999" customHeight="1">
      <c r="A1232" s="38"/>
      <c r="B1232" s="43"/>
      <c r="C1232" s="289" t="s">
        <v>18</v>
      </c>
      <c r="D1232" s="289" t="s">
        <v>5485</v>
      </c>
      <c r="E1232" s="21" t="s">
        <v>18</v>
      </c>
      <c r="F1232" s="290">
        <v>22.09</v>
      </c>
      <c r="G1232" s="38"/>
      <c r="H1232" s="43"/>
    </row>
    <row r="1233" spans="1:8" s="2" customFormat="1" ht="16.899999999999999" customHeight="1">
      <c r="A1233" s="38"/>
      <c r="B1233" s="43"/>
      <c r="C1233" s="289" t="s">
        <v>18</v>
      </c>
      <c r="D1233" s="289" t="s">
        <v>5486</v>
      </c>
      <c r="E1233" s="21" t="s">
        <v>18</v>
      </c>
      <c r="F1233" s="290">
        <v>4.0999999999999996</v>
      </c>
      <c r="G1233" s="38"/>
      <c r="H1233" s="43"/>
    </row>
    <row r="1234" spans="1:8" s="2" customFormat="1" ht="16.899999999999999" customHeight="1">
      <c r="A1234" s="38"/>
      <c r="B1234" s="43"/>
      <c r="C1234" s="289" t="s">
        <v>18</v>
      </c>
      <c r="D1234" s="289" t="s">
        <v>5487</v>
      </c>
      <c r="E1234" s="21" t="s">
        <v>18</v>
      </c>
      <c r="F1234" s="290">
        <v>2.14</v>
      </c>
      <c r="G1234" s="38"/>
      <c r="H1234" s="43"/>
    </row>
    <row r="1235" spans="1:8" s="2" customFormat="1" ht="16.899999999999999" customHeight="1">
      <c r="A1235" s="38"/>
      <c r="B1235" s="43"/>
      <c r="C1235" s="289" t="s">
        <v>18</v>
      </c>
      <c r="D1235" s="289" t="s">
        <v>5488</v>
      </c>
      <c r="E1235" s="21" t="s">
        <v>18</v>
      </c>
      <c r="F1235" s="290">
        <v>34.22</v>
      </c>
      <c r="G1235" s="38"/>
      <c r="H1235" s="43"/>
    </row>
    <row r="1236" spans="1:8" s="2" customFormat="1" ht="16.899999999999999" customHeight="1">
      <c r="A1236" s="38"/>
      <c r="B1236" s="43"/>
      <c r="C1236" s="289" t="s">
        <v>18</v>
      </c>
      <c r="D1236" s="289" t="s">
        <v>5489</v>
      </c>
      <c r="E1236" s="21" t="s">
        <v>18</v>
      </c>
      <c r="F1236" s="290">
        <v>9.51</v>
      </c>
      <c r="G1236" s="38"/>
      <c r="H1236" s="43"/>
    </row>
    <row r="1237" spans="1:8" s="2" customFormat="1" ht="16.899999999999999" customHeight="1">
      <c r="A1237" s="38"/>
      <c r="B1237" s="43"/>
      <c r="C1237" s="289" t="s">
        <v>18</v>
      </c>
      <c r="D1237" s="289" t="s">
        <v>5490</v>
      </c>
      <c r="E1237" s="21" t="s">
        <v>18</v>
      </c>
      <c r="F1237" s="290">
        <v>3.31</v>
      </c>
      <c r="G1237" s="38"/>
      <c r="H1237" s="43"/>
    </row>
    <row r="1238" spans="1:8" s="2" customFormat="1" ht="16.899999999999999" customHeight="1">
      <c r="A1238" s="38"/>
      <c r="B1238" s="43"/>
      <c r="C1238" s="289" t="s">
        <v>18</v>
      </c>
      <c r="D1238" s="289" t="s">
        <v>247</v>
      </c>
      <c r="E1238" s="21" t="s">
        <v>18</v>
      </c>
      <c r="F1238" s="290">
        <v>75.37</v>
      </c>
      <c r="G1238" s="38"/>
      <c r="H1238" s="43"/>
    </row>
    <row r="1239" spans="1:8" s="2" customFormat="1" ht="16.899999999999999" customHeight="1">
      <c r="A1239" s="38"/>
      <c r="B1239" s="43"/>
      <c r="C1239" s="285" t="s">
        <v>2710</v>
      </c>
      <c r="D1239" s="286" t="s">
        <v>2711</v>
      </c>
      <c r="E1239" s="287" t="s">
        <v>129</v>
      </c>
      <c r="F1239" s="288">
        <v>107.6</v>
      </c>
      <c r="G1239" s="38"/>
      <c r="H1239" s="43"/>
    </row>
    <row r="1240" spans="1:8" s="2" customFormat="1" ht="16.899999999999999" customHeight="1">
      <c r="A1240" s="38"/>
      <c r="B1240" s="43"/>
      <c r="C1240" s="289" t="s">
        <v>18</v>
      </c>
      <c r="D1240" s="289" t="s">
        <v>5491</v>
      </c>
      <c r="E1240" s="21" t="s">
        <v>18</v>
      </c>
      <c r="F1240" s="290">
        <v>0</v>
      </c>
      <c r="G1240" s="38"/>
      <c r="H1240" s="43"/>
    </row>
    <row r="1241" spans="1:8" s="2" customFormat="1" ht="16.899999999999999" customHeight="1">
      <c r="A1241" s="38"/>
      <c r="B1241" s="43"/>
      <c r="C1241" s="289" t="s">
        <v>18</v>
      </c>
      <c r="D1241" s="289" t="s">
        <v>5492</v>
      </c>
      <c r="E1241" s="21" t="s">
        <v>18</v>
      </c>
      <c r="F1241" s="290">
        <v>6.17</v>
      </c>
      <c r="G1241" s="38"/>
      <c r="H1241" s="43"/>
    </row>
    <row r="1242" spans="1:8" s="2" customFormat="1" ht="16.899999999999999" customHeight="1">
      <c r="A1242" s="38"/>
      <c r="B1242" s="43"/>
      <c r="C1242" s="289" t="s">
        <v>18</v>
      </c>
      <c r="D1242" s="289" t="s">
        <v>5493</v>
      </c>
      <c r="E1242" s="21" t="s">
        <v>18</v>
      </c>
      <c r="F1242" s="290">
        <v>24.44</v>
      </c>
      <c r="G1242" s="38"/>
      <c r="H1242" s="43"/>
    </row>
    <row r="1243" spans="1:8" s="2" customFormat="1" ht="16.899999999999999" customHeight="1">
      <c r="A1243" s="38"/>
      <c r="B1243" s="43"/>
      <c r="C1243" s="289" t="s">
        <v>18</v>
      </c>
      <c r="D1243" s="289" t="s">
        <v>5494</v>
      </c>
      <c r="E1243" s="21" t="s">
        <v>18</v>
      </c>
      <c r="F1243" s="290">
        <v>6.29</v>
      </c>
      <c r="G1243" s="38"/>
      <c r="H1243" s="43"/>
    </row>
    <row r="1244" spans="1:8" s="2" customFormat="1" ht="16.899999999999999" customHeight="1">
      <c r="A1244" s="38"/>
      <c r="B1244" s="43"/>
      <c r="C1244" s="289" t="s">
        <v>18</v>
      </c>
      <c r="D1244" s="289" t="s">
        <v>5495</v>
      </c>
      <c r="E1244" s="21" t="s">
        <v>18</v>
      </c>
      <c r="F1244" s="290">
        <v>3.66</v>
      </c>
      <c r="G1244" s="38"/>
      <c r="H1244" s="43"/>
    </row>
    <row r="1245" spans="1:8" s="2" customFormat="1" ht="16.899999999999999" customHeight="1">
      <c r="A1245" s="38"/>
      <c r="B1245" s="43"/>
      <c r="C1245" s="289" t="s">
        <v>18</v>
      </c>
      <c r="D1245" s="289" t="s">
        <v>241</v>
      </c>
      <c r="E1245" s="21" t="s">
        <v>18</v>
      </c>
      <c r="F1245" s="290">
        <v>40.56</v>
      </c>
      <c r="G1245" s="38"/>
      <c r="H1245" s="43"/>
    </row>
    <row r="1246" spans="1:8" s="2" customFormat="1" ht="16.899999999999999" customHeight="1">
      <c r="A1246" s="38"/>
      <c r="B1246" s="43"/>
      <c r="C1246" s="289" t="s">
        <v>18</v>
      </c>
      <c r="D1246" s="289" t="s">
        <v>5496</v>
      </c>
      <c r="E1246" s="21" t="s">
        <v>18</v>
      </c>
      <c r="F1246" s="290">
        <v>0</v>
      </c>
      <c r="G1246" s="38"/>
      <c r="H1246" s="43"/>
    </row>
    <row r="1247" spans="1:8" s="2" customFormat="1" ht="16.899999999999999" customHeight="1">
      <c r="A1247" s="38"/>
      <c r="B1247" s="43"/>
      <c r="C1247" s="289" t="s">
        <v>18</v>
      </c>
      <c r="D1247" s="289" t="s">
        <v>5497</v>
      </c>
      <c r="E1247" s="21" t="s">
        <v>18</v>
      </c>
      <c r="F1247" s="290">
        <v>7.77</v>
      </c>
      <c r="G1247" s="38"/>
      <c r="H1247" s="43"/>
    </row>
    <row r="1248" spans="1:8" s="2" customFormat="1" ht="16.899999999999999" customHeight="1">
      <c r="A1248" s="38"/>
      <c r="B1248" s="43"/>
      <c r="C1248" s="289" t="s">
        <v>18</v>
      </c>
      <c r="D1248" s="289" t="s">
        <v>5498</v>
      </c>
      <c r="E1248" s="21" t="s">
        <v>18</v>
      </c>
      <c r="F1248" s="290">
        <v>1.83</v>
      </c>
      <c r="G1248" s="38"/>
      <c r="H1248" s="43"/>
    </row>
    <row r="1249" spans="1:8" s="2" customFormat="1" ht="16.899999999999999" customHeight="1">
      <c r="A1249" s="38"/>
      <c r="B1249" s="43"/>
      <c r="C1249" s="289" t="s">
        <v>18</v>
      </c>
      <c r="D1249" s="289" t="s">
        <v>5499</v>
      </c>
      <c r="E1249" s="21" t="s">
        <v>18</v>
      </c>
      <c r="F1249" s="290">
        <v>8.11</v>
      </c>
      <c r="G1249" s="38"/>
      <c r="H1249" s="43"/>
    </row>
    <row r="1250" spans="1:8" s="2" customFormat="1" ht="16.899999999999999" customHeight="1">
      <c r="A1250" s="38"/>
      <c r="B1250" s="43"/>
      <c r="C1250" s="289" t="s">
        <v>18</v>
      </c>
      <c r="D1250" s="289" t="s">
        <v>5500</v>
      </c>
      <c r="E1250" s="21" t="s">
        <v>18</v>
      </c>
      <c r="F1250" s="290">
        <v>36.29</v>
      </c>
      <c r="G1250" s="38"/>
      <c r="H1250" s="43"/>
    </row>
    <row r="1251" spans="1:8" s="2" customFormat="1" ht="16.899999999999999" customHeight="1">
      <c r="A1251" s="38"/>
      <c r="B1251" s="43"/>
      <c r="C1251" s="289" t="s">
        <v>18</v>
      </c>
      <c r="D1251" s="289" t="s">
        <v>5501</v>
      </c>
      <c r="E1251" s="21" t="s">
        <v>18</v>
      </c>
      <c r="F1251" s="290">
        <v>1.93</v>
      </c>
      <c r="G1251" s="38"/>
      <c r="H1251" s="43"/>
    </row>
    <row r="1252" spans="1:8" s="2" customFormat="1" ht="16.899999999999999" customHeight="1">
      <c r="A1252" s="38"/>
      <c r="B1252" s="43"/>
      <c r="C1252" s="289" t="s">
        <v>18</v>
      </c>
      <c r="D1252" s="289" t="s">
        <v>5502</v>
      </c>
      <c r="E1252" s="21" t="s">
        <v>18</v>
      </c>
      <c r="F1252" s="290">
        <v>11.11</v>
      </c>
      <c r="G1252" s="38"/>
      <c r="H1252" s="43"/>
    </row>
    <row r="1253" spans="1:8" s="2" customFormat="1" ht="16.899999999999999" customHeight="1">
      <c r="A1253" s="38"/>
      <c r="B1253" s="43"/>
      <c r="C1253" s="289" t="s">
        <v>18</v>
      </c>
      <c r="D1253" s="289" t="s">
        <v>247</v>
      </c>
      <c r="E1253" s="21" t="s">
        <v>18</v>
      </c>
      <c r="F1253" s="290">
        <v>107.6</v>
      </c>
      <c r="G1253" s="38"/>
      <c r="H1253" s="43"/>
    </row>
    <row r="1254" spans="1:8" s="2" customFormat="1" ht="16.899999999999999" customHeight="1">
      <c r="A1254" s="38"/>
      <c r="B1254" s="43"/>
      <c r="C1254" s="291" t="s">
        <v>5167</v>
      </c>
      <c r="D1254" s="38"/>
      <c r="E1254" s="38"/>
      <c r="F1254" s="38"/>
      <c r="G1254" s="38"/>
      <c r="H1254" s="43"/>
    </row>
    <row r="1255" spans="1:8" s="2" customFormat="1" ht="16.899999999999999" customHeight="1">
      <c r="A1255" s="38"/>
      <c r="B1255" s="43"/>
      <c r="C1255" s="289" t="s">
        <v>2746</v>
      </c>
      <c r="D1255" s="289" t="s">
        <v>2747</v>
      </c>
      <c r="E1255" s="21" t="s">
        <v>129</v>
      </c>
      <c r="F1255" s="290">
        <v>107.6</v>
      </c>
      <c r="G1255" s="38"/>
      <c r="H1255" s="43"/>
    </row>
    <row r="1256" spans="1:8" s="2" customFormat="1" ht="16.899999999999999" customHeight="1">
      <c r="A1256" s="38"/>
      <c r="B1256" s="43"/>
      <c r="C1256" s="289" t="s">
        <v>2751</v>
      </c>
      <c r="D1256" s="289" t="s">
        <v>2752</v>
      </c>
      <c r="E1256" s="21" t="s">
        <v>129</v>
      </c>
      <c r="F1256" s="290">
        <v>107.6</v>
      </c>
      <c r="G1256" s="38"/>
      <c r="H1256" s="43"/>
    </row>
    <row r="1257" spans="1:8" s="2" customFormat="1" ht="16.899999999999999" customHeight="1">
      <c r="A1257" s="38"/>
      <c r="B1257" s="43"/>
      <c r="C1257" s="285" t="s">
        <v>2713</v>
      </c>
      <c r="D1257" s="286" t="s">
        <v>2714</v>
      </c>
      <c r="E1257" s="287" t="s">
        <v>129</v>
      </c>
      <c r="F1257" s="288">
        <v>90.44</v>
      </c>
      <c r="G1257" s="38"/>
      <c r="H1257" s="43"/>
    </row>
    <row r="1258" spans="1:8" s="2" customFormat="1" ht="16.899999999999999" customHeight="1">
      <c r="A1258" s="38"/>
      <c r="B1258" s="43"/>
      <c r="C1258" s="289" t="s">
        <v>18</v>
      </c>
      <c r="D1258" s="289" t="s">
        <v>5503</v>
      </c>
      <c r="E1258" s="21" t="s">
        <v>18</v>
      </c>
      <c r="F1258" s="290">
        <v>0.33</v>
      </c>
      <c r="G1258" s="38"/>
      <c r="H1258" s="43"/>
    </row>
    <row r="1259" spans="1:8" s="2" customFormat="1" ht="16.899999999999999" customHeight="1">
      <c r="A1259" s="38"/>
      <c r="B1259" s="43"/>
      <c r="C1259" s="289" t="s">
        <v>18</v>
      </c>
      <c r="D1259" s="289" t="s">
        <v>5504</v>
      </c>
      <c r="E1259" s="21" t="s">
        <v>18</v>
      </c>
      <c r="F1259" s="290">
        <v>5.19</v>
      </c>
      <c r="G1259" s="38"/>
      <c r="H1259" s="43"/>
    </row>
    <row r="1260" spans="1:8" s="2" customFormat="1" ht="16.899999999999999" customHeight="1">
      <c r="A1260" s="38"/>
      <c r="B1260" s="43"/>
      <c r="C1260" s="289" t="s">
        <v>18</v>
      </c>
      <c r="D1260" s="289" t="s">
        <v>5505</v>
      </c>
      <c r="E1260" s="21" t="s">
        <v>18</v>
      </c>
      <c r="F1260" s="290">
        <v>20.28</v>
      </c>
      <c r="G1260" s="38"/>
      <c r="H1260" s="43"/>
    </row>
    <row r="1261" spans="1:8" s="2" customFormat="1" ht="16.899999999999999" customHeight="1">
      <c r="A1261" s="38"/>
      <c r="B1261" s="43"/>
      <c r="C1261" s="289" t="s">
        <v>18</v>
      </c>
      <c r="D1261" s="289" t="s">
        <v>5506</v>
      </c>
      <c r="E1261" s="21" t="s">
        <v>18</v>
      </c>
      <c r="F1261" s="290">
        <v>3.8</v>
      </c>
      <c r="G1261" s="38"/>
      <c r="H1261" s="43"/>
    </row>
    <row r="1262" spans="1:8" s="2" customFormat="1" ht="16.899999999999999" customHeight="1">
      <c r="A1262" s="38"/>
      <c r="B1262" s="43"/>
      <c r="C1262" s="289" t="s">
        <v>18</v>
      </c>
      <c r="D1262" s="289" t="s">
        <v>5507</v>
      </c>
      <c r="E1262" s="21" t="s">
        <v>18</v>
      </c>
      <c r="F1262" s="290">
        <v>2.4</v>
      </c>
      <c r="G1262" s="38"/>
      <c r="H1262" s="43"/>
    </row>
    <row r="1263" spans="1:8" s="2" customFormat="1" ht="16.899999999999999" customHeight="1">
      <c r="A1263" s="38"/>
      <c r="B1263" s="43"/>
      <c r="C1263" s="289" t="s">
        <v>18</v>
      </c>
      <c r="D1263" s="289" t="s">
        <v>5508</v>
      </c>
      <c r="E1263" s="21" t="s">
        <v>18</v>
      </c>
      <c r="F1263" s="290">
        <v>3.13</v>
      </c>
      <c r="G1263" s="38"/>
      <c r="H1263" s="43"/>
    </row>
    <row r="1264" spans="1:8" s="2" customFormat="1" ht="16.899999999999999" customHeight="1">
      <c r="A1264" s="38"/>
      <c r="B1264" s="43"/>
      <c r="C1264" s="289" t="s">
        <v>18</v>
      </c>
      <c r="D1264" s="289" t="s">
        <v>241</v>
      </c>
      <c r="E1264" s="21" t="s">
        <v>18</v>
      </c>
      <c r="F1264" s="290">
        <v>35.130000000000003</v>
      </c>
      <c r="G1264" s="38"/>
      <c r="H1264" s="43"/>
    </row>
    <row r="1265" spans="1:8" s="2" customFormat="1" ht="16.899999999999999" customHeight="1">
      <c r="A1265" s="38"/>
      <c r="B1265" s="43"/>
      <c r="C1265" s="289" t="s">
        <v>18</v>
      </c>
      <c r="D1265" s="289" t="s">
        <v>5509</v>
      </c>
      <c r="E1265" s="21" t="s">
        <v>18</v>
      </c>
      <c r="F1265" s="290">
        <v>6.49</v>
      </c>
      <c r="G1265" s="38"/>
      <c r="H1265" s="43"/>
    </row>
    <row r="1266" spans="1:8" s="2" customFormat="1" ht="16.899999999999999" customHeight="1">
      <c r="A1266" s="38"/>
      <c r="B1266" s="43"/>
      <c r="C1266" s="289" t="s">
        <v>18</v>
      </c>
      <c r="D1266" s="289" t="s">
        <v>5497</v>
      </c>
      <c r="E1266" s="21" t="s">
        <v>18</v>
      </c>
      <c r="F1266" s="290">
        <v>7.77</v>
      </c>
      <c r="G1266" s="38"/>
      <c r="H1266" s="43"/>
    </row>
    <row r="1267" spans="1:8" s="2" customFormat="1" ht="16.899999999999999" customHeight="1">
      <c r="A1267" s="38"/>
      <c r="B1267" s="43"/>
      <c r="C1267" s="289" t="s">
        <v>18</v>
      </c>
      <c r="D1267" s="289" t="s">
        <v>5510</v>
      </c>
      <c r="E1267" s="21" t="s">
        <v>18</v>
      </c>
      <c r="F1267" s="290">
        <v>1.73</v>
      </c>
      <c r="G1267" s="38"/>
      <c r="H1267" s="43"/>
    </row>
    <row r="1268" spans="1:8" s="2" customFormat="1" ht="16.899999999999999" customHeight="1">
      <c r="A1268" s="38"/>
      <c r="B1268" s="43"/>
      <c r="C1268" s="289" t="s">
        <v>18</v>
      </c>
      <c r="D1268" s="289" t="s">
        <v>5511</v>
      </c>
      <c r="E1268" s="21" t="s">
        <v>18</v>
      </c>
      <c r="F1268" s="290">
        <v>29.69</v>
      </c>
      <c r="G1268" s="38"/>
      <c r="H1268" s="43"/>
    </row>
    <row r="1269" spans="1:8" s="2" customFormat="1" ht="16.899999999999999" customHeight="1">
      <c r="A1269" s="38"/>
      <c r="B1269" s="43"/>
      <c r="C1269" s="289" t="s">
        <v>18</v>
      </c>
      <c r="D1269" s="289" t="s">
        <v>5512</v>
      </c>
      <c r="E1269" s="21" t="s">
        <v>18</v>
      </c>
      <c r="F1269" s="290">
        <v>2.19</v>
      </c>
      <c r="G1269" s="38"/>
      <c r="H1269" s="43"/>
    </row>
    <row r="1270" spans="1:8" s="2" customFormat="1" ht="16.899999999999999" customHeight="1">
      <c r="A1270" s="38"/>
      <c r="B1270" s="43"/>
      <c r="C1270" s="289" t="s">
        <v>18</v>
      </c>
      <c r="D1270" s="289" t="s">
        <v>5513</v>
      </c>
      <c r="E1270" s="21" t="s">
        <v>18</v>
      </c>
      <c r="F1270" s="290">
        <v>7.44</v>
      </c>
      <c r="G1270" s="38"/>
      <c r="H1270" s="43"/>
    </row>
    <row r="1271" spans="1:8" s="2" customFormat="1" ht="16.899999999999999" customHeight="1">
      <c r="A1271" s="38"/>
      <c r="B1271" s="43"/>
      <c r="C1271" s="289" t="s">
        <v>18</v>
      </c>
      <c r="D1271" s="289" t="s">
        <v>241</v>
      </c>
      <c r="E1271" s="21" t="s">
        <v>18</v>
      </c>
      <c r="F1271" s="290">
        <v>55.31</v>
      </c>
      <c r="G1271" s="38"/>
      <c r="H1271" s="43"/>
    </row>
    <row r="1272" spans="1:8" s="2" customFormat="1" ht="16.899999999999999" customHeight="1">
      <c r="A1272" s="38"/>
      <c r="B1272" s="43"/>
      <c r="C1272" s="289" t="s">
        <v>18</v>
      </c>
      <c r="D1272" s="289" t="s">
        <v>247</v>
      </c>
      <c r="E1272" s="21" t="s">
        <v>18</v>
      </c>
      <c r="F1272" s="290">
        <v>90.44</v>
      </c>
      <c r="G1272" s="38"/>
      <c r="H1272" s="43"/>
    </row>
    <row r="1273" spans="1:8" s="2" customFormat="1" ht="16.899999999999999" customHeight="1">
      <c r="A1273" s="38"/>
      <c r="B1273" s="43"/>
      <c r="C1273" s="291" t="s">
        <v>5167</v>
      </c>
      <c r="D1273" s="38"/>
      <c r="E1273" s="38"/>
      <c r="F1273" s="38"/>
      <c r="G1273" s="38"/>
      <c r="H1273" s="43"/>
    </row>
    <row r="1274" spans="1:8" s="2" customFormat="1" ht="16.899999999999999" customHeight="1">
      <c r="A1274" s="38"/>
      <c r="B1274" s="43"/>
      <c r="C1274" s="289" t="s">
        <v>2856</v>
      </c>
      <c r="D1274" s="289" t="s">
        <v>2857</v>
      </c>
      <c r="E1274" s="21" t="s">
        <v>129</v>
      </c>
      <c r="F1274" s="290">
        <v>114.42</v>
      </c>
      <c r="G1274" s="38"/>
      <c r="H1274" s="43"/>
    </row>
    <row r="1275" spans="1:8" s="2" customFormat="1" ht="16.899999999999999" customHeight="1">
      <c r="A1275" s="38"/>
      <c r="B1275" s="43"/>
      <c r="C1275" s="289" t="s">
        <v>2870</v>
      </c>
      <c r="D1275" s="289" t="s">
        <v>2871</v>
      </c>
      <c r="E1275" s="21" t="s">
        <v>129</v>
      </c>
      <c r="F1275" s="290">
        <v>114.42</v>
      </c>
      <c r="G1275" s="38"/>
      <c r="H1275" s="43"/>
    </row>
    <row r="1276" spans="1:8" s="2" customFormat="1" ht="22.5">
      <c r="A1276" s="38"/>
      <c r="B1276" s="43"/>
      <c r="C1276" s="289" t="s">
        <v>2882</v>
      </c>
      <c r="D1276" s="289" t="s">
        <v>2883</v>
      </c>
      <c r="E1276" s="21" t="s">
        <v>161</v>
      </c>
      <c r="F1276" s="290">
        <v>9.0399999999999991</v>
      </c>
      <c r="G1276" s="38"/>
      <c r="H1276" s="43"/>
    </row>
    <row r="1277" spans="1:8" s="2" customFormat="1" ht="16.899999999999999" customHeight="1">
      <c r="A1277" s="38"/>
      <c r="B1277" s="43"/>
      <c r="C1277" s="289" t="s">
        <v>2888</v>
      </c>
      <c r="D1277" s="289" t="s">
        <v>2889</v>
      </c>
      <c r="E1277" s="21" t="s">
        <v>161</v>
      </c>
      <c r="F1277" s="290">
        <v>9.0399999999999991</v>
      </c>
      <c r="G1277" s="38"/>
      <c r="H1277" s="43"/>
    </row>
    <row r="1278" spans="1:8" s="2" customFormat="1" ht="22.5">
      <c r="A1278" s="38"/>
      <c r="B1278" s="43"/>
      <c r="C1278" s="289" t="s">
        <v>2893</v>
      </c>
      <c r="D1278" s="289" t="s">
        <v>2894</v>
      </c>
      <c r="E1278" s="21" t="s">
        <v>161</v>
      </c>
      <c r="F1278" s="290">
        <v>9.0399999999999991</v>
      </c>
      <c r="G1278" s="38"/>
      <c r="H1278" s="43"/>
    </row>
    <row r="1279" spans="1:8" s="2" customFormat="1" ht="16.899999999999999" customHeight="1">
      <c r="A1279" s="38"/>
      <c r="B1279" s="43"/>
      <c r="C1279" s="289" t="s">
        <v>1426</v>
      </c>
      <c r="D1279" s="289" t="s">
        <v>1427</v>
      </c>
      <c r="E1279" s="21" t="s">
        <v>548</v>
      </c>
      <c r="F1279" s="290">
        <v>0.14000000000000001</v>
      </c>
      <c r="G1279" s="38"/>
      <c r="H1279" s="43"/>
    </row>
    <row r="1280" spans="1:8" s="2" customFormat="1" ht="16.899999999999999" customHeight="1">
      <c r="A1280" s="38"/>
      <c r="B1280" s="43"/>
      <c r="C1280" s="285" t="s">
        <v>2716</v>
      </c>
      <c r="D1280" s="286" t="s">
        <v>2717</v>
      </c>
      <c r="E1280" s="287" t="s">
        <v>157</v>
      </c>
      <c r="F1280" s="288">
        <v>59.94</v>
      </c>
      <c r="G1280" s="38"/>
      <c r="H1280" s="43"/>
    </row>
    <row r="1281" spans="1:8" s="2" customFormat="1" ht="16.899999999999999" customHeight="1">
      <c r="A1281" s="38"/>
      <c r="B1281" s="43"/>
      <c r="C1281" s="289" t="s">
        <v>18</v>
      </c>
      <c r="D1281" s="289" t="s">
        <v>5514</v>
      </c>
      <c r="E1281" s="21" t="s">
        <v>18</v>
      </c>
      <c r="F1281" s="290">
        <v>20.59</v>
      </c>
      <c r="G1281" s="38"/>
      <c r="H1281" s="43"/>
    </row>
    <row r="1282" spans="1:8" s="2" customFormat="1" ht="16.899999999999999" customHeight="1">
      <c r="A1282" s="38"/>
      <c r="B1282" s="43"/>
      <c r="C1282" s="289" t="s">
        <v>18</v>
      </c>
      <c r="D1282" s="289" t="s">
        <v>5515</v>
      </c>
      <c r="E1282" s="21" t="s">
        <v>18</v>
      </c>
      <c r="F1282" s="290">
        <v>5.86</v>
      </c>
      <c r="G1282" s="38"/>
      <c r="H1282" s="43"/>
    </row>
    <row r="1283" spans="1:8" s="2" customFormat="1" ht="16.899999999999999" customHeight="1">
      <c r="A1283" s="38"/>
      <c r="B1283" s="43"/>
      <c r="C1283" s="289" t="s">
        <v>18</v>
      </c>
      <c r="D1283" s="289" t="s">
        <v>5516</v>
      </c>
      <c r="E1283" s="21" t="s">
        <v>18</v>
      </c>
      <c r="F1283" s="290">
        <v>32.89</v>
      </c>
      <c r="G1283" s="38"/>
      <c r="H1283" s="43"/>
    </row>
    <row r="1284" spans="1:8" s="2" customFormat="1" ht="16.899999999999999" customHeight="1">
      <c r="A1284" s="38"/>
      <c r="B1284" s="43"/>
      <c r="C1284" s="289" t="s">
        <v>18</v>
      </c>
      <c r="D1284" s="289" t="s">
        <v>5517</v>
      </c>
      <c r="E1284" s="21" t="s">
        <v>18</v>
      </c>
      <c r="F1284" s="290">
        <v>0.6</v>
      </c>
      <c r="G1284" s="38"/>
      <c r="H1284" s="43"/>
    </row>
    <row r="1285" spans="1:8" s="2" customFormat="1" ht="16.899999999999999" customHeight="1">
      <c r="A1285" s="38"/>
      <c r="B1285" s="43"/>
      <c r="C1285" s="289" t="s">
        <v>18</v>
      </c>
      <c r="D1285" s="289" t="s">
        <v>247</v>
      </c>
      <c r="E1285" s="21" t="s">
        <v>18</v>
      </c>
      <c r="F1285" s="290">
        <v>59.94</v>
      </c>
      <c r="G1285" s="38"/>
      <c r="H1285" s="43"/>
    </row>
    <row r="1286" spans="1:8" s="2" customFormat="1" ht="16.899999999999999" customHeight="1">
      <c r="A1286" s="38"/>
      <c r="B1286" s="43"/>
      <c r="C1286" s="291" t="s">
        <v>5167</v>
      </c>
      <c r="D1286" s="38"/>
      <c r="E1286" s="38"/>
      <c r="F1286" s="38"/>
      <c r="G1286" s="38"/>
      <c r="H1286" s="43"/>
    </row>
    <row r="1287" spans="1:8" s="2" customFormat="1" ht="16.899999999999999" customHeight="1">
      <c r="A1287" s="38"/>
      <c r="B1287" s="43"/>
      <c r="C1287" s="289" t="s">
        <v>2908</v>
      </c>
      <c r="D1287" s="289" t="s">
        <v>2909</v>
      </c>
      <c r="E1287" s="21" t="s">
        <v>331</v>
      </c>
      <c r="F1287" s="290">
        <v>59.94</v>
      </c>
      <c r="G1287" s="38"/>
      <c r="H1287" s="43"/>
    </row>
    <row r="1288" spans="1:8" s="2" customFormat="1" ht="22.5">
      <c r="A1288" s="38"/>
      <c r="B1288" s="43"/>
      <c r="C1288" s="289" t="s">
        <v>2939</v>
      </c>
      <c r="D1288" s="289" t="s">
        <v>2940</v>
      </c>
      <c r="E1288" s="21" t="s">
        <v>331</v>
      </c>
      <c r="F1288" s="290">
        <v>59.94</v>
      </c>
      <c r="G1288" s="38"/>
      <c r="H1288" s="43"/>
    </row>
    <row r="1289" spans="1:8" s="2" customFormat="1" ht="16.899999999999999" customHeight="1">
      <c r="A1289" s="38"/>
      <c r="B1289" s="43"/>
      <c r="C1289" s="289" t="s">
        <v>2944</v>
      </c>
      <c r="D1289" s="289" t="s">
        <v>2945</v>
      </c>
      <c r="E1289" s="21" t="s">
        <v>331</v>
      </c>
      <c r="F1289" s="290">
        <v>61.14</v>
      </c>
      <c r="G1289" s="38"/>
      <c r="H1289" s="43"/>
    </row>
    <row r="1290" spans="1:8" s="2" customFormat="1" ht="16.899999999999999" customHeight="1">
      <c r="A1290" s="38"/>
      <c r="B1290" s="43"/>
      <c r="C1290" s="285" t="s">
        <v>2719</v>
      </c>
      <c r="D1290" s="286" t="s">
        <v>2720</v>
      </c>
      <c r="E1290" s="287" t="s">
        <v>157</v>
      </c>
      <c r="F1290" s="288">
        <v>44.07</v>
      </c>
      <c r="G1290" s="38"/>
      <c r="H1290" s="43"/>
    </row>
    <row r="1291" spans="1:8" s="2" customFormat="1" ht="16.899999999999999" customHeight="1">
      <c r="A1291" s="38"/>
      <c r="B1291" s="43"/>
      <c r="C1291" s="289" t="s">
        <v>18</v>
      </c>
      <c r="D1291" s="289" t="s">
        <v>5518</v>
      </c>
      <c r="E1291" s="21" t="s">
        <v>18</v>
      </c>
      <c r="F1291" s="290">
        <v>44.07</v>
      </c>
      <c r="G1291" s="38"/>
      <c r="H1291" s="43"/>
    </row>
    <row r="1292" spans="1:8" s="2" customFormat="1" ht="16.899999999999999" customHeight="1">
      <c r="A1292" s="38"/>
      <c r="B1292" s="43"/>
      <c r="C1292" s="291" t="s">
        <v>5167</v>
      </c>
      <c r="D1292" s="38"/>
      <c r="E1292" s="38"/>
      <c r="F1292" s="38"/>
      <c r="G1292" s="38"/>
      <c r="H1292" s="43"/>
    </row>
    <row r="1293" spans="1:8" s="2" customFormat="1" ht="22.5">
      <c r="A1293" s="38"/>
      <c r="B1293" s="43"/>
      <c r="C1293" s="289" t="s">
        <v>2763</v>
      </c>
      <c r="D1293" s="289" t="s">
        <v>2764</v>
      </c>
      <c r="E1293" s="21" t="s">
        <v>161</v>
      </c>
      <c r="F1293" s="290">
        <v>32.270000000000003</v>
      </c>
      <c r="G1293" s="38"/>
      <c r="H1293" s="43"/>
    </row>
    <row r="1294" spans="1:8" s="2" customFormat="1" ht="16.899999999999999" customHeight="1">
      <c r="A1294" s="38"/>
      <c r="B1294" s="43"/>
      <c r="C1294" s="289" t="s">
        <v>2875</v>
      </c>
      <c r="D1294" s="289" t="s">
        <v>2876</v>
      </c>
      <c r="E1294" s="21" t="s">
        <v>129</v>
      </c>
      <c r="F1294" s="290">
        <v>107.51</v>
      </c>
      <c r="G1294" s="38"/>
      <c r="H1294" s="43"/>
    </row>
    <row r="1295" spans="1:8" s="2" customFormat="1" ht="22.5">
      <c r="A1295" s="38"/>
      <c r="B1295" s="43"/>
      <c r="C1295" s="289" t="s">
        <v>2902</v>
      </c>
      <c r="D1295" s="289" t="s">
        <v>2903</v>
      </c>
      <c r="E1295" s="21" t="s">
        <v>331</v>
      </c>
      <c r="F1295" s="290">
        <v>78</v>
      </c>
      <c r="G1295" s="38"/>
      <c r="H1295" s="43"/>
    </row>
    <row r="1296" spans="1:8" s="2" customFormat="1" ht="16.899999999999999" customHeight="1">
      <c r="A1296" s="38"/>
      <c r="B1296" s="43"/>
      <c r="C1296" s="289" t="s">
        <v>1463</v>
      </c>
      <c r="D1296" s="289" t="s">
        <v>1464</v>
      </c>
      <c r="E1296" s="21" t="s">
        <v>331</v>
      </c>
      <c r="F1296" s="290">
        <v>78</v>
      </c>
      <c r="G1296" s="38"/>
      <c r="H1296" s="43"/>
    </row>
    <row r="1297" spans="1:8" s="2" customFormat="1" ht="16.899999999999999" customHeight="1">
      <c r="A1297" s="38"/>
      <c r="B1297" s="43"/>
      <c r="C1297" s="289" t="s">
        <v>3051</v>
      </c>
      <c r="D1297" s="289" t="s">
        <v>3052</v>
      </c>
      <c r="E1297" s="21" t="s">
        <v>129</v>
      </c>
      <c r="F1297" s="290">
        <v>215.02</v>
      </c>
      <c r="G1297" s="38"/>
      <c r="H1297" s="43"/>
    </row>
    <row r="1298" spans="1:8" s="2" customFormat="1" ht="16.899999999999999" customHeight="1">
      <c r="A1298" s="38"/>
      <c r="B1298" s="43"/>
      <c r="C1298" s="289" t="s">
        <v>3059</v>
      </c>
      <c r="D1298" s="289" t="s">
        <v>3060</v>
      </c>
      <c r="E1298" s="21" t="s">
        <v>129</v>
      </c>
      <c r="F1298" s="290">
        <v>107.51</v>
      </c>
      <c r="G1298" s="38"/>
      <c r="H1298" s="43"/>
    </row>
    <row r="1299" spans="1:8" s="2" customFormat="1" ht="16.899999999999999" customHeight="1">
      <c r="A1299" s="38"/>
      <c r="B1299" s="43"/>
      <c r="C1299" s="289" t="s">
        <v>3068</v>
      </c>
      <c r="D1299" s="289" t="s">
        <v>3069</v>
      </c>
      <c r="E1299" s="21" t="s">
        <v>129</v>
      </c>
      <c r="F1299" s="290">
        <v>215.02</v>
      </c>
      <c r="G1299" s="38"/>
      <c r="H1299" s="43"/>
    </row>
    <row r="1300" spans="1:8" s="2" customFormat="1" ht="22.5">
      <c r="A1300" s="38"/>
      <c r="B1300" s="43"/>
      <c r="C1300" s="289" t="s">
        <v>3079</v>
      </c>
      <c r="D1300" s="289" t="s">
        <v>3080</v>
      </c>
      <c r="E1300" s="21" t="s">
        <v>129</v>
      </c>
      <c r="F1300" s="290">
        <v>107.51</v>
      </c>
      <c r="G1300" s="38"/>
      <c r="H1300" s="43"/>
    </row>
    <row r="1301" spans="1:8" s="2" customFormat="1" ht="16.899999999999999" customHeight="1">
      <c r="A1301" s="38"/>
      <c r="B1301" s="43"/>
      <c r="C1301" s="289" t="s">
        <v>3084</v>
      </c>
      <c r="D1301" s="289" t="s">
        <v>3085</v>
      </c>
      <c r="E1301" s="21" t="s">
        <v>129</v>
      </c>
      <c r="F1301" s="290">
        <v>107.51</v>
      </c>
      <c r="G1301" s="38"/>
      <c r="H1301" s="43"/>
    </row>
    <row r="1302" spans="1:8" s="2" customFormat="1" ht="16.899999999999999" customHeight="1">
      <c r="A1302" s="38"/>
      <c r="B1302" s="43"/>
      <c r="C1302" s="289" t="s">
        <v>3092</v>
      </c>
      <c r="D1302" s="289" t="s">
        <v>3093</v>
      </c>
      <c r="E1302" s="21" t="s">
        <v>331</v>
      </c>
      <c r="F1302" s="290">
        <v>78</v>
      </c>
      <c r="G1302" s="38"/>
      <c r="H1302" s="43"/>
    </row>
    <row r="1303" spans="1:8" s="2" customFormat="1" ht="16.899999999999999" customHeight="1">
      <c r="A1303" s="38"/>
      <c r="B1303" s="43"/>
      <c r="C1303" s="289" t="s">
        <v>266</v>
      </c>
      <c r="D1303" s="289" t="s">
        <v>267</v>
      </c>
      <c r="E1303" s="21" t="s">
        <v>129</v>
      </c>
      <c r="F1303" s="290">
        <v>107.51</v>
      </c>
      <c r="G1303" s="38"/>
      <c r="H1303" s="43"/>
    </row>
    <row r="1304" spans="1:8" s="2" customFormat="1" ht="16.899999999999999" customHeight="1">
      <c r="A1304" s="38"/>
      <c r="B1304" s="43"/>
      <c r="C1304" s="289" t="s">
        <v>3003</v>
      </c>
      <c r="D1304" s="289" t="s">
        <v>3004</v>
      </c>
      <c r="E1304" s="21" t="s">
        <v>129</v>
      </c>
      <c r="F1304" s="290">
        <v>107.51</v>
      </c>
      <c r="G1304" s="38"/>
      <c r="H1304" s="43"/>
    </row>
    <row r="1305" spans="1:8" s="2" customFormat="1" ht="16.899999999999999" customHeight="1">
      <c r="A1305" s="38"/>
      <c r="B1305" s="43"/>
      <c r="C1305" s="289" t="s">
        <v>1676</v>
      </c>
      <c r="D1305" s="289" t="s">
        <v>1677</v>
      </c>
      <c r="E1305" s="21" t="s">
        <v>548</v>
      </c>
      <c r="F1305" s="290">
        <v>0.04</v>
      </c>
      <c r="G1305" s="38"/>
      <c r="H1305" s="43"/>
    </row>
    <row r="1306" spans="1:8" s="2" customFormat="1" ht="16.899999999999999" customHeight="1">
      <c r="A1306" s="38"/>
      <c r="B1306" s="43"/>
      <c r="C1306" s="289" t="s">
        <v>3089</v>
      </c>
      <c r="D1306" s="289" t="s">
        <v>3090</v>
      </c>
      <c r="E1306" s="21" t="s">
        <v>129</v>
      </c>
      <c r="F1306" s="290">
        <v>107.51</v>
      </c>
      <c r="G1306" s="38"/>
      <c r="H1306" s="43"/>
    </row>
    <row r="1307" spans="1:8" s="2" customFormat="1" ht="22.5">
      <c r="A1307" s="38"/>
      <c r="B1307" s="43"/>
      <c r="C1307" s="289" t="s">
        <v>3074</v>
      </c>
      <c r="D1307" s="289" t="s">
        <v>3075</v>
      </c>
      <c r="E1307" s="21" t="s">
        <v>129</v>
      </c>
      <c r="F1307" s="290">
        <v>124.71</v>
      </c>
      <c r="G1307" s="38"/>
      <c r="H1307" s="43"/>
    </row>
    <row r="1308" spans="1:8" s="2" customFormat="1" ht="22.5">
      <c r="A1308" s="38"/>
      <c r="B1308" s="43"/>
      <c r="C1308" s="289" t="s">
        <v>1688</v>
      </c>
      <c r="D1308" s="289" t="s">
        <v>1689</v>
      </c>
      <c r="E1308" s="21" t="s">
        <v>129</v>
      </c>
      <c r="F1308" s="290">
        <v>124.71</v>
      </c>
      <c r="G1308" s="38"/>
      <c r="H1308" s="43"/>
    </row>
    <row r="1309" spans="1:8" s="2" customFormat="1" ht="16.899999999999999" customHeight="1">
      <c r="A1309" s="38"/>
      <c r="B1309" s="43"/>
      <c r="C1309" s="289" t="s">
        <v>3064</v>
      </c>
      <c r="D1309" s="289" t="s">
        <v>3065</v>
      </c>
      <c r="E1309" s="21" t="s">
        <v>129</v>
      </c>
      <c r="F1309" s="290">
        <v>131.27000000000001</v>
      </c>
      <c r="G1309" s="38"/>
      <c r="H1309" s="43"/>
    </row>
    <row r="1310" spans="1:8" s="2" customFormat="1" ht="16.899999999999999" customHeight="1">
      <c r="A1310" s="38"/>
      <c r="B1310" s="43"/>
      <c r="C1310" s="285" t="s">
        <v>2722</v>
      </c>
      <c r="D1310" s="286" t="s">
        <v>2723</v>
      </c>
      <c r="E1310" s="287" t="s">
        <v>157</v>
      </c>
      <c r="F1310" s="288">
        <v>33.93</v>
      </c>
      <c r="G1310" s="38"/>
      <c r="H1310" s="43"/>
    </row>
    <row r="1311" spans="1:8" s="2" customFormat="1" ht="16.899999999999999" customHeight="1">
      <c r="A1311" s="38"/>
      <c r="B1311" s="43"/>
      <c r="C1311" s="289" t="s">
        <v>18</v>
      </c>
      <c r="D1311" s="289" t="s">
        <v>5519</v>
      </c>
      <c r="E1311" s="21" t="s">
        <v>18</v>
      </c>
      <c r="F1311" s="290">
        <v>33.93</v>
      </c>
      <c r="G1311" s="38"/>
      <c r="H1311" s="43"/>
    </row>
    <row r="1312" spans="1:8" s="2" customFormat="1" ht="16.899999999999999" customHeight="1">
      <c r="A1312" s="38"/>
      <c r="B1312" s="43"/>
      <c r="C1312" s="291" t="s">
        <v>5167</v>
      </c>
      <c r="D1312" s="38"/>
      <c r="E1312" s="38"/>
      <c r="F1312" s="38"/>
      <c r="G1312" s="38"/>
      <c r="H1312" s="43"/>
    </row>
    <row r="1313" spans="1:8" s="2" customFormat="1" ht="22.5">
      <c r="A1313" s="38"/>
      <c r="B1313" s="43"/>
      <c r="C1313" s="289" t="s">
        <v>2763</v>
      </c>
      <c r="D1313" s="289" t="s">
        <v>2764</v>
      </c>
      <c r="E1313" s="21" t="s">
        <v>161</v>
      </c>
      <c r="F1313" s="290">
        <v>32.270000000000003</v>
      </c>
      <c r="G1313" s="38"/>
      <c r="H1313" s="43"/>
    </row>
    <row r="1314" spans="1:8" s="2" customFormat="1" ht="16.899999999999999" customHeight="1">
      <c r="A1314" s="38"/>
      <c r="B1314" s="43"/>
      <c r="C1314" s="289" t="s">
        <v>2808</v>
      </c>
      <c r="D1314" s="289" t="s">
        <v>2809</v>
      </c>
      <c r="E1314" s="21" t="s">
        <v>129</v>
      </c>
      <c r="F1314" s="290">
        <v>57.68</v>
      </c>
      <c r="G1314" s="38"/>
      <c r="H1314" s="43"/>
    </row>
    <row r="1315" spans="1:8" s="2" customFormat="1" ht="22.5">
      <c r="A1315" s="38"/>
      <c r="B1315" s="43"/>
      <c r="C1315" s="289" t="s">
        <v>2819</v>
      </c>
      <c r="D1315" s="289" t="s">
        <v>2820</v>
      </c>
      <c r="E1315" s="21" t="s">
        <v>129</v>
      </c>
      <c r="F1315" s="290">
        <v>57.68</v>
      </c>
      <c r="G1315" s="38"/>
      <c r="H1315" s="43"/>
    </row>
    <row r="1316" spans="1:8" s="2" customFormat="1" ht="16.899999999999999" customHeight="1">
      <c r="A1316" s="38"/>
      <c r="B1316" s="43"/>
      <c r="C1316" s="289" t="s">
        <v>2814</v>
      </c>
      <c r="D1316" s="289" t="s">
        <v>2815</v>
      </c>
      <c r="E1316" s="21" t="s">
        <v>129</v>
      </c>
      <c r="F1316" s="290">
        <v>57.68</v>
      </c>
      <c r="G1316" s="38"/>
      <c r="H1316" s="43"/>
    </row>
    <row r="1317" spans="1:8" s="2" customFormat="1" ht="16.899999999999999" customHeight="1">
      <c r="A1317" s="38"/>
      <c r="B1317" s="43"/>
      <c r="C1317" s="289" t="s">
        <v>2875</v>
      </c>
      <c r="D1317" s="289" t="s">
        <v>2876</v>
      </c>
      <c r="E1317" s="21" t="s">
        <v>129</v>
      </c>
      <c r="F1317" s="290">
        <v>107.51</v>
      </c>
      <c r="G1317" s="38"/>
      <c r="H1317" s="43"/>
    </row>
    <row r="1318" spans="1:8" s="2" customFormat="1" ht="22.5">
      <c r="A1318" s="38"/>
      <c r="B1318" s="43"/>
      <c r="C1318" s="289" t="s">
        <v>2902</v>
      </c>
      <c r="D1318" s="289" t="s">
        <v>2903</v>
      </c>
      <c r="E1318" s="21" t="s">
        <v>331</v>
      </c>
      <c r="F1318" s="290">
        <v>78</v>
      </c>
      <c r="G1318" s="38"/>
      <c r="H1318" s="43"/>
    </row>
    <row r="1319" spans="1:8" s="2" customFormat="1" ht="16.899999999999999" customHeight="1">
      <c r="A1319" s="38"/>
      <c r="B1319" s="43"/>
      <c r="C1319" s="289" t="s">
        <v>1463</v>
      </c>
      <c r="D1319" s="289" t="s">
        <v>1464</v>
      </c>
      <c r="E1319" s="21" t="s">
        <v>331</v>
      </c>
      <c r="F1319" s="290">
        <v>78</v>
      </c>
      <c r="G1319" s="38"/>
      <c r="H1319" s="43"/>
    </row>
    <row r="1320" spans="1:8" s="2" customFormat="1" ht="16.899999999999999" customHeight="1">
      <c r="A1320" s="38"/>
      <c r="B1320" s="43"/>
      <c r="C1320" s="289" t="s">
        <v>3051</v>
      </c>
      <c r="D1320" s="289" t="s">
        <v>3052</v>
      </c>
      <c r="E1320" s="21" t="s">
        <v>129</v>
      </c>
      <c r="F1320" s="290">
        <v>215.02</v>
      </c>
      <c r="G1320" s="38"/>
      <c r="H1320" s="43"/>
    </row>
    <row r="1321" spans="1:8" s="2" customFormat="1" ht="16.899999999999999" customHeight="1">
      <c r="A1321" s="38"/>
      <c r="B1321" s="43"/>
      <c r="C1321" s="289" t="s">
        <v>3059</v>
      </c>
      <c r="D1321" s="289" t="s">
        <v>3060</v>
      </c>
      <c r="E1321" s="21" t="s">
        <v>129</v>
      </c>
      <c r="F1321" s="290">
        <v>107.51</v>
      </c>
      <c r="G1321" s="38"/>
      <c r="H1321" s="43"/>
    </row>
    <row r="1322" spans="1:8" s="2" customFormat="1" ht="16.899999999999999" customHeight="1">
      <c r="A1322" s="38"/>
      <c r="B1322" s="43"/>
      <c r="C1322" s="289" t="s">
        <v>3068</v>
      </c>
      <c r="D1322" s="289" t="s">
        <v>3069</v>
      </c>
      <c r="E1322" s="21" t="s">
        <v>129</v>
      </c>
      <c r="F1322" s="290">
        <v>215.02</v>
      </c>
      <c r="G1322" s="38"/>
      <c r="H1322" s="43"/>
    </row>
    <row r="1323" spans="1:8" s="2" customFormat="1" ht="22.5">
      <c r="A1323" s="38"/>
      <c r="B1323" s="43"/>
      <c r="C1323" s="289" t="s">
        <v>3079</v>
      </c>
      <c r="D1323" s="289" t="s">
        <v>3080</v>
      </c>
      <c r="E1323" s="21" t="s">
        <v>129</v>
      </c>
      <c r="F1323" s="290">
        <v>107.51</v>
      </c>
      <c r="G1323" s="38"/>
      <c r="H1323" s="43"/>
    </row>
    <row r="1324" spans="1:8" s="2" customFormat="1" ht="16.899999999999999" customHeight="1">
      <c r="A1324" s="38"/>
      <c r="B1324" s="43"/>
      <c r="C1324" s="289" t="s">
        <v>3084</v>
      </c>
      <c r="D1324" s="289" t="s">
        <v>3085</v>
      </c>
      <c r="E1324" s="21" t="s">
        <v>129</v>
      </c>
      <c r="F1324" s="290">
        <v>107.51</v>
      </c>
      <c r="G1324" s="38"/>
      <c r="H1324" s="43"/>
    </row>
    <row r="1325" spans="1:8" s="2" customFormat="1" ht="16.899999999999999" customHeight="1">
      <c r="A1325" s="38"/>
      <c r="B1325" s="43"/>
      <c r="C1325" s="289" t="s">
        <v>3092</v>
      </c>
      <c r="D1325" s="289" t="s">
        <v>3093</v>
      </c>
      <c r="E1325" s="21" t="s">
        <v>331</v>
      </c>
      <c r="F1325" s="290">
        <v>78</v>
      </c>
      <c r="G1325" s="38"/>
      <c r="H1325" s="43"/>
    </row>
    <row r="1326" spans="1:8" s="2" customFormat="1" ht="16.899999999999999" customHeight="1">
      <c r="A1326" s="38"/>
      <c r="B1326" s="43"/>
      <c r="C1326" s="289" t="s">
        <v>266</v>
      </c>
      <c r="D1326" s="289" t="s">
        <v>267</v>
      </c>
      <c r="E1326" s="21" t="s">
        <v>129</v>
      </c>
      <c r="F1326" s="290">
        <v>107.51</v>
      </c>
      <c r="G1326" s="38"/>
      <c r="H1326" s="43"/>
    </row>
    <row r="1327" spans="1:8" s="2" customFormat="1" ht="16.899999999999999" customHeight="1">
      <c r="A1327" s="38"/>
      <c r="B1327" s="43"/>
      <c r="C1327" s="289" t="s">
        <v>3003</v>
      </c>
      <c r="D1327" s="289" t="s">
        <v>3004</v>
      </c>
      <c r="E1327" s="21" t="s">
        <v>129</v>
      </c>
      <c r="F1327" s="290">
        <v>107.51</v>
      </c>
      <c r="G1327" s="38"/>
      <c r="H1327" s="43"/>
    </row>
    <row r="1328" spans="1:8" s="2" customFormat="1" ht="16.899999999999999" customHeight="1">
      <c r="A1328" s="38"/>
      <c r="B1328" s="43"/>
      <c r="C1328" s="289" t="s">
        <v>1676</v>
      </c>
      <c r="D1328" s="289" t="s">
        <v>1677</v>
      </c>
      <c r="E1328" s="21" t="s">
        <v>548</v>
      </c>
      <c r="F1328" s="290">
        <v>0.04</v>
      </c>
      <c r="G1328" s="38"/>
      <c r="H1328" s="43"/>
    </row>
    <row r="1329" spans="1:8" s="2" customFormat="1" ht="16.899999999999999" customHeight="1">
      <c r="A1329" s="38"/>
      <c r="B1329" s="43"/>
      <c r="C1329" s="289" t="s">
        <v>3089</v>
      </c>
      <c r="D1329" s="289" t="s">
        <v>3090</v>
      </c>
      <c r="E1329" s="21" t="s">
        <v>129</v>
      </c>
      <c r="F1329" s="290">
        <v>107.51</v>
      </c>
      <c r="G1329" s="38"/>
      <c r="H1329" s="43"/>
    </row>
    <row r="1330" spans="1:8" s="2" customFormat="1" ht="22.5">
      <c r="A1330" s="38"/>
      <c r="B1330" s="43"/>
      <c r="C1330" s="289" t="s">
        <v>3074</v>
      </c>
      <c r="D1330" s="289" t="s">
        <v>3075</v>
      </c>
      <c r="E1330" s="21" t="s">
        <v>129</v>
      </c>
      <c r="F1330" s="290">
        <v>124.71</v>
      </c>
      <c r="G1330" s="38"/>
      <c r="H1330" s="43"/>
    </row>
    <row r="1331" spans="1:8" s="2" customFormat="1" ht="22.5">
      <c r="A1331" s="38"/>
      <c r="B1331" s="43"/>
      <c r="C1331" s="289" t="s">
        <v>1688</v>
      </c>
      <c r="D1331" s="289" t="s">
        <v>1689</v>
      </c>
      <c r="E1331" s="21" t="s">
        <v>129</v>
      </c>
      <c r="F1331" s="290">
        <v>124.71</v>
      </c>
      <c r="G1331" s="38"/>
      <c r="H1331" s="43"/>
    </row>
    <row r="1332" spans="1:8" s="2" customFormat="1" ht="16.899999999999999" customHeight="1">
      <c r="A1332" s="38"/>
      <c r="B1332" s="43"/>
      <c r="C1332" s="289" t="s">
        <v>3064</v>
      </c>
      <c r="D1332" s="289" t="s">
        <v>3065</v>
      </c>
      <c r="E1332" s="21" t="s">
        <v>129</v>
      </c>
      <c r="F1332" s="290">
        <v>131.27000000000001</v>
      </c>
      <c r="G1332" s="38"/>
      <c r="H1332" s="43"/>
    </row>
    <row r="1333" spans="1:8" s="2" customFormat="1" ht="16.899999999999999" customHeight="1">
      <c r="A1333" s="38"/>
      <c r="B1333" s="43"/>
      <c r="C1333" s="285" t="s">
        <v>2725</v>
      </c>
      <c r="D1333" s="286" t="s">
        <v>2726</v>
      </c>
      <c r="E1333" s="287" t="s">
        <v>157</v>
      </c>
      <c r="F1333" s="288">
        <v>59.94</v>
      </c>
      <c r="G1333" s="38"/>
      <c r="H1333" s="43"/>
    </row>
    <row r="1334" spans="1:8" s="2" customFormat="1" ht="16.899999999999999" customHeight="1">
      <c r="A1334" s="38"/>
      <c r="B1334" s="43"/>
      <c r="C1334" s="289" t="s">
        <v>18</v>
      </c>
      <c r="D1334" s="289" t="s">
        <v>2716</v>
      </c>
      <c r="E1334" s="21" t="s">
        <v>18</v>
      </c>
      <c r="F1334" s="290">
        <v>59.94</v>
      </c>
      <c r="G1334" s="38"/>
      <c r="H1334" s="43"/>
    </row>
    <row r="1335" spans="1:8" s="2" customFormat="1" ht="16.899999999999999" customHeight="1">
      <c r="A1335" s="38"/>
      <c r="B1335" s="43"/>
      <c r="C1335" s="291" t="s">
        <v>5167</v>
      </c>
      <c r="D1335" s="38"/>
      <c r="E1335" s="38"/>
      <c r="F1335" s="38"/>
      <c r="G1335" s="38"/>
      <c r="H1335" s="43"/>
    </row>
    <row r="1336" spans="1:8" s="2" customFormat="1" ht="16.899999999999999" customHeight="1">
      <c r="A1336" s="38"/>
      <c r="B1336" s="43"/>
      <c r="C1336" s="289" t="s">
        <v>2856</v>
      </c>
      <c r="D1336" s="289" t="s">
        <v>2857</v>
      </c>
      <c r="E1336" s="21" t="s">
        <v>129</v>
      </c>
      <c r="F1336" s="290">
        <v>114.42</v>
      </c>
      <c r="G1336" s="38"/>
      <c r="H1336" s="43"/>
    </row>
    <row r="1337" spans="1:8" s="2" customFormat="1" ht="16.899999999999999" customHeight="1">
      <c r="A1337" s="38"/>
      <c r="B1337" s="43"/>
      <c r="C1337" s="289" t="s">
        <v>2870</v>
      </c>
      <c r="D1337" s="289" t="s">
        <v>2871</v>
      </c>
      <c r="E1337" s="21" t="s">
        <v>129</v>
      </c>
      <c r="F1337" s="290">
        <v>114.42</v>
      </c>
      <c r="G1337" s="38"/>
      <c r="H1337" s="43"/>
    </row>
    <row r="1338" spans="1:8" s="2" customFormat="1" ht="16.899999999999999" customHeight="1">
      <c r="A1338" s="38"/>
      <c r="B1338" s="43"/>
      <c r="C1338" s="289" t="s">
        <v>2989</v>
      </c>
      <c r="D1338" s="289" t="s">
        <v>2990</v>
      </c>
      <c r="E1338" s="21" t="s">
        <v>331</v>
      </c>
      <c r="F1338" s="290">
        <v>59.94</v>
      </c>
      <c r="G1338" s="38"/>
      <c r="H1338" s="43"/>
    </row>
    <row r="1339" spans="1:8" s="2" customFormat="1" ht="16.899999999999999" customHeight="1">
      <c r="A1339" s="38"/>
      <c r="B1339" s="43"/>
      <c r="C1339" s="289" t="s">
        <v>2997</v>
      </c>
      <c r="D1339" s="289" t="s">
        <v>2998</v>
      </c>
      <c r="E1339" s="21" t="s">
        <v>331</v>
      </c>
      <c r="F1339" s="290">
        <v>63.18</v>
      </c>
      <c r="G1339" s="38"/>
      <c r="H1339" s="43"/>
    </row>
    <row r="1340" spans="1:8" s="2" customFormat="1" ht="26.45" customHeight="1">
      <c r="A1340" s="38"/>
      <c r="B1340" s="43"/>
      <c r="C1340" s="284" t="s">
        <v>5520</v>
      </c>
      <c r="D1340" s="284" t="s">
        <v>99</v>
      </c>
      <c r="E1340" s="38"/>
      <c r="F1340" s="38"/>
      <c r="G1340" s="38"/>
      <c r="H1340" s="43"/>
    </row>
    <row r="1341" spans="1:8" s="2" customFormat="1" ht="16.899999999999999" customHeight="1">
      <c r="A1341" s="38"/>
      <c r="B1341" s="43"/>
      <c r="C1341" s="285" t="s">
        <v>5521</v>
      </c>
      <c r="D1341" s="286" t="s">
        <v>5522</v>
      </c>
      <c r="E1341" s="287" t="s">
        <v>161</v>
      </c>
      <c r="F1341" s="288">
        <v>6.9</v>
      </c>
      <c r="G1341" s="38"/>
      <c r="H1341" s="43"/>
    </row>
    <row r="1342" spans="1:8" s="2" customFormat="1" ht="16.899999999999999" customHeight="1">
      <c r="A1342" s="38"/>
      <c r="B1342" s="43"/>
      <c r="C1342" s="289" t="s">
        <v>18</v>
      </c>
      <c r="D1342" s="289" t="s">
        <v>5523</v>
      </c>
      <c r="E1342" s="21" t="s">
        <v>18</v>
      </c>
      <c r="F1342" s="290">
        <v>6.9</v>
      </c>
      <c r="G1342" s="38"/>
      <c r="H1342" s="43"/>
    </row>
    <row r="1343" spans="1:8" s="2" customFormat="1" ht="16.899999999999999" customHeight="1">
      <c r="A1343" s="38"/>
      <c r="B1343" s="43"/>
      <c r="C1343" s="285" t="s">
        <v>5524</v>
      </c>
      <c r="D1343" s="286" t="s">
        <v>5525</v>
      </c>
      <c r="E1343" s="287" t="s">
        <v>161</v>
      </c>
      <c r="F1343" s="288">
        <v>26.4</v>
      </c>
      <c r="G1343" s="38"/>
      <c r="H1343" s="43"/>
    </row>
    <row r="1344" spans="1:8" s="2" customFormat="1" ht="16.899999999999999" customHeight="1">
      <c r="A1344" s="38"/>
      <c r="B1344" s="43"/>
      <c r="C1344" s="289" t="s">
        <v>18</v>
      </c>
      <c r="D1344" s="289" t="s">
        <v>5526</v>
      </c>
      <c r="E1344" s="21" t="s">
        <v>18</v>
      </c>
      <c r="F1344" s="290">
        <v>26.4</v>
      </c>
      <c r="G1344" s="38"/>
      <c r="H1344" s="43"/>
    </row>
    <row r="1345" spans="1:8" s="2" customFormat="1" ht="16.899999999999999" customHeight="1">
      <c r="A1345" s="38"/>
      <c r="B1345" s="43"/>
      <c r="C1345" s="285" t="s">
        <v>5527</v>
      </c>
      <c r="D1345" s="286" t="s">
        <v>5528</v>
      </c>
      <c r="E1345" s="287" t="s">
        <v>161</v>
      </c>
      <c r="F1345" s="288">
        <v>5</v>
      </c>
      <c r="G1345" s="38"/>
      <c r="H1345" s="43"/>
    </row>
    <row r="1346" spans="1:8" s="2" customFormat="1" ht="16.899999999999999" customHeight="1">
      <c r="A1346" s="38"/>
      <c r="B1346" s="43"/>
      <c r="C1346" s="289" t="s">
        <v>18</v>
      </c>
      <c r="D1346" s="289" t="s">
        <v>94</v>
      </c>
      <c r="E1346" s="21" t="s">
        <v>18</v>
      </c>
      <c r="F1346" s="290">
        <v>5</v>
      </c>
      <c r="G1346" s="38"/>
      <c r="H1346" s="43"/>
    </row>
    <row r="1347" spans="1:8" s="2" customFormat="1" ht="16.899999999999999" customHeight="1">
      <c r="A1347" s="38"/>
      <c r="B1347" s="43"/>
      <c r="C1347" s="285" t="s">
        <v>5529</v>
      </c>
      <c r="D1347" s="286" t="s">
        <v>5530</v>
      </c>
      <c r="E1347" s="287" t="s">
        <v>161</v>
      </c>
      <c r="F1347" s="288">
        <v>60</v>
      </c>
      <c r="G1347" s="38"/>
      <c r="H1347" s="43"/>
    </row>
    <row r="1348" spans="1:8" s="2" customFormat="1" ht="16.899999999999999" customHeight="1">
      <c r="A1348" s="38"/>
      <c r="B1348" s="43"/>
      <c r="C1348" s="289" t="s">
        <v>18</v>
      </c>
      <c r="D1348" s="289" t="s">
        <v>5531</v>
      </c>
      <c r="E1348" s="21" t="s">
        <v>18</v>
      </c>
      <c r="F1348" s="290">
        <v>60</v>
      </c>
      <c r="G1348" s="38"/>
      <c r="H1348" s="43"/>
    </row>
    <row r="1349" spans="1:8" s="2" customFormat="1" ht="7.35" customHeight="1">
      <c r="A1349" s="38"/>
      <c r="B1349" s="137"/>
      <c r="C1349" s="138"/>
      <c r="D1349" s="138"/>
      <c r="E1349" s="138"/>
      <c r="F1349" s="138"/>
      <c r="G1349" s="138"/>
      <c r="H1349" s="43"/>
    </row>
    <row r="1350" spans="1:8" s="2" customFormat="1" ht="11.25">
      <c r="A1350" s="38"/>
      <c r="B1350" s="38"/>
      <c r="C1350" s="38"/>
      <c r="D1350" s="38"/>
      <c r="E1350" s="38"/>
      <c r="F1350" s="38"/>
      <c r="G1350" s="38"/>
      <c r="H1350" s="38"/>
    </row>
  </sheetData>
  <sheetProtection algorithmName="SHA-512" hashValue="toBMLSPZX8QrunVNc4pgqrOa10gspUHPR6gmuWcjjDoDi7snmwaHeRWxX6i/QaVtwr4gjisd1IkTx+pu+0kLrw==" saltValue="gtqJQcNa6U2XoKFp2EZ9hatA+W8CJPs3l/Tzk9HzDCeeMiIdHXtNk/tnd+tTBAlvrX0z5oZHUw4GlAKS/pM7GA==" spinCount="100000" sheet="1" objects="1" scenarios="1" formatColumns="0" formatRows="0"/>
  <mergeCells count="2">
    <mergeCell ref="D5:F5"/>
    <mergeCell ref="D6:F6"/>
  </mergeCells>
  <pageMargins left="0.7" right="0.7" top="0.78740157499999996" bottom="0.78740157499999996" header="0.3" footer="0.3"/>
  <pageSetup paperSize="9" fitToHeight="0" orientation="portrait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K219"/>
  <sheetViews>
    <sheetView showGridLines="0" topLeftCell="A43" zoomScale="110" zoomScaleNormal="110" workbookViewId="0"/>
  </sheetViews>
  <sheetFormatPr defaultRowHeight="15"/>
  <cols>
    <col min="1" max="1" width="8.33203125" style="292" customWidth="1"/>
    <col min="2" max="2" width="1.6640625" style="292" customWidth="1"/>
    <col min="3" max="4" width="5" style="292" customWidth="1"/>
    <col min="5" max="5" width="11.6640625" style="292" customWidth="1"/>
    <col min="6" max="6" width="9.1640625" style="292" customWidth="1"/>
    <col min="7" max="7" width="5" style="292" customWidth="1"/>
    <col min="8" max="8" width="77.83203125" style="292" customWidth="1"/>
    <col min="9" max="10" width="20" style="292" customWidth="1"/>
    <col min="11" max="11" width="1.6640625" style="292" customWidth="1"/>
  </cols>
  <sheetData>
    <row r="1" spans="2:11" s="1" customFormat="1" ht="37.5" customHeight="1"/>
    <row r="2" spans="2:11" s="1" customFormat="1" ht="7.5" customHeight="1">
      <c r="B2" s="293"/>
      <c r="C2" s="294"/>
      <c r="D2" s="294"/>
      <c r="E2" s="294"/>
      <c r="F2" s="294"/>
      <c r="G2" s="294"/>
      <c r="H2" s="294"/>
      <c r="I2" s="294"/>
      <c r="J2" s="294"/>
      <c r="K2" s="295"/>
    </row>
    <row r="3" spans="2:11" s="18" customFormat="1" ht="45" customHeight="1">
      <c r="B3" s="296"/>
      <c r="C3" s="436" t="s">
        <v>5532</v>
      </c>
      <c r="D3" s="436"/>
      <c r="E3" s="436"/>
      <c r="F3" s="436"/>
      <c r="G3" s="436"/>
      <c r="H3" s="436"/>
      <c r="I3" s="436"/>
      <c r="J3" s="436"/>
      <c r="K3" s="297"/>
    </row>
    <row r="4" spans="2:11" s="1" customFormat="1" ht="25.5" customHeight="1">
      <c r="B4" s="298"/>
      <c r="C4" s="435" t="s">
        <v>5533</v>
      </c>
      <c r="D4" s="435"/>
      <c r="E4" s="435"/>
      <c r="F4" s="435"/>
      <c r="G4" s="435"/>
      <c r="H4" s="435"/>
      <c r="I4" s="435"/>
      <c r="J4" s="435"/>
      <c r="K4" s="299"/>
    </row>
    <row r="5" spans="2:11" s="1" customFormat="1" ht="5.25" customHeight="1">
      <c r="B5" s="298"/>
      <c r="C5" s="300"/>
      <c r="D5" s="300"/>
      <c r="E5" s="300"/>
      <c r="F5" s="300"/>
      <c r="G5" s="300"/>
      <c r="H5" s="300"/>
      <c r="I5" s="300"/>
      <c r="J5" s="300"/>
      <c r="K5" s="299"/>
    </row>
    <row r="6" spans="2:11" s="1" customFormat="1" ht="15" customHeight="1">
      <c r="B6" s="298"/>
      <c r="C6" s="434" t="s">
        <v>5534</v>
      </c>
      <c r="D6" s="434"/>
      <c r="E6" s="434"/>
      <c r="F6" s="434"/>
      <c r="G6" s="434"/>
      <c r="H6" s="434"/>
      <c r="I6" s="434"/>
      <c r="J6" s="434"/>
      <c r="K6" s="299"/>
    </row>
    <row r="7" spans="2:11" s="1" customFormat="1" ht="15" customHeight="1">
      <c r="B7" s="302"/>
      <c r="C7" s="434" t="s">
        <v>5535</v>
      </c>
      <c r="D7" s="434"/>
      <c r="E7" s="434"/>
      <c r="F7" s="434"/>
      <c r="G7" s="434"/>
      <c r="H7" s="434"/>
      <c r="I7" s="434"/>
      <c r="J7" s="434"/>
      <c r="K7" s="299"/>
    </row>
    <row r="8" spans="2:11" s="1" customFormat="1" ht="12.75" customHeight="1">
      <c r="B8" s="302"/>
      <c r="C8" s="301"/>
      <c r="D8" s="301"/>
      <c r="E8" s="301"/>
      <c r="F8" s="301"/>
      <c r="G8" s="301"/>
      <c r="H8" s="301"/>
      <c r="I8" s="301"/>
      <c r="J8" s="301"/>
      <c r="K8" s="299"/>
    </row>
    <row r="9" spans="2:11" s="1" customFormat="1" ht="15" customHeight="1">
      <c r="B9" s="302"/>
      <c r="C9" s="434" t="s">
        <v>5536</v>
      </c>
      <c r="D9" s="434"/>
      <c r="E9" s="434"/>
      <c r="F9" s="434"/>
      <c r="G9" s="434"/>
      <c r="H9" s="434"/>
      <c r="I9" s="434"/>
      <c r="J9" s="434"/>
      <c r="K9" s="299"/>
    </row>
    <row r="10" spans="2:11" s="1" customFormat="1" ht="15" customHeight="1">
      <c r="B10" s="302"/>
      <c r="C10" s="301"/>
      <c r="D10" s="434" t="s">
        <v>5537</v>
      </c>
      <c r="E10" s="434"/>
      <c r="F10" s="434"/>
      <c r="G10" s="434"/>
      <c r="H10" s="434"/>
      <c r="I10" s="434"/>
      <c r="J10" s="434"/>
      <c r="K10" s="299"/>
    </row>
    <row r="11" spans="2:11" s="1" customFormat="1" ht="15" customHeight="1">
      <c r="B11" s="302"/>
      <c r="C11" s="303"/>
      <c r="D11" s="434" t="s">
        <v>5538</v>
      </c>
      <c r="E11" s="434"/>
      <c r="F11" s="434"/>
      <c r="G11" s="434"/>
      <c r="H11" s="434"/>
      <c r="I11" s="434"/>
      <c r="J11" s="434"/>
      <c r="K11" s="299"/>
    </row>
    <row r="12" spans="2:11" s="1" customFormat="1" ht="15" customHeight="1">
      <c r="B12" s="302"/>
      <c r="C12" s="303"/>
      <c r="D12" s="301"/>
      <c r="E12" s="301"/>
      <c r="F12" s="301"/>
      <c r="G12" s="301"/>
      <c r="H12" s="301"/>
      <c r="I12" s="301"/>
      <c r="J12" s="301"/>
      <c r="K12" s="299"/>
    </row>
    <row r="13" spans="2:11" s="1" customFormat="1" ht="15" customHeight="1">
      <c r="B13" s="302"/>
      <c r="C13" s="303"/>
      <c r="D13" s="304" t="s">
        <v>5539</v>
      </c>
      <c r="E13" s="301"/>
      <c r="F13" s="301"/>
      <c r="G13" s="301"/>
      <c r="H13" s="301"/>
      <c r="I13" s="301"/>
      <c r="J13" s="301"/>
      <c r="K13" s="299"/>
    </row>
    <row r="14" spans="2:11" s="1" customFormat="1" ht="12.75" customHeight="1">
      <c r="B14" s="302"/>
      <c r="C14" s="303"/>
      <c r="D14" s="303"/>
      <c r="E14" s="303"/>
      <c r="F14" s="303"/>
      <c r="G14" s="303"/>
      <c r="H14" s="303"/>
      <c r="I14" s="303"/>
      <c r="J14" s="303"/>
      <c r="K14" s="299"/>
    </row>
    <row r="15" spans="2:11" s="1" customFormat="1" ht="15" customHeight="1">
      <c r="B15" s="302"/>
      <c r="C15" s="303"/>
      <c r="D15" s="434" t="s">
        <v>5540</v>
      </c>
      <c r="E15" s="434"/>
      <c r="F15" s="434"/>
      <c r="G15" s="434"/>
      <c r="H15" s="434"/>
      <c r="I15" s="434"/>
      <c r="J15" s="434"/>
      <c r="K15" s="299"/>
    </row>
    <row r="16" spans="2:11" s="1" customFormat="1" ht="15" customHeight="1">
      <c r="B16" s="302"/>
      <c r="C16" s="303"/>
      <c r="D16" s="434" t="s">
        <v>5541</v>
      </c>
      <c r="E16" s="434"/>
      <c r="F16" s="434"/>
      <c r="G16" s="434"/>
      <c r="H16" s="434"/>
      <c r="I16" s="434"/>
      <c r="J16" s="434"/>
      <c r="K16" s="299"/>
    </row>
    <row r="17" spans="2:11" s="1" customFormat="1" ht="15" customHeight="1">
      <c r="B17" s="302"/>
      <c r="C17" s="303"/>
      <c r="D17" s="434" t="s">
        <v>5542</v>
      </c>
      <c r="E17" s="434"/>
      <c r="F17" s="434"/>
      <c r="G17" s="434"/>
      <c r="H17" s="434"/>
      <c r="I17" s="434"/>
      <c r="J17" s="434"/>
      <c r="K17" s="299"/>
    </row>
    <row r="18" spans="2:11" s="1" customFormat="1" ht="15" customHeight="1">
      <c r="B18" s="302"/>
      <c r="C18" s="303"/>
      <c r="D18" s="303"/>
      <c r="E18" s="305" t="s">
        <v>78</v>
      </c>
      <c r="F18" s="434" t="s">
        <v>5543</v>
      </c>
      <c r="G18" s="434"/>
      <c r="H18" s="434"/>
      <c r="I18" s="434"/>
      <c r="J18" s="434"/>
      <c r="K18" s="299"/>
    </row>
    <row r="19" spans="2:11" s="1" customFormat="1" ht="15" customHeight="1">
      <c r="B19" s="302"/>
      <c r="C19" s="303"/>
      <c r="D19" s="303"/>
      <c r="E19" s="305" t="s">
        <v>5544</v>
      </c>
      <c r="F19" s="434" t="s">
        <v>5545</v>
      </c>
      <c r="G19" s="434"/>
      <c r="H19" s="434"/>
      <c r="I19" s="434"/>
      <c r="J19" s="434"/>
      <c r="K19" s="299"/>
    </row>
    <row r="20" spans="2:11" s="1" customFormat="1" ht="15" customHeight="1">
      <c r="B20" s="302"/>
      <c r="C20" s="303"/>
      <c r="D20" s="303"/>
      <c r="E20" s="305" t="s">
        <v>5546</v>
      </c>
      <c r="F20" s="434" t="s">
        <v>5547</v>
      </c>
      <c r="G20" s="434"/>
      <c r="H20" s="434"/>
      <c r="I20" s="434"/>
      <c r="J20" s="434"/>
      <c r="K20" s="299"/>
    </row>
    <row r="21" spans="2:11" s="1" customFormat="1" ht="15" customHeight="1">
      <c r="B21" s="302"/>
      <c r="C21" s="303"/>
      <c r="D21" s="303"/>
      <c r="E21" s="305" t="s">
        <v>5548</v>
      </c>
      <c r="F21" s="434" t="s">
        <v>5549</v>
      </c>
      <c r="G21" s="434"/>
      <c r="H21" s="434"/>
      <c r="I21" s="434"/>
      <c r="J21" s="434"/>
      <c r="K21" s="299"/>
    </row>
    <row r="22" spans="2:11" s="1" customFormat="1" ht="15" customHeight="1">
      <c r="B22" s="302"/>
      <c r="C22" s="303"/>
      <c r="D22" s="303"/>
      <c r="E22" s="305" t="s">
        <v>5550</v>
      </c>
      <c r="F22" s="434" t="s">
        <v>5551</v>
      </c>
      <c r="G22" s="434"/>
      <c r="H22" s="434"/>
      <c r="I22" s="434"/>
      <c r="J22" s="434"/>
      <c r="K22" s="299"/>
    </row>
    <row r="23" spans="2:11" s="1" customFormat="1" ht="15" customHeight="1">
      <c r="B23" s="302"/>
      <c r="C23" s="303"/>
      <c r="D23" s="303"/>
      <c r="E23" s="305" t="s">
        <v>87</v>
      </c>
      <c r="F23" s="434" t="s">
        <v>5552</v>
      </c>
      <c r="G23" s="434"/>
      <c r="H23" s="434"/>
      <c r="I23" s="434"/>
      <c r="J23" s="434"/>
      <c r="K23" s="299"/>
    </row>
    <row r="24" spans="2:11" s="1" customFormat="1" ht="12.75" customHeight="1">
      <c r="B24" s="302"/>
      <c r="C24" s="303"/>
      <c r="D24" s="303"/>
      <c r="E24" s="303"/>
      <c r="F24" s="303"/>
      <c r="G24" s="303"/>
      <c r="H24" s="303"/>
      <c r="I24" s="303"/>
      <c r="J24" s="303"/>
      <c r="K24" s="299"/>
    </row>
    <row r="25" spans="2:11" s="1" customFormat="1" ht="15" customHeight="1">
      <c r="B25" s="302"/>
      <c r="C25" s="434" t="s">
        <v>5553</v>
      </c>
      <c r="D25" s="434"/>
      <c r="E25" s="434"/>
      <c r="F25" s="434"/>
      <c r="G25" s="434"/>
      <c r="H25" s="434"/>
      <c r="I25" s="434"/>
      <c r="J25" s="434"/>
      <c r="K25" s="299"/>
    </row>
    <row r="26" spans="2:11" s="1" customFormat="1" ht="15" customHeight="1">
      <c r="B26" s="302"/>
      <c r="C26" s="434" t="s">
        <v>5554</v>
      </c>
      <c r="D26" s="434"/>
      <c r="E26" s="434"/>
      <c r="F26" s="434"/>
      <c r="G26" s="434"/>
      <c r="H26" s="434"/>
      <c r="I26" s="434"/>
      <c r="J26" s="434"/>
      <c r="K26" s="299"/>
    </row>
    <row r="27" spans="2:11" s="1" customFormat="1" ht="15" customHeight="1">
      <c r="B27" s="302"/>
      <c r="C27" s="301"/>
      <c r="D27" s="434" t="s">
        <v>5555</v>
      </c>
      <c r="E27" s="434"/>
      <c r="F27" s="434"/>
      <c r="G27" s="434"/>
      <c r="H27" s="434"/>
      <c r="I27" s="434"/>
      <c r="J27" s="434"/>
      <c r="K27" s="299"/>
    </row>
    <row r="28" spans="2:11" s="1" customFormat="1" ht="15" customHeight="1">
      <c r="B28" s="302"/>
      <c r="C28" s="303"/>
      <c r="D28" s="434" t="s">
        <v>5556</v>
      </c>
      <c r="E28" s="434"/>
      <c r="F28" s="434"/>
      <c r="G28" s="434"/>
      <c r="H28" s="434"/>
      <c r="I28" s="434"/>
      <c r="J28" s="434"/>
      <c r="K28" s="299"/>
    </row>
    <row r="29" spans="2:11" s="1" customFormat="1" ht="12.75" customHeight="1">
      <c r="B29" s="302"/>
      <c r="C29" s="303"/>
      <c r="D29" s="303"/>
      <c r="E29" s="303"/>
      <c r="F29" s="303"/>
      <c r="G29" s="303"/>
      <c r="H29" s="303"/>
      <c r="I29" s="303"/>
      <c r="J29" s="303"/>
      <c r="K29" s="299"/>
    </row>
    <row r="30" spans="2:11" s="1" customFormat="1" ht="15" customHeight="1">
      <c r="B30" s="302"/>
      <c r="C30" s="303"/>
      <c r="D30" s="434" t="s">
        <v>5557</v>
      </c>
      <c r="E30" s="434"/>
      <c r="F30" s="434"/>
      <c r="G30" s="434"/>
      <c r="H30" s="434"/>
      <c r="I30" s="434"/>
      <c r="J30" s="434"/>
      <c r="K30" s="299"/>
    </row>
    <row r="31" spans="2:11" s="1" customFormat="1" ht="15" customHeight="1">
      <c r="B31" s="302"/>
      <c r="C31" s="303"/>
      <c r="D31" s="434" t="s">
        <v>5558</v>
      </c>
      <c r="E31" s="434"/>
      <c r="F31" s="434"/>
      <c r="G31" s="434"/>
      <c r="H31" s="434"/>
      <c r="I31" s="434"/>
      <c r="J31" s="434"/>
      <c r="K31" s="299"/>
    </row>
    <row r="32" spans="2:11" s="1" customFormat="1" ht="12.75" customHeight="1">
      <c r="B32" s="302"/>
      <c r="C32" s="303"/>
      <c r="D32" s="303"/>
      <c r="E32" s="303"/>
      <c r="F32" s="303"/>
      <c r="G32" s="303"/>
      <c r="H32" s="303"/>
      <c r="I32" s="303"/>
      <c r="J32" s="303"/>
      <c r="K32" s="299"/>
    </row>
    <row r="33" spans="2:11" s="1" customFormat="1" ht="15" customHeight="1">
      <c r="B33" s="302"/>
      <c r="C33" s="303"/>
      <c r="D33" s="434" t="s">
        <v>5559</v>
      </c>
      <c r="E33" s="434"/>
      <c r="F33" s="434"/>
      <c r="G33" s="434"/>
      <c r="H33" s="434"/>
      <c r="I33" s="434"/>
      <c r="J33" s="434"/>
      <c r="K33" s="299"/>
    </row>
    <row r="34" spans="2:11" s="1" customFormat="1" ht="15" customHeight="1">
      <c r="B34" s="302"/>
      <c r="C34" s="303"/>
      <c r="D34" s="434" t="s">
        <v>5560</v>
      </c>
      <c r="E34" s="434"/>
      <c r="F34" s="434"/>
      <c r="G34" s="434"/>
      <c r="H34" s="434"/>
      <c r="I34" s="434"/>
      <c r="J34" s="434"/>
      <c r="K34" s="299"/>
    </row>
    <row r="35" spans="2:11" s="1" customFormat="1" ht="15" customHeight="1">
      <c r="B35" s="302"/>
      <c r="C35" s="303"/>
      <c r="D35" s="434" t="s">
        <v>5561</v>
      </c>
      <c r="E35" s="434"/>
      <c r="F35" s="434"/>
      <c r="G35" s="434"/>
      <c r="H35" s="434"/>
      <c r="I35" s="434"/>
      <c r="J35" s="434"/>
      <c r="K35" s="299"/>
    </row>
    <row r="36" spans="2:11" s="1" customFormat="1" ht="15" customHeight="1">
      <c r="B36" s="302"/>
      <c r="C36" s="303"/>
      <c r="D36" s="301"/>
      <c r="E36" s="304" t="s">
        <v>193</v>
      </c>
      <c r="F36" s="301"/>
      <c r="G36" s="434" t="s">
        <v>5562</v>
      </c>
      <c r="H36" s="434"/>
      <c r="I36" s="434"/>
      <c r="J36" s="434"/>
      <c r="K36" s="299"/>
    </row>
    <row r="37" spans="2:11" s="1" customFormat="1" ht="30.75" customHeight="1">
      <c r="B37" s="302"/>
      <c r="C37" s="303"/>
      <c r="D37" s="301"/>
      <c r="E37" s="304" t="s">
        <v>5563</v>
      </c>
      <c r="F37" s="301"/>
      <c r="G37" s="434" t="s">
        <v>5564</v>
      </c>
      <c r="H37" s="434"/>
      <c r="I37" s="434"/>
      <c r="J37" s="434"/>
      <c r="K37" s="299"/>
    </row>
    <row r="38" spans="2:11" s="1" customFormat="1" ht="15" customHeight="1">
      <c r="B38" s="302"/>
      <c r="C38" s="303"/>
      <c r="D38" s="301"/>
      <c r="E38" s="304" t="s">
        <v>52</v>
      </c>
      <c r="F38" s="301"/>
      <c r="G38" s="434" t="s">
        <v>5565</v>
      </c>
      <c r="H38" s="434"/>
      <c r="I38" s="434"/>
      <c r="J38" s="434"/>
      <c r="K38" s="299"/>
    </row>
    <row r="39" spans="2:11" s="1" customFormat="1" ht="15" customHeight="1">
      <c r="B39" s="302"/>
      <c r="C39" s="303"/>
      <c r="D39" s="301"/>
      <c r="E39" s="304" t="s">
        <v>53</v>
      </c>
      <c r="F39" s="301"/>
      <c r="G39" s="434" t="s">
        <v>5566</v>
      </c>
      <c r="H39" s="434"/>
      <c r="I39" s="434"/>
      <c r="J39" s="434"/>
      <c r="K39" s="299"/>
    </row>
    <row r="40" spans="2:11" s="1" customFormat="1" ht="15" customHeight="1">
      <c r="B40" s="302"/>
      <c r="C40" s="303"/>
      <c r="D40" s="301"/>
      <c r="E40" s="304" t="s">
        <v>194</v>
      </c>
      <c r="F40" s="301"/>
      <c r="G40" s="434" t="s">
        <v>5567</v>
      </c>
      <c r="H40" s="434"/>
      <c r="I40" s="434"/>
      <c r="J40" s="434"/>
      <c r="K40" s="299"/>
    </row>
    <row r="41" spans="2:11" s="1" customFormat="1" ht="15" customHeight="1">
      <c r="B41" s="302"/>
      <c r="C41" s="303"/>
      <c r="D41" s="301"/>
      <c r="E41" s="304" t="s">
        <v>195</v>
      </c>
      <c r="F41" s="301"/>
      <c r="G41" s="434" t="s">
        <v>5568</v>
      </c>
      <c r="H41" s="434"/>
      <c r="I41" s="434"/>
      <c r="J41" s="434"/>
      <c r="K41" s="299"/>
    </row>
    <row r="42" spans="2:11" s="1" customFormat="1" ht="15" customHeight="1">
      <c r="B42" s="302"/>
      <c r="C42" s="303"/>
      <c r="D42" s="301"/>
      <c r="E42" s="304" t="s">
        <v>5569</v>
      </c>
      <c r="F42" s="301"/>
      <c r="G42" s="434" t="s">
        <v>5570</v>
      </c>
      <c r="H42" s="434"/>
      <c r="I42" s="434"/>
      <c r="J42" s="434"/>
      <c r="K42" s="299"/>
    </row>
    <row r="43" spans="2:11" s="1" customFormat="1" ht="15" customHeight="1">
      <c r="B43" s="302"/>
      <c r="C43" s="303"/>
      <c r="D43" s="301"/>
      <c r="E43" s="304"/>
      <c r="F43" s="301"/>
      <c r="G43" s="434" t="s">
        <v>5571</v>
      </c>
      <c r="H43" s="434"/>
      <c r="I43" s="434"/>
      <c r="J43" s="434"/>
      <c r="K43" s="299"/>
    </row>
    <row r="44" spans="2:11" s="1" customFormat="1" ht="15" customHeight="1">
      <c r="B44" s="302"/>
      <c r="C44" s="303"/>
      <c r="D44" s="301"/>
      <c r="E44" s="304" t="s">
        <v>5572</v>
      </c>
      <c r="F44" s="301"/>
      <c r="G44" s="434" t="s">
        <v>5573</v>
      </c>
      <c r="H44" s="434"/>
      <c r="I44" s="434"/>
      <c r="J44" s="434"/>
      <c r="K44" s="299"/>
    </row>
    <row r="45" spans="2:11" s="1" customFormat="1" ht="15" customHeight="1">
      <c r="B45" s="302"/>
      <c r="C45" s="303"/>
      <c r="D45" s="301"/>
      <c r="E45" s="304" t="s">
        <v>197</v>
      </c>
      <c r="F45" s="301"/>
      <c r="G45" s="434" t="s">
        <v>5574</v>
      </c>
      <c r="H45" s="434"/>
      <c r="I45" s="434"/>
      <c r="J45" s="434"/>
      <c r="K45" s="299"/>
    </row>
    <row r="46" spans="2:11" s="1" customFormat="1" ht="12.75" customHeight="1">
      <c r="B46" s="302"/>
      <c r="C46" s="303"/>
      <c r="D46" s="301"/>
      <c r="E46" s="301"/>
      <c r="F46" s="301"/>
      <c r="G46" s="301"/>
      <c r="H46" s="301"/>
      <c r="I46" s="301"/>
      <c r="J46" s="301"/>
      <c r="K46" s="299"/>
    </row>
    <row r="47" spans="2:11" s="1" customFormat="1" ht="15" customHeight="1">
      <c r="B47" s="302"/>
      <c r="C47" s="303"/>
      <c r="D47" s="434" t="s">
        <v>5575</v>
      </c>
      <c r="E47" s="434"/>
      <c r="F47" s="434"/>
      <c r="G47" s="434"/>
      <c r="H47" s="434"/>
      <c r="I47" s="434"/>
      <c r="J47" s="434"/>
      <c r="K47" s="299"/>
    </row>
    <row r="48" spans="2:11" s="1" customFormat="1" ht="15" customHeight="1">
      <c r="B48" s="302"/>
      <c r="C48" s="303"/>
      <c r="D48" s="303"/>
      <c r="E48" s="434" t="s">
        <v>5576</v>
      </c>
      <c r="F48" s="434"/>
      <c r="G48" s="434"/>
      <c r="H48" s="434"/>
      <c r="I48" s="434"/>
      <c r="J48" s="434"/>
      <c r="K48" s="299"/>
    </row>
    <row r="49" spans="2:11" s="1" customFormat="1" ht="15" customHeight="1">
      <c r="B49" s="302"/>
      <c r="C49" s="303"/>
      <c r="D49" s="303"/>
      <c r="E49" s="434" t="s">
        <v>5577</v>
      </c>
      <c r="F49" s="434"/>
      <c r="G49" s="434"/>
      <c r="H49" s="434"/>
      <c r="I49" s="434"/>
      <c r="J49" s="434"/>
      <c r="K49" s="299"/>
    </row>
    <row r="50" spans="2:11" s="1" customFormat="1" ht="15" customHeight="1">
      <c r="B50" s="302"/>
      <c r="C50" s="303"/>
      <c r="D50" s="303"/>
      <c r="E50" s="434" t="s">
        <v>5578</v>
      </c>
      <c r="F50" s="434"/>
      <c r="G50" s="434"/>
      <c r="H50" s="434"/>
      <c r="I50" s="434"/>
      <c r="J50" s="434"/>
      <c r="K50" s="299"/>
    </row>
    <row r="51" spans="2:11" s="1" customFormat="1" ht="15" customHeight="1">
      <c r="B51" s="302"/>
      <c r="C51" s="303"/>
      <c r="D51" s="434" t="s">
        <v>5579</v>
      </c>
      <c r="E51" s="434"/>
      <c r="F51" s="434"/>
      <c r="G51" s="434"/>
      <c r="H51" s="434"/>
      <c r="I51" s="434"/>
      <c r="J51" s="434"/>
      <c r="K51" s="299"/>
    </row>
    <row r="52" spans="2:11" s="1" customFormat="1" ht="25.5" customHeight="1">
      <c r="B52" s="298"/>
      <c r="C52" s="435" t="s">
        <v>5580</v>
      </c>
      <c r="D52" s="435"/>
      <c r="E52" s="435"/>
      <c r="F52" s="435"/>
      <c r="G52" s="435"/>
      <c r="H52" s="435"/>
      <c r="I52" s="435"/>
      <c r="J52" s="435"/>
      <c r="K52" s="299"/>
    </row>
    <row r="53" spans="2:11" s="1" customFormat="1" ht="5.25" customHeight="1">
      <c r="B53" s="298"/>
      <c r="C53" s="300"/>
      <c r="D53" s="300"/>
      <c r="E53" s="300"/>
      <c r="F53" s="300"/>
      <c r="G53" s="300"/>
      <c r="H53" s="300"/>
      <c r="I53" s="300"/>
      <c r="J53" s="300"/>
      <c r="K53" s="299"/>
    </row>
    <row r="54" spans="2:11" s="1" customFormat="1" ht="15" customHeight="1">
      <c r="B54" s="298"/>
      <c r="C54" s="434" t="s">
        <v>5581</v>
      </c>
      <c r="D54" s="434"/>
      <c r="E54" s="434"/>
      <c r="F54" s="434"/>
      <c r="G54" s="434"/>
      <c r="H54" s="434"/>
      <c r="I54" s="434"/>
      <c r="J54" s="434"/>
      <c r="K54" s="299"/>
    </row>
    <row r="55" spans="2:11" s="1" customFormat="1" ht="15" customHeight="1">
      <c r="B55" s="298"/>
      <c r="C55" s="434" t="s">
        <v>5582</v>
      </c>
      <c r="D55" s="434"/>
      <c r="E55" s="434"/>
      <c r="F55" s="434"/>
      <c r="G55" s="434"/>
      <c r="H55" s="434"/>
      <c r="I55" s="434"/>
      <c r="J55" s="434"/>
      <c r="K55" s="299"/>
    </row>
    <row r="56" spans="2:11" s="1" customFormat="1" ht="12.75" customHeight="1">
      <c r="B56" s="298"/>
      <c r="C56" s="301"/>
      <c r="D56" s="301"/>
      <c r="E56" s="301"/>
      <c r="F56" s="301"/>
      <c r="G56" s="301"/>
      <c r="H56" s="301"/>
      <c r="I56" s="301"/>
      <c r="J56" s="301"/>
      <c r="K56" s="299"/>
    </row>
    <row r="57" spans="2:11" s="1" customFormat="1" ht="15" customHeight="1">
      <c r="B57" s="298"/>
      <c r="C57" s="434" t="s">
        <v>5583</v>
      </c>
      <c r="D57" s="434"/>
      <c r="E57" s="434"/>
      <c r="F57" s="434"/>
      <c r="G57" s="434"/>
      <c r="H57" s="434"/>
      <c r="I57" s="434"/>
      <c r="J57" s="434"/>
      <c r="K57" s="299"/>
    </row>
    <row r="58" spans="2:11" s="1" customFormat="1" ht="15" customHeight="1">
      <c r="B58" s="298"/>
      <c r="C58" s="303"/>
      <c r="D58" s="434" t="s">
        <v>5584</v>
      </c>
      <c r="E58" s="434"/>
      <c r="F58" s="434"/>
      <c r="G58" s="434"/>
      <c r="H58" s="434"/>
      <c r="I58" s="434"/>
      <c r="J58" s="434"/>
      <c r="K58" s="299"/>
    </row>
    <row r="59" spans="2:11" s="1" customFormat="1" ht="15" customHeight="1">
      <c r="B59" s="298"/>
      <c r="C59" s="303"/>
      <c r="D59" s="434" t="s">
        <v>5585</v>
      </c>
      <c r="E59" s="434"/>
      <c r="F59" s="434"/>
      <c r="G59" s="434"/>
      <c r="H59" s="434"/>
      <c r="I59" s="434"/>
      <c r="J59" s="434"/>
      <c r="K59" s="299"/>
    </row>
    <row r="60" spans="2:11" s="1" customFormat="1" ht="15" customHeight="1">
      <c r="B60" s="298"/>
      <c r="C60" s="303"/>
      <c r="D60" s="434" t="s">
        <v>5586</v>
      </c>
      <c r="E60" s="434"/>
      <c r="F60" s="434"/>
      <c r="G60" s="434"/>
      <c r="H60" s="434"/>
      <c r="I60" s="434"/>
      <c r="J60" s="434"/>
      <c r="K60" s="299"/>
    </row>
    <row r="61" spans="2:11" s="1" customFormat="1" ht="15" customHeight="1">
      <c r="B61" s="298"/>
      <c r="C61" s="303"/>
      <c r="D61" s="434" t="s">
        <v>5587</v>
      </c>
      <c r="E61" s="434"/>
      <c r="F61" s="434"/>
      <c r="G61" s="434"/>
      <c r="H61" s="434"/>
      <c r="I61" s="434"/>
      <c r="J61" s="434"/>
      <c r="K61" s="299"/>
    </row>
    <row r="62" spans="2:11" s="1" customFormat="1" ht="15" customHeight="1">
      <c r="B62" s="298"/>
      <c r="C62" s="303"/>
      <c r="D62" s="437" t="s">
        <v>5588</v>
      </c>
      <c r="E62" s="437"/>
      <c r="F62" s="437"/>
      <c r="G62" s="437"/>
      <c r="H62" s="437"/>
      <c r="I62" s="437"/>
      <c r="J62" s="437"/>
      <c r="K62" s="299"/>
    </row>
    <row r="63" spans="2:11" s="1" customFormat="1" ht="15" customHeight="1">
      <c r="B63" s="298"/>
      <c r="C63" s="303"/>
      <c r="D63" s="434" t="s">
        <v>5589</v>
      </c>
      <c r="E63" s="434"/>
      <c r="F63" s="434"/>
      <c r="G63" s="434"/>
      <c r="H63" s="434"/>
      <c r="I63" s="434"/>
      <c r="J63" s="434"/>
      <c r="K63" s="299"/>
    </row>
    <row r="64" spans="2:11" s="1" customFormat="1" ht="12.75" customHeight="1">
      <c r="B64" s="298"/>
      <c r="C64" s="303"/>
      <c r="D64" s="303"/>
      <c r="E64" s="306"/>
      <c r="F64" s="303"/>
      <c r="G64" s="303"/>
      <c r="H64" s="303"/>
      <c r="I64" s="303"/>
      <c r="J64" s="303"/>
      <c r="K64" s="299"/>
    </row>
    <row r="65" spans="2:11" s="1" customFormat="1" ht="15" customHeight="1">
      <c r="B65" s="298"/>
      <c r="C65" s="303"/>
      <c r="D65" s="434" t="s">
        <v>5590</v>
      </c>
      <c r="E65" s="434"/>
      <c r="F65" s="434"/>
      <c r="G65" s="434"/>
      <c r="H65" s="434"/>
      <c r="I65" s="434"/>
      <c r="J65" s="434"/>
      <c r="K65" s="299"/>
    </row>
    <row r="66" spans="2:11" s="1" customFormat="1" ht="15" customHeight="1">
      <c r="B66" s="298"/>
      <c r="C66" s="303"/>
      <c r="D66" s="437" t="s">
        <v>5591</v>
      </c>
      <c r="E66" s="437"/>
      <c r="F66" s="437"/>
      <c r="G66" s="437"/>
      <c r="H66" s="437"/>
      <c r="I66" s="437"/>
      <c r="J66" s="437"/>
      <c r="K66" s="299"/>
    </row>
    <row r="67" spans="2:11" s="1" customFormat="1" ht="15" customHeight="1">
      <c r="B67" s="298"/>
      <c r="C67" s="303"/>
      <c r="D67" s="434" t="s">
        <v>5592</v>
      </c>
      <c r="E67" s="434"/>
      <c r="F67" s="434"/>
      <c r="G67" s="434"/>
      <c r="H67" s="434"/>
      <c r="I67" s="434"/>
      <c r="J67" s="434"/>
      <c r="K67" s="299"/>
    </row>
    <row r="68" spans="2:11" s="1" customFormat="1" ht="15" customHeight="1">
      <c r="B68" s="298"/>
      <c r="C68" s="303"/>
      <c r="D68" s="434" t="s">
        <v>5593</v>
      </c>
      <c r="E68" s="434"/>
      <c r="F68" s="434"/>
      <c r="G68" s="434"/>
      <c r="H68" s="434"/>
      <c r="I68" s="434"/>
      <c r="J68" s="434"/>
      <c r="K68" s="299"/>
    </row>
    <row r="69" spans="2:11" s="1" customFormat="1" ht="15" customHeight="1">
      <c r="B69" s="298"/>
      <c r="C69" s="303"/>
      <c r="D69" s="434" t="s">
        <v>5594</v>
      </c>
      <c r="E69" s="434"/>
      <c r="F69" s="434"/>
      <c r="G69" s="434"/>
      <c r="H69" s="434"/>
      <c r="I69" s="434"/>
      <c r="J69" s="434"/>
      <c r="K69" s="299"/>
    </row>
    <row r="70" spans="2:11" s="1" customFormat="1" ht="15" customHeight="1">
      <c r="B70" s="298"/>
      <c r="C70" s="303"/>
      <c r="D70" s="434" t="s">
        <v>5595</v>
      </c>
      <c r="E70" s="434"/>
      <c r="F70" s="434"/>
      <c r="G70" s="434"/>
      <c r="H70" s="434"/>
      <c r="I70" s="434"/>
      <c r="J70" s="434"/>
      <c r="K70" s="299"/>
    </row>
    <row r="71" spans="2:11" s="1" customFormat="1" ht="12.75" customHeight="1">
      <c r="B71" s="307"/>
      <c r="C71" s="308"/>
      <c r="D71" s="308"/>
      <c r="E71" s="308"/>
      <c r="F71" s="308"/>
      <c r="G71" s="308"/>
      <c r="H71" s="308"/>
      <c r="I71" s="308"/>
      <c r="J71" s="308"/>
      <c r="K71" s="309"/>
    </row>
    <row r="72" spans="2:11" s="1" customFormat="1" ht="18.75" customHeight="1">
      <c r="B72" s="310"/>
      <c r="C72" s="310"/>
      <c r="D72" s="310"/>
      <c r="E72" s="310"/>
      <c r="F72" s="310"/>
      <c r="G72" s="310"/>
      <c r="H72" s="310"/>
      <c r="I72" s="310"/>
      <c r="J72" s="310"/>
      <c r="K72" s="311"/>
    </row>
    <row r="73" spans="2:11" s="1" customFormat="1" ht="18.75" customHeight="1">
      <c r="B73" s="311"/>
      <c r="C73" s="311"/>
      <c r="D73" s="311"/>
      <c r="E73" s="311"/>
      <c r="F73" s="311"/>
      <c r="G73" s="311"/>
      <c r="H73" s="311"/>
      <c r="I73" s="311"/>
      <c r="J73" s="311"/>
      <c r="K73" s="311"/>
    </row>
    <row r="74" spans="2:11" s="1" customFormat="1" ht="7.5" customHeight="1">
      <c r="B74" s="312"/>
      <c r="C74" s="313"/>
      <c r="D74" s="313"/>
      <c r="E74" s="313"/>
      <c r="F74" s="313"/>
      <c r="G74" s="313"/>
      <c r="H74" s="313"/>
      <c r="I74" s="313"/>
      <c r="J74" s="313"/>
      <c r="K74" s="314"/>
    </row>
    <row r="75" spans="2:11" s="1" customFormat="1" ht="45" customHeight="1">
      <c r="B75" s="315"/>
      <c r="C75" s="438" t="s">
        <v>5596</v>
      </c>
      <c r="D75" s="438"/>
      <c r="E75" s="438"/>
      <c r="F75" s="438"/>
      <c r="G75" s="438"/>
      <c r="H75" s="438"/>
      <c r="I75" s="438"/>
      <c r="J75" s="438"/>
      <c r="K75" s="316"/>
    </row>
    <row r="76" spans="2:11" s="1" customFormat="1" ht="17.25" customHeight="1">
      <c r="B76" s="315"/>
      <c r="C76" s="317" t="s">
        <v>5597</v>
      </c>
      <c r="D76" s="317"/>
      <c r="E76" s="317"/>
      <c r="F76" s="317" t="s">
        <v>5598</v>
      </c>
      <c r="G76" s="318"/>
      <c r="H76" s="317" t="s">
        <v>53</v>
      </c>
      <c r="I76" s="317" t="s">
        <v>56</v>
      </c>
      <c r="J76" s="317" t="s">
        <v>5599</v>
      </c>
      <c r="K76" s="316"/>
    </row>
    <row r="77" spans="2:11" s="1" customFormat="1" ht="17.25" customHeight="1">
      <c r="B77" s="315"/>
      <c r="C77" s="319" t="s">
        <v>5600</v>
      </c>
      <c r="D77" s="319"/>
      <c r="E77" s="319"/>
      <c r="F77" s="320" t="s">
        <v>5601</v>
      </c>
      <c r="G77" s="321"/>
      <c r="H77" s="319"/>
      <c r="I77" s="319"/>
      <c r="J77" s="319" t="s">
        <v>5602</v>
      </c>
      <c r="K77" s="316"/>
    </row>
    <row r="78" spans="2:11" s="1" customFormat="1" ht="5.25" customHeight="1">
      <c r="B78" s="315"/>
      <c r="C78" s="322"/>
      <c r="D78" s="322"/>
      <c r="E78" s="322"/>
      <c r="F78" s="322"/>
      <c r="G78" s="323"/>
      <c r="H78" s="322"/>
      <c r="I78" s="322"/>
      <c r="J78" s="322"/>
      <c r="K78" s="316"/>
    </row>
    <row r="79" spans="2:11" s="1" customFormat="1" ht="15" customHeight="1">
      <c r="B79" s="315"/>
      <c r="C79" s="304" t="s">
        <v>52</v>
      </c>
      <c r="D79" s="324"/>
      <c r="E79" s="324"/>
      <c r="F79" s="325" t="s">
        <v>5603</v>
      </c>
      <c r="G79" s="326"/>
      <c r="H79" s="304" t="s">
        <v>5604</v>
      </c>
      <c r="I79" s="304" t="s">
        <v>5605</v>
      </c>
      <c r="J79" s="304">
        <v>20</v>
      </c>
      <c r="K79" s="316"/>
    </row>
    <row r="80" spans="2:11" s="1" customFormat="1" ht="15" customHeight="1">
      <c r="B80" s="315"/>
      <c r="C80" s="304" t="s">
        <v>5606</v>
      </c>
      <c r="D80" s="304"/>
      <c r="E80" s="304"/>
      <c r="F80" s="325" t="s">
        <v>5603</v>
      </c>
      <c r="G80" s="326"/>
      <c r="H80" s="304" t="s">
        <v>5607</v>
      </c>
      <c r="I80" s="304" t="s">
        <v>5605</v>
      </c>
      <c r="J80" s="304">
        <v>120</v>
      </c>
      <c r="K80" s="316"/>
    </row>
    <row r="81" spans="2:11" s="1" customFormat="1" ht="15" customHeight="1">
      <c r="B81" s="327"/>
      <c r="C81" s="304" t="s">
        <v>5608</v>
      </c>
      <c r="D81" s="304"/>
      <c r="E81" s="304"/>
      <c r="F81" s="325" t="s">
        <v>5609</v>
      </c>
      <c r="G81" s="326"/>
      <c r="H81" s="304" t="s">
        <v>5610</v>
      </c>
      <c r="I81" s="304" t="s">
        <v>5605</v>
      </c>
      <c r="J81" s="304">
        <v>50</v>
      </c>
      <c r="K81" s="316"/>
    </row>
    <row r="82" spans="2:11" s="1" customFormat="1" ht="15" customHeight="1">
      <c r="B82" s="327"/>
      <c r="C82" s="304" t="s">
        <v>5611</v>
      </c>
      <c r="D82" s="304"/>
      <c r="E82" s="304"/>
      <c r="F82" s="325" t="s">
        <v>5603</v>
      </c>
      <c r="G82" s="326"/>
      <c r="H82" s="304" t="s">
        <v>5612</v>
      </c>
      <c r="I82" s="304" t="s">
        <v>5613</v>
      </c>
      <c r="J82" s="304"/>
      <c r="K82" s="316"/>
    </row>
    <row r="83" spans="2:11" s="1" customFormat="1" ht="15" customHeight="1">
      <c r="B83" s="327"/>
      <c r="C83" s="328" t="s">
        <v>5614</v>
      </c>
      <c r="D83" s="328"/>
      <c r="E83" s="328"/>
      <c r="F83" s="329" t="s">
        <v>5609</v>
      </c>
      <c r="G83" s="328"/>
      <c r="H83" s="328" t="s">
        <v>5615</v>
      </c>
      <c r="I83" s="328" t="s">
        <v>5605</v>
      </c>
      <c r="J83" s="328">
        <v>15</v>
      </c>
      <c r="K83" s="316"/>
    </row>
    <row r="84" spans="2:11" s="1" customFormat="1" ht="15" customHeight="1">
      <c r="B84" s="327"/>
      <c r="C84" s="328" t="s">
        <v>5616</v>
      </c>
      <c r="D84" s="328"/>
      <c r="E84" s="328"/>
      <c r="F84" s="329" t="s">
        <v>5609</v>
      </c>
      <c r="G84" s="328"/>
      <c r="H84" s="328" t="s">
        <v>5617</v>
      </c>
      <c r="I84" s="328" t="s">
        <v>5605</v>
      </c>
      <c r="J84" s="328">
        <v>15</v>
      </c>
      <c r="K84" s="316"/>
    </row>
    <row r="85" spans="2:11" s="1" customFormat="1" ht="15" customHeight="1">
      <c r="B85" s="327"/>
      <c r="C85" s="328" t="s">
        <v>5618</v>
      </c>
      <c r="D85" s="328"/>
      <c r="E85" s="328"/>
      <c r="F85" s="329" t="s">
        <v>5609</v>
      </c>
      <c r="G85" s="328"/>
      <c r="H85" s="328" t="s">
        <v>5619</v>
      </c>
      <c r="I85" s="328" t="s">
        <v>5605</v>
      </c>
      <c r="J85" s="328">
        <v>20</v>
      </c>
      <c r="K85" s="316"/>
    </row>
    <row r="86" spans="2:11" s="1" customFormat="1" ht="15" customHeight="1">
      <c r="B86" s="327"/>
      <c r="C86" s="328" t="s">
        <v>5620</v>
      </c>
      <c r="D86" s="328"/>
      <c r="E86" s="328"/>
      <c r="F86" s="329" t="s">
        <v>5609</v>
      </c>
      <c r="G86" s="328"/>
      <c r="H86" s="328" t="s">
        <v>5621</v>
      </c>
      <c r="I86" s="328" t="s">
        <v>5605</v>
      </c>
      <c r="J86" s="328">
        <v>20</v>
      </c>
      <c r="K86" s="316"/>
    </row>
    <row r="87" spans="2:11" s="1" customFormat="1" ht="15" customHeight="1">
      <c r="B87" s="327"/>
      <c r="C87" s="304" t="s">
        <v>5622</v>
      </c>
      <c r="D87" s="304"/>
      <c r="E87" s="304"/>
      <c r="F87" s="325" t="s">
        <v>5609</v>
      </c>
      <c r="G87" s="326"/>
      <c r="H87" s="304" t="s">
        <v>5623</v>
      </c>
      <c r="I87" s="304" t="s">
        <v>5605</v>
      </c>
      <c r="J87" s="304">
        <v>50</v>
      </c>
      <c r="K87" s="316"/>
    </row>
    <row r="88" spans="2:11" s="1" customFormat="1" ht="15" customHeight="1">
      <c r="B88" s="327"/>
      <c r="C88" s="304" t="s">
        <v>5624</v>
      </c>
      <c r="D88" s="304"/>
      <c r="E88" s="304"/>
      <c r="F88" s="325" t="s">
        <v>5609</v>
      </c>
      <c r="G88" s="326"/>
      <c r="H88" s="304" t="s">
        <v>5625</v>
      </c>
      <c r="I88" s="304" t="s">
        <v>5605</v>
      </c>
      <c r="J88" s="304">
        <v>20</v>
      </c>
      <c r="K88" s="316"/>
    </row>
    <row r="89" spans="2:11" s="1" customFormat="1" ht="15" customHeight="1">
      <c r="B89" s="327"/>
      <c r="C89" s="304" t="s">
        <v>5626</v>
      </c>
      <c r="D89" s="304"/>
      <c r="E89" s="304"/>
      <c r="F89" s="325" t="s">
        <v>5609</v>
      </c>
      <c r="G89" s="326"/>
      <c r="H89" s="304" t="s">
        <v>5627</v>
      </c>
      <c r="I89" s="304" t="s">
        <v>5605</v>
      </c>
      <c r="J89" s="304">
        <v>20</v>
      </c>
      <c r="K89" s="316"/>
    </row>
    <row r="90" spans="2:11" s="1" customFormat="1" ht="15" customHeight="1">
      <c r="B90" s="327"/>
      <c r="C90" s="304" t="s">
        <v>5628</v>
      </c>
      <c r="D90" s="304"/>
      <c r="E90" s="304"/>
      <c r="F90" s="325" t="s">
        <v>5609</v>
      </c>
      <c r="G90" s="326"/>
      <c r="H90" s="304" t="s">
        <v>5629</v>
      </c>
      <c r="I90" s="304" t="s">
        <v>5605</v>
      </c>
      <c r="J90" s="304">
        <v>50</v>
      </c>
      <c r="K90" s="316"/>
    </row>
    <row r="91" spans="2:11" s="1" customFormat="1" ht="15" customHeight="1">
      <c r="B91" s="327"/>
      <c r="C91" s="304" t="s">
        <v>5630</v>
      </c>
      <c r="D91" s="304"/>
      <c r="E91" s="304"/>
      <c r="F91" s="325" t="s">
        <v>5609</v>
      </c>
      <c r="G91" s="326"/>
      <c r="H91" s="304" t="s">
        <v>5630</v>
      </c>
      <c r="I91" s="304" t="s">
        <v>5605</v>
      </c>
      <c r="J91" s="304">
        <v>50</v>
      </c>
      <c r="K91" s="316"/>
    </row>
    <row r="92" spans="2:11" s="1" customFormat="1" ht="15" customHeight="1">
      <c r="B92" s="327"/>
      <c r="C92" s="304" t="s">
        <v>5631</v>
      </c>
      <c r="D92" s="304"/>
      <c r="E92" s="304"/>
      <c r="F92" s="325" t="s">
        <v>5609</v>
      </c>
      <c r="G92" s="326"/>
      <c r="H92" s="304" t="s">
        <v>5632</v>
      </c>
      <c r="I92" s="304" t="s">
        <v>5605</v>
      </c>
      <c r="J92" s="304">
        <v>255</v>
      </c>
      <c r="K92" s="316"/>
    </row>
    <row r="93" spans="2:11" s="1" customFormat="1" ht="15" customHeight="1">
      <c r="B93" s="327"/>
      <c r="C93" s="304" t="s">
        <v>5633</v>
      </c>
      <c r="D93" s="304"/>
      <c r="E93" s="304"/>
      <c r="F93" s="325" t="s">
        <v>5603</v>
      </c>
      <c r="G93" s="326"/>
      <c r="H93" s="304" t="s">
        <v>5634</v>
      </c>
      <c r="I93" s="304" t="s">
        <v>5635</v>
      </c>
      <c r="J93" s="304"/>
      <c r="K93" s="316"/>
    </row>
    <row r="94" spans="2:11" s="1" customFormat="1" ht="15" customHeight="1">
      <c r="B94" s="327"/>
      <c r="C94" s="304" t="s">
        <v>5636</v>
      </c>
      <c r="D94" s="304"/>
      <c r="E94" s="304"/>
      <c r="F94" s="325" t="s">
        <v>5603</v>
      </c>
      <c r="G94" s="326"/>
      <c r="H94" s="304" t="s">
        <v>5637</v>
      </c>
      <c r="I94" s="304" t="s">
        <v>5638</v>
      </c>
      <c r="J94" s="304"/>
      <c r="K94" s="316"/>
    </row>
    <row r="95" spans="2:11" s="1" customFormat="1" ht="15" customHeight="1">
      <c r="B95" s="327"/>
      <c r="C95" s="304" t="s">
        <v>5639</v>
      </c>
      <c r="D95" s="304"/>
      <c r="E95" s="304"/>
      <c r="F95" s="325" t="s">
        <v>5603</v>
      </c>
      <c r="G95" s="326"/>
      <c r="H95" s="304" t="s">
        <v>5639</v>
      </c>
      <c r="I95" s="304" t="s">
        <v>5638</v>
      </c>
      <c r="J95" s="304"/>
      <c r="K95" s="316"/>
    </row>
    <row r="96" spans="2:11" s="1" customFormat="1" ht="15" customHeight="1">
      <c r="B96" s="327"/>
      <c r="C96" s="304" t="s">
        <v>37</v>
      </c>
      <c r="D96" s="304"/>
      <c r="E96" s="304"/>
      <c r="F96" s="325" t="s">
        <v>5603</v>
      </c>
      <c r="G96" s="326"/>
      <c r="H96" s="304" t="s">
        <v>5640</v>
      </c>
      <c r="I96" s="304" t="s">
        <v>5638</v>
      </c>
      <c r="J96" s="304"/>
      <c r="K96" s="316"/>
    </row>
    <row r="97" spans="2:11" s="1" customFormat="1" ht="15" customHeight="1">
      <c r="B97" s="327"/>
      <c r="C97" s="304" t="s">
        <v>47</v>
      </c>
      <c r="D97" s="304"/>
      <c r="E97" s="304"/>
      <c r="F97" s="325" t="s">
        <v>5603</v>
      </c>
      <c r="G97" s="326"/>
      <c r="H97" s="304" t="s">
        <v>5641</v>
      </c>
      <c r="I97" s="304" t="s">
        <v>5638</v>
      </c>
      <c r="J97" s="304"/>
      <c r="K97" s="316"/>
    </row>
    <row r="98" spans="2:11" s="1" customFormat="1" ht="15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2"/>
    </row>
    <row r="99" spans="2:11" s="1" customFormat="1" ht="18.75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3"/>
    </row>
    <row r="100" spans="2:11" s="1" customFormat="1" ht="18.75" customHeight="1"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</row>
    <row r="101" spans="2:11" s="1" customFormat="1" ht="7.5" customHeight="1">
      <c r="B101" s="312"/>
      <c r="C101" s="313"/>
      <c r="D101" s="313"/>
      <c r="E101" s="313"/>
      <c r="F101" s="313"/>
      <c r="G101" s="313"/>
      <c r="H101" s="313"/>
      <c r="I101" s="313"/>
      <c r="J101" s="313"/>
      <c r="K101" s="314"/>
    </row>
    <row r="102" spans="2:11" s="1" customFormat="1" ht="45" customHeight="1">
      <c r="B102" s="315"/>
      <c r="C102" s="438" t="s">
        <v>5642</v>
      </c>
      <c r="D102" s="438"/>
      <c r="E102" s="438"/>
      <c r="F102" s="438"/>
      <c r="G102" s="438"/>
      <c r="H102" s="438"/>
      <c r="I102" s="438"/>
      <c r="J102" s="438"/>
      <c r="K102" s="316"/>
    </row>
    <row r="103" spans="2:11" s="1" customFormat="1" ht="17.25" customHeight="1">
      <c r="B103" s="315"/>
      <c r="C103" s="317" t="s">
        <v>5597</v>
      </c>
      <c r="D103" s="317"/>
      <c r="E103" s="317"/>
      <c r="F103" s="317" t="s">
        <v>5598</v>
      </c>
      <c r="G103" s="318"/>
      <c r="H103" s="317" t="s">
        <v>53</v>
      </c>
      <c r="I103" s="317" t="s">
        <v>56</v>
      </c>
      <c r="J103" s="317" t="s">
        <v>5599</v>
      </c>
      <c r="K103" s="316"/>
    </row>
    <row r="104" spans="2:11" s="1" customFormat="1" ht="17.25" customHeight="1">
      <c r="B104" s="315"/>
      <c r="C104" s="319" t="s">
        <v>5600</v>
      </c>
      <c r="D104" s="319"/>
      <c r="E104" s="319"/>
      <c r="F104" s="320" t="s">
        <v>5601</v>
      </c>
      <c r="G104" s="321"/>
      <c r="H104" s="319"/>
      <c r="I104" s="319"/>
      <c r="J104" s="319" t="s">
        <v>5602</v>
      </c>
      <c r="K104" s="316"/>
    </row>
    <row r="105" spans="2:11" s="1" customFormat="1" ht="5.25" customHeight="1">
      <c r="B105" s="315"/>
      <c r="C105" s="317"/>
      <c r="D105" s="317"/>
      <c r="E105" s="317"/>
      <c r="F105" s="317"/>
      <c r="G105" s="335"/>
      <c r="H105" s="317"/>
      <c r="I105" s="317"/>
      <c r="J105" s="317"/>
      <c r="K105" s="316"/>
    </row>
    <row r="106" spans="2:11" s="1" customFormat="1" ht="15" customHeight="1">
      <c r="B106" s="315"/>
      <c r="C106" s="304" t="s">
        <v>52</v>
      </c>
      <c r="D106" s="324"/>
      <c r="E106" s="324"/>
      <c r="F106" s="325" t="s">
        <v>5603</v>
      </c>
      <c r="G106" s="304"/>
      <c r="H106" s="304" t="s">
        <v>5643</v>
      </c>
      <c r="I106" s="304" t="s">
        <v>5605</v>
      </c>
      <c r="J106" s="304">
        <v>20</v>
      </c>
      <c r="K106" s="316"/>
    </row>
    <row r="107" spans="2:11" s="1" customFormat="1" ht="15" customHeight="1">
      <c r="B107" s="315"/>
      <c r="C107" s="304" t="s">
        <v>5606</v>
      </c>
      <c r="D107" s="304"/>
      <c r="E107" s="304"/>
      <c r="F107" s="325" t="s">
        <v>5603</v>
      </c>
      <c r="G107" s="304"/>
      <c r="H107" s="304" t="s">
        <v>5643</v>
      </c>
      <c r="I107" s="304" t="s">
        <v>5605</v>
      </c>
      <c r="J107" s="304">
        <v>120</v>
      </c>
      <c r="K107" s="316"/>
    </row>
    <row r="108" spans="2:11" s="1" customFormat="1" ht="15" customHeight="1">
      <c r="B108" s="327"/>
      <c r="C108" s="304" t="s">
        <v>5608</v>
      </c>
      <c r="D108" s="304"/>
      <c r="E108" s="304"/>
      <c r="F108" s="325" t="s">
        <v>5609</v>
      </c>
      <c r="G108" s="304"/>
      <c r="H108" s="304" t="s">
        <v>5643</v>
      </c>
      <c r="I108" s="304" t="s">
        <v>5605</v>
      </c>
      <c r="J108" s="304">
        <v>50</v>
      </c>
      <c r="K108" s="316"/>
    </row>
    <row r="109" spans="2:11" s="1" customFormat="1" ht="15" customHeight="1">
      <c r="B109" s="327"/>
      <c r="C109" s="304" t="s">
        <v>5611</v>
      </c>
      <c r="D109" s="304"/>
      <c r="E109" s="304"/>
      <c r="F109" s="325" t="s">
        <v>5603</v>
      </c>
      <c r="G109" s="304"/>
      <c r="H109" s="304" t="s">
        <v>5643</v>
      </c>
      <c r="I109" s="304" t="s">
        <v>5613</v>
      </c>
      <c r="J109" s="304"/>
      <c r="K109" s="316"/>
    </row>
    <row r="110" spans="2:11" s="1" customFormat="1" ht="15" customHeight="1">
      <c r="B110" s="327"/>
      <c r="C110" s="304" t="s">
        <v>5622</v>
      </c>
      <c r="D110" s="304"/>
      <c r="E110" s="304"/>
      <c r="F110" s="325" t="s">
        <v>5609</v>
      </c>
      <c r="G110" s="304"/>
      <c r="H110" s="304" t="s">
        <v>5643</v>
      </c>
      <c r="I110" s="304" t="s">
        <v>5605</v>
      </c>
      <c r="J110" s="304">
        <v>50</v>
      </c>
      <c r="K110" s="316"/>
    </row>
    <row r="111" spans="2:11" s="1" customFormat="1" ht="15" customHeight="1">
      <c r="B111" s="327"/>
      <c r="C111" s="304" t="s">
        <v>5630</v>
      </c>
      <c r="D111" s="304"/>
      <c r="E111" s="304"/>
      <c r="F111" s="325" t="s">
        <v>5609</v>
      </c>
      <c r="G111" s="304"/>
      <c r="H111" s="304" t="s">
        <v>5643</v>
      </c>
      <c r="I111" s="304" t="s">
        <v>5605</v>
      </c>
      <c r="J111" s="304">
        <v>50</v>
      </c>
      <c r="K111" s="316"/>
    </row>
    <row r="112" spans="2:11" s="1" customFormat="1" ht="15" customHeight="1">
      <c r="B112" s="327"/>
      <c r="C112" s="304" t="s">
        <v>5628</v>
      </c>
      <c r="D112" s="304"/>
      <c r="E112" s="304"/>
      <c r="F112" s="325" t="s">
        <v>5609</v>
      </c>
      <c r="G112" s="304"/>
      <c r="H112" s="304" t="s">
        <v>5643</v>
      </c>
      <c r="I112" s="304" t="s">
        <v>5605</v>
      </c>
      <c r="J112" s="304">
        <v>50</v>
      </c>
      <c r="K112" s="316"/>
    </row>
    <row r="113" spans="2:11" s="1" customFormat="1" ht="15" customHeight="1">
      <c r="B113" s="327"/>
      <c r="C113" s="304" t="s">
        <v>52</v>
      </c>
      <c r="D113" s="304"/>
      <c r="E113" s="304"/>
      <c r="F113" s="325" t="s">
        <v>5603</v>
      </c>
      <c r="G113" s="304"/>
      <c r="H113" s="304" t="s">
        <v>5644</v>
      </c>
      <c r="I113" s="304" t="s">
        <v>5605</v>
      </c>
      <c r="J113" s="304">
        <v>20</v>
      </c>
      <c r="K113" s="316"/>
    </row>
    <row r="114" spans="2:11" s="1" customFormat="1" ht="15" customHeight="1">
      <c r="B114" s="327"/>
      <c r="C114" s="304" t="s">
        <v>5645</v>
      </c>
      <c r="D114" s="304"/>
      <c r="E114" s="304"/>
      <c r="F114" s="325" t="s">
        <v>5603</v>
      </c>
      <c r="G114" s="304"/>
      <c r="H114" s="304" t="s">
        <v>5646</v>
      </c>
      <c r="I114" s="304" t="s">
        <v>5605</v>
      </c>
      <c r="J114" s="304">
        <v>120</v>
      </c>
      <c r="K114" s="316"/>
    </row>
    <row r="115" spans="2:11" s="1" customFormat="1" ht="15" customHeight="1">
      <c r="B115" s="327"/>
      <c r="C115" s="304" t="s">
        <v>37</v>
      </c>
      <c r="D115" s="304"/>
      <c r="E115" s="304"/>
      <c r="F115" s="325" t="s">
        <v>5603</v>
      </c>
      <c r="G115" s="304"/>
      <c r="H115" s="304" t="s">
        <v>5647</v>
      </c>
      <c r="I115" s="304" t="s">
        <v>5638</v>
      </c>
      <c r="J115" s="304"/>
      <c r="K115" s="316"/>
    </row>
    <row r="116" spans="2:11" s="1" customFormat="1" ht="15" customHeight="1">
      <c r="B116" s="327"/>
      <c r="C116" s="304" t="s">
        <v>47</v>
      </c>
      <c r="D116" s="304"/>
      <c r="E116" s="304"/>
      <c r="F116" s="325" t="s">
        <v>5603</v>
      </c>
      <c r="G116" s="304"/>
      <c r="H116" s="304" t="s">
        <v>5648</v>
      </c>
      <c r="I116" s="304" t="s">
        <v>5638</v>
      </c>
      <c r="J116" s="304"/>
      <c r="K116" s="316"/>
    </row>
    <row r="117" spans="2:11" s="1" customFormat="1" ht="15" customHeight="1">
      <c r="B117" s="327"/>
      <c r="C117" s="304" t="s">
        <v>56</v>
      </c>
      <c r="D117" s="304"/>
      <c r="E117" s="304"/>
      <c r="F117" s="325" t="s">
        <v>5603</v>
      </c>
      <c r="G117" s="304"/>
      <c r="H117" s="304" t="s">
        <v>5649</v>
      </c>
      <c r="I117" s="304" t="s">
        <v>5650</v>
      </c>
      <c r="J117" s="304"/>
      <c r="K117" s="316"/>
    </row>
    <row r="118" spans="2:11" s="1" customFormat="1" ht="15" customHeight="1">
      <c r="B118" s="330"/>
      <c r="C118" s="336"/>
      <c r="D118" s="336"/>
      <c r="E118" s="336"/>
      <c r="F118" s="336"/>
      <c r="G118" s="336"/>
      <c r="H118" s="336"/>
      <c r="I118" s="336"/>
      <c r="J118" s="336"/>
      <c r="K118" s="332"/>
    </row>
    <row r="119" spans="2:11" s="1" customFormat="1" ht="18.75" customHeight="1">
      <c r="B119" s="337"/>
      <c r="C119" s="338"/>
      <c r="D119" s="338"/>
      <c r="E119" s="338"/>
      <c r="F119" s="339"/>
      <c r="G119" s="338"/>
      <c r="H119" s="338"/>
      <c r="I119" s="338"/>
      <c r="J119" s="338"/>
      <c r="K119" s="337"/>
    </row>
    <row r="120" spans="2:11" s="1" customFormat="1" ht="18.75" customHeight="1"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</row>
    <row r="121" spans="2:11" s="1" customFormat="1" ht="7.5" customHeight="1">
      <c r="B121" s="340"/>
      <c r="C121" s="341"/>
      <c r="D121" s="341"/>
      <c r="E121" s="341"/>
      <c r="F121" s="341"/>
      <c r="G121" s="341"/>
      <c r="H121" s="341"/>
      <c r="I121" s="341"/>
      <c r="J121" s="341"/>
      <c r="K121" s="342"/>
    </row>
    <row r="122" spans="2:11" s="1" customFormat="1" ht="45" customHeight="1">
      <c r="B122" s="343"/>
      <c r="C122" s="436" t="s">
        <v>5651</v>
      </c>
      <c r="D122" s="436"/>
      <c r="E122" s="436"/>
      <c r="F122" s="436"/>
      <c r="G122" s="436"/>
      <c r="H122" s="436"/>
      <c r="I122" s="436"/>
      <c r="J122" s="436"/>
      <c r="K122" s="344"/>
    </row>
    <row r="123" spans="2:11" s="1" customFormat="1" ht="17.25" customHeight="1">
      <c r="B123" s="345"/>
      <c r="C123" s="317" t="s">
        <v>5597</v>
      </c>
      <c r="D123" s="317"/>
      <c r="E123" s="317"/>
      <c r="F123" s="317" t="s">
        <v>5598</v>
      </c>
      <c r="G123" s="318"/>
      <c r="H123" s="317" t="s">
        <v>53</v>
      </c>
      <c r="I123" s="317" t="s">
        <v>56</v>
      </c>
      <c r="J123" s="317" t="s">
        <v>5599</v>
      </c>
      <c r="K123" s="346"/>
    </row>
    <row r="124" spans="2:11" s="1" customFormat="1" ht="17.25" customHeight="1">
      <c r="B124" s="345"/>
      <c r="C124" s="319" t="s">
        <v>5600</v>
      </c>
      <c r="D124" s="319"/>
      <c r="E124" s="319"/>
      <c r="F124" s="320" t="s">
        <v>5601</v>
      </c>
      <c r="G124" s="321"/>
      <c r="H124" s="319"/>
      <c r="I124" s="319"/>
      <c r="J124" s="319" t="s">
        <v>5602</v>
      </c>
      <c r="K124" s="346"/>
    </row>
    <row r="125" spans="2:11" s="1" customFormat="1" ht="5.25" customHeight="1">
      <c r="B125" s="347"/>
      <c r="C125" s="322"/>
      <c r="D125" s="322"/>
      <c r="E125" s="322"/>
      <c r="F125" s="322"/>
      <c r="G125" s="348"/>
      <c r="H125" s="322"/>
      <c r="I125" s="322"/>
      <c r="J125" s="322"/>
      <c r="K125" s="349"/>
    </row>
    <row r="126" spans="2:11" s="1" customFormat="1" ht="15" customHeight="1">
      <c r="B126" s="347"/>
      <c r="C126" s="304" t="s">
        <v>5606</v>
      </c>
      <c r="D126" s="324"/>
      <c r="E126" s="324"/>
      <c r="F126" s="325" t="s">
        <v>5603</v>
      </c>
      <c r="G126" s="304"/>
      <c r="H126" s="304" t="s">
        <v>5643</v>
      </c>
      <c r="I126" s="304" t="s">
        <v>5605</v>
      </c>
      <c r="J126" s="304">
        <v>120</v>
      </c>
      <c r="K126" s="350"/>
    </row>
    <row r="127" spans="2:11" s="1" customFormat="1" ht="15" customHeight="1">
      <c r="B127" s="347"/>
      <c r="C127" s="304" t="s">
        <v>5652</v>
      </c>
      <c r="D127" s="304"/>
      <c r="E127" s="304"/>
      <c r="F127" s="325" t="s">
        <v>5603</v>
      </c>
      <c r="G127" s="304"/>
      <c r="H127" s="304" t="s">
        <v>5653</v>
      </c>
      <c r="I127" s="304" t="s">
        <v>5605</v>
      </c>
      <c r="J127" s="304" t="s">
        <v>5654</v>
      </c>
      <c r="K127" s="350"/>
    </row>
    <row r="128" spans="2:11" s="1" customFormat="1" ht="15" customHeight="1">
      <c r="B128" s="347"/>
      <c r="C128" s="304" t="s">
        <v>87</v>
      </c>
      <c r="D128" s="304"/>
      <c r="E128" s="304"/>
      <c r="F128" s="325" t="s">
        <v>5603</v>
      </c>
      <c r="G128" s="304"/>
      <c r="H128" s="304" t="s">
        <v>5655</v>
      </c>
      <c r="I128" s="304" t="s">
        <v>5605</v>
      </c>
      <c r="J128" s="304" t="s">
        <v>5654</v>
      </c>
      <c r="K128" s="350"/>
    </row>
    <row r="129" spans="2:11" s="1" customFormat="1" ht="15" customHeight="1">
      <c r="B129" s="347"/>
      <c r="C129" s="304" t="s">
        <v>5614</v>
      </c>
      <c r="D129" s="304"/>
      <c r="E129" s="304"/>
      <c r="F129" s="325" t="s">
        <v>5609</v>
      </c>
      <c r="G129" s="304"/>
      <c r="H129" s="304" t="s">
        <v>5615</v>
      </c>
      <c r="I129" s="304" t="s">
        <v>5605</v>
      </c>
      <c r="J129" s="304">
        <v>15</v>
      </c>
      <c r="K129" s="350"/>
    </row>
    <row r="130" spans="2:11" s="1" customFormat="1" ht="15" customHeight="1">
      <c r="B130" s="347"/>
      <c r="C130" s="328" t="s">
        <v>5616</v>
      </c>
      <c r="D130" s="328"/>
      <c r="E130" s="328"/>
      <c r="F130" s="329" t="s">
        <v>5609</v>
      </c>
      <c r="G130" s="328"/>
      <c r="H130" s="328" t="s">
        <v>5617</v>
      </c>
      <c r="I130" s="328" t="s">
        <v>5605</v>
      </c>
      <c r="J130" s="328">
        <v>15</v>
      </c>
      <c r="K130" s="350"/>
    </row>
    <row r="131" spans="2:11" s="1" customFormat="1" ht="15" customHeight="1">
      <c r="B131" s="347"/>
      <c r="C131" s="328" t="s">
        <v>5618</v>
      </c>
      <c r="D131" s="328"/>
      <c r="E131" s="328"/>
      <c r="F131" s="329" t="s">
        <v>5609</v>
      </c>
      <c r="G131" s="328"/>
      <c r="H131" s="328" t="s">
        <v>5619</v>
      </c>
      <c r="I131" s="328" t="s">
        <v>5605</v>
      </c>
      <c r="J131" s="328">
        <v>20</v>
      </c>
      <c r="K131" s="350"/>
    </row>
    <row r="132" spans="2:11" s="1" customFormat="1" ht="15" customHeight="1">
      <c r="B132" s="347"/>
      <c r="C132" s="328" t="s">
        <v>5620</v>
      </c>
      <c r="D132" s="328"/>
      <c r="E132" s="328"/>
      <c r="F132" s="329" t="s">
        <v>5609</v>
      </c>
      <c r="G132" s="328"/>
      <c r="H132" s="328" t="s">
        <v>5621</v>
      </c>
      <c r="I132" s="328" t="s">
        <v>5605</v>
      </c>
      <c r="J132" s="328">
        <v>20</v>
      </c>
      <c r="K132" s="350"/>
    </row>
    <row r="133" spans="2:11" s="1" customFormat="1" ht="15" customHeight="1">
      <c r="B133" s="347"/>
      <c r="C133" s="304" t="s">
        <v>5608</v>
      </c>
      <c r="D133" s="304"/>
      <c r="E133" s="304"/>
      <c r="F133" s="325" t="s">
        <v>5609</v>
      </c>
      <c r="G133" s="304"/>
      <c r="H133" s="304" t="s">
        <v>5643</v>
      </c>
      <c r="I133" s="304" t="s">
        <v>5605</v>
      </c>
      <c r="J133" s="304">
        <v>50</v>
      </c>
      <c r="K133" s="350"/>
    </row>
    <row r="134" spans="2:11" s="1" customFormat="1" ht="15" customHeight="1">
      <c r="B134" s="347"/>
      <c r="C134" s="304" t="s">
        <v>5622</v>
      </c>
      <c r="D134" s="304"/>
      <c r="E134" s="304"/>
      <c r="F134" s="325" t="s">
        <v>5609</v>
      </c>
      <c r="G134" s="304"/>
      <c r="H134" s="304" t="s">
        <v>5643</v>
      </c>
      <c r="I134" s="304" t="s">
        <v>5605</v>
      </c>
      <c r="J134" s="304">
        <v>50</v>
      </c>
      <c r="K134" s="350"/>
    </row>
    <row r="135" spans="2:11" s="1" customFormat="1" ht="15" customHeight="1">
      <c r="B135" s="347"/>
      <c r="C135" s="304" t="s">
        <v>5628</v>
      </c>
      <c r="D135" s="304"/>
      <c r="E135" s="304"/>
      <c r="F135" s="325" t="s">
        <v>5609</v>
      </c>
      <c r="G135" s="304"/>
      <c r="H135" s="304" t="s">
        <v>5643</v>
      </c>
      <c r="I135" s="304" t="s">
        <v>5605</v>
      </c>
      <c r="J135" s="304">
        <v>50</v>
      </c>
      <c r="K135" s="350"/>
    </row>
    <row r="136" spans="2:11" s="1" customFormat="1" ht="15" customHeight="1">
      <c r="B136" s="347"/>
      <c r="C136" s="304" t="s">
        <v>5630</v>
      </c>
      <c r="D136" s="304"/>
      <c r="E136" s="304"/>
      <c r="F136" s="325" t="s">
        <v>5609</v>
      </c>
      <c r="G136" s="304"/>
      <c r="H136" s="304" t="s">
        <v>5643</v>
      </c>
      <c r="I136" s="304" t="s">
        <v>5605</v>
      </c>
      <c r="J136" s="304">
        <v>50</v>
      </c>
      <c r="K136" s="350"/>
    </row>
    <row r="137" spans="2:11" s="1" customFormat="1" ht="15" customHeight="1">
      <c r="B137" s="347"/>
      <c r="C137" s="304" t="s">
        <v>5631</v>
      </c>
      <c r="D137" s="304"/>
      <c r="E137" s="304"/>
      <c r="F137" s="325" t="s">
        <v>5609</v>
      </c>
      <c r="G137" s="304"/>
      <c r="H137" s="304" t="s">
        <v>5656</v>
      </c>
      <c r="I137" s="304" t="s">
        <v>5605</v>
      </c>
      <c r="J137" s="304">
        <v>255</v>
      </c>
      <c r="K137" s="350"/>
    </row>
    <row r="138" spans="2:11" s="1" customFormat="1" ht="15" customHeight="1">
      <c r="B138" s="347"/>
      <c r="C138" s="304" t="s">
        <v>5633</v>
      </c>
      <c r="D138" s="304"/>
      <c r="E138" s="304"/>
      <c r="F138" s="325" t="s">
        <v>5603</v>
      </c>
      <c r="G138" s="304"/>
      <c r="H138" s="304" t="s">
        <v>5657</v>
      </c>
      <c r="I138" s="304" t="s">
        <v>5635</v>
      </c>
      <c r="J138" s="304"/>
      <c r="K138" s="350"/>
    </row>
    <row r="139" spans="2:11" s="1" customFormat="1" ht="15" customHeight="1">
      <c r="B139" s="347"/>
      <c r="C139" s="304" t="s">
        <v>5636</v>
      </c>
      <c r="D139" s="304"/>
      <c r="E139" s="304"/>
      <c r="F139" s="325" t="s">
        <v>5603</v>
      </c>
      <c r="G139" s="304"/>
      <c r="H139" s="304" t="s">
        <v>5658</v>
      </c>
      <c r="I139" s="304" t="s">
        <v>5638</v>
      </c>
      <c r="J139" s="304"/>
      <c r="K139" s="350"/>
    </row>
    <row r="140" spans="2:11" s="1" customFormat="1" ht="15" customHeight="1">
      <c r="B140" s="347"/>
      <c r="C140" s="304" t="s">
        <v>5639</v>
      </c>
      <c r="D140" s="304"/>
      <c r="E140" s="304"/>
      <c r="F140" s="325" t="s">
        <v>5603</v>
      </c>
      <c r="G140" s="304"/>
      <c r="H140" s="304" t="s">
        <v>5639</v>
      </c>
      <c r="I140" s="304" t="s">
        <v>5638</v>
      </c>
      <c r="J140" s="304"/>
      <c r="K140" s="350"/>
    </row>
    <row r="141" spans="2:11" s="1" customFormat="1" ht="15" customHeight="1">
      <c r="B141" s="347"/>
      <c r="C141" s="304" t="s">
        <v>37</v>
      </c>
      <c r="D141" s="304"/>
      <c r="E141" s="304"/>
      <c r="F141" s="325" t="s">
        <v>5603</v>
      </c>
      <c r="G141" s="304"/>
      <c r="H141" s="304" t="s">
        <v>5659</v>
      </c>
      <c r="I141" s="304" t="s">
        <v>5638</v>
      </c>
      <c r="J141" s="304"/>
      <c r="K141" s="350"/>
    </row>
    <row r="142" spans="2:11" s="1" customFormat="1" ht="15" customHeight="1">
      <c r="B142" s="347"/>
      <c r="C142" s="304" t="s">
        <v>5660</v>
      </c>
      <c r="D142" s="304"/>
      <c r="E142" s="304"/>
      <c r="F142" s="325" t="s">
        <v>5603</v>
      </c>
      <c r="G142" s="304"/>
      <c r="H142" s="304" t="s">
        <v>5661</v>
      </c>
      <c r="I142" s="304" t="s">
        <v>5638</v>
      </c>
      <c r="J142" s="304"/>
      <c r="K142" s="350"/>
    </row>
    <row r="143" spans="2:11" s="1" customFormat="1" ht="15" customHeight="1">
      <c r="B143" s="351"/>
      <c r="C143" s="352"/>
      <c r="D143" s="352"/>
      <c r="E143" s="352"/>
      <c r="F143" s="352"/>
      <c r="G143" s="352"/>
      <c r="H143" s="352"/>
      <c r="I143" s="352"/>
      <c r="J143" s="352"/>
      <c r="K143" s="353"/>
    </row>
    <row r="144" spans="2:11" s="1" customFormat="1" ht="18.75" customHeight="1">
      <c r="B144" s="338"/>
      <c r="C144" s="338"/>
      <c r="D144" s="338"/>
      <c r="E144" s="338"/>
      <c r="F144" s="339"/>
      <c r="G144" s="338"/>
      <c r="H144" s="338"/>
      <c r="I144" s="338"/>
      <c r="J144" s="338"/>
      <c r="K144" s="338"/>
    </row>
    <row r="145" spans="2:11" s="1" customFormat="1" ht="18.75" customHeight="1"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</row>
    <row r="146" spans="2:11" s="1" customFormat="1" ht="7.5" customHeight="1">
      <c r="B146" s="312"/>
      <c r="C146" s="313"/>
      <c r="D146" s="313"/>
      <c r="E146" s="313"/>
      <c r="F146" s="313"/>
      <c r="G146" s="313"/>
      <c r="H146" s="313"/>
      <c r="I146" s="313"/>
      <c r="J146" s="313"/>
      <c r="K146" s="314"/>
    </row>
    <row r="147" spans="2:11" s="1" customFormat="1" ht="45" customHeight="1">
      <c r="B147" s="315"/>
      <c r="C147" s="438" t="s">
        <v>5662</v>
      </c>
      <c r="D147" s="438"/>
      <c r="E147" s="438"/>
      <c r="F147" s="438"/>
      <c r="G147" s="438"/>
      <c r="H147" s="438"/>
      <c r="I147" s="438"/>
      <c r="J147" s="438"/>
      <c r="K147" s="316"/>
    </row>
    <row r="148" spans="2:11" s="1" customFormat="1" ht="17.25" customHeight="1">
      <c r="B148" s="315"/>
      <c r="C148" s="317" t="s">
        <v>5597</v>
      </c>
      <c r="D148" s="317"/>
      <c r="E148" s="317"/>
      <c r="F148" s="317" t="s">
        <v>5598</v>
      </c>
      <c r="G148" s="318"/>
      <c r="H148" s="317" t="s">
        <v>53</v>
      </c>
      <c r="I148" s="317" t="s">
        <v>56</v>
      </c>
      <c r="J148" s="317" t="s">
        <v>5599</v>
      </c>
      <c r="K148" s="316"/>
    </row>
    <row r="149" spans="2:11" s="1" customFormat="1" ht="17.25" customHeight="1">
      <c r="B149" s="315"/>
      <c r="C149" s="319" t="s">
        <v>5600</v>
      </c>
      <c r="D149" s="319"/>
      <c r="E149" s="319"/>
      <c r="F149" s="320" t="s">
        <v>5601</v>
      </c>
      <c r="G149" s="321"/>
      <c r="H149" s="319"/>
      <c r="I149" s="319"/>
      <c r="J149" s="319" t="s">
        <v>5602</v>
      </c>
      <c r="K149" s="316"/>
    </row>
    <row r="150" spans="2:11" s="1" customFormat="1" ht="5.25" customHeight="1">
      <c r="B150" s="327"/>
      <c r="C150" s="322"/>
      <c r="D150" s="322"/>
      <c r="E150" s="322"/>
      <c r="F150" s="322"/>
      <c r="G150" s="323"/>
      <c r="H150" s="322"/>
      <c r="I150" s="322"/>
      <c r="J150" s="322"/>
      <c r="K150" s="350"/>
    </row>
    <row r="151" spans="2:11" s="1" customFormat="1" ht="15" customHeight="1">
      <c r="B151" s="327"/>
      <c r="C151" s="354" t="s">
        <v>5606</v>
      </c>
      <c r="D151" s="304"/>
      <c r="E151" s="304"/>
      <c r="F151" s="355" t="s">
        <v>5603</v>
      </c>
      <c r="G151" s="304"/>
      <c r="H151" s="354" t="s">
        <v>5643</v>
      </c>
      <c r="I151" s="354" t="s">
        <v>5605</v>
      </c>
      <c r="J151" s="354">
        <v>120</v>
      </c>
      <c r="K151" s="350"/>
    </row>
    <row r="152" spans="2:11" s="1" customFormat="1" ht="15" customHeight="1">
      <c r="B152" s="327"/>
      <c r="C152" s="354" t="s">
        <v>5652</v>
      </c>
      <c r="D152" s="304"/>
      <c r="E152" s="304"/>
      <c r="F152" s="355" t="s">
        <v>5603</v>
      </c>
      <c r="G152" s="304"/>
      <c r="H152" s="354" t="s">
        <v>5663</v>
      </c>
      <c r="I152" s="354" t="s">
        <v>5605</v>
      </c>
      <c r="J152" s="354" t="s">
        <v>5654</v>
      </c>
      <c r="K152" s="350"/>
    </row>
    <row r="153" spans="2:11" s="1" customFormat="1" ht="15" customHeight="1">
      <c r="B153" s="327"/>
      <c r="C153" s="354" t="s">
        <v>87</v>
      </c>
      <c r="D153" s="304"/>
      <c r="E153" s="304"/>
      <c r="F153" s="355" t="s">
        <v>5603</v>
      </c>
      <c r="G153" s="304"/>
      <c r="H153" s="354" t="s">
        <v>5664</v>
      </c>
      <c r="I153" s="354" t="s">
        <v>5605</v>
      </c>
      <c r="J153" s="354" t="s">
        <v>5654</v>
      </c>
      <c r="K153" s="350"/>
    </row>
    <row r="154" spans="2:11" s="1" customFormat="1" ht="15" customHeight="1">
      <c r="B154" s="327"/>
      <c r="C154" s="354" t="s">
        <v>5608</v>
      </c>
      <c r="D154" s="304"/>
      <c r="E154" s="304"/>
      <c r="F154" s="355" t="s">
        <v>5609</v>
      </c>
      <c r="G154" s="304"/>
      <c r="H154" s="354" t="s">
        <v>5643</v>
      </c>
      <c r="I154" s="354" t="s">
        <v>5605</v>
      </c>
      <c r="J154" s="354">
        <v>50</v>
      </c>
      <c r="K154" s="350"/>
    </row>
    <row r="155" spans="2:11" s="1" customFormat="1" ht="15" customHeight="1">
      <c r="B155" s="327"/>
      <c r="C155" s="354" t="s">
        <v>5611</v>
      </c>
      <c r="D155" s="304"/>
      <c r="E155" s="304"/>
      <c r="F155" s="355" t="s">
        <v>5603</v>
      </c>
      <c r="G155" s="304"/>
      <c r="H155" s="354" t="s">
        <v>5643</v>
      </c>
      <c r="I155" s="354" t="s">
        <v>5613</v>
      </c>
      <c r="J155" s="354"/>
      <c r="K155" s="350"/>
    </row>
    <row r="156" spans="2:11" s="1" customFormat="1" ht="15" customHeight="1">
      <c r="B156" s="327"/>
      <c r="C156" s="354" t="s">
        <v>5622</v>
      </c>
      <c r="D156" s="304"/>
      <c r="E156" s="304"/>
      <c r="F156" s="355" t="s">
        <v>5609</v>
      </c>
      <c r="G156" s="304"/>
      <c r="H156" s="354" t="s">
        <v>5643</v>
      </c>
      <c r="I156" s="354" t="s">
        <v>5605</v>
      </c>
      <c r="J156" s="354">
        <v>50</v>
      </c>
      <c r="K156" s="350"/>
    </row>
    <row r="157" spans="2:11" s="1" customFormat="1" ht="15" customHeight="1">
      <c r="B157" s="327"/>
      <c r="C157" s="354" t="s">
        <v>5630</v>
      </c>
      <c r="D157" s="304"/>
      <c r="E157" s="304"/>
      <c r="F157" s="355" t="s">
        <v>5609</v>
      </c>
      <c r="G157" s="304"/>
      <c r="H157" s="354" t="s">
        <v>5643</v>
      </c>
      <c r="I157" s="354" t="s">
        <v>5605</v>
      </c>
      <c r="J157" s="354">
        <v>50</v>
      </c>
      <c r="K157" s="350"/>
    </row>
    <row r="158" spans="2:11" s="1" customFormat="1" ht="15" customHeight="1">
      <c r="B158" s="327"/>
      <c r="C158" s="354" t="s">
        <v>5628</v>
      </c>
      <c r="D158" s="304"/>
      <c r="E158" s="304"/>
      <c r="F158" s="355" t="s">
        <v>5609</v>
      </c>
      <c r="G158" s="304"/>
      <c r="H158" s="354" t="s">
        <v>5643</v>
      </c>
      <c r="I158" s="354" t="s">
        <v>5605</v>
      </c>
      <c r="J158" s="354">
        <v>50</v>
      </c>
      <c r="K158" s="350"/>
    </row>
    <row r="159" spans="2:11" s="1" customFormat="1" ht="15" customHeight="1">
      <c r="B159" s="327"/>
      <c r="C159" s="354" t="s">
        <v>164</v>
      </c>
      <c r="D159" s="304"/>
      <c r="E159" s="304"/>
      <c r="F159" s="355" t="s">
        <v>5603</v>
      </c>
      <c r="G159" s="304"/>
      <c r="H159" s="354" t="s">
        <v>5665</v>
      </c>
      <c r="I159" s="354" t="s">
        <v>5605</v>
      </c>
      <c r="J159" s="354" t="s">
        <v>5666</v>
      </c>
      <c r="K159" s="350"/>
    </row>
    <row r="160" spans="2:11" s="1" customFormat="1" ht="15" customHeight="1">
      <c r="B160" s="327"/>
      <c r="C160" s="354" t="s">
        <v>5667</v>
      </c>
      <c r="D160" s="304"/>
      <c r="E160" s="304"/>
      <c r="F160" s="355" t="s">
        <v>5603</v>
      </c>
      <c r="G160" s="304"/>
      <c r="H160" s="354" t="s">
        <v>5668</v>
      </c>
      <c r="I160" s="354" t="s">
        <v>5638</v>
      </c>
      <c r="J160" s="354"/>
      <c r="K160" s="350"/>
    </row>
    <row r="161" spans="2:11" s="1" customFormat="1" ht="15" customHeight="1">
      <c r="B161" s="356"/>
      <c r="C161" s="336"/>
      <c r="D161" s="336"/>
      <c r="E161" s="336"/>
      <c r="F161" s="336"/>
      <c r="G161" s="336"/>
      <c r="H161" s="336"/>
      <c r="I161" s="336"/>
      <c r="J161" s="336"/>
      <c r="K161" s="357"/>
    </row>
    <row r="162" spans="2:11" s="1" customFormat="1" ht="18.75" customHeight="1">
      <c r="B162" s="338"/>
      <c r="C162" s="348"/>
      <c r="D162" s="348"/>
      <c r="E162" s="348"/>
      <c r="F162" s="358"/>
      <c r="G162" s="348"/>
      <c r="H162" s="348"/>
      <c r="I162" s="348"/>
      <c r="J162" s="348"/>
      <c r="K162" s="338"/>
    </row>
    <row r="163" spans="2:11" s="1" customFormat="1" ht="18.75" customHeight="1"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</row>
    <row r="164" spans="2:11" s="1" customFormat="1" ht="7.5" customHeight="1">
      <c r="B164" s="293"/>
      <c r="C164" s="294"/>
      <c r="D164" s="294"/>
      <c r="E164" s="294"/>
      <c r="F164" s="294"/>
      <c r="G164" s="294"/>
      <c r="H164" s="294"/>
      <c r="I164" s="294"/>
      <c r="J164" s="294"/>
      <c r="K164" s="295"/>
    </row>
    <row r="165" spans="2:11" s="1" customFormat="1" ht="45" customHeight="1">
      <c r="B165" s="296"/>
      <c r="C165" s="436" t="s">
        <v>5669</v>
      </c>
      <c r="D165" s="436"/>
      <c r="E165" s="436"/>
      <c r="F165" s="436"/>
      <c r="G165" s="436"/>
      <c r="H165" s="436"/>
      <c r="I165" s="436"/>
      <c r="J165" s="436"/>
      <c r="K165" s="297"/>
    </row>
    <row r="166" spans="2:11" s="1" customFormat="1" ht="17.25" customHeight="1">
      <c r="B166" s="296"/>
      <c r="C166" s="317" t="s">
        <v>5597</v>
      </c>
      <c r="D166" s="317"/>
      <c r="E166" s="317"/>
      <c r="F166" s="317" t="s">
        <v>5598</v>
      </c>
      <c r="G166" s="359"/>
      <c r="H166" s="360" t="s">
        <v>53</v>
      </c>
      <c r="I166" s="360" t="s">
        <v>56</v>
      </c>
      <c r="J166" s="317" t="s">
        <v>5599</v>
      </c>
      <c r="K166" s="297"/>
    </row>
    <row r="167" spans="2:11" s="1" customFormat="1" ht="17.25" customHeight="1">
      <c r="B167" s="298"/>
      <c r="C167" s="319" t="s">
        <v>5600</v>
      </c>
      <c r="D167" s="319"/>
      <c r="E167" s="319"/>
      <c r="F167" s="320" t="s">
        <v>5601</v>
      </c>
      <c r="G167" s="361"/>
      <c r="H167" s="362"/>
      <c r="I167" s="362"/>
      <c r="J167" s="319" t="s">
        <v>5602</v>
      </c>
      <c r="K167" s="299"/>
    </row>
    <row r="168" spans="2:11" s="1" customFormat="1" ht="5.25" customHeight="1">
      <c r="B168" s="327"/>
      <c r="C168" s="322"/>
      <c r="D168" s="322"/>
      <c r="E168" s="322"/>
      <c r="F168" s="322"/>
      <c r="G168" s="323"/>
      <c r="H168" s="322"/>
      <c r="I168" s="322"/>
      <c r="J168" s="322"/>
      <c r="K168" s="350"/>
    </row>
    <row r="169" spans="2:11" s="1" customFormat="1" ht="15" customHeight="1">
      <c r="B169" s="327"/>
      <c r="C169" s="304" t="s">
        <v>5606</v>
      </c>
      <c r="D169" s="304"/>
      <c r="E169" s="304"/>
      <c r="F169" s="325" t="s">
        <v>5603</v>
      </c>
      <c r="G169" s="304"/>
      <c r="H169" s="304" t="s">
        <v>5643</v>
      </c>
      <c r="I169" s="304" t="s">
        <v>5605</v>
      </c>
      <c r="J169" s="304">
        <v>120</v>
      </c>
      <c r="K169" s="350"/>
    </row>
    <row r="170" spans="2:11" s="1" customFormat="1" ht="15" customHeight="1">
      <c r="B170" s="327"/>
      <c r="C170" s="304" t="s">
        <v>5652</v>
      </c>
      <c r="D170" s="304"/>
      <c r="E170" s="304"/>
      <c r="F170" s="325" t="s">
        <v>5603</v>
      </c>
      <c r="G170" s="304"/>
      <c r="H170" s="304" t="s">
        <v>5653</v>
      </c>
      <c r="I170" s="304" t="s">
        <v>5605</v>
      </c>
      <c r="J170" s="304" t="s">
        <v>5654</v>
      </c>
      <c r="K170" s="350"/>
    </row>
    <row r="171" spans="2:11" s="1" customFormat="1" ht="15" customHeight="1">
      <c r="B171" s="327"/>
      <c r="C171" s="304" t="s">
        <v>87</v>
      </c>
      <c r="D171" s="304"/>
      <c r="E171" s="304"/>
      <c r="F171" s="325" t="s">
        <v>5603</v>
      </c>
      <c r="G171" s="304"/>
      <c r="H171" s="304" t="s">
        <v>5670</v>
      </c>
      <c r="I171" s="304" t="s">
        <v>5605</v>
      </c>
      <c r="J171" s="304" t="s">
        <v>5654</v>
      </c>
      <c r="K171" s="350"/>
    </row>
    <row r="172" spans="2:11" s="1" customFormat="1" ht="15" customHeight="1">
      <c r="B172" s="327"/>
      <c r="C172" s="304" t="s">
        <v>5608</v>
      </c>
      <c r="D172" s="304"/>
      <c r="E172" s="304"/>
      <c r="F172" s="325" t="s">
        <v>5609</v>
      </c>
      <c r="G172" s="304"/>
      <c r="H172" s="304" t="s">
        <v>5670</v>
      </c>
      <c r="I172" s="304" t="s">
        <v>5605</v>
      </c>
      <c r="J172" s="304">
        <v>50</v>
      </c>
      <c r="K172" s="350"/>
    </row>
    <row r="173" spans="2:11" s="1" customFormat="1" ht="15" customHeight="1">
      <c r="B173" s="327"/>
      <c r="C173" s="304" t="s">
        <v>5611</v>
      </c>
      <c r="D173" s="304"/>
      <c r="E173" s="304"/>
      <c r="F173" s="325" t="s">
        <v>5603</v>
      </c>
      <c r="G173" s="304"/>
      <c r="H173" s="304" t="s">
        <v>5670</v>
      </c>
      <c r="I173" s="304" t="s">
        <v>5613</v>
      </c>
      <c r="J173" s="304"/>
      <c r="K173" s="350"/>
    </row>
    <row r="174" spans="2:11" s="1" customFormat="1" ht="15" customHeight="1">
      <c r="B174" s="327"/>
      <c r="C174" s="304" t="s">
        <v>5622</v>
      </c>
      <c r="D174" s="304"/>
      <c r="E174" s="304"/>
      <c r="F174" s="325" t="s">
        <v>5609</v>
      </c>
      <c r="G174" s="304"/>
      <c r="H174" s="304" t="s">
        <v>5670</v>
      </c>
      <c r="I174" s="304" t="s">
        <v>5605</v>
      </c>
      <c r="J174" s="304">
        <v>50</v>
      </c>
      <c r="K174" s="350"/>
    </row>
    <row r="175" spans="2:11" s="1" customFormat="1" ht="15" customHeight="1">
      <c r="B175" s="327"/>
      <c r="C175" s="304" t="s">
        <v>5630</v>
      </c>
      <c r="D175" s="304"/>
      <c r="E175" s="304"/>
      <c r="F175" s="325" t="s">
        <v>5609</v>
      </c>
      <c r="G175" s="304"/>
      <c r="H175" s="304" t="s">
        <v>5670</v>
      </c>
      <c r="I175" s="304" t="s">
        <v>5605</v>
      </c>
      <c r="J175" s="304">
        <v>50</v>
      </c>
      <c r="K175" s="350"/>
    </row>
    <row r="176" spans="2:11" s="1" customFormat="1" ht="15" customHeight="1">
      <c r="B176" s="327"/>
      <c r="C176" s="304" t="s">
        <v>5628</v>
      </c>
      <c r="D176" s="304"/>
      <c r="E176" s="304"/>
      <c r="F176" s="325" t="s">
        <v>5609</v>
      </c>
      <c r="G176" s="304"/>
      <c r="H176" s="304" t="s">
        <v>5670</v>
      </c>
      <c r="I176" s="304" t="s">
        <v>5605</v>
      </c>
      <c r="J176" s="304">
        <v>50</v>
      </c>
      <c r="K176" s="350"/>
    </row>
    <row r="177" spans="2:11" s="1" customFormat="1" ht="15" customHeight="1">
      <c r="B177" s="327"/>
      <c r="C177" s="304" t="s">
        <v>193</v>
      </c>
      <c r="D177" s="304"/>
      <c r="E177" s="304"/>
      <c r="F177" s="325" t="s">
        <v>5603</v>
      </c>
      <c r="G177" s="304"/>
      <c r="H177" s="304" t="s">
        <v>5671</v>
      </c>
      <c r="I177" s="304" t="s">
        <v>5672</v>
      </c>
      <c r="J177" s="304"/>
      <c r="K177" s="350"/>
    </row>
    <row r="178" spans="2:11" s="1" customFormat="1" ht="15" customHeight="1">
      <c r="B178" s="327"/>
      <c r="C178" s="304" t="s">
        <v>56</v>
      </c>
      <c r="D178" s="304"/>
      <c r="E178" s="304"/>
      <c r="F178" s="325" t="s">
        <v>5603</v>
      </c>
      <c r="G178" s="304"/>
      <c r="H178" s="304" t="s">
        <v>5673</v>
      </c>
      <c r="I178" s="304" t="s">
        <v>5674</v>
      </c>
      <c r="J178" s="304">
        <v>1</v>
      </c>
      <c r="K178" s="350"/>
    </row>
    <row r="179" spans="2:11" s="1" customFormat="1" ht="15" customHeight="1">
      <c r="B179" s="327"/>
      <c r="C179" s="304" t="s">
        <v>52</v>
      </c>
      <c r="D179" s="304"/>
      <c r="E179" s="304"/>
      <c r="F179" s="325" t="s">
        <v>5603</v>
      </c>
      <c r="G179" s="304"/>
      <c r="H179" s="304" t="s">
        <v>5675</v>
      </c>
      <c r="I179" s="304" t="s">
        <v>5605</v>
      </c>
      <c r="J179" s="304">
        <v>20</v>
      </c>
      <c r="K179" s="350"/>
    </row>
    <row r="180" spans="2:11" s="1" customFormat="1" ht="15" customHeight="1">
      <c r="B180" s="327"/>
      <c r="C180" s="304" t="s">
        <v>53</v>
      </c>
      <c r="D180" s="304"/>
      <c r="E180" s="304"/>
      <c r="F180" s="325" t="s">
        <v>5603</v>
      </c>
      <c r="G180" s="304"/>
      <c r="H180" s="304" t="s">
        <v>5676</v>
      </c>
      <c r="I180" s="304" t="s">
        <v>5605</v>
      </c>
      <c r="J180" s="304">
        <v>255</v>
      </c>
      <c r="K180" s="350"/>
    </row>
    <row r="181" spans="2:11" s="1" customFormat="1" ht="15" customHeight="1">
      <c r="B181" s="327"/>
      <c r="C181" s="304" t="s">
        <v>194</v>
      </c>
      <c r="D181" s="304"/>
      <c r="E181" s="304"/>
      <c r="F181" s="325" t="s">
        <v>5603</v>
      </c>
      <c r="G181" s="304"/>
      <c r="H181" s="304" t="s">
        <v>5567</v>
      </c>
      <c r="I181" s="304" t="s">
        <v>5605</v>
      </c>
      <c r="J181" s="304">
        <v>10</v>
      </c>
      <c r="K181" s="350"/>
    </row>
    <row r="182" spans="2:11" s="1" customFormat="1" ht="15" customHeight="1">
      <c r="B182" s="327"/>
      <c r="C182" s="304" t="s">
        <v>195</v>
      </c>
      <c r="D182" s="304"/>
      <c r="E182" s="304"/>
      <c r="F182" s="325" t="s">
        <v>5603</v>
      </c>
      <c r="G182" s="304"/>
      <c r="H182" s="304" t="s">
        <v>5677</v>
      </c>
      <c r="I182" s="304" t="s">
        <v>5638</v>
      </c>
      <c r="J182" s="304"/>
      <c r="K182" s="350"/>
    </row>
    <row r="183" spans="2:11" s="1" customFormat="1" ht="15" customHeight="1">
      <c r="B183" s="327"/>
      <c r="C183" s="304" t="s">
        <v>5678</v>
      </c>
      <c r="D183" s="304"/>
      <c r="E183" s="304"/>
      <c r="F183" s="325" t="s">
        <v>5603</v>
      </c>
      <c r="G183" s="304"/>
      <c r="H183" s="304" t="s">
        <v>5679</v>
      </c>
      <c r="I183" s="304" t="s">
        <v>5638</v>
      </c>
      <c r="J183" s="304"/>
      <c r="K183" s="350"/>
    </row>
    <row r="184" spans="2:11" s="1" customFormat="1" ht="15" customHeight="1">
      <c r="B184" s="327"/>
      <c r="C184" s="304" t="s">
        <v>5667</v>
      </c>
      <c r="D184" s="304"/>
      <c r="E184" s="304"/>
      <c r="F184" s="325" t="s">
        <v>5603</v>
      </c>
      <c r="G184" s="304"/>
      <c r="H184" s="304" t="s">
        <v>5680</v>
      </c>
      <c r="I184" s="304" t="s">
        <v>5638</v>
      </c>
      <c r="J184" s="304"/>
      <c r="K184" s="350"/>
    </row>
    <row r="185" spans="2:11" s="1" customFormat="1" ht="15" customHeight="1">
      <c r="B185" s="327"/>
      <c r="C185" s="304" t="s">
        <v>197</v>
      </c>
      <c r="D185" s="304"/>
      <c r="E185" s="304"/>
      <c r="F185" s="325" t="s">
        <v>5609</v>
      </c>
      <c r="G185" s="304"/>
      <c r="H185" s="304" t="s">
        <v>5681</v>
      </c>
      <c r="I185" s="304" t="s">
        <v>5605</v>
      </c>
      <c r="J185" s="304">
        <v>50</v>
      </c>
      <c r="K185" s="350"/>
    </row>
    <row r="186" spans="2:11" s="1" customFormat="1" ht="15" customHeight="1">
      <c r="B186" s="327"/>
      <c r="C186" s="304" t="s">
        <v>5682</v>
      </c>
      <c r="D186" s="304"/>
      <c r="E186" s="304"/>
      <c r="F186" s="325" t="s">
        <v>5609</v>
      </c>
      <c r="G186" s="304"/>
      <c r="H186" s="304" t="s">
        <v>5683</v>
      </c>
      <c r="I186" s="304" t="s">
        <v>5684</v>
      </c>
      <c r="J186" s="304"/>
      <c r="K186" s="350"/>
    </row>
    <row r="187" spans="2:11" s="1" customFormat="1" ht="15" customHeight="1">
      <c r="B187" s="327"/>
      <c r="C187" s="304" t="s">
        <v>5685</v>
      </c>
      <c r="D187" s="304"/>
      <c r="E187" s="304"/>
      <c r="F187" s="325" t="s">
        <v>5609</v>
      </c>
      <c r="G187" s="304"/>
      <c r="H187" s="304" t="s">
        <v>5686</v>
      </c>
      <c r="I187" s="304" t="s">
        <v>5684</v>
      </c>
      <c r="J187" s="304"/>
      <c r="K187" s="350"/>
    </row>
    <row r="188" spans="2:11" s="1" customFormat="1" ht="15" customHeight="1">
      <c r="B188" s="327"/>
      <c r="C188" s="304" t="s">
        <v>5687</v>
      </c>
      <c r="D188" s="304"/>
      <c r="E188" s="304"/>
      <c r="F188" s="325" t="s">
        <v>5609</v>
      </c>
      <c r="G188" s="304"/>
      <c r="H188" s="304" t="s">
        <v>5688</v>
      </c>
      <c r="I188" s="304" t="s">
        <v>5684</v>
      </c>
      <c r="J188" s="304"/>
      <c r="K188" s="350"/>
    </row>
    <row r="189" spans="2:11" s="1" customFormat="1" ht="15" customHeight="1">
      <c r="B189" s="327"/>
      <c r="C189" s="363" t="s">
        <v>5689</v>
      </c>
      <c r="D189" s="304"/>
      <c r="E189" s="304"/>
      <c r="F189" s="325" t="s">
        <v>5609</v>
      </c>
      <c r="G189" s="304"/>
      <c r="H189" s="304" t="s">
        <v>5690</v>
      </c>
      <c r="I189" s="304" t="s">
        <v>5691</v>
      </c>
      <c r="J189" s="364" t="s">
        <v>5692</v>
      </c>
      <c r="K189" s="350"/>
    </row>
    <row r="190" spans="2:11" s="19" customFormat="1" ht="15" customHeight="1">
      <c r="B190" s="365"/>
      <c r="C190" s="366" t="s">
        <v>5693</v>
      </c>
      <c r="D190" s="367"/>
      <c r="E190" s="367"/>
      <c r="F190" s="368" t="s">
        <v>5609</v>
      </c>
      <c r="G190" s="367"/>
      <c r="H190" s="367" t="s">
        <v>5694</v>
      </c>
      <c r="I190" s="367" t="s">
        <v>5691</v>
      </c>
      <c r="J190" s="369" t="s">
        <v>5692</v>
      </c>
      <c r="K190" s="370"/>
    </row>
    <row r="191" spans="2:11" s="1" customFormat="1" ht="15" customHeight="1">
      <c r="B191" s="327"/>
      <c r="C191" s="363" t="s">
        <v>41</v>
      </c>
      <c r="D191" s="304"/>
      <c r="E191" s="304"/>
      <c r="F191" s="325" t="s">
        <v>5603</v>
      </c>
      <c r="G191" s="304"/>
      <c r="H191" s="301" t="s">
        <v>5695</v>
      </c>
      <c r="I191" s="304" t="s">
        <v>5696</v>
      </c>
      <c r="J191" s="304"/>
      <c r="K191" s="350"/>
    </row>
    <row r="192" spans="2:11" s="1" customFormat="1" ht="15" customHeight="1">
      <c r="B192" s="327"/>
      <c r="C192" s="363" t="s">
        <v>5697</v>
      </c>
      <c r="D192" s="304"/>
      <c r="E192" s="304"/>
      <c r="F192" s="325" t="s">
        <v>5603</v>
      </c>
      <c r="G192" s="304"/>
      <c r="H192" s="304" t="s">
        <v>5698</v>
      </c>
      <c r="I192" s="304" t="s">
        <v>5638</v>
      </c>
      <c r="J192" s="304"/>
      <c r="K192" s="350"/>
    </row>
    <row r="193" spans="2:11" s="1" customFormat="1" ht="15" customHeight="1">
      <c r="B193" s="327"/>
      <c r="C193" s="363" t="s">
        <v>5699</v>
      </c>
      <c r="D193" s="304"/>
      <c r="E193" s="304"/>
      <c r="F193" s="325" t="s">
        <v>5603</v>
      </c>
      <c r="G193" s="304"/>
      <c r="H193" s="304" t="s">
        <v>5700</v>
      </c>
      <c r="I193" s="304" t="s">
        <v>5638</v>
      </c>
      <c r="J193" s="304"/>
      <c r="K193" s="350"/>
    </row>
    <row r="194" spans="2:11" s="1" customFormat="1" ht="15" customHeight="1">
      <c r="B194" s="327"/>
      <c r="C194" s="363" t="s">
        <v>5701</v>
      </c>
      <c r="D194" s="304"/>
      <c r="E194" s="304"/>
      <c r="F194" s="325" t="s">
        <v>5609</v>
      </c>
      <c r="G194" s="304"/>
      <c r="H194" s="304" t="s">
        <v>5702</v>
      </c>
      <c r="I194" s="304" t="s">
        <v>5638</v>
      </c>
      <c r="J194" s="304"/>
      <c r="K194" s="350"/>
    </row>
    <row r="195" spans="2:11" s="1" customFormat="1" ht="15" customHeight="1">
      <c r="B195" s="356"/>
      <c r="C195" s="371"/>
      <c r="D195" s="336"/>
      <c r="E195" s="336"/>
      <c r="F195" s="336"/>
      <c r="G195" s="336"/>
      <c r="H195" s="336"/>
      <c r="I195" s="336"/>
      <c r="J195" s="336"/>
      <c r="K195" s="357"/>
    </row>
    <row r="196" spans="2:11" s="1" customFormat="1" ht="18.75" customHeight="1">
      <c r="B196" s="338"/>
      <c r="C196" s="348"/>
      <c r="D196" s="348"/>
      <c r="E196" s="348"/>
      <c r="F196" s="358"/>
      <c r="G196" s="348"/>
      <c r="H196" s="348"/>
      <c r="I196" s="348"/>
      <c r="J196" s="348"/>
      <c r="K196" s="338"/>
    </row>
    <row r="197" spans="2:11" s="1" customFormat="1" ht="18.75" customHeight="1">
      <c r="B197" s="338"/>
      <c r="C197" s="348"/>
      <c r="D197" s="348"/>
      <c r="E197" s="348"/>
      <c r="F197" s="358"/>
      <c r="G197" s="348"/>
      <c r="H197" s="348"/>
      <c r="I197" s="348"/>
      <c r="J197" s="348"/>
      <c r="K197" s="338"/>
    </row>
    <row r="198" spans="2:11" s="1" customFormat="1" ht="18.75" customHeight="1"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</row>
    <row r="199" spans="2:11" s="1" customFormat="1" ht="13.5">
      <c r="B199" s="293"/>
      <c r="C199" s="294"/>
      <c r="D199" s="294"/>
      <c r="E199" s="294"/>
      <c r="F199" s="294"/>
      <c r="G199" s="294"/>
      <c r="H199" s="294"/>
      <c r="I199" s="294"/>
      <c r="J199" s="294"/>
      <c r="K199" s="295"/>
    </row>
    <row r="200" spans="2:11" s="1" customFormat="1" ht="21">
      <c r="B200" s="296"/>
      <c r="C200" s="436" t="s">
        <v>5703</v>
      </c>
      <c r="D200" s="436"/>
      <c r="E200" s="436"/>
      <c r="F200" s="436"/>
      <c r="G200" s="436"/>
      <c r="H200" s="436"/>
      <c r="I200" s="436"/>
      <c r="J200" s="436"/>
      <c r="K200" s="297"/>
    </row>
    <row r="201" spans="2:11" s="1" customFormat="1" ht="25.5" customHeight="1">
      <c r="B201" s="296"/>
      <c r="C201" s="372" t="s">
        <v>5704</v>
      </c>
      <c r="D201" s="372"/>
      <c r="E201" s="372"/>
      <c r="F201" s="372" t="s">
        <v>5705</v>
      </c>
      <c r="G201" s="373"/>
      <c r="H201" s="439" t="s">
        <v>5706</v>
      </c>
      <c r="I201" s="439"/>
      <c r="J201" s="439"/>
      <c r="K201" s="297"/>
    </row>
    <row r="202" spans="2:11" s="1" customFormat="1" ht="5.25" customHeight="1">
      <c r="B202" s="327"/>
      <c r="C202" s="322"/>
      <c r="D202" s="322"/>
      <c r="E202" s="322"/>
      <c r="F202" s="322"/>
      <c r="G202" s="348"/>
      <c r="H202" s="322"/>
      <c r="I202" s="322"/>
      <c r="J202" s="322"/>
      <c r="K202" s="350"/>
    </row>
    <row r="203" spans="2:11" s="1" customFormat="1" ht="15" customHeight="1">
      <c r="B203" s="327"/>
      <c r="C203" s="304" t="s">
        <v>5696</v>
      </c>
      <c r="D203" s="304"/>
      <c r="E203" s="304"/>
      <c r="F203" s="325" t="s">
        <v>42</v>
      </c>
      <c r="G203" s="304"/>
      <c r="H203" s="440" t="s">
        <v>5707</v>
      </c>
      <c r="I203" s="440"/>
      <c r="J203" s="440"/>
      <c r="K203" s="350"/>
    </row>
    <row r="204" spans="2:11" s="1" customFormat="1" ht="15" customHeight="1">
      <c r="B204" s="327"/>
      <c r="C204" s="304"/>
      <c r="D204" s="304"/>
      <c r="E204" s="304"/>
      <c r="F204" s="325" t="s">
        <v>43</v>
      </c>
      <c r="G204" s="304"/>
      <c r="H204" s="440" t="s">
        <v>5708</v>
      </c>
      <c r="I204" s="440"/>
      <c r="J204" s="440"/>
      <c r="K204" s="350"/>
    </row>
    <row r="205" spans="2:11" s="1" customFormat="1" ht="15" customHeight="1">
      <c r="B205" s="327"/>
      <c r="C205" s="304"/>
      <c r="D205" s="304"/>
      <c r="E205" s="304"/>
      <c r="F205" s="325" t="s">
        <v>46</v>
      </c>
      <c r="G205" s="304"/>
      <c r="H205" s="440" t="s">
        <v>5709</v>
      </c>
      <c r="I205" s="440"/>
      <c r="J205" s="440"/>
      <c r="K205" s="350"/>
    </row>
    <row r="206" spans="2:11" s="1" customFormat="1" ht="15" customHeight="1">
      <c r="B206" s="327"/>
      <c r="C206" s="304"/>
      <c r="D206" s="304"/>
      <c r="E206" s="304"/>
      <c r="F206" s="325" t="s">
        <v>44</v>
      </c>
      <c r="G206" s="304"/>
      <c r="H206" s="440" t="s">
        <v>5710</v>
      </c>
      <c r="I206" s="440"/>
      <c r="J206" s="440"/>
      <c r="K206" s="350"/>
    </row>
    <row r="207" spans="2:11" s="1" customFormat="1" ht="15" customHeight="1">
      <c r="B207" s="327"/>
      <c r="C207" s="304"/>
      <c r="D207" s="304"/>
      <c r="E207" s="304"/>
      <c r="F207" s="325" t="s">
        <v>45</v>
      </c>
      <c r="G207" s="304"/>
      <c r="H207" s="440" t="s">
        <v>5711</v>
      </c>
      <c r="I207" s="440"/>
      <c r="J207" s="440"/>
      <c r="K207" s="350"/>
    </row>
    <row r="208" spans="2:11" s="1" customFormat="1" ht="15" customHeight="1">
      <c r="B208" s="327"/>
      <c r="C208" s="304"/>
      <c r="D208" s="304"/>
      <c r="E208" s="304"/>
      <c r="F208" s="325"/>
      <c r="G208" s="304"/>
      <c r="H208" s="304"/>
      <c r="I208" s="304"/>
      <c r="J208" s="304"/>
      <c r="K208" s="350"/>
    </row>
    <row r="209" spans="2:11" s="1" customFormat="1" ht="15" customHeight="1">
      <c r="B209" s="327"/>
      <c r="C209" s="304" t="s">
        <v>5650</v>
      </c>
      <c r="D209" s="304"/>
      <c r="E209" s="304"/>
      <c r="F209" s="325" t="s">
        <v>78</v>
      </c>
      <c r="G209" s="304"/>
      <c r="H209" s="440" t="s">
        <v>5712</v>
      </c>
      <c r="I209" s="440"/>
      <c r="J209" s="440"/>
      <c r="K209" s="350"/>
    </row>
    <row r="210" spans="2:11" s="1" customFormat="1" ht="15" customHeight="1">
      <c r="B210" s="327"/>
      <c r="C210" s="304"/>
      <c r="D210" s="304"/>
      <c r="E210" s="304"/>
      <c r="F210" s="325" t="s">
        <v>5546</v>
      </c>
      <c r="G210" s="304"/>
      <c r="H210" s="440" t="s">
        <v>5547</v>
      </c>
      <c r="I210" s="440"/>
      <c r="J210" s="440"/>
      <c r="K210" s="350"/>
    </row>
    <row r="211" spans="2:11" s="1" customFormat="1" ht="15" customHeight="1">
      <c r="B211" s="327"/>
      <c r="C211" s="304"/>
      <c r="D211" s="304"/>
      <c r="E211" s="304"/>
      <c r="F211" s="325" t="s">
        <v>5544</v>
      </c>
      <c r="G211" s="304"/>
      <c r="H211" s="440" t="s">
        <v>5713</v>
      </c>
      <c r="I211" s="440"/>
      <c r="J211" s="440"/>
      <c r="K211" s="350"/>
    </row>
    <row r="212" spans="2:11" s="1" customFormat="1" ht="15" customHeight="1">
      <c r="B212" s="374"/>
      <c r="C212" s="304"/>
      <c r="D212" s="304"/>
      <c r="E212" s="304"/>
      <c r="F212" s="325" t="s">
        <v>5548</v>
      </c>
      <c r="G212" s="363"/>
      <c r="H212" s="441" t="s">
        <v>5549</v>
      </c>
      <c r="I212" s="441"/>
      <c r="J212" s="441"/>
      <c r="K212" s="375"/>
    </row>
    <row r="213" spans="2:11" s="1" customFormat="1" ht="15" customHeight="1">
      <c r="B213" s="374"/>
      <c r="C213" s="304"/>
      <c r="D213" s="304"/>
      <c r="E213" s="304"/>
      <c r="F213" s="325" t="s">
        <v>5550</v>
      </c>
      <c r="G213" s="363"/>
      <c r="H213" s="441" t="s">
        <v>5714</v>
      </c>
      <c r="I213" s="441"/>
      <c r="J213" s="441"/>
      <c r="K213" s="375"/>
    </row>
    <row r="214" spans="2:11" s="1" customFormat="1" ht="15" customHeight="1">
      <c r="B214" s="374"/>
      <c r="C214" s="304"/>
      <c r="D214" s="304"/>
      <c r="E214" s="304"/>
      <c r="F214" s="325"/>
      <c r="G214" s="363"/>
      <c r="H214" s="354"/>
      <c r="I214" s="354"/>
      <c r="J214" s="354"/>
      <c r="K214" s="375"/>
    </row>
    <row r="215" spans="2:11" s="1" customFormat="1" ht="15" customHeight="1">
      <c r="B215" s="374"/>
      <c r="C215" s="304" t="s">
        <v>5674</v>
      </c>
      <c r="D215" s="304"/>
      <c r="E215" s="304"/>
      <c r="F215" s="325">
        <v>1</v>
      </c>
      <c r="G215" s="363"/>
      <c r="H215" s="441" t="s">
        <v>5715</v>
      </c>
      <c r="I215" s="441"/>
      <c r="J215" s="441"/>
      <c r="K215" s="375"/>
    </row>
    <row r="216" spans="2:11" s="1" customFormat="1" ht="15" customHeight="1">
      <c r="B216" s="374"/>
      <c r="C216" s="304"/>
      <c r="D216" s="304"/>
      <c r="E216" s="304"/>
      <c r="F216" s="325">
        <v>2</v>
      </c>
      <c r="G216" s="363"/>
      <c r="H216" s="441" t="s">
        <v>5716</v>
      </c>
      <c r="I216" s="441"/>
      <c r="J216" s="441"/>
      <c r="K216" s="375"/>
    </row>
    <row r="217" spans="2:11" s="1" customFormat="1" ht="15" customHeight="1">
      <c r="B217" s="374"/>
      <c r="C217" s="304"/>
      <c r="D217" s="304"/>
      <c r="E217" s="304"/>
      <c r="F217" s="325">
        <v>3</v>
      </c>
      <c r="G217" s="363"/>
      <c r="H217" s="441" t="s">
        <v>5717</v>
      </c>
      <c r="I217" s="441"/>
      <c r="J217" s="441"/>
      <c r="K217" s="375"/>
    </row>
    <row r="218" spans="2:11" s="1" customFormat="1" ht="15" customHeight="1">
      <c r="B218" s="374"/>
      <c r="C218" s="304"/>
      <c r="D218" s="304"/>
      <c r="E218" s="304"/>
      <c r="F218" s="325">
        <v>4</v>
      </c>
      <c r="G218" s="363"/>
      <c r="H218" s="441" t="s">
        <v>5718</v>
      </c>
      <c r="I218" s="441"/>
      <c r="J218" s="441"/>
      <c r="K218" s="375"/>
    </row>
    <row r="219" spans="2:11" s="1" customFormat="1" ht="12.75" customHeight="1">
      <c r="B219" s="376"/>
      <c r="C219" s="377"/>
      <c r="D219" s="377"/>
      <c r="E219" s="377"/>
      <c r="F219" s="377"/>
      <c r="G219" s="377"/>
      <c r="H219" s="377"/>
      <c r="I219" s="377"/>
      <c r="J219" s="377"/>
      <c r="K219" s="378"/>
    </row>
  </sheetData>
  <sheetProtection formatCells="0" formatColumns="0" formatRows="0" insertColumns="0" insertRows="0" insertHyperlinks="0" deleteColumns="0" deleteRows="0" sort="0" autoFilter="0" pivotTables="0"/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69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1" width="14.16406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AT2" s="21" t="s">
        <v>79</v>
      </c>
      <c r="AZ2" s="112" t="s">
        <v>127</v>
      </c>
      <c r="BA2" s="112" t="s">
        <v>128</v>
      </c>
      <c r="BB2" s="112" t="s">
        <v>129</v>
      </c>
      <c r="BC2" s="112" t="s">
        <v>130</v>
      </c>
      <c r="BD2" s="112" t="s">
        <v>83</v>
      </c>
    </row>
    <row r="3" spans="1:56" s="1" customFormat="1" ht="6.95" customHeight="1"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24"/>
      <c r="AT3" s="21" t="s">
        <v>80</v>
      </c>
      <c r="AZ3" s="112" t="s">
        <v>131</v>
      </c>
      <c r="BA3" s="112" t="s">
        <v>132</v>
      </c>
      <c r="BB3" s="112" t="s">
        <v>129</v>
      </c>
      <c r="BC3" s="112" t="s">
        <v>133</v>
      </c>
      <c r="BD3" s="112" t="s">
        <v>83</v>
      </c>
    </row>
    <row r="4" spans="1:56" s="1" customFormat="1" ht="24.95" customHeight="1">
      <c r="B4" s="24"/>
      <c r="D4" s="115" t="s">
        <v>134</v>
      </c>
      <c r="L4" s="24"/>
      <c r="M4" s="116" t="s">
        <v>10</v>
      </c>
      <c r="AT4" s="21" t="s">
        <v>4</v>
      </c>
      <c r="AZ4" s="112" t="s">
        <v>135</v>
      </c>
      <c r="BA4" s="112" t="s">
        <v>136</v>
      </c>
      <c r="BB4" s="112" t="s">
        <v>129</v>
      </c>
      <c r="BC4" s="112" t="s">
        <v>137</v>
      </c>
      <c r="BD4" s="112" t="s">
        <v>83</v>
      </c>
    </row>
    <row r="5" spans="1:56" s="1" customFormat="1" ht="6.95" customHeight="1">
      <c r="B5" s="24"/>
      <c r="L5" s="24"/>
      <c r="AZ5" s="112" t="s">
        <v>138</v>
      </c>
      <c r="BA5" s="112" t="s">
        <v>139</v>
      </c>
      <c r="BB5" s="112" t="s">
        <v>129</v>
      </c>
      <c r="BC5" s="112" t="s">
        <v>140</v>
      </c>
      <c r="BD5" s="112" t="s">
        <v>83</v>
      </c>
    </row>
    <row r="6" spans="1:56" s="1" customFormat="1" ht="12" customHeight="1">
      <c r="B6" s="24"/>
      <c r="D6" s="117" t="s">
        <v>15</v>
      </c>
      <c r="L6" s="24"/>
      <c r="AZ6" s="112" t="s">
        <v>141</v>
      </c>
      <c r="BA6" s="112" t="s">
        <v>142</v>
      </c>
      <c r="BB6" s="112" t="s">
        <v>129</v>
      </c>
      <c r="BC6" s="112" t="s">
        <v>143</v>
      </c>
      <c r="BD6" s="112" t="s">
        <v>83</v>
      </c>
    </row>
    <row r="7" spans="1:56" s="1" customFormat="1" ht="16.5" customHeight="1">
      <c r="B7" s="24"/>
      <c r="E7" s="423" t="str">
        <f>'Rekapitulace stavby'!K6</f>
        <v>Rekonstrukce rehabilitace v 1.PP budovy B v HNSP v Bílině</v>
      </c>
      <c r="F7" s="424"/>
      <c r="G7" s="424"/>
      <c r="H7" s="424"/>
      <c r="L7" s="24"/>
      <c r="AZ7" s="112" t="s">
        <v>144</v>
      </c>
      <c r="BA7" s="112" t="s">
        <v>145</v>
      </c>
      <c r="BB7" s="112" t="s">
        <v>129</v>
      </c>
      <c r="BC7" s="112" t="s">
        <v>146</v>
      </c>
      <c r="BD7" s="112" t="s">
        <v>83</v>
      </c>
    </row>
    <row r="8" spans="1:56" s="2" customFormat="1" ht="12" customHeight="1">
      <c r="A8" s="38"/>
      <c r="B8" s="43"/>
      <c r="C8" s="38"/>
      <c r="D8" s="117" t="s">
        <v>147</v>
      </c>
      <c r="E8" s="38"/>
      <c r="F8" s="38"/>
      <c r="G8" s="38"/>
      <c r="H8" s="38"/>
      <c r="I8" s="38"/>
      <c r="J8" s="38"/>
      <c r="K8" s="38"/>
      <c r="L8" s="11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Z8" s="112" t="s">
        <v>148</v>
      </c>
      <c r="BA8" s="112" t="s">
        <v>149</v>
      </c>
      <c r="BB8" s="112" t="s">
        <v>129</v>
      </c>
      <c r="BC8" s="112" t="s">
        <v>150</v>
      </c>
      <c r="BD8" s="112" t="s">
        <v>83</v>
      </c>
    </row>
    <row r="9" spans="1:56" s="2" customFormat="1" ht="16.5" customHeight="1">
      <c r="A9" s="38"/>
      <c r="B9" s="43"/>
      <c r="C9" s="38"/>
      <c r="D9" s="38"/>
      <c r="E9" s="425" t="s">
        <v>151</v>
      </c>
      <c r="F9" s="426"/>
      <c r="G9" s="426"/>
      <c r="H9" s="426"/>
      <c r="I9" s="38"/>
      <c r="J9" s="38"/>
      <c r="K9" s="38"/>
      <c r="L9" s="11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Z9" s="112" t="s">
        <v>152</v>
      </c>
      <c r="BA9" s="112" t="s">
        <v>153</v>
      </c>
      <c r="BB9" s="112" t="s">
        <v>129</v>
      </c>
      <c r="BC9" s="112" t="s">
        <v>154</v>
      </c>
      <c r="BD9" s="112" t="s">
        <v>83</v>
      </c>
    </row>
    <row r="10" spans="1:56" s="2" customFormat="1" ht="11.25">
      <c r="A10" s="38"/>
      <c r="B10" s="43"/>
      <c r="C10" s="38"/>
      <c r="D10" s="38"/>
      <c r="E10" s="38"/>
      <c r="F10" s="38"/>
      <c r="G10" s="38"/>
      <c r="H10" s="38"/>
      <c r="I10" s="38"/>
      <c r="J10" s="38"/>
      <c r="K10" s="38"/>
      <c r="L10" s="11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Z10" s="112" t="s">
        <v>155</v>
      </c>
      <c r="BA10" s="112" t="s">
        <v>156</v>
      </c>
      <c r="BB10" s="112" t="s">
        <v>157</v>
      </c>
      <c r="BC10" s="112" t="s">
        <v>158</v>
      </c>
      <c r="BD10" s="112" t="s">
        <v>83</v>
      </c>
    </row>
    <row r="11" spans="1:56" s="2" customFormat="1" ht="12" customHeight="1">
      <c r="A11" s="38"/>
      <c r="B11" s="43"/>
      <c r="C11" s="38"/>
      <c r="D11" s="117" t="s">
        <v>17</v>
      </c>
      <c r="E11" s="38"/>
      <c r="F11" s="107" t="s">
        <v>18</v>
      </c>
      <c r="G11" s="38"/>
      <c r="H11" s="38"/>
      <c r="I11" s="117" t="s">
        <v>19</v>
      </c>
      <c r="J11" s="107" t="s">
        <v>18</v>
      </c>
      <c r="K11" s="38"/>
      <c r="L11" s="11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Z11" s="112" t="s">
        <v>159</v>
      </c>
      <c r="BA11" s="112" t="s">
        <v>160</v>
      </c>
      <c r="BB11" s="112" t="s">
        <v>161</v>
      </c>
      <c r="BC11" s="112" t="s">
        <v>162</v>
      </c>
      <c r="BD11" s="112" t="s">
        <v>83</v>
      </c>
    </row>
    <row r="12" spans="1:56" s="2" customFormat="1" ht="12" customHeight="1">
      <c r="A12" s="38"/>
      <c r="B12" s="43"/>
      <c r="C12" s="38"/>
      <c r="D12" s="117" t="s">
        <v>20</v>
      </c>
      <c r="E12" s="38"/>
      <c r="F12" s="107" t="s">
        <v>21</v>
      </c>
      <c r="G12" s="38"/>
      <c r="H12" s="38"/>
      <c r="I12" s="117" t="s">
        <v>22</v>
      </c>
      <c r="J12" s="119" t="str">
        <f>'Rekapitulace stavby'!AN8</f>
        <v>14. 12. 2025</v>
      </c>
      <c r="K12" s="38"/>
      <c r="L12" s="11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56" s="2" customFormat="1" ht="10.9" customHeight="1">
      <c r="A13" s="38"/>
      <c r="B13" s="43"/>
      <c r="C13" s="38"/>
      <c r="D13" s="38"/>
      <c r="E13" s="38"/>
      <c r="F13" s="38"/>
      <c r="G13" s="38"/>
      <c r="H13" s="38"/>
      <c r="I13" s="38"/>
      <c r="J13" s="38"/>
      <c r="K13" s="38"/>
      <c r="L13" s="11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56" s="2" customFormat="1" ht="12" customHeight="1">
      <c r="A14" s="38"/>
      <c r="B14" s="43"/>
      <c r="C14" s="38"/>
      <c r="D14" s="117" t="s">
        <v>24</v>
      </c>
      <c r="E14" s="38"/>
      <c r="F14" s="38"/>
      <c r="G14" s="38"/>
      <c r="H14" s="38"/>
      <c r="I14" s="117" t="s">
        <v>25</v>
      </c>
      <c r="J14" s="107" t="s">
        <v>26</v>
      </c>
      <c r="K14" s="38"/>
      <c r="L14" s="11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56" s="2" customFormat="1" ht="18" customHeight="1">
      <c r="A15" s="38"/>
      <c r="B15" s="43"/>
      <c r="C15" s="38"/>
      <c r="D15" s="38"/>
      <c r="E15" s="107" t="s">
        <v>27</v>
      </c>
      <c r="F15" s="38"/>
      <c r="G15" s="38"/>
      <c r="H15" s="38"/>
      <c r="I15" s="117" t="s">
        <v>28</v>
      </c>
      <c r="J15" s="107" t="s">
        <v>29</v>
      </c>
      <c r="K15" s="38"/>
      <c r="L15" s="11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56" s="2" customFormat="1" ht="6.95" customHeight="1">
      <c r="A16" s="38"/>
      <c r="B16" s="43"/>
      <c r="C16" s="38"/>
      <c r="D16" s="38"/>
      <c r="E16" s="38"/>
      <c r="F16" s="38"/>
      <c r="G16" s="38"/>
      <c r="H16" s="38"/>
      <c r="I16" s="38"/>
      <c r="J16" s="38"/>
      <c r="K16" s="38"/>
      <c r="L16" s="11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s="2" customFormat="1" ht="12" customHeight="1">
      <c r="A17" s="38"/>
      <c r="B17" s="43"/>
      <c r="C17" s="38"/>
      <c r="D17" s="117" t="s">
        <v>30</v>
      </c>
      <c r="E17" s="38"/>
      <c r="F17" s="38"/>
      <c r="G17" s="38"/>
      <c r="H17" s="38"/>
      <c r="I17" s="117" t="s">
        <v>25</v>
      </c>
      <c r="J17" s="34" t="str">
        <f>'Rekapitulace stavby'!AN13</f>
        <v>Vyplň údaj</v>
      </c>
      <c r="K17" s="38"/>
      <c r="L17" s="11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s="2" customFormat="1" ht="18" customHeight="1">
      <c r="A18" s="38"/>
      <c r="B18" s="43"/>
      <c r="C18" s="38"/>
      <c r="D18" s="38"/>
      <c r="E18" s="427" t="str">
        <f>'Rekapitulace stavby'!E14</f>
        <v>Vyplň údaj</v>
      </c>
      <c r="F18" s="428"/>
      <c r="G18" s="428"/>
      <c r="H18" s="428"/>
      <c r="I18" s="117" t="s">
        <v>28</v>
      </c>
      <c r="J18" s="34" t="str">
        <f>'Rekapitulace stavby'!AN14</f>
        <v>Vyplň údaj</v>
      </c>
      <c r="K18" s="38"/>
      <c r="L18" s="11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s="2" customFormat="1" ht="6.95" customHeight="1">
      <c r="A19" s="38"/>
      <c r="B19" s="43"/>
      <c r="C19" s="38"/>
      <c r="D19" s="38"/>
      <c r="E19" s="38"/>
      <c r="F19" s="38"/>
      <c r="G19" s="38"/>
      <c r="H19" s="38"/>
      <c r="I19" s="38"/>
      <c r="J19" s="38"/>
      <c r="K19" s="38"/>
      <c r="L19" s="11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s="2" customFormat="1" ht="12" customHeight="1">
      <c r="A20" s="38"/>
      <c r="B20" s="43"/>
      <c r="C20" s="38"/>
      <c r="D20" s="117" t="s">
        <v>32</v>
      </c>
      <c r="E20" s="38"/>
      <c r="F20" s="38"/>
      <c r="G20" s="38"/>
      <c r="H20" s="38"/>
      <c r="I20" s="117" t="s">
        <v>25</v>
      </c>
      <c r="J20" s="107" t="str">
        <f>IF('Rekapitulace stavby'!AN16="","",'Rekapitulace stavby'!AN16)</f>
        <v/>
      </c>
      <c r="K20" s="38"/>
      <c r="L20" s="11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s="2" customFormat="1" ht="18" customHeight="1">
      <c r="A21" s="38"/>
      <c r="B21" s="43"/>
      <c r="C21" s="38"/>
      <c r="D21" s="38"/>
      <c r="E21" s="107" t="str">
        <f>IF('Rekapitulace stavby'!E17="","",'Rekapitulace stavby'!E17)</f>
        <v xml:space="preserve"> </v>
      </c>
      <c r="F21" s="38"/>
      <c r="G21" s="38"/>
      <c r="H21" s="38"/>
      <c r="I21" s="117" t="s">
        <v>28</v>
      </c>
      <c r="J21" s="107" t="str">
        <f>IF('Rekapitulace stavby'!AN17="","",'Rekapitulace stavby'!AN17)</f>
        <v/>
      </c>
      <c r="K21" s="38"/>
      <c r="L21" s="11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s="2" customFormat="1" ht="6.95" customHeight="1">
      <c r="A22" s="38"/>
      <c r="B22" s="43"/>
      <c r="C22" s="38"/>
      <c r="D22" s="38"/>
      <c r="E22" s="38"/>
      <c r="F22" s="38"/>
      <c r="G22" s="38"/>
      <c r="H22" s="38"/>
      <c r="I22" s="38"/>
      <c r="J22" s="38"/>
      <c r="K22" s="38"/>
      <c r="L22" s="11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s="2" customFormat="1" ht="12" customHeight="1">
      <c r="A23" s="38"/>
      <c r="B23" s="43"/>
      <c r="C23" s="38"/>
      <c r="D23" s="117" t="s">
        <v>34</v>
      </c>
      <c r="E23" s="38"/>
      <c r="F23" s="38"/>
      <c r="G23" s="38"/>
      <c r="H23" s="38"/>
      <c r="I23" s="117" t="s">
        <v>25</v>
      </c>
      <c r="J23" s="107" t="str">
        <f>IF('Rekapitulace stavby'!AN19="","",'Rekapitulace stavby'!AN19)</f>
        <v/>
      </c>
      <c r="K23" s="38"/>
      <c r="L23" s="11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s="2" customFormat="1" ht="18" customHeight="1">
      <c r="A24" s="38"/>
      <c r="B24" s="43"/>
      <c r="C24" s="38"/>
      <c r="D24" s="38"/>
      <c r="E24" s="107" t="str">
        <f>IF('Rekapitulace stavby'!E20="","",'Rekapitulace stavby'!E20)</f>
        <v xml:space="preserve"> </v>
      </c>
      <c r="F24" s="38"/>
      <c r="G24" s="38"/>
      <c r="H24" s="38"/>
      <c r="I24" s="117" t="s">
        <v>28</v>
      </c>
      <c r="J24" s="107" t="str">
        <f>IF('Rekapitulace stavby'!AN20="","",'Rekapitulace stavby'!AN20)</f>
        <v/>
      </c>
      <c r="K24" s="38"/>
      <c r="L24" s="11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s="2" customFormat="1" ht="6.95" customHeight="1">
      <c r="A25" s="38"/>
      <c r="B25" s="43"/>
      <c r="C25" s="38"/>
      <c r="D25" s="38"/>
      <c r="E25" s="38"/>
      <c r="F25" s="38"/>
      <c r="G25" s="38"/>
      <c r="H25" s="38"/>
      <c r="I25" s="38"/>
      <c r="J25" s="38"/>
      <c r="K25" s="38"/>
      <c r="L25" s="11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s="2" customFormat="1" ht="12" customHeight="1">
      <c r="A26" s="38"/>
      <c r="B26" s="43"/>
      <c r="C26" s="38"/>
      <c r="D26" s="117" t="s">
        <v>35</v>
      </c>
      <c r="E26" s="38"/>
      <c r="F26" s="38"/>
      <c r="G26" s="38"/>
      <c r="H26" s="38"/>
      <c r="I26" s="38"/>
      <c r="J26" s="38"/>
      <c r="K26" s="38"/>
      <c r="L26" s="11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s="8" customFormat="1" ht="71.25" customHeight="1">
      <c r="A27" s="120"/>
      <c r="B27" s="121"/>
      <c r="C27" s="120"/>
      <c r="D27" s="120"/>
      <c r="E27" s="429" t="s">
        <v>36</v>
      </c>
      <c r="F27" s="429"/>
      <c r="G27" s="429"/>
      <c r="H27" s="429"/>
      <c r="I27" s="120"/>
      <c r="J27" s="120"/>
      <c r="K27" s="120"/>
      <c r="L27" s="122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</row>
    <row r="28" spans="1:31" s="2" customFormat="1" ht="6.95" customHeight="1">
      <c r="A28" s="38"/>
      <c r="B28" s="43"/>
      <c r="C28" s="38"/>
      <c r="D28" s="38"/>
      <c r="E28" s="38"/>
      <c r="F28" s="38"/>
      <c r="G28" s="38"/>
      <c r="H28" s="38"/>
      <c r="I28" s="38"/>
      <c r="J28" s="38"/>
      <c r="K28" s="38"/>
      <c r="L28" s="11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s="2" customFormat="1" ht="6.95" customHeight="1">
      <c r="A29" s="38"/>
      <c r="B29" s="43"/>
      <c r="C29" s="38"/>
      <c r="D29" s="123"/>
      <c r="E29" s="123"/>
      <c r="F29" s="123"/>
      <c r="G29" s="123"/>
      <c r="H29" s="123"/>
      <c r="I29" s="123"/>
      <c r="J29" s="123"/>
      <c r="K29" s="123"/>
      <c r="L29" s="11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pans="1:31" s="2" customFormat="1" ht="25.35" customHeight="1">
      <c r="A30" s="38"/>
      <c r="B30" s="43"/>
      <c r="C30" s="38"/>
      <c r="D30" s="124" t="s">
        <v>37</v>
      </c>
      <c r="E30" s="38"/>
      <c r="F30" s="38"/>
      <c r="G30" s="38"/>
      <c r="H30" s="38"/>
      <c r="I30" s="38"/>
      <c r="J30" s="125">
        <f>ROUND(J104, 2)</f>
        <v>0</v>
      </c>
      <c r="K30" s="38"/>
      <c r="L30" s="11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s="2" customFormat="1" ht="6.95" customHeight="1">
      <c r="A31" s="38"/>
      <c r="B31" s="43"/>
      <c r="C31" s="38"/>
      <c r="D31" s="123"/>
      <c r="E31" s="123"/>
      <c r="F31" s="123"/>
      <c r="G31" s="123"/>
      <c r="H31" s="123"/>
      <c r="I31" s="123"/>
      <c r="J31" s="123"/>
      <c r="K31" s="123"/>
      <c r="L31" s="11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s="2" customFormat="1" ht="14.45" customHeight="1">
      <c r="A32" s="38"/>
      <c r="B32" s="43"/>
      <c r="C32" s="38"/>
      <c r="D32" s="38"/>
      <c r="E32" s="38"/>
      <c r="F32" s="126" t="s">
        <v>39</v>
      </c>
      <c r="G32" s="38"/>
      <c r="H32" s="38"/>
      <c r="I32" s="126" t="s">
        <v>38</v>
      </c>
      <c r="J32" s="126" t="s">
        <v>40</v>
      </c>
      <c r="K32" s="38"/>
      <c r="L32" s="11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s="2" customFormat="1" ht="14.45" customHeight="1">
      <c r="A33" s="38"/>
      <c r="B33" s="43"/>
      <c r="C33" s="38"/>
      <c r="D33" s="127" t="s">
        <v>41</v>
      </c>
      <c r="E33" s="117" t="s">
        <v>42</v>
      </c>
      <c r="F33" s="128">
        <f>ROUND((SUM(BE104:BE689)),  2)</f>
        <v>0</v>
      </c>
      <c r="G33" s="38"/>
      <c r="H33" s="38"/>
      <c r="I33" s="129">
        <v>0.21</v>
      </c>
      <c r="J33" s="128">
        <f>ROUND(((SUM(BE104:BE689))*I33),  2)</f>
        <v>0</v>
      </c>
      <c r="K33" s="38"/>
      <c r="L33" s="11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s="2" customFormat="1" ht="14.45" customHeight="1">
      <c r="A34" s="38"/>
      <c r="B34" s="43"/>
      <c r="C34" s="38"/>
      <c r="D34" s="38"/>
      <c r="E34" s="117" t="s">
        <v>43</v>
      </c>
      <c r="F34" s="128">
        <f>ROUND((SUM(BF104:BF689)),  2)</f>
        <v>0</v>
      </c>
      <c r="G34" s="38"/>
      <c r="H34" s="38"/>
      <c r="I34" s="129">
        <v>0.12</v>
      </c>
      <c r="J34" s="128">
        <f>ROUND(((SUM(BF104:BF689))*I34),  2)</f>
        <v>0</v>
      </c>
      <c r="K34" s="38"/>
      <c r="L34" s="11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s="2" customFormat="1" ht="14.45" hidden="1" customHeight="1">
      <c r="A35" s="38"/>
      <c r="B35" s="43"/>
      <c r="C35" s="38"/>
      <c r="D35" s="38"/>
      <c r="E35" s="117" t="s">
        <v>44</v>
      </c>
      <c r="F35" s="128">
        <f>ROUND((SUM(BG104:BG689)),  2)</f>
        <v>0</v>
      </c>
      <c r="G35" s="38"/>
      <c r="H35" s="38"/>
      <c r="I35" s="129">
        <v>0.21</v>
      </c>
      <c r="J35" s="128">
        <f>0</f>
        <v>0</v>
      </c>
      <c r="K35" s="38"/>
      <c r="L35" s="11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s="2" customFormat="1" ht="14.45" hidden="1" customHeight="1">
      <c r="A36" s="38"/>
      <c r="B36" s="43"/>
      <c r="C36" s="38"/>
      <c r="D36" s="38"/>
      <c r="E36" s="117" t="s">
        <v>45</v>
      </c>
      <c r="F36" s="128">
        <f>ROUND((SUM(BH104:BH689)),  2)</f>
        <v>0</v>
      </c>
      <c r="G36" s="38"/>
      <c r="H36" s="38"/>
      <c r="I36" s="129">
        <v>0.12</v>
      </c>
      <c r="J36" s="128">
        <f>0</f>
        <v>0</v>
      </c>
      <c r="K36" s="38"/>
      <c r="L36" s="11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s="2" customFormat="1" ht="14.45" hidden="1" customHeight="1">
      <c r="A37" s="38"/>
      <c r="B37" s="43"/>
      <c r="C37" s="38"/>
      <c r="D37" s="38"/>
      <c r="E37" s="117" t="s">
        <v>46</v>
      </c>
      <c r="F37" s="128">
        <f>ROUND((SUM(BI104:BI689)),  2)</f>
        <v>0</v>
      </c>
      <c r="G37" s="38"/>
      <c r="H37" s="38"/>
      <c r="I37" s="129">
        <v>0</v>
      </c>
      <c r="J37" s="128">
        <f>0</f>
        <v>0</v>
      </c>
      <c r="K37" s="38"/>
      <c r="L37" s="11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s="2" customFormat="1" ht="6.95" customHeight="1">
      <c r="A38" s="38"/>
      <c r="B38" s="43"/>
      <c r="C38" s="38"/>
      <c r="D38" s="38"/>
      <c r="E38" s="38"/>
      <c r="F38" s="38"/>
      <c r="G38" s="38"/>
      <c r="H38" s="38"/>
      <c r="I38" s="38"/>
      <c r="J38" s="38"/>
      <c r="K38" s="38"/>
      <c r="L38" s="11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s="2" customFormat="1" ht="25.35" customHeight="1">
      <c r="A39" s="38"/>
      <c r="B39" s="43"/>
      <c r="C39" s="130"/>
      <c r="D39" s="131" t="s">
        <v>47</v>
      </c>
      <c r="E39" s="132"/>
      <c r="F39" s="132"/>
      <c r="G39" s="133" t="s">
        <v>48</v>
      </c>
      <c r="H39" s="134" t="s">
        <v>49</v>
      </c>
      <c r="I39" s="132"/>
      <c r="J39" s="135">
        <f>SUM(J30:J37)</f>
        <v>0</v>
      </c>
      <c r="K39" s="136"/>
      <c r="L39" s="11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s="2" customFormat="1" ht="14.45" customHeight="1">
      <c r="A40" s="38"/>
      <c r="B40" s="137"/>
      <c r="C40" s="138"/>
      <c r="D40" s="138"/>
      <c r="E40" s="138"/>
      <c r="F40" s="138"/>
      <c r="G40" s="138"/>
      <c r="H40" s="138"/>
      <c r="I40" s="138"/>
      <c r="J40" s="138"/>
      <c r="K40" s="138"/>
      <c r="L40" s="11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4" spans="1:31" s="2" customFormat="1" ht="6.95" customHeight="1">
      <c r="A44" s="38"/>
      <c r="B44" s="139"/>
      <c r="C44" s="140"/>
      <c r="D44" s="140"/>
      <c r="E44" s="140"/>
      <c r="F44" s="140"/>
      <c r="G44" s="140"/>
      <c r="H44" s="140"/>
      <c r="I44" s="140"/>
      <c r="J44" s="140"/>
      <c r="K44" s="140"/>
      <c r="L44" s="11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pans="1:31" s="2" customFormat="1" ht="24.95" customHeight="1">
      <c r="A45" s="38"/>
      <c r="B45" s="39"/>
      <c r="C45" s="27" t="s">
        <v>163</v>
      </c>
      <c r="D45" s="40"/>
      <c r="E45" s="40"/>
      <c r="F45" s="40"/>
      <c r="G45" s="40"/>
      <c r="H45" s="40"/>
      <c r="I45" s="40"/>
      <c r="J45" s="40"/>
      <c r="K45" s="40"/>
      <c r="L45" s="11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</row>
    <row r="46" spans="1:31" s="2" customFormat="1" ht="6.95" customHeight="1">
      <c r="A46" s="38"/>
      <c r="B46" s="39"/>
      <c r="C46" s="40"/>
      <c r="D46" s="40"/>
      <c r="E46" s="40"/>
      <c r="F46" s="40"/>
      <c r="G46" s="40"/>
      <c r="H46" s="40"/>
      <c r="I46" s="40"/>
      <c r="J46" s="40"/>
      <c r="K46" s="40"/>
      <c r="L46" s="11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s="2" customFormat="1" ht="12" customHeight="1">
      <c r="A47" s="38"/>
      <c r="B47" s="39"/>
      <c r="C47" s="33" t="s">
        <v>15</v>
      </c>
      <c r="D47" s="40"/>
      <c r="E47" s="40"/>
      <c r="F47" s="40"/>
      <c r="G47" s="40"/>
      <c r="H47" s="40"/>
      <c r="I47" s="40"/>
      <c r="J47" s="40"/>
      <c r="K47" s="40"/>
      <c r="L47" s="11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s="2" customFormat="1" ht="16.5" customHeight="1">
      <c r="A48" s="38"/>
      <c r="B48" s="39"/>
      <c r="C48" s="40"/>
      <c r="D48" s="40"/>
      <c r="E48" s="430" t="str">
        <f>E7</f>
        <v>Rekonstrukce rehabilitace v 1.PP budovy B v HNSP v Bílině</v>
      </c>
      <c r="F48" s="431"/>
      <c r="G48" s="431"/>
      <c r="H48" s="431"/>
      <c r="I48" s="40"/>
      <c r="J48" s="40"/>
      <c r="K48" s="40"/>
      <c r="L48" s="11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47" s="2" customFormat="1" ht="12" customHeight="1">
      <c r="A49" s="38"/>
      <c r="B49" s="39"/>
      <c r="C49" s="33" t="s">
        <v>147</v>
      </c>
      <c r="D49" s="40"/>
      <c r="E49" s="40"/>
      <c r="F49" s="40"/>
      <c r="G49" s="40"/>
      <c r="H49" s="40"/>
      <c r="I49" s="40"/>
      <c r="J49" s="40"/>
      <c r="K49" s="40"/>
      <c r="L49" s="11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47" s="2" customFormat="1" ht="16.5" customHeight="1">
      <c r="A50" s="38"/>
      <c r="B50" s="39"/>
      <c r="C50" s="40"/>
      <c r="D50" s="40"/>
      <c r="E50" s="384" t="str">
        <f>E9</f>
        <v>1 - SO 01 - Bourací práce</v>
      </c>
      <c r="F50" s="432"/>
      <c r="G50" s="432"/>
      <c r="H50" s="432"/>
      <c r="I50" s="40"/>
      <c r="J50" s="40"/>
      <c r="K50" s="40"/>
      <c r="L50" s="11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47" s="2" customFormat="1" ht="6.95" customHeight="1">
      <c r="A51" s="38"/>
      <c r="B51" s="39"/>
      <c r="C51" s="40"/>
      <c r="D51" s="40"/>
      <c r="E51" s="40"/>
      <c r="F51" s="40"/>
      <c r="G51" s="40"/>
      <c r="H51" s="40"/>
      <c r="I51" s="40"/>
      <c r="J51" s="40"/>
      <c r="K51" s="40"/>
      <c r="L51" s="11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47" s="2" customFormat="1" ht="12" customHeight="1">
      <c r="A52" s="38"/>
      <c r="B52" s="39"/>
      <c r="C52" s="33" t="s">
        <v>20</v>
      </c>
      <c r="D52" s="40"/>
      <c r="E52" s="40"/>
      <c r="F52" s="31" t="str">
        <f>F12</f>
        <v xml:space="preserve"> </v>
      </c>
      <c r="G52" s="40"/>
      <c r="H52" s="40"/>
      <c r="I52" s="33" t="s">
        <v>22</v>
      </c>
      <c r="J52" s="63" t="str">
        <f>IF(J12="","",J12)</f>
        <v>14. 12. 2025</v>
      </c>
      <c r="K52" s="40"/>
      <c r="L52" s="11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47" s="2" customFormat="1" ht="6.95" customHeight="1">
      <c r="A53" s="38"/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11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47" s="2" customFormat="1" ht="15.2" customHeight="1">
      <c r="A54" s="38"/>
      <c r="B54" s="39"/>
      <c r="C54" s="33" t="s">
        <v>24</v>
      </c>
      <c r="D54" s="40"/>
      <c r="E54" s="40"/>
      <c r="F54" s="31" t="str">
        <f>E15</f>
        <v>Město Bílina, Břežánská 50/4, 418 01 Bílina</v>
      </c>
      <c r="G54" s="40"/>
      <c r="H54" s="40"/>
      <c r="I54" s="33" t="s">
        <v>32</v>
      </c>
      <c r="J54" s="36" t="str">
        <f>E21</f>
        <v xml:space="preserve"> </v>
      </c>
      <c r="K54" s="40"/>
      <c r="L54" s="11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47" s="2" customFormat="1" ht="15.2" customHeight="1">
      <c r="A55" s="38"/>
      <c r="B55" s="39"/>
      <c r="C55" s="33" t="s">
        <v>30</v>
      </c>
      <c r="D55" s="40"/>
      <c r="E55" s="40"/>
      <c r="F55" s="31" t="str">
        <f>IF(E18="","",E18)</f>
        <v>Vyplň údaj</v>
      </c>
      <c r="G55" s="40"/>
      <c r="H55" s="40"/>
      <c r="I55" s="33" t="s">
        <v>34</v>
      </c>
      <c r="J55" s="36" t="str">
        <f>E24</f>
        <v xml:space="preserve"> </v>
      </c>
      <c r="K55" s="40"/>
      <c r="L55" s="11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47" s="2" customFormat="1" ht="10.35" customHeight="1">
      <c r="A56" s="38"/>
      <c r="B56" s="39"/>
      <c r="C56" s="40"/>
      <c r="D56" s="40"/>
      <c r="E56" s="40"/>
      <c r="F56" s="40"/>
      <c r="G56" s="40"/>
      <c r="H56" s="40"/>
      <c r="I56" s="40"/>
      <c r="J56" s="40"/>
      <c r="K56" s="40"/>
      <c r="L56" s="11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47" s="2" customFormat="1" ht="29.25" customHeight="1">
      <c r="A57" s="38"/>
      <c r="B57" s="39"/>
      <c r="C57" s="141" t="s">
        <v>164</v>
      </c>
      <c r="D57" s="142"/>
      <c r="E57" s="142"/>
      <c r="F57" s="142"/>
      <c r="G57" s="142"/>
      <c r="H57" s="142"/>
      <c r="I57" s="142"/>
      <c r="J57" s="143" t="s">
        <v>165</v>
      </c>
      <c r="K57" s="142"/>
      <c r="L57" s="11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47" s="2" customFormat="1" ht="10.35" customHeight="1">
      <c r="A58" s="38"/>
      <c r="B58" s="39"/>
      <c r="C58" s="40"/>
      <c r="D58" s="40"/>
      <c r="E58" s="40"/>
      <c r="F58" s="40"/>
      <c r="G58" s="40"/>
      <c r="H58" s="40"/>
      <c r="I58" s="40"/>
      <c r="J58" s="40"/>
      <c r="K58" s="40"/>
      <c r="L58" s="11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47" s="2" customFormat="1" ht="22.9" customHeight="1">
      <c r="A59" s="38"/>
      <c r="B59" s="39"/>
      <c r="C59" s="144" t="s">
        <v>69</v>
      </c>
      <c r="D59" s="40"/>
      <c r="E59" s="40"/>
      <c r="F59" s="40"/>
      <c r="G59" s="40"/>
      <c r="H59" s="40"/>
      <c r="I59" s="40"/>
      <c r="J59" s="81">
        <f>J104</f>
        <v>0</v>
      </c>
      <c r="K59" s="40"/>
      <c r="L59" s="11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U59" s="21" t="s">
        <v>166</v>
      </c>
    </row>
    <row r="60" spans="1:47" s="9" customFormat="1" ht="24.95" customHeight="1">
      <c r="B60" s="145"/>
      <c r="C60" s="146"/>
      <c r="D60" s="147" t="s">
        <v>167</v>
      </c>
      <c r="E60" s="148"/>
      <c r="F60" s="148"/>
      <c r="G60" s="148"/>
      <c r="H60" s="148"/>
      <c r="I60" s="148"/>
      <c r="J60" s="149">
        <f>J105</f>
        <v>0</v>
      </c>
      <c r="K60" s="146"/>
      <c r="L60" s="150"/>
    </row>
    <row r="61" spans="1:47" s="10" customFormat="1" ht="19.899999999999999" customHeight="1">
      <c r="B61" s="151"/>
      <c r="C61" s="101"/>
      <c r="D61" s="152" t="s">
        <v>168</v>
      </c>
      <c r="E61" s="153"/>
      <c r="F61" s="153"/>
      <c r="G61" s="153"/>
      <c r="H61" s="153"/>
      <c r="I61" s="153"/>
      <c r="J61" s="154">
        <f>J106</f>
        <v>0</v>
      </c>
      <c r="K61" s="101"/>
      <c r="L61" s="155"/>
    </row>
    <row r="62" spans="1:47" s="10" customFormat="1" ht="14.85" customHeight="1">
      <c r="B62" s="151"/>
      <c r="C62" s="101"/>
      <c r="D62" s="152" t="s">
        <v>169</v>
      </c>
      <c r="E62" s="153"/>
      <c r="F62" s="153"/>
      <c r="G62" s="153"/>
      <c r="H62" s="153"/>
      <c r="I62" s="153"/>
      <c r="J62" s="154">
        <f>J107</f>
        <v>0</v>
      </c>
      <c r="K62" s="101"/>
      <c r="L62" s="155"/>
    </row>
    <row r="63" spans="1:47" s="10" customFormat="1" ht="19.899999999999999" customHeight="1">
      <c r="B63" s="151"/>
      <c r="C63" s="101"/>
      <c r="D63" s="152" t="s">
        <v>170</v>
      </c>
      <c r="E63" s="153"/>
      <c r="F63" s="153"/>
      <c r="G63" s="153"/>
      <c r="H63" s="153"/>
      <c r="I63" s="153"/>
      <c r="J63" s="154">
        <f>J138</f>
        <v>0</v>
      </c>
      <c r="K63" s="101"/>
      <c r="L63" s="155"/>
    </row>
    <row r="64" spans="1:47" s="10" customFormat="1" ht="14.85" customHeight="1">
      <c r="B64" s="151"/>
      <c r="C64" s="101"/>
      <c r="D64" s="152" t="s">
        <v>171</v>
      </c>
      <c r="E64" s="153"/>
      <c r="F64" s="153"/>
      <c r="G64" s="153"/>
      <c r="H64" s="153"/>
      <c r="I64" s="153"/>
      <c r="J64" s="154">
        <f>J139</f>
        <v>0</v>
      </c>
      <c r="K64" s="101"/>
      <c r="L64" s="155"/>
    </row>
    <row r="65" spans="2:12" s="10" customFormat="1" ht="14.85" customHeight="1">
      <c r="B65" s="151"/>
      <c r="C65" s="101"/>
      <c r="D65" s="152" t="s">
        <v>172</v>
      </c>
      <c r="E65" s="153"/>
      <c r="F65" s="153"/>
      <c r="G65" s="153"/>
      <c r="H65" s="153"/>
      <c r="I65" s="153"/>
      <c r="J65" s="154">
        <f>J144</f>
        <v>0</v>
      </c>
      <c r="K65" s="101"/>
      <c r="L65" s="155"/>
    </row>
    <row r="66" spans="2:12" s="10" customFormat="1" ht="14.85" customHeight="1">
      <c r="B66" s="151"/>
      <c r="C66" s="101"/>
      <c r="D66" s="152" t="s">
        <v>173</v>
      </c>
      <c r="E66" s="153"/>
      <c r="F66" s="153"/>
      <c r="G66" s="153"/>
      <c r="H66" s="153"/>
      <c r="I66" s="153"/>
      <c r="J66" s="154">
        <f>J267</f>
        <v>0</v>
      </c>
      <c r="K66" s="101"/>
      <c r="L66" s="155"/>
    </row>
    <row r="67" spans="2:12" s="10" customFormat="1" ht="14.85" customHeight="1">
      <c r="B67" s="151"/>
      <c r="C67" s="101"/>
      <c r="D67" s="152" t="s">
        <v>174</v>
      </c>
      <c r="E67" s="153"/>
      <c r="F67" s="153"/>
      <c r="G67" s="153"/>
      <c r="H67" s="153"/>
      <c r="I67" s="153"/>
      <c r="J67" s="154">
        <f>J383</f>
        <v>0</v>
      </c>
      <c r="K67" s="101"/>
      <c r="L67" s="155"/>
    </row>
    <row r="68" spans="2:12" s="10" customFormat="1" ht="14.85" customHeight="1">
      <c r="B68" s="151"/>
      <c r="C68" s="101"/>
      <c r="D68" s="152" t="s">
        <v>175</v>
      </c>
      <c r="E68" s="153"/>
      <c r="F68" s="153"/>
      <c r="G68" s="153"/>
      <c r="H68" s="153"/>
      <c r="I68" s="153"/>
      <c r="J68" s="154">
        <f>J458</f>
        <v>0</v>
      </c>
      <c r="K68" s="101"/>
      <c r="L68" s="155"/>
    </row>
    <row r="69" spans="2:12" s="9" customFormat="1" ht="24.95" customHeight="1">
      <c r="B69" s="145"/>
      <c r="C69" s="146"/>
      <c r="D69" s="147" t="s">
        <v>176</v>
      </c>
      <c r="E69" s="148"/>
      <c r="F69" s="148"/>
      <c r="G69" s="148"/>
      <c r="H69" s="148"/>
      <c r="I69" s="148"/>
      <c r="J69" s="149">
        <f>J462</f>
        <v>0</v>
      </c>
      <c r="K69" s="146"/>
      <c r="L69" s="150"/>
    </row>
    <row r="70" spans="2:12" s="10" customFormat="1" ht="19.899999999999999" customHeight="1">
      <c r="B70" s="151"/>
      <c r="C70" s="101"/>
      <c r="D70" s="152" t="s">
        <v>177</v>
      </c>
      <c r="E70" s="153"/>
      <c r="F70" s="153"/>
      <c r="G70" s="153"/>
      <c r="H70" s="153"/>
      <c r="I70" s="153"/>
      <c r="J70" s="154">
        <f>J463</f>
        <v>0</v>
      </c>
      <c r="K70" s="101"/>
      <c r="L70" s="155"/>
    </row>
    <row r="71" spans="2:12" s="10" customFormat="1" ht="19.899999999999999" customHeight="1">
      <c r="B71" s="151"/>
      <c r="C71" s="101"/>
      <c r="D71" s="152" t="s">
        <v>178</v>
      </c>
      <c r="E71" s="153"/>
      <c r="F71" s="153"/>
      <c r="G71" s="153"/>
      <c r="H71" s="153"/>
      <c r="I71" s="153"/>
      <c r="J71" s="154">
        <f>J473</f>
        <v>0</v>
      </c>
      <c r="K71" s="101"/>
      <c r="L71" s="155"/>
    </row>
    <row r="72" spans="2:12" s="10" customFormat="1" ht="19.899999999999999" customHeight="1">
      <c r="B72" s="151"/>
      <c r="C72" s="101"/>
      <c r="D72" s="152" t="s">
        <v>179</v>
      </c>
      <c r="E72" s="153"/>
      <c r="F72" s="153"/>
      <c r="G72" s="153"/>
      <c r="H72" s="153"/>
      <c r="I72" s="153"/>
      <c r="J72" s="154">
        <f>J484</f>
        <v>0</v>
      </c>
      <c r="K72" s="101"/>
      <c r="L72" s="155"/>
    </row>
    <row r="73" spans="2:12" s="10" customFormat="1" ht="19.899999999999999" customHeight="1">
      <c r="B73" s="151"/>
      <c r="C73" s="101"/>
      <c r="D73" s="152" t="s">
        <v>180</v>
      </c>
      <c r="E73" s="153"/>
      <c r="F73" s="153"/>
      <c r="G73" s="153"/>
      <c r="H73" s="153"/>
      <c r="I73" s="153"/>
      <c r="J73" s="154">
        <f>J506</f>
        <v>0</v>
      </c>
      <c r="K73" s="101"/>
      <c r="L73" s="155"/>
    </row>
    <row r="74" spans="2:12" s="10" customFormat="1" ht="19.899999999999999" customHeight="1">
      <c r="B74" s="151"/>
      <c r="C74" s="101"/>
      <c r="D74" s="152" t="s">
        <v>181</v>
      </c>
      <c r="E74" s="153"/>
      <c r="F74" s="153"/>
      <c r="G74" s="153"/>
      <c r="H74" s="153"/>
      <c r="I74" s="153"/>
      <c r="J74" s="154">
        <f>J511</f>
        <v>0</v>
      </c>
      <c r="K74" s="101"/>
      <c r="L74" s="155"/>
    </row>
    <row r="75" spans="2:12" s="10" customFormat="1" ht="19.899999999999999" customHeight="1">
      <c r="B75" s="151"/>
      <c r="C75" s="101"/>
      <c r="D75" s="152" t="s">
        <v>182</v>
      </c>
      <c r="E75" s="153"/>
      <c r="F75" s="153"/>
      <c r="G75" s="153"/>
      <c r="H75" s="153"/>
      <c r="I75" s="153"/>
      <c r="J75" s="154">
        <f>J531</f>
        <v>0</v>
      </c>
      <c r="K75" s="101"/>
      <c r="L75" s="155"/>
    </row>
    <row r="76" spans="2:12" s="10" customFormat="1" ht="19.899999999999999" customHeight="1">
      <c r="B76" s="151"/>
      <c r="C76" s="101"/>
      <c r="D76" s="152" t="s">
        <v>183</v>
      </c>
      <c r="E76" s="153"/>
      <c r="F76" s="153"/>
      <c r="G76" s="153"/>
      <c r="H76" s="153"/>
      <c r="I76" s="153"/>
      <c r="J76" s="154">
        <f>J535</f>
        <v>0</v>
      </c>
      <c r="K76" s="101"/>
      <c r="L76" s="155"/>
    </row>
    <row r="77" spans="2:12" s="10" customFormat="1" ht="19.899999999999999" customHeight="1">
      <c r="B77" s="151"/>
      <c r="C77" s="101"/>
      <c r="D77" s="152" t="s">
        <v>184</v>
      </c>
      <c r="E77" s="153"/>
      <c r="F77" s="153"/>
      <c r="G77" s="153"/>
      <c r="H77" s="153"/>
      <c r="I77" s="153"/>
      <c r="J77" s="154">
        <f>J539</f>
        <v>0</v>
      </c>
      <c r="K77" s="101"/>
      <c r="L77" s="155"/>
    </row>
    <row r="78" spans="2:12" s="10" customFormat="1" ht="19.899999999999999" customHeight="1">
      <c r="B78" s="151"/>
      <c r="C78" s="101"/>
      <c r="D78" s="152" t="s">
        <v>185</v>
      </c>
      <c r="E78" s="153"/>
      <c r="F78" s="153"/>
      <c r="G78" s="153"/>
      <c r="H78" s="153"/>
      <c r="I78" s="153"/>
      <c r="J78" s="154">
        <f>J562</f>
        <v>0</v>
      </c>
      <c r="K78" s="101"/>
      <c r="L78" s="155"/>
    </row>
    <row r="79" spans="2:12" s="10" customFormat="1" ht="19.899999999999999" customHeight="1">
      <c r="B79" s="151"/>
      <c r="C79" s="101"/>
      <c r="D79" s="152" t="s">
        <v>186</v>
      </c>
      <c r="E79" s="153"/>
      <c r="F79" s="153"/>
      <c r="G79" s="153"/>
      <c r="H79" s="153"/>
      <c r="I79" s="153"/>
      <c r="J79" s="154">
        <f>J578</f>
        <v>0</v>
      </c>
      <c r="K79" s="101"/>
      <c r="L79" s="155"/>
    </row>
    <row r="80" spans="2:12" s="10" customFormat="1" ht="19.899999999999999" customHeight="1">
      <c r="B80" s="151"/>
      <c r="C80" s="101"/>
      <c r="D80" s="152" t="s">
        <v>187</v>
      </c>
      <c r="E80" s="153"/>
      <c r="F80" s="153"/>
      <c r="G80" s="153"/>
      <c r="H80" s="153"/>
      <c r="I80" s="153"/>
      <c r="J80" s="154">
        <f>J584</f>
        <v>0</v>
      </c>
      <c r="K80" s="101"/>
      <c r="L80" s="155"/>
    </row>
    <row r="81" spans="1:31" s="10" customFormat="1" ht="19.899999999999999" customHeight="1">
      <c r="B81" s="151"/>
      <c r="C81" s="101"/>
      <c r="D81" s="152" t="s">
        <v>188</v>
      </c>
      <c r="E81" s="153"/>
      <c r="F81" s="153"/>
      <c r="G81" s="153"/>
      <c r="H81" s="153"/>
      <c r="I81" s="153"/>
      <c r="J81" s="154">
        <f>J644</f>
        <v>0</v>
      </c>
      <c r="K81" s="101"/>
      <c r="L81" s="155"/>
    </row>
    <row r="82" spans="1:31" s="10" customFormat="1" ht="19.899999999999999" customHeight="1">
      <c r="B82" s="151"/>
      <c r="C82" s="101"/>
      <c r="D82" s="152" t="s">
        <v>189</v>
      </c>
      <c r="E82" s="153"/>
      <c r="F82" s="153"/>
      <c r="G82" s="153"/>
      <c r="H82" s="153"/>
      <c r="I82" s="153"/>
      <c r="J82" s="154">
        <f>J650</f>
        <v>0</v>
      </c>
      <c r="K82" s="101"/>
      <c r="L82" s="155"/>
    </row>
    <row r="83" spans="1:31" s="10" customFormat="1" ht="19.899999999999999" customHeight="1">
      <c r="B83" s="151"/>
      <c r="C83" s="101"/>
      <c r="D83" s="152" t="s">
        <v>190</v>
      </c>
      <c r="E83" s="153"/>
      <c r="F83" s="153"/>
      <c r="G83" s="153"/>
      <c r="H83" s="153"/>
      <c r="I83" s="153"/>
      <c r="J83" s="154">
        <f>J659</f>
        <v>0</v>
      </c>
      <c r="K83" s="101"/>
      <c r="L83" s="155"/>
    </row>
    <row r="84" spans="1:31" s="10" customFormat="1" ht="19.899999999999999" customHeight="1">
      <c r="B84" s="151"/>
      <c r="C84" s="101"/>
      <c r="D84" s="152" t="s">
        <v>191</v>
      </c>
      <c r="E84" s="153"/>
      <c r="F84" s="153"/>
      <c r="G84" s="153"/>
      <c r="H84" s="153"/>
      <c r="I84" s="153"/>
      <c r="J84" s="154">
        <f>J665</f>
        <v>0</v>
      </c>
      <c r="K84" s="101"/>
      <c r="L84" s="155"/>
    </row>
    <row r="85" spans="1:31" s="2" customFormat="1" ht="21.75" customHeight="1">
      <c r="A85" s="38"/>
      <c r="B85" s="39"/>
      <c r="C85" s="40"/>
      <c r="D85" s="40"/>
      <c r="E85" s="40"/>
      <c r="F85" s="40"/>
      <c r="G85" s="40"/>
      <c r="H85" s="40"/>
      <c r="I85" s="40"/>
      <c r="J85" s="40"/>
      <c r="K85" s="40"/>
      <c r="L85" s="11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31" s="2" customFormat="1" ht="6.95" customHeight="1">
      <c r="A86" s="38"/>
      <c r="B86" s="51"/>
      <c r="C86" s="52"/>
      <c r="D86" s="52"/>
      <c r="E86" s="52"/>
      <c r="F86" s="52"/>
      <c r="G86" s="52"/>
      <c r="H86" s="52"/>
      <c r="I86" s="52"/>
      <c r="J86" s="52"/>
      <c r="K86" s="52"/>
      <c r="L86" s="11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90" spans="1:31" s="2" customFormat="1" ht="6.95" customHeight="1">
      <c r="A90" s="38"/>
      <c r="B90" s="53"/>
      <c r="C90" s="54"/>
      <c r="D90" s="54"/>
      <c r="E90" s="54"/>
      <c r="F90" s="54"/>
      <c r="G90" s="54"/>
      <c r="H90" s="54"/>
      <c r="I90" s="54"/>
      <c r="J90" s="54"/>
      <c r="K90" s="54"/>
      <c r="L90" s="11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31" s="2" customFormat="1" ht="24.95" customHeight="1">
      <c r="A91" s="38"/>
      <c r="B91" s="39"/>
      <c r="C91" s="27" t="s">
        <v>192</v>
      </c>
      <c r="D91" s="40"/>
      <c r="E91" s="40"/>
      <c r="F91" s="40"/>
      <c r="G91" s="40"/>
      <c r="H91" s="40"/>
      <c r="I91" s="40"/>
      <c r="J91" s="40"/>
      <c r="K91" s="40"/>
      <c r="L91" s="11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31" s="2" customFormat="1" ht="6.95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11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31" s="2" customFormat="1" ht="12" customHeight="1">
      <c r="A93" s="38"/>
      <c r="B93" s="39"/>
      <c r="C93" s="33" t="s">
        <v>15</v>
      </c>
      <c r="D93" s="40"/>
      <c r="E93" s="40"/>
      <c r="F93" s="40"/>
      <c r="G93" s="40"/>
      <c r="H93" s="40"/>
      <c r="I93" s="40"/>
      <c r="J93" s="40"/>
      <c r="K93" s="40"/>
      <c r="L93" s="11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pans="1:31" s="2" customFormat="1" ht="16.5" customHeight="1">
      <c r="A94" s="38"/>
      <c r="B94" s="39"/>
      <c r="C94" s="40"/>
      <c r="D94" s="40"/>
      <c r="E94" s="430" t="str">
        <f>E7</f>
        <v>Rekonstrukce rehabilitace v 1.PP budovy B v HNSP v Bílině</v>
      </c>
      <c r="F94" s="431"/>
      <c r="G94" s="431"/>
      <c r="H94" s="431"/>
      <c r="I94" s="40"/>
      <c r="J94" s="40"/>
      <c r="K94" s="40"/>
      <c r="L94" s="11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31" s="2" customFormat="1" ht="12" customHeight="1">
      <c r="A95" s="38"/>
      <c r="B95" s="39"/>
      <c r="C95" s="33" t="s">
        <v>147</v>
      </c>
      <c r="D95" s="40"/>
      <c r="E95" s="40"/>
      <c r="F95" s="40"/>
      <c r="G95" s="40"/>
      <c r="H95" s="40"/>
      <c r="I95" s="40"/>
      <c r="J95" s="40"/>
      <c r="K95" s="40"/>
      <c r="L95" s="11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pans="1:31" s="2" customFormat="1" ht="16.5" customHeight="1">
      <c r="A96" s="38"/>
      <c r="B96" s="39"/>
      <c r="C96" s="40"/>
      <c r="D96" s="40"/>
      <c r="E96" s="384" t="str">
        <f>E9</f>
        <v>1 - SO 01 - Bourací práce</v>
      </c>
      <c r="F96" s="432"/>
      <c r="G96" s="432"/>
      <c r="H96" s="432"/>
      <c r="I96" s="40"/>
      <c r="J96" s="40"/>
      <c r="K96" s="40"/>
      <c r="L96" s="11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pans="1:65" s="2" customFormat="1" ht="6.95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11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65" s="2" customFormat="1" ht="12" customHeight="1">
      <c r="A98" s="38"/>
      <c r="B98" s="39"/>
      <c r="C98" s="33" t="s">
        <v>20</v>
      </c>
      <c r="D98" s="40"/>
      <c r="E98" s="40"/>
      <c r="F98" s="31" t="str">
        <f>F12</f>
        <v xml:space="preserve"> </v>
      </c>
      <c r="G98" s="40"/>
      <c r="H98" s="40"/>
      <c r="I98" s="33" t="s">
        <v>22</v>
      </c>
      <c r="J98" s="63" t="str">
        <f>IF(J12="","",J12)</f>
        <v>14. 12. 2025</v>
      </c>
      <c r="K98" s="40"/>
      <c r="L98" s="11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pans="1:65" s="2" customFormat="1" ht="6.95" customHeight="1">
      <c r="A99" s="38"/>
      <c r="B99" s="39"/>
      <c r="C99" s="40"/>
      <c r="D99" s="40"/>
      <c r="E99" s="40"/>
      <c r="F99" s="40"/>
      <c r="G99" s="40"/>
      <c r="H99" s="40"/>
      <c r="I99" s="40"/>
      <c r="J99" s="40"/>
      <c r="K99" s="40"/>
      <c r="L99" s="11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pans="1:65" s="2" customFormat="1" ht="15.2" customHeight="1">
      <c r="A100" s="38"/>
      <c r="B100" s="39"/>
      <c r="C100" s="33" t="s">
        <v>24</v>
      </c>
      <c r="D100" s="40"/>
      <c r="E100" s="40"/>
      <c r="F100" s="31" t="str">
        <f>E15</f>
        <v>Město Bílina, Břežánská 50/4, 418 01 Bílina</v>
      </c>
      <c r="G100" s="40"/>
      <c r="H100" s="40"/>
      <c r="I100" s="33" t="s">
        <v>32</v>
      </c>
      <c r="J100" s="36" t="str">
        <f>E21</f>
        <v xml:space="preserve"> </v>
      </c>
      <c r="K100" s="40"/>
      <c r="L100" s="11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pans="1:65" s="2" customFormat="1" ht="15.2" customHeight="1">
      <c r="A101" s="38"/>
      <c r="B101" s="39"/>
      <c r="C101" s="33" t="s">
        <v>30</v>
      </c>
      <c r="D101" s="40"/>
      <c r="E101" s="40"/>
      <c r="F101" s="31" t="str">
        <f>IF(E18="","",E18)</f>
        <v>Vyplň údaj</v>
      </c>
      <c r="G101" s="40"/>
      <c r="H101" s="40"/>
      <c r="I101" s="33" t="s">
        <v>34</v>
      </c>
      <c r="J101" s="36" t="str">
        <f>E24</f>
        <v xml:space="preserve"> </v>
      </c>
      <c r="K101" s="40"/>
      <c r="L101" s="11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pans="1:65" s="2" customFormat="1" ht="10.35" customHeight="1">
      <c r="A102" s="38"/>
      <c r="B102" s="39"/>
      <c r="C102" s="40"/>
      <c r="D102" s="40"/>
      <c r="E102" s="40"/>
      <c r="F102" s="40"/>
      <c r="G102" s="40"/>
      <c r="H102" s="40"/>
      <c r="I102" s="40"/>
      <c r="J102" s="40"/>
      <c r="K102" s="40"/>
      <c r="L102" s="11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pans="1:65" s="11" customFormat="1" ht="29.25" customHeight="1">
      <c r="A103" s="156"/>
      <c r="B103" s="157"/>
      <c r="C103" s="158" t="s">
        <v>193</v>
      </c>
      <c r="D103" s="159" t="s">
        <v>56</v>
      </c>
      <c r="E103" s="159" t="s">
        <v>52</v>
      </c>
      <c r="F103" s="159" t="s">
        <v>53</v>
      </c>
      <c r="G103" s="159" t="s">
        <v>194</v>
      </c>
      <c r="H103" s="159" t="s">
        <v>195</v>
      </c>
      <c r="I103" s="159" t="s">
        <v>196</v>
      </c>
      <c r="J103" s="159" t="s">
        <v>165</v>
      </c>
      <c r="K103" s="160" t="s">
        <v>197</v>
      </c>
      <c r="L103" s="161"/>
      <c r="M103" s="72" t="s">
        <v>18</v>
      </c>
      <c r="N103" s="73" t="s">
        <v>41</v>
      </c>
      <c r="O103" s="73" t="s">
        <v>198</v>
      </c>
      <c r="P103" s="73" t="s">
        <v>199</v>
      </c>
      <c r="Q103" s="73" t="s">
        <v>200</v>
      </c>
      <c r="R103" s="73" t="s">
        <v>201</v>
      </c>
      <c r="S103" s="73" t="s">
        <v>202</v>
      </c>
      <c r="T103" s="73" t="s">
        <v>203</v>
      </c>
      <c r="U103" s="74" t="s">
        <v>204</v>
      </c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</row>
    <row r="104" spans="1:65" s="2" customFormat="1" ht="22.9" customHeight="1">
      <c r="A104" s="38"/>
      <c r="B104" s="39"/>
      <c r="C104" s="79" t="s">
        <v>205</v>
      </c>
      <c r="D104" s="40"/>
      <c r="E104" s="40"/>
      <c r="F104" s="40"/>
      <c r="G104" s="40"/>
      <c r="H104" s="40"/>
      <c r="I104" s="40"/>
      <c r="J104" s="162">
        <f>BK104</f>
        <v>0</v>
      </c>
      <c r="K104" s="40"/>
      <c r="L104" s="43"/>
      <c r="M104" s="75"/>
      <c r="N104" s="163"/>
      <c r="O104" s="76"/>
      <c r="P104" s="164">
        <f>P105+P462</f>
        <v>0</v>
      </c>
      <c r="Q104" s="76"/>
      <c r="R104" s="164">
        <f>R105+R462</f>
        <v>2.0365830000000003</v>
      </c>
      <c r="S104" s="76"/>
      <c r="T104" s="164">
        <f>T105+T462</f>
        <v>209.91883100000004</v>
      </c>
      <c r="U104" s="77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T104" s="21" t="s">
        <v>70</v>
      </c>
      <c r="AU104" s="21" t="s">
        <v>166</v>
      </c>
      <c r="BK104" s="165">
        <f>BK105+BK462</f>
        <v>0</v>
      </c>
    </row>
    <row r="105" spans="1:65" s="12" customFormat="1" ht="25.9" customHeight="1">
      <c r="B105" s="166"/>
      <c r="C105" s="167"/>
      <c r="D105" s="168" t="s">
        <v>70</v>
      </c>
      <c r="E105" s="169" t="s">
        <v>206</v>
      </c>
      <c r="F105" s="169" t="s">
        <v>207</v>
      </c>
      <c r="G105" s="167"/>
      <c r="H105" s="167"/>
      <c r="I105" s="170"/>
      <c r="J105" s="171">
        <f>BK105</f>
        <v>0</v>
      </c>
      <c r="K105" s="167"/>
      <c r="L105" s="172"/>
      <c r="M105" s="173"/>
      <c r="N105" s="174"/>
      <c r="O105" s="174"/>
      <c r="P105" s="175">
        <f>P106+P138</f>
        <v>0</v>
      </c>
      <c r="Q105" s="174"/>
      <c r="R105" s="175">
        <f>R106+R138</f>
        <v>2.0059830000000001</v>
      </c>
      <c r="S105" s="174"/>
      <c r="T105" s="175">
        <f>T106+T138</f>
        <v>202.19644000000005</v>
      </c>
      <c r="U105" s="176"/>
      <c r="AR105" s="177" t="s">
        <v>76</v>
      </c>
      <c r="AT105" s="178" t="s">
        <v>70</v>
      </c>
      <c r="AU105" s="178" t="s">
        <v>71</v>
      </c>
      <c r="AY105" s="177" t="s">
        <v>208</v>
      </c>
      <c r="BK105" s="179">
        <f>BK106+BK138</f>
        <v>0</v>
      </c>
    </row>
    <row r="106" spans="1:65" s="12" customFormat="1" ht="22.9" customHeight="1">
      <c r="B106" s="166"/>
      <c r="C106" s="167"/>
      <c r="D106" s="168" t="s">
        <v>70</v>
      </c>
      <c r="E106" s="180" t="s">
        <v>103</v>
      </c>
      <c r="F106" s="180" t="s">
        <v>209</v>
      </c>
      <c r="G106" s="167"/>
      <c r="H106" s="167"/>
      <c r="I106" s="170"/>
      <c r="J106" s="181">
        <f>BK106</f>
        <v>0</v>
      </c>
      <c r="K106" s="167"/>
      <c r="L106" s="172"/>
      <c r="M106" s="173"/>
      <c r="N106" s="174"/>
      <c r="O106" s="174"/>
      <c r="P106" s="175">
        <f>P107</f>
        <v>0</v>
      </c>
      <c r="Q106" s="174"/>
      <c r="R106" s="175">
        <f>R107</f>
        <v>1.9932799999999999</v>
      </c>
      <c r="S106" s="174"/>
      <c r="T106" s="175">
        <f>T107</f>
        <v>0</v>
      </c>
      <c r="U106" s="176"/>
      <c r="AR106" s="177" t="s">
        <v>76</v>
      </c>
      <c r="AT106" s="178" t="s">
        <v>70</v>
      </c>
      <c r="AU106" s="178" t="s">
        <v>76</v>
      </c>
      <c r="AY106" s="177" t="s">
        <v>208</v>
      </c>
      <c r="BK106" s="179">
        <f>BK107</f>
        <v>0</v>
      </c>
    </row>
    <row r="107" spans="1:65" s="12" customFormat="1" ht="20.85" customHeight="1">
      <c r="B107" s="166"/>
      <c r="C107" s="167"/>
      <c r="D107" s="168" t="s">
        <v>70</v>
      </c>
      <c r="E107" s="180" t="s">
        <v>210</v>
      </c>
      <c r="F107" s="180" t="s">
        <v>211</v>
      </c>
      <c r="G107" s="167"/>
      <c r="H107" s="167"/>
      <c r="I107" s="170"/>
      <c r="J107" s="181">
        <f>BK107</f>
        <v>0</v>
      </c>
      <c r="K107" s="167"/>
      <c r="L107" s="172"/>
      <c r="M107" s="173"/>
      <c r="N107" s="174"/>
      <c r="O107" s="174"/>
      <c r="P107" s="175">
        <f>SUM(P108:P137)</f>
        <v>0</v>
      </c>
      <c r="Q107" s="174"/>
      <c r="R107" s="175">
        <f>SUM(R108:R137)</f>
        <v>1.9932799999999999</v>
      </c>
      <c r="S107" s="174"/>
      <c r="T107" s="175">
        <f>SUM(T108:T137)</f>
        <v>0</v>
      </c>
      <c r="U107" s="176"/>
      <c r="AR107" s="177" t="s">
        <v>76</v>
      </c>
      <c r="AT107" s="178" t="s">
        <v>70</v>
      </c>
      <c r="AU107" s="178" t="s">
        <v>80</v>
      </c>
      <c r="AY107" s="177" t="s">
        <v>208</v>
      </c>
      <c r="BK107" s="179">
        <f>SUM(BK108:BK137)</f>
        <v>0</v>
      </c>
    </row>
    <row r="108" spans="1:65" s="2" customFormat="1" ht="24.2" customHeight="1">
      <c r="A108" s="38"/>
      <c r="B108" s="39"/>
      <c r="C108" s="182" t="s">
        <v>76</v>
      </c>
      <c r="D108" s="182" t="s">
        <v>212</v>
      </c>
      <c r="E108" s="183" t="s">
        <v>213</v>
      </c>
      <c r="F108" s="184" t="s">
        <v>214</v>
      </c>
      <c r="G108" s="185" t="s">
        <v>129</v>
      </c>
      <c r="H108" s="186">
        <v>249.16</v>
      </c>
      <c r="I108" s="187"/>
      <c r="J108" s="186">
        <f>ROUND(I108*H108,2)</f>
        <v>0</v>
      </c>
      <c r="K108" s="184" t="s">
        <v>215</v>
      </c>
      <c r="L108" s="43"/>
      <c r="M108" s="188" t="s">
        <v>18</v>
      </c>
      <c r="N108" s="189" t="s">
        <v>42</v>
      </c>
      <c r="O108" s="68"/>
      <c r="P108" s="190">
        <f>O108*H108</f>
        <v>0</v>
      </c>
      <c r="Q108" s="190">
        <v>8.0000000000000002E-3</v>
      </c>
      <c r="R108" s="190">
        <f>Q108*H108</f>
        <v>1.9932799999999999</v>
      </c>
      <c r="S108" s="190">
        <v>0</v>
      </c>
      <c r="T108" s="190">
        <f>S108*H108</f>
        <v>0</v>
      </c>
      <c r="U108" s="191" t="s">
        <v>18</v>
      </c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R108" s="192" t="s">
        <v>89</v>
      </c>
      <c r="AT108" s="192" t="s">
        <v>212</v>
      </c>
      <c r="AU108" s="192" t="s">
        <v>83</v>
      </c>
      <c r="AY108" s="21" t="s">
        <v>208</v>
      </c>
      <c r="BE108" s="193">
        <f>IF(N108="základní",J108,0)</f>
        <v>0</v>
      </c>
      <c r="BF108" s="193">
        <f>IF(N108="snížená",J108,0)</f>
        <v>0</v>
      </c>
      <c r="BG108" s="193">
        <f>IF(N108="zákl. přenesená",J108,0)</f>
        <v>0</v>
      </c>
      <c r="BH108" s="193">
        <f>IF(N108="sníž. přenesená",J108,0)</f>
        <v>0</v>
      </c>
      <c r="BI108" s="193">
        <f>IF(N108="nulová",J108,0)</f>
        <v>0</v>
      </c>
      <c r="BJ108" s="21" t="s">
        <v>76</v>
      </c>
      <c r="BK108" s="193">
        <f>ROUND(I108*H108,2)</f>
        <v>0</v>
      </c>
      <c r="BL108" s="21" t="s">
        <v>89</v>
      </c>
      <c r="BM108" s="192" t="s">
        <v>216</v>
      </c>
    </row>
    <row r="109" spans="1:65" s="2" customFormat="1" ht="19.5">
      <c r="A109" s="38"/>
      <c r="B109" s="39"/>
      <c r="C109" s="40"/>
      <c r="D109" s="194" t="s">
        <v>217</v>
      </c>
      <c r="E109" s="40"/>
      <c r="F109" s="195" t="s">
        <v>218</v>
      </c>
      <c r="G109" s="40"/>
      <c r="H109" s="40"/>
      <c r="I109" s="196"/>
      <c r="J109" s="40"/>
      <c r="K109" s="40"/>
      <c r="L109" s="43"/>
      <c r="M109" s="197"/>
      <c r="N109" s="198"/>
      <c r="O109" s="68"/>
      <c r="P109" s="68"/>
      <c r="Q109" s="68"/>
      <c r="R109" s="68"/>
      <c r="S109" s="68"/>
      <c r="T109" s="68"/>
      <c r="U109" s="69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T109" s="21" t="s">
        <v>217</v>
      </c>
      <c r="AU109" s="21" t="s">
        <v>83</v>
      </c>
    </row>
    <row r="110" spans="1:65" s="2" customFormat="1" ht="11.25">
      <c r="A110" s="38"/>
      <c r="B110" s="39"/>
      <c r="C110" s="40"/>
      <c r="D110" s="199" t="s">
        <v>219</v>
      </c>
      <c r="E110" s="40"/>
      <c r="F110" s="200" t="s">
        <v>220</v>
      </c>
      <c r="G110" s="40"/>
      <c r="H110" s="40"/>
      <c r="I110" s="196"/>
      <c r="J110" s="40"/>
      <c r="K110" s="40"/>
      <c r="L110" s="43"/>
      <c r="M110" s="197"/>
      <c r="N110" s="198"/>
      <c r="O110" s="68"/>
      <c r="P110" s="68"/>
      <c r="Q110" s="68"/>
      <c r="R110" s="68"/>
      <c r="S110" s="68"/>
      <c r="T110" s="68"/>
      <c r="U110" s="69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T110" s="21" t="s">
        <v>219</v>
      </c>
      <c r="AU110" s="21" t="s">
        <v>83</v>
      </c>
    </row>
    <row r="111" spans="1:65" s="13" customFormat="1" ht="11.25">
      <c r="B111" s="201"/>
      <c r="C111" s="202"/>
      <c r="D111" s="194" t="s">
        <v>221</v>
      </c>
      <c r="E111" s="203" t="s">
        <v>18</v>
      </c>
      <c r="F111" s="204" t="s">
        <v>222</v>
      </c>
      <c r="G111" s="202"/>
      <c r="H111" s="203" t="s">
        <v>18</v>
      </c>
      <c r="I111" s="205"/>
      <c r="J111" s="202"/>
      <c r="K111" s="202"/>
      <c r="L111" s="206"/>
      <c r="M111" s="207"/>
      <c r="N111" s="208"/>
      <c r="O111" s="208"/>
      <c r="P111" s="208"/>
      <c r="Q111" s="208"/>
      <c r="R111" s="208"/>
      <c r="S111" s="208"/>
      <c r="T111" s="208"/>
      <c r="U111" s="209"/>
      <c r="AT111" s="210" t="s">
        <v>221</v>
      </c>
      <c r="AU111" s="210" t="s">
        <v>83</v>
      </c>
      <c r="AV111" s="13" t="s">
        <v>76</v>
      </c>
      <c r="AW111" s="13" t="s">
        <v>33</v>
      </c>
      <c r="AX111" s="13" t="s">
        <v>71</v>
      </c>
      <c r="AY111" s="210" t="s">
        <v>208</v>
      </c>
    </row>
    <row r="112" spans="1:65" s="13" customFormat="1" ht="11.25">
      <c r="B112" s="201"/>
      <c r="C112" s="202"/>
      <c r="D112" s="194" t="s">
        <v>221</v>
      </c>
      <c r="E112" s="203" t="s">
        <v>18</v>
      </c>
      <c r="F112" s="204" t="s">
        <v>223</v>
      </c>
      <c r="G112" s="202"/>
      <c r="H112" s="203" t="s">
        <v>18</v>
      </c>
      <c r="I112" s="205"/>
      <c r="J112" s="202"/>
      <c r="K112" s="202"/>
      <c r="L112" s="206"/>
      <c r="M112" s="207"/>
      <c r="N112" s="208"/>
      <c r="O112" s="208"/>
      <c r="P112" s="208"/>
      <c r="Q112" s="208"/>
      <c r="R112" s="208"/>
      <c r="S112" s="208"/>
      <c r="T112" s="208"/>
      <c r="U112" s="209"/>
      <c r="AT112" s="210" t="s">
        <v>221</v>
      </c>
      <c r="AU112" s="210" t="s">
        <v>83</v>
      </c>
      <c r="AV112" s="13" t="s">
        <v>76</v>
      </c>
      <c r="AW112" s="13" t="s">
        <v>33</v>
      </c>
      <c r="AX112" s="13" t="s">
        <v>71</v>
      </c>
      <c r="AY112" s="210" t="s">
        <v>208</v>
      </c>
    </row>
    <row r="113" spans="2:51" s="14" customFormat="1" ht="11.25">
      <c r="B113" s="211"/>
      <c r="C113" s="212"/>
      <c r="D113" s="194" t="s">
        <v>221</v>
      </c>
      <c r="E113" s="213" t="s">
        <v>18</v>
      </c>
      <c r="F113" s="214" t="s">
        <v>224</v>
      </c>
      <c r="G113" s="212"/>
      <c r="H113" s="215">
        <v>68.72</v>
      </c>
      <c r="I113" s="216"/>
      <c r="J113" s="212"/>
      <c r="K113" s="212"/>
      <c r="L113" s="217"/>
      <c r="M113" s="218"/>
      <c r="N113" s="219"/>
      <c r="O113" s="219"/>
      <c r="P113" s="219"/>
      <c r="Q113" s="219"/>
      <c r="R113" s="219"/>
      <c r="S113" s="219"/>
      <c r="T113" s="219"/>
      <c r="U113" s="220"/>
      <c r="AT113" s="221" t="s">
        <v>221</v>
      </c>
      <c r="AU113" s="221" t="s">
        <v>83</v>
      </c>
      <c r="AV113" s="14" t="s">
        <v>80</v>
      </c>
      <c r="AW113" s="14" t="s">
        <v>33</v>
      </c>
      <c r="AX113" s="14" t="s">
        <v>71</v>
      </c>
      <c r="AY113" s="221" t="s">
        <v>208</v>
      </c>
    </row>
    <row r="114" spans="2:51" s="14" customFormat="1" ht="11.25">
      <c r="B114" s="211"/>
      <c r="C114" s="212"/>
      <c r="D114" s="194" t="s">
        <v>221</v>
      </c>
      <c r="E114" s="213" t="s">
        <v>18</v>
      </c>
      <c r="F114" s="214" t="s">
        <v>225</v>
      </c>
      <c r="G114" s="212"/>
      <c r="H114" s="215">
        <v>7.89</v>
      </c>
      <c r="I114" s="216"/>
      <c r="J114" s="212"/>
      <c r="K114" s="212"/>
      <c r="L114" s="217"/>
      <c r="M114" s="218"/>
      <c r="N114" s="219"/>
      <c r="O114" s="219"/>
      <c r="P114" s="219"/>
      <c r="Q114" s="219"/>
      <c r="R114" s="219"/>
      <c r="S114" s="219"/>
      <c r="T114" s="219"/>
      <c r="U114" s="220"/>
      <c r="AT114" s="221" t="s">
        <v>221</v>
      </c>
      <c r="AU114" s="221" t="s">
        <v>83</v>
      </c>
      <c r="AV114" s="14" t="s">
        <v>80</v>
      </c>
      <c r="AW114" s="14" t="s">
        <v>33</v>
      </c>
      <c r="AX114" s="14" t="s">
        <v>71</v>
      </c>
      <c r="AY114" s="221" t="s">
        <v>208</v>
      </c>
    </row>
    <row r="115" spans="2:51" s="13" customFormat="1" ht="11.25">
      <c r="B115" s="201"/>
      <c r="C115" s="202"/>
      <c r="D115" s="194" t="s">
        <v>221</v>
      </c>
      <c r="E115" s="203" t="s">
        <v>18</v>
      </c>
      <c r="F115" s="204" t="s">
        <v>226</v>
      </c>
      <c r="G115" s="202"/>
      <c r="H115" s="203" t="s">
        <v>18</v>
      </c>
      <c r="I115" s="205"/>
      <c r="J115" s="202"/>
      <c r="K115" s="202"/>
      <c r="L115" s="206"/>
      <c r="M115" s="207"/>
      <c r="N115" s="208"/>
      <c r="O115" s="208"/>
      <c r="P115" s="208"/>
      <c r="Q115" s="208"/>
      <c r="R115" s="208"/>
      <c r="S115" s="208"/>
      <c r="T115" s="208"/>
      <c r="U115" s="209"/>
      <c r="AT115" s="210" t="s">
        <v>221</v>
      </c>
      <c r="AU115" s="210" t="s">
        <v>83</v>
      </c>
      <c r="AV115" s="13" t="s">
        <v>76</v>
      </c>
      <c r="AW115" s="13" t="s">
        <v>33</v>
      </c>
      <c r="AX115" s="13" t="s">
        <v>71</v>
      </c>
      <c r="AY115" s="210" t="s">
        <v>208</v>
      </c>
    </row>
    <row r="116" spans="2:51" s="14" customFormat="1" ht="11.25">
      <c r="B116" s="211"/>
      <c r="C116" s="212"/>
      <c r="D116" s="194" t="s">
        <v>221</v>
      </c>
      <c r="E116" s="213" t="s">
        <v>18</v>
      </c>
      <c r="F116" s="214" t="s">
        <v>227</v>
      </c>
      <c r="G116" s="212"/>
      <c r="H116" s="215">
        <v>5.58</v>
      </c>
      <c r="I116" s="216"/>
      <c r="J116" s="212"/>
      <c r="K116" s="212"/>
      <c r="L116" s="217"/>
      <c r="M116" s="218"/>
      <c r="N116" s="219"/>
      <c r="O116" s="219"/>
      <c r="P116" s="219"/>
      <c r="Q116" s="219"/>
      <c r="R116" s="219"/>
      <c r="S116" s="219"/>
      <c r="T116" s="219"/>
      <c r="U116" s="220"/>
      <c r="AT116" s="221" t="s">
        <v>221</v>
      </c>
      <c r="AU116" s="221" t="s">
        <v>83</v>
      </c>
      <c r="AV116" s="14" t="s">
        <v>80</v>
      </c>
      <c r="AW116" s="14" t="s">
        <v>33</v>
      </c>
      <c r="AX116" s="14" t="s">
        <v>71</v>
      </c>
      <c r="AY116" s="221" t="s">
        <v>208</v>
      </c>
    </row>
    <row r="117" spans="2:51" s="13" customFormat="1" ht="11.25">
      <c r="B117" s="201"/>
      <c r="C117" s="202"/>
      <c r="D117" s="194" t="s">
        <v>221</v>
      </c>
      <c r="E117" s="203" t="s">
        <v>18</v>
      </c>
      <c r="F117" s="204" t="s">
        <v>228</v>
      </c>
      <c r="G117" s="202"/>
      <c r="H117" s="203" t="s">
        <v>18</v>
      </c>
      <c r="I117" s="205"/>
      <c r="J117" s="202"/>
      <c r="K117" s="202"/>
      <c r="L117" s="206"/>
      <c r="M117" s="207"/>
      <c r="N117" s="208"/>
      <c r="O117" s="208"/>
      <c r="P117" s="208"/>
      <c r="Q117" s="208"/>
      <c r="R117" s="208"/>
      <c r="S117" s="208"/>
      <c r="T117" s="208"/>
      <c r="U117" s="209"/>
      <c r="AT117" s="210" t="s">
        <v>221</v>
      </c>
      <c r="AU117" s="210" t="s">
        <v>83</v>
      </c>
      <c r="AV117" s="13" t="s">
        <v>76</v>
      </c>
      <c r="AW117" s="13" t="s">
        <v>33</v>
      </c>
      <c r="AX117" s="13" t="s">
        <v>71</v>
      </c>
      <c r="AY117" s="210" t="s">
        <v>208</v>
      </c>
    </row>
    <row r="118" spans="2:51" s="14" customFormat="1" ht="11.25">
      <c r="B118" s="211"/>
      <c r="C118" s="212"/>
      <c r="D118" s="194" t="s">
        <v>221</v>
      </c>
      <c r="E118" s="213" t="s">
        <v>18</v>
      </c>
      <c r="F118" s="214" t="s">
        <v>229</v>
      </c>
      <c r="G118" s="212"/>
      <c r="H118" s="215">
        <v>4.5199999999999996</v>
      </c>
      <c r="I118" s="216"/>
      <c r="J118" s="212"/>
      <c r="K118" s="212"/>
      <c r="L118" s="217"/>
      <c r="M118" s="218"/>
      <c r="N118" s="219"/>
      <c r="O118" s="219"/>
      <c r="P118" s="219"/>
      <c r="Q118" s="219"/>
      <c r="R118" s="219"/>
      <c r="S118" s="219"/>
      <c r="T118" s="219"/>
      <c r="U118" s="220"/>
      <c r="AT118" s="221" t="s">
        <v>221</v>
      </c>
      <c r="AU118" s="221" t="s">
        <v>83</v>
      </c>
      <c r="AV118" s="14" t="s">
        <v>80</v>
      </c>
      <c r="AW118" s="14" t="s">
        <v>33</v>
      </c>
      <c r="AX118" s="14" t="s">
        <v>71</v>
      </c>
      <c r="AY118" s="221" t="s">
        <v>208</v>
      </c>
    </row>
    <row r="119" spans="2:51" s="13" customFormat="1" ht="11.25">
      <c r="B119" s="201"/>
      <c r="C119" s="202"/>
      <c r="D119" s="194" t="s">
        <v>221</v>
      </c>
      <c r="E119" s="203" t="s">
        <v>18</v>
      </c>
      <c r="F119" s="204" t="s">
        <v>230</v>
      </c>
      <c r="G119" s="202"/>
      <c r="H119" s="203" t="s">
        <v>18</v>
      </c>
      <c r="I119" s="205"/>
      <c r="J119" s="202"/>
      <c r="K119" s="202"/>
      <c r="L119" s="206"/>
      <c r="M119" s="207"/>
      <c r="N119" s="208"/>
      <c r="O119" s="208"/>
      <c r="P119" s="208"/>
      <c r="Q119" s="208"/>
      <c r="R119" s="208"/>
      <c r="S119" s="208"/>
      <c r="T119" s="208"/>
      <c r="U119" s="209"/>
      <c r="AT119" s="210" t="s">
        <v>221</v>
      </c>
      <c r="AU119" s="210" t="s">
        <v>83</v>
      </c>
      <c r="AV119" s="13" t="s">
        <v>76</v>
      </c>
      <c r="AW119" s="13" t="s">
        <v>33</v>
      </c>
      <c r="AX119" s="13" t="s">
        <v>71</v>
      </c>
      <c r="AY119" s="210" t="s">
        <v>208</v>
      </c>
    </row>
    <row r="120" spans="2:51" s="14" customFormat="1" ht="11.25">
      <c r="B120" s="211"/>
      <c r="C120" s="212"/>
      <c r="D120" s="194" t="s">
        <v>221</v>
      </c>
      <c r="E120" s="213" t="s">
        <v>18</v>
      </c>
      <c r="F120" s="214" t="s">
        <v>231</v>
      </c>
      <c r="G120" s="212"/>
      <c r="H120" s="215">
        <v>1.72</v>
      </c>
      <c r="I120" s="216"/>
      <c r="J120" s="212"/>
      <c r="K120" s="212"/>
      <c r="L120" s="217"/>
      <c r="M120" s="218"/>
      <c r="N120" s="219"/>
      <c r="O120" s="219"/>
      <c r="P120" s="219"/>
      <c r="Q120" s="219"/>
      <c r="R120" s="219"/>
      <c r="S120" s="219"/>
      <c r="T120" s="219"/>
      <c r="U120" s="220"/>
      <c r="AT120" s="221" t="s">
        <v>221</v>
      </c>
      <c r="AU120" s="221" t="s">
        <v>83</v>
      </c>
      <c r="AV120" s="14" t="s">
        <v>80</v>
      </c>
      <c r="AW120" s="14" t="s">
        <v>33</v>
      </c>
      <c r="AX120" s="14" t="s">
        <v>71</v>
      </c>
      <c r="AY120" s="221" t="s">
        <v>208</v>
      </c>
    </row>
    <row r="121" spans="2:51" s="14" customFormat="1" ht="11.25">
      <c r="B121" s="211"/>
      <c r="C121" s="212"/>
      <c r="D121" s="194" t="s">
        <v>221</v>
      </c>
      <c r="E121" s="213" t="s">
        <v>18</v>
      </c>
      <c r="F121" s="214" t="s">
        <v>232</v>
      </c>
      <c r="G121" s="212"/>
      <c r="H121" s="215">
        <v>1.46</v>
      </c>
      <c r="I121" s="216"/>
      <c r="J121" s="212"/>
      <c r="K121" s="212"/>
      <c r="L121" s="217"/>
      <c r="M121" s="218"/>
      <c r="N121" s="219"/>
      <c r="O121" s="219"/>
      <c r="P121" s="219"/>
      <c r="Q121" s="219"/>
      <c r="R121" s="219"/>
      <c r="S121" s="219"/>
      <c r="T121" s="219"/>
      <c r="U121" s="220"/>
      <c r="AT121" s="221" t="s">
        <v>221</v>
      </c>
      <c r="AU121" s="221" t="s">
        <v>83</v>
      </c>
      <c r="AV121" s="14" t="s">
        <v>80</v>
      </c>
      <c r="AW121" s="14" t="s">
        <v>33</v>
      </c>
      <c r="AX121" s="14" t="s">
        <v>71</v>
      </c>
      <c r="AY121" s="221" t="s">
        <v>208</v>
      </c>
    </row>
    <row r="122" spans="2:51" s="14" customFormat="1" ht="11.25">
      <c r="B122" s="211"/>
      <c r="C122" s="212"/>
      <c r="D122" s="194" t="s">
        <v>221</v>
      </c>
      <c r="E122" s="213" t="s">
        <v>18</v>
      </c>
      <c r="F122" s="214" t="s">
        <v>233</v>
      </c>
      <c r="G122" s="212"/>
      <c r="H122" s="215">
        <v>11.58</v>
      </c>
      <c r="I122" s="216"/>
      <c r="J122" s="212"/>
      <c r="K122" s="212"/>
      <c r="L122" s="217"/>
      <c r="M122" s="218"/>
      <c r="N122" s="219"/>
      <c r="O122" s="219"/>
      <c r="P122" s="219"/>
      <c r="Q122" s="219"/>
      <c r="R122" s="219"/>
      <c r="S122" s="219"/>
      <c r="T122" s="219"/>
      <c r="U122" s="220"/>
      <c r="AT122" s="221" t="s">
        <v>221</v>
      </c>
      <c r="AU122" s="221" t="s">
        <v>83</v>
      </c>
      <c r="AV122" s="14" t="s">
        <v>80</v>
      </c>
      <c r="AW122" s="14" t="s">
        <v>33</v>
      </c>
      <c r="AX122" s="14" t="s">
        <v>71</v>
      </c>
      <c r="AY122" s="221" t="s">
        <v>208</v>
      </c>
    </row>
    <row r="123" spans="2:51" s="14" customFormat="1" ht="11.25">
      <c r="B123" s="211"/>
      <c r="C123" s="212"/>
      <c r="D123" s="194" t="s">
        <v>221</v>
      </c>
      <c r="E123" s="213" t="s">
        <v>18</v>
      </c>
      <c r="F123" s="214" t="s">
        <v>234</v>
      </c>
      <c r="G123" s="212"/>
      <c r="H123" s="215">
        <v>1.9</v>
      </c>
      <c r="I123" s="216"/>
      <c r="J123" s="212"/>
      <c r="K123" s="212"/>
      <c r="L123" s="217"/>
      <c r="M123" s="218"/>
      <c r="N123" s="219"/>
      <c r="O123" s="219"/>
      <c r="P123" s="219"/>
      <c r="Q123" s="219"/>
      <c r="R123" s="219"/>
      <c r="S123" s="219"/>
      <c r="T123" s="219"/>
      <c r="U123" s="220"/>
      <c r="AT123" s="221" t="s">
        <v>221</v>
      </c>
      <c r="AU123" s="221" t="s">
        <v>83</v>
      </c>
      <c r="AV123" s="14" t="s">
        <v>80</v>
      </c>
      <c r="AW123" s="14" t="s">
        <v>33</v>
      </c>
      <c r="AX123" s="14" t="s">
        <v>71</v>
      </c>
      <c r="AY123" s="221" t="s">
        <v>208</v>
      </c>
    </row>
    <row r="124" spans="2:51" s="13" customFormat="1" ht="11.25">
      <c r="B124" s="201"/>
      <c r="C124" s="202"/>
      <c r="D124" s="194" t="s">
        <v>221</v>
      </c>
      <c r="E124" s="203" t="s">
        <v>18</v>
      </c>
      <c r="F124" s="204" t="s">
        <v>235</v>
      </c>
      <c r="G124" s="202"/>
      <c r="H124" s="203" t="s">
        <v>18</v>
      </c>
      <c r="I124" s="205"/>
      <c r="J124" s="202"/>
      <c r="K124" s="202"/>
      <c r="L124" s="206"/>
      <c r="M124" s="207"/>
      <c r="N124" s="208"/>
      <c r="O124" s="208"/>
      <c r="P124" s="208"/>
      <c r="Q124" s="208"/>
      <c r="R124" s="208"/>
      <c r="S124" s="208"/>
      <c r="T124" s="208"/>
      <c r="U124" s="209"/>
      <c r="AT124" s="210" t="s">
        <v>221</v>
      </c>
      <c r="AU124" s="210" t="s">
        <v>83</v>
      </c>
      <c r="AV124" s="13" t="s">
        <v>76</v>
      </c>
      <c r="AW124" s="13" t="s">
        <v>33</v>
      </c>
      <c r="AX124" s="13" t="s">
        <v>71</v>
      </c>
      <c r="AY124" s="210" t="s">
        <v>208</v>
      </c>
    </row>
    <row r="125" spans="2:51" s="14" customFormat="1" ht="11.25">
      <c r="B125" s="211"/>
      <c r="C125" s="212"/>
      <c r="D125" s="194" t="s">
        <v>221</v>
      </c>
      <c r="E125" s="213" t="s">
        <v>18</v>
      </c>
      <c r="F125" s="214" t="s">
        <v>236</v>
      </c>
      <c r="G125" s="212"/>
      <c r="H125" s="215">
        <v>9.3800000000000008</v>
      </c>
      <c r="I125" s="216"/>
      <c r="J125" s="212"/>
      <c r="K125" s="212"/>
      <c r="L125" s="217"/>
      <c r="M125" s="218"/>
      <c r="N125" s="219"/>
      <c r="O125" s="219"/>
      <c r="P125" s="219"/>
      <c r="Q125" s="219"/>
      <c r="R125" s="219"/>
      <c r="S125" s="219"/>
      <c r="T125" s="219"/>
      <c r="U125" s="220"/>
      <c r="AT125" s="221" t="s">
        <v>221</v>
      </c>
      <c r="AU125" s="221" t="s">
        <v>83</v>
      </c>
      <c r="AV125" s="14" t="s">
        <v>80</v>
      </c>
      <c r="AW125" s="14" t="s">
        <v>33</v>
      </c>
      <c r="AX125" s="14" t="s">
        <v>71</v>
      </c>
      <c r="AY125" s="221" t="s">
        <v>208</v>
      </c>
    </row>
    <row r="126" spans="2:51" s="13" customFormat="1" ht="11.25">
      <c r="B126" s="201"/>
      <c r="C126" s="202"/>
      <c r="D126" s="194" t="s">
        <v>221</v>
      </c>
      <c r="E126" s="203" t="s">
        <v>18</v>
      </c>
      <c r="F126" s="204" t="s">
        <v>237</v>
      </c>
      <c r="G126" s="202"/>
      <c r="H126" s="203" t="s">
        <v>18</v>
      </c>
      <c r="I126" s="205"/>
      <c r="J126" s="202"/>
      <c r="K126" s="202"/>
      <c r="L126" s="206"/>
      <c r="M126" s="207"/>
      <c r="N126" s="208"/>
      <c r="O126" s="208"/>
      <c r="P126" s="208"/>
      <c r="Q126" s="208"/>
      <c r="R126" s="208"/>
      <c r="S126" s="208"/>
      <c r="T126" s="208"/>
      <c r="U126" s="209"/>
      <c r="AT126" s="210" t="s">
        <v>221</v>
      </c>
      <c r="AU126" s="210" t="s">
        <v>83</v>
      </c>
      <c r="AV126" s="13" t="s">
        <v>76</v>
      </c>
      <c r="AW126" s="13" t="s">
        <v>33</v>
      </c>
      <c r="AX126" s="13" t="s">
        <v>71</v>
      </c>
      <c r="AY126" s="210" t="s">
        <v>208</v>
      </c>
    </row>
    <row r="127" spans="2:51" s="14" customFormat="1" ht="11.25">
      <c r="B127" s="211"/>
      <c r="C127" s="212"/>
      <c r="D127" s="194" t="s">
        <v>221</v>
      </c>
      <c r="E127" s="213" t="s">
        <v>18</v>
      </c>
      <c r="F127" s="214" t="s">
        <v>238</v>
      </c>
      <c r="G127" s="212"/>
      <c r="H127" s="215">
        <v>60.9</v>
      </c>
      <c r="I127" s="216"/>
      <c r="J127" s="212"/>
      <c r="K127" s="212"/>
      <c r="L127" s="217"/>
      <c r="M127" s="218"/>
      <c r="N127" s="219"/>
      <c r="O127" s="219"/>
      <c r="P127" s="219"/>
      <c r="Q127" s="219"/>
      <c r="R127" s="219"/>
      <c r="S127" s="219"/>
      <c r="T127" s="219"/>
      <c r="U127" s="220"/>
      <c r="AT127" s="221" t="s">
        <v>221</v>
      </c>
      <c r="AU127" s="221" t="s">
        <v>83</v>
      </c>
      <c r="AV127" s="14" t="s">
        <v>80</v>
      </c>
      <c r="AW127" s="14" t="s">
        <v>33</v>
      </c>
      <c r="AX127" s="14" t="s">
        <v>71</v>
      </c>
      <c r="AY127" s="221" t="s">
        <v>208</v>
      </c>
    </row>
    <row r="128" spans="2:51" s="13" customFormat="1" ht="11.25">
      <c r="B128" s="201"/>
      <c r="C128" s="202"/>
      <c r="D128" s="194" t="s">
        <v>221</v>
      </c>
      <c r="E128" s="203" t="s">
        <v>18</v>
      </c>
      <c r="F128" s="204" t="s">
        <v>239</v>
      </c>
      <c r="G128" s="202"/>
      <c r="H128" s="203" t="s">
        <v>18</v>
      </c>
      <c r="I128" s="205"/>
      <c r="J128" s="202"/>
      <c r="K128" s="202"/>
      <c r="L128" s="206"/>
      <c r="M128" s="207"/>
      <c r="N128" s="208"/>
      <c r="O128" s="208"/>
      <c r="P128" s="208"/>
      <c r="Q128" s="208"/>
      <c r="R128" s="208"/>
      <c r="S128" s="208"/>
      <c r="T128" s="208"/>
      <c r="U128" s="209"/>
      <c r="AT128" s="210" t="s">
        <v>221</v>
      </c>
      <c r="AU128" s="210" t="s">
        <v>83</v>
      </c>
      <c r="AV128" s="13" t="s">
        <v>76</v>
      </c>
      <c r="AW128" s="13" t="s">
        <v>33</v>
      </c>
      <c r="AX128" s="13" t="s">
        <v>71</v>
      </c>
      <c r="AY128" s="210" t="s">
        <v>208</v>
      </c>
    </row>
    <row r="129" spans="1:65" s="14" customFormat="1" ht="11.25">
      <c r="B129" s="211"/>
      <c r="C129" s="212"/>
      <c r="D129" s="194" t="s">
        <v>221</v>
      </c>
      <c r="E129" s="213" t="s">
        <v>18</v>
      </c>
      <c r="F129" s="214" t="s">
        <v>240</v>
      </c>
      <c r="G129" s="212"/>
      <c r="H129" s="215">
        <v>6</v>
      </c>
      <c r="I129" s="216"/>
      <c r="J129" s="212"/>
      <c r="K129" s="212"/>
      <c r="L129" s="217"/>
      <c r="M129" s="218"/>
      <c r="N129" s="219"/>
      <c r="O129" s="219"/>
      <c r="P129" s="219"/>
      <c r="Q129" s="219"/>
      <c r="R129" s="219"/>
      <c r="S129" s="219"/>
      <c r="T129" s="219"/>
      <c r="U129" s="220"/>
      <c r="AT129" s="221" t="s">
        <v>221</v>
      </c>
      <c r="AU129" s="221" t="s">
        <v>83</v>
      </c>
      <c r="AV129" s="14" t="s">
        <v>80</v>
      </c>
      <c r="AW129" s="14" t="s">
        <v>33</v>
      </c>
      <c r="AX129" s="14" t="s">
        <v>71</v>
      </c>
      <c r="AY129" s="221" t="s">
        <v>208</v>
      </c>
    </row>
    <row r="130" spans="1:65" s="15" customFormat="1" ht="11.25">
      <c r="B130" s="222"/>
      <c r="C130" s="223"/>
      <c r="D130" s="194" t="s">
        <v>221</v>
      </c>
      <c r="E130" s="224" t="s">
        <v>18</v>
      </c>
      <c r="F130" s="225" t="s">
        <v>241</v>
      </c>
      <c r="G130" s="223"/>
      <c r="H130" s="226">
        <v>179.65</v>
      </c>
      <c r="I130" s="227"/>
      <c r="J130" s="223"/>
      <c r="K130" s="223"/>
      <c r="L130" s="228"/>
      <c r="M130" s="229"/>
      <c r="N130" s="230"/>
      <c r="O130" s="230"/>
      <c r="P130" s="230"/>
      <c r="Q130" s="230"/>
      <c r="R130" s="230"/>
      <c r="S130" s="230"/>
      <c r="T130" s="230"/>
      <c r="U130" s="231"/>
      <c r="AT130" s="232" t="s">
        <v>221</v>
      </c>
      <c r="AU130" s="232" t="s">
        <v>83</v>
      </c>
      <c r="AV130" s="15" t="s">
        <v>83</v>
      </c>
      <c r="AW130" s="15" t="s">
        <v>33</v>
      </c>
      <c r="AX130" s="15" t="s">
        <v>71</v>
      </c>
      <c r="AY130" s="232" t="s">
        <v>208</v>
      </c>
    </row>
    <row r="131" spans="1:65" s="13" customFormat="1" ht="11.25">
      <c r="B131" s="201"/>
      <c r="C131" s="202"/>
      <c r="D131" s="194" t="s">
        <v>221</v>
      </c>
      <c r="E131" s="203" t="s">
        <v>18</v>
      </c>
      <c r="F131" s="204" t="s">
        <v>242</v>
      </c>
      <c r="G131" s="202"/>
      <c r="H131" s="203" t="s">
        <v>18</v>
      </c>
      <c r="I131" s="205"/>
      <c r="J131" s="202"/>
      <c r="K131" s="202"/>
      <c r="L131" s="206"/>
      <c r="M131" s="207"/>
      <c r="N131" s="208"/>
      <c r="O131" s="208"/>
      <c r="P131" s="208"/>
      <c r="Q131" s="208"/>
      <c r="R131" s="208"/>
      <c r="S131" s="208"/>
      <c r="T131" s="208"/>
      <c r="U131" s="209"/>
      <c r="AT131" s="210" t="s">
        <v>221</v>
      </c>
      <c r="AU131" s="210" t="s">
        <v>83</v>
      </c>
      <c r="AV131" s="13" t="s">
        <v>76</v>
      </c>
      <c r="AW131" s="13" t="s">
        <v>33</v>
      </c>
      <c r="AX131" s="13" t="s">
        <v>71</v>
      </c>
      <c r="AY131" s="210" t="s">
        <v>208</v>
      </c>
    </row>
    <row r="132" spans="1:65" s="13" customFormat="1" ht="11.25">
      <c r="B132" s="201"/>
      <c r="C132" s="202"/>
      <c r="D132" s="194" t="s">
        <v>221</v>
      </c>
      <c r="E132" s="203" t="s">
        <v>18</v>
      </c>
      <c r="F132" s="204" t="s">
        <v>243</v>
      </c>
      <c r="G132" s="202"/>
      <c r="H132" s="203" t="s">
        <v>18</v>
      </c>
      <c r="I132" s="205"/>
      <c r="J132" s="202"/>
      <c r="K132" s="202"/>
      <c r="L132" s="206"/>
      <c r="M132" s="207"/>
      <c r="N132" s="208"/>
      <c r="O132" s="208"/>
      <c r="P132" s="208"/>
      <c r="Q132" s="208"/>
      <c r="R132" s="208"/>
      <c r="S132" s="208"/>
      <c r="T132" s="208"/>
      <c r="U132" s="209"/>
      <c r="AT132" s="210" t="s">
        <v>221</v>
      </c>
      <c r="AU132" s="210" t="s">
        <v>83</v>
      </c>
      <c r="AV132" s="13" t="s">
        <v>76</v>
      </c>
      <c r="AW132" s="13" t="s">
        <v>33</v>
      </c>
      <c r="AX132" s="13" t="s">
        <v>71</v>
      </c>
      <c r="AY132" s="210" t="s">
        <v>208</v>
      </c>
    </row>
    <row r="133" spans="1:65" s="14" customFormat="1" ht="11.25">
      <c r="B133" s="211"/>
      <c r="C133" s="212"/>
      <c r="D133" s="194" t="s">
        <v>221</v>
      </c>
      <c r="E133" s="213" t="s">
        <v>18</v>
      </c>
      <c r="F133" s="214" t="s">
        <v>244</v>
      </c>
      <c r="G133" s="212"/>
      <c r="H133" s="215">
        <v>8.85</v>
      </c>
      <c r="I133" s="216"/>
      <c r="J133" s="212"/>
      <c r="K133" s="212"/>
      <c r="L133" s="217"/>
      <c r="M133" s="218"/>
      <c r="N133" s="219"/>
      <c r="O133" s="219"/>
      <c r="P133" s="219"/>
      <c r="Q133" s="219"/>
      <c r="R133" s="219"/>
      <c r="S133" s="219"/>
      <c r="T133" s="219"/>
      <c r="U133" s="220"/>
      <c r="AT133" s="221" t="s">
        <v>221</v>
      </c>
      <c r="AU133" s="221" t="s">
        <v>83</v>
      </c>
      <c r="AV133" s="14" t="s">
        <v>80</v>
      </c>
      <c r="AW133" s="14" t="s">
        <v>33</v>
      </c>
      <c r="AX133" s="14" t="s">
        <v>71</v>
      </c>
      <c r="AY133" s="221" t="s">
        <v>208</v>
      </c>
    </row>
    <row r="134" spans="1:65" s="13" customFormat="1" ht="11.25">
      <c r="B134" s="201"/>
      <c r="C134" s="202"/>
      <c r="D134" s="194" t="s">
        <v>221</v>
      </c>
      <c r="E134" s="203" t="s">
        <v>18</v>
      </c>
      <c r="F134" s="204" t="s">
        <v>245</v>
      </c>
      <c r="G134" s="202"/>
      <c r="H134" s="203" t="s">
        <v>18</v>
      </c>
      <c r="I134" s="205"/>
      <c r="J134" s="202"/>
      <c r="K134" s="202"/>
      <c r="L134" s="206"/>
      <c r="M134" s="207"/>
      <c r="N134" s="208"/>
      <c r="O134" s="208"/>
      <c r="P134" s="208"/>
      <c r="Q134" s="208"/>
      <c r="R134" s="208"/>
      <c r="S134" s="208"/>
      <c r="T134" s="208"/>
      <c r="U134" s="209"/>
      <c r="AT134" s="210" t="s">
        <v>221</v>
      </c>
      <c r="AU134" s="210" t="s">
        <v>83</v>
      </c>
      <c r="AV134" s="13" t="s">
        <v>76</v>
      </c>
      <c r="AW134" s="13" t="s">
        <v>33</v>
      </c>
      <c r="AX134" s="13" t="s">
        <v>71</v>
      </c>
      <c r="AY134" s="210" t="s">
        <v>208</v>
      </c>
    </row>
    <row r="135" spans="1:65" s="14" customFormat="1" ht="11.25">
      <c r="B135" s="211"/>
      <c r="C135" s="212"/>
      <c r="D135" s="194" t="s">
        <v>221</v>
      </c>
      <c r="E135" s="213" t="s">
        <v>18</v>
      </c>
      <c r="F135" s="214" t="s">
        <v>246</v>
      </c>
      <c r="G135" s="212"/>
      <c r="H135" s="215">
        <v>60.66</v>
      </c>
      <c r="I135" s="216"/>
      <c r="J135" s="212"/>
      <c r="K135" s="212"/>
      <c r="L135" s="217"/>
      <c r="M135" s="218"/>
      <c r="N135" s="219"/>
      <c r="O135" s="219"/>
      <c r="P135" s="219"/>
      <c r="Q135" s="219"/>
      <c r="R135" s="219"/>
      <c r="S135" s="219"/>
      <c r="T135" s="219"/>
      <c r="U135" s="220"/>
      <c r="AT135" s="221" t="s">
        <v>221</v>
      </c>
      <c r="AU135" s="221" t="s">
        <v>83</v>
      </c>
      <c r="AV135" s="14" t="s">
        <v>80</v>
      </c>
      <c r="AW135" s="14" t="s">
        <v>33</v>
      </c>
      <c r="AX135" s="14" t="s">
        <v>71</v>
      </c>
      <c r="AY135" s="221" t="s">
        <v>208</v>
      </c>
    </row>
    <row r="136" spans="1:65" s="15" customFormat="1" ht="11.25">
      <c r="B136" s="222"/>
      <c r="C136" s="223"/>
      <c r="D136" s="194" t="s">
        <v>221</v>
      </c>
      <c r="E136" s="224" t="s">
        <v>18</v>
      </c>
      <c r="F136" s="225" t="s">
        <v>241</v>
      </c>
      <c r="G136" s="223"/>
      <c r="H136" s="226">
        <v>69.510000000000005</v>
      </c>
      <c r="I136" s="227"/>
      <c r="J136" s="223"/>
      <c r="K136" s="223"/>
      <c r="L136" s="228"/>
      <c r="M136" s="229"/>
      <c r="N136" s="230"/>
      <c r="O136" s="230"/>
      <c r="P136" s="230"/>
      <c r="Q136" s="230"/>
      <c r="R136" s="230"/>
      <c r="S136" s="230"/>
      <c r="T136" s="230"/>
      <c r="U136" s="231"/>
      <c r="AT136" s="232" t="s">
        <v>221</v>
      </c>
      <c r="AU136" s="232" t="s">
        <v>83</v>
      </c>
      <c r="AV136" s="15" t="s">
        <v>83</v>
      </c>
      <c r="AW136" s="15" t="s">
        <v>33</v>
      </c>
      <c r="AX136" s="15" t="s">
        <v>71</v>
      </c>
      <c r="AY136" s="232" t="s">
        <v>208</v>
      </c>
    </row>
    <row r="137" spans="1:65" s="16" customFormat="1" ht="11.25">
      <c r="B137" s="233"/>
      <c r="C137" s="234"/>
      <c r="D137" s="194" t="s">
        <v>221</v>
      </c>
      <c r="E137" s="235" t="s">
        <v>18</v>
      </c>
      <c r="F137" s="236" t="s">
        <v>247</v>
      </c>
      <c r="G137" s="234"/>
      <c r="H137" s="237">
        <v>249.16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1"/>
      <c r="U137" s="242"/>
      <c r="AT137" s="243" t="s">
        <v>221</v>
      </c>
      <c r="AU137" s="243" t="s">
        <v>83</v>
      </c>
      <c r="AV137" s="16" t="s">
        <v>89</v>
      </c>
      <c r="AW137" s="16" t="s">
        <v>33</v>
      </c>
      <c r="AX137" s="16" t="s">
        <v>76</v>
      </c>
      <c r="AY137" s="243" t="s">
        <v>208</v>
      </c>
    </row>
    <row r="138" spans="1:65" s="12" customFormat="1" ht="22.9" customHeight="1">
      <c r="B138" s="166"/>
      <c r="C138" s="167"/>
      <c r="D138" s="168" t="s">
        <v>70</v>
      </c>
      <c r="E138" s="180" t="s">
        <v>248</v>
      </c>
      <c r="F138" s="180" t="s">
        <v>249</v>
      </c>
      <c r="G138" s="167"/>
      <c r="H138" s="167"/>
      <c r="I138" s="170"/>
      <c r="J138" s="181">
        <f>BK138</f>
        <v>0</v>
      </c>
      <c r="K138" s="167"/>
      <c r="L138" s="172"/>
      <c r="M138" s="173"/>
      <c r="N138" s="174"/>
      <c r="O138" s="174"/>
      <c r="P138" s="175">
        <f>P139+P144+P267+P383+P458</f>
        <v>0</v>
      </c>
      <c r="Q138" s="174"/>
      <c r="R138" s="175">
        <f>R139+R144+R267+R383+R458</f>
        <v>1.2703000000000001E-2</v>
      </c>
      <c r="S138" s="174"/>
      <c r="T138" s="175">
        <f>T139+T144+T267+T383+T458</f>
        <v>202.19644000000005</v>
      </c>
      <c r="U138" s="176"/>
      <c r="AR138" s="177" t="s">
        <v>76</v>
      </c>
      <c r="AT138" s="178" t="s">
        <v>70</v>
      </c>
      <c r="AU138" s="178" t="s">
        <v>76</v>
      </c>
      <c r="AY138" s="177" t="s">
        <v>208</v>
      </c>
      <c r="BK138" s="179">
        <f>BK139+BK144+BK267+BK383+BK458</f>
        <v>0</v>
      </c>
    </row>
    <row r="139" spans="1:65" s="12" customFormat="1" ht="20.85" customHeight="1">
      <c r="B139" s="166"/>
      <c r="C139" s="167"/>
      <c r="D139" s="168" t="s">
        <v>70</v>
      </c>
      <c r="E139" s="180" t="s">
        <v>250</v>
      </c>
      <c r="F139" s="180" t="s">
        <v>251</v>
      </c>
      <c r="G139" s="167"/>
      <c r="H139" s="167"/>
      <c r="I139" s="170"/>
      <c r="J139" s="181">
        <f>BK139</f>
        <v>0</v>
      </c>
      <c r="K139" s="167"/>
      <c r="L139" s="172"/>
      <c r="M139" s="173"/>
      <c r="N139" s="174"/>
      <c r="O139" s="174"/>
      <c r="P139" s="175">
        <f>SUM(P140:P143)</f>
        <v>0</v>
      </c>
      <c r="Q139" s="174"/>
      <c r="R139" s="175">
        <f>SUM(R140:R143)</f>
        <v>0</v>
      </c>
      <c r="S139" s="174"/>
      <c r="T139" s="175">
        <f>SUM(T140:T143)</f>
        <v>0</v>
      </c>
      <c r="U139" s="176"/>
      <c r="AR139" s="177" t="s">
        <v>76</v>
      </c>
      <c r="AT139" s="178" t="s">
        <v>70</v>
      </c>
      <c r="AU139" s="178" t="s">
        <v>80</v>
      </c>
      <c r="AY139" s="177" t="s">
        <v>208</v>
      </c>
      <c r="BK139" s="179">
        <f>SUM(BK140:BK143)</f>
        <v>0</v>
      </c>
    </row>
    <row r="140" spans="1:65" s="2" customFormat="1" ht="33" customHeight="1">
      <c r="A140" s="38"/>
      <c r="B140" s="39"/>
      <c r="C140" s="182" t="s">
        <v>80</v>
      </c>
      <c r="D140" s="182" t="s">
        <v>212</v>
      </c>
      <c r="E140" s="183" t="s">
        <v>252</v>
      </c>
      <c r="F140" s="184" t="s">
        <v>253</v>
      </c>
      <c r="G140" s="185" t="s">
        <v>129</v>
      </c>
      <c r="H140" s="186">
        <v>467.56</v>
      </c>
      <c r="I140" s="187"/>
      <c r="J140" s="186">
        <f>ROUND(I140*H140,2)</f>
        <v>0</v>
      </c>
      <c r="K140" s="184" t="s">
        <v>215</v>
      </c>
      <c r="L140" s="43"/>
      <c r="M140" s="188" t="s">
        <v>18</v>
      </c>
      <c r="N140" s="189" t="s">
        <v>42</v>
      </c>
      <c r="O140" s="68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0">
        <f>S140*H140</f>
        <v>0</v>
      </c>
      <c r="U140" s="191" t="s">
        <v>18</v>
      </c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89</v>
      </c>
      <c r="AT140" s="192" t="s">
        <v>212</v>
      </c>
      <c r="AU140" s="192" t="s">
        <v>83</v>
      </c>
      <c r="AY140" s="21" t="s">
        <v>208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21" t="s">
        <v>76</v>
      </c>
      <c r="BK140" s="193">
        <f>ROUND(I140*H140,2)</f>
        <v>0</v>
      </c>
      <c r="BL140" s="21" t="s">
        <v>89</v>
      </c>
      <c r="BM140" s="192" t="s">
        <v>254</v>
      </c>
    </row>
    <row r="141" spans="1:65" s="2" customFormat="1" ht="19.5">
      <c r="A141" s="38"/>
      <c r="B141" s="39"/>
      <c r="C141" s="40"/>
      <c r="D141" s="194" t="s">
        <v>217</v>
      </c>
      <c r="E141" s="40"/>
      <c r="F141" s="195" t="s">
        <v>255</v>
      </c>
      <c r="G141" s="40"/>
      <c r="H141" s="40"/>
      <c r="I141" s="196"/>
      <c r="J141" s="40"/>
      <c r="K141" s="40"/>
      <c r="L141" s="43"/>
      <c r="M141" s="197"/>
      <c r="N141" s="198"/>
      <c r="O141" s="68"/>
      <c r="P141" s="68"/>
      <c r="Q141" s="68"/>
      <c r="R141" s="68"/>
      <c r="S141" s="68"/>
      <c r="T141" s="68"/>
      <c r="U141" s="69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21" t="s">
        <v>217</v>
      </c>
      <c r="AU141" s="21" t="s">
        <v>83</v>
      </c>
    </row>
    <row r="142" spans="1:65" s="2" customFormat="1" ht="11.25">
      <c r="A142" s="38"/>
      <c r="B142" s="39"/>
      <c r="C142" s="40"/>
      <c r="D142" s="199" t="s">
        <v>219</v>
      </c>
      <c r="E142" s="40"/>
      <c r="F142" s="200" t="s">
        <v>256</v>
      </c>
      <c r="G142" s="40"/>
      <c r="H142" s="40"/>
      <c r="I142" s="196"/>
      <c r="J142" s="40"/>
      <c r="K142" s="40"/>
      <c r="L142" s="43"/>
      <c r="M142" s="197"/>
      <c r="N142" s="198"/>
      <c r="O142" s="68"/>
      <c r="P142" s="68"/>
      <c r="Q142" s="68"/>
      <c r="R142" s="68"/>
      <c r="S142" s="68"/>
      <c r="T142" s="68"/>
      <c r="U142" s="69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21" t="s">
        <v>219</v>
      </c>
      <c r="AU142" s="21" t="s">
        <v>83</v>
      </c>
    </row>
    <row r="143" spans="1:65" s="14" customFormat="1" ht="11.25">
      <c r="B143" s="211"/>
      <c r="C143" s="212"/>
      <c r="D143" s="194" t="s">
        <v>221</v>
      </c>
      <c r="E143" s="213" t="s">
        <v>18</v>
      </c>
      <c r="F143" s="214" t="s">
        <v>131</v>
      </c>
      <c r="G143" s="212"/>
      <c r="H143" s="215">
        <v>467.56</v>
      </c>
      <c r="I143" s="216"/>
      <c r="J143" s="212"/>
      <c r="K143" s="212"/>
      <c r="L143" s="217"/>
      <c r="M143" s="218"/>
      <c r="N143" s="219"/>
      <c r="O143" s="219"/>
      <c r="P143" s="219"/>
      <c r="Q143" s="219"/>
      <c r="R143" s="219"/>
      <c r="S143" s="219"/>
      <c r="T143" s="219"/>
      <c r="U143" s="220"/>
      <c r="AT143" s="221" t="s">
        <v>221</v>
      </c>
      <c r="AU143" s="221" t="s">
        <v>83</v>
      </c>
      <c r="AV143" s="14" t="s">
        <v>80</v>
      </c>
      <c r="AW143" s="14" t="s">
        <v>33</v>
      </c>
      <c r="AX143" s="14" t="s">
        <v>76</v>
      </c>
      <c r="AY143" s="221" t="s">
        <v>208</v>
      </c>
    </row>
    <row r="144" spans="1:65" s="12" customFormat="1" ht="20.85" customHeight="1">
      <c r="B144" s="166"/>
      <c r="C144" s="167"/>
      <c r="D144" s="168" t="s">
        <v>70</v>
      </c>
      <c r="E144" s="180" t="s">
        <v>257</v>
      </c>
      <c r="F144" s="180" t="s">
        <v>258</v>
      </c>
      <c r="G144" s="167"/>
      <c r="H144" s="167"/>
      <c r="I144" s="170"/>
      <c r="J144" s="181">
        <f>BK144</f>
        <v>0</v>
      </c>
      <c r="K144" s="167"/>
      <c r="L144" s="172"/>
      <c r="M144" s="173"/>
      <c r="N144" s="174"/>
      <c r="O144" s="174"/>
      <c r="P144" s="175">
        <f>SUM(P145:P266)</f>
        <v>0</v>
      </c>
      <c r="Q144" s="174"/>
      <c r="R144" s="175">
        <f>SUM(R145:R266)</f>
        <v>0</v>
      </c>
      <c r="S144" s="174"/>
      <c r="T144" s="175">
        <f>SUM(T145:T266)</f>
        <v>180.20354000000003</v>
      </c>
      <c r="U144" s="176"/>
      <c r="AR144" s="177" t="s">
        <v>76</v>
      </c>
      <c r="AT144" s="178" t="s">
        <v>70</v>
      </c>
      <c r="AU144" s="178" t="s">
        <v>80</v>
      </c>
      <c r="AY144" s="177" t="s">
        <v>208</v>
      </c>
      <c r="BK144" s="179">
        <f>SUM(BK145:BK266)</f>
        <v>0</v>
      </c>
    </row>
    <row r="145" spans="1:65" s="2" customFormat="1" ht="16.5" customHeight="1">
      <c r="A145" s="38"/>
      <c r="B145" s="39"/>
      <c r="C145" s="182" t="s">
        <v>83</v>
      </c>
      <c r="D145" s="182" t="s">
        <v>212</v>
      </c>
      <c r="E145" s="183" t="s">
        <v>259</v>
      </c>
      <c r="F145" s="184" t="s">
        <v>260</v>
      </c>
      <c r="G145" s="185" t="s">
        <v>161</v>
      </c>
      <c r="H145" s="186">
        <v>0.11</v>
      </c>
      <c r="I145" s="187"/>
      <c r="J145" s="186">
        <f>ROUND(I145*H145,2)</f>
        <v>0</v>
      </c>
      <c r="K145" s="184" t="s">
        <v>215</v>
      </c>
      <c r="L145" s="43"/>
      <c r="M145" s="188" t="s">
        <v>18</v>
      </c>
      <c r="N145" s="189" t="s">
        <v>42</v>
      </c>
      <c r="O145" s="68"/>
      <c r="P145" s="190">
        <f>O145*H145</f>
        <v>0</v>
      </c>
      <c r="Q145" s="190">
        <v>0</v>
      </c>
      <c r="R145" s="190">
        <f>Q145*H145</f>
        <v>0</v>
      </c>
      <c r="S145" s="190">
        <v>2.4</v>
      </c>
      <c r="T145" s="190">
        <f>S145*H145</f>
        <v>0.26400000000000001</v>
      </c>
      <c r="U145" s="191" t="s">
        <v>18</v>
      </c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89</v>
      </c>
      <c r="AT145" s="192" t="s">
        <v>212</v>
      </c>
      <c r="AU145" s="192" t="s">
        <v>83</v>
      </c>
      <c r="AY145" s="21" t="s">
        <v>208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21" t="s">
        <v>76</v>
      </c>
      <c r="BK145" s="193">
        <f>ROUND(I145*H145,2)</f>
        <v>0</v>
      </c>
      <c r="BL145" s="21" t="s">
        <v>89</v>
      </c>
      <c r="BM145" s="192" t="s">
        <v>261</v>
      </c>
    </row>
    <row r="146" spans="1:65" s="2" customFormat="1" ht="11.25">
      <c r="A146" s="38"/>
      <c r="B146" s="39"/>
      <c r="C146" s="40"/>
      <c r="D146" s="194" t="s">
        <v>217</v>
      </c>
      <c r="E146" s="40"/>
      <c r="F146" s="195" t="s">
        <v>262</v>
      </c>
      <c r="G146" s="40"/>
      <c r="H146" s="40"/>
      <c r="I146" s="196"/>
      <c r="J146" s="40"/>
      <c r="K146" s="40"/>
      <c r="L146" s="43"/>
      <c r="M146" s="197"/>
      <c r="N146" s="198"/>
      <c r="O146" s="68"/>
      <c r="P146" s="68"/>
      <c r="Q146" s="68"/>
      <c r="R146" s="68"/>
      <c r="S146" s="68"/>
      <c r="T146" s="68"/>
      <c r="U146" s="69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21" t="s">
        <v>217</v>
      </c>
      <c r="AU146" s="21" t="s">
        <v>83</v>
      </c>
    </row>
    <row r="147" spans="1:65" s="2" customFormat="1" ht="11.25">
      <c r="A147" s="38"/>
      <c r="B147" s="39"/>
      <c r="C147" s="40"/>
      <c r="D147" s="199" t="s">
        <v>219</v>
      </c>
      <c r="E147" s="40"/>
      <c r="F147" s="200" t="s">
        <v>263</v>
      </c>
      <c r="G147" s="40"/>
      <c r="H147" s="40"/>
      <c r="I147" s="196"/>
      <c r="J147" s="40"/>
      <c r="K147" s="40"/>
      <c r="L147" s="43"/>
      <c r="M147" s="197"/>
      <c r="N147" s="198"/>
      <c r="O147" s="68"/>
      <c r="P147" s="68"/>
      <c r="Q147" s="68"/>
      <c r="R147" s="68"/>
      <c r="S147" s="68"/>
      <c r="T147" s="68"/>
      <c r="U147" s="69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21" t="s">
        <v>219</v>
      </c>
      <c r="AU147" s="21" t="s">
        <v>83</v>
      </c>
    </row>
    <row r="148" spans="1:65" s="13" customFormat="1" ht="11.25">
      <c r="B148" s="201"/>
      <c r="C148" s="202"/>
      <c r="D148" s="194" t="s">
        <v>221</v>
      </c>
      <c r="E148" s="203" t="s">
        <v>18</v>
      </c>
      <c r="F148" s="204" t="s">
        <v>264</v>
      </c>
      <c r="G148" s="202"/>
      <c r="H148" s="203" t="s">
        <v>18</v>
      </c>
      <c r="I148" s="205"/>
      <c r="J148" s="202"/>
      <c r="K148" s="202"/>
      <c r="L148" s="206"/>
      <c r="M148" s="207"/>
      <c r="N148" s="208"/>
      <c r="O148" s="208"/>
      <c r="P148" s="208"/>
      <c r="Q148" s="208"/>
      <c r="R148" s="208"/>
      <c r="S148" s="208"/>
      <c r="T148" s="208"/>
      <c r="U148" s="209"/>
      <c r="AT148" s="210" t="s">
        <v>221</v>
      </c>
      <c r="AU148" s="210" t="s">
        <v>83</v>
      </c>
      <c r="AV148" s="13" t="s">
        <v>76</v>
      </c>
      <c r="AW148" s="13" t="s">
        <v>33</v>
      </c>
      <c r="AX148" s="13" t="s">
        <v>71</v>
      </c>
      <c r="AY148" s="210" t="s">
        <v>208</v>
      </c>
    </row>
    <row r="149" spans="1:65" s="14" customFormat="1" ht="11.25">
      <c r="B149" s="211"/>
      <c r="C149" s="212"/>
      <c r="D149" s="194" t="s">
        <v>221</v>
      </c>
      <c r="E149" s="213" t="s">
        <v>18</v>
      </c>
      <c r="F149" s="214" t="s">
        <v>265</v>
      </c>
      <c r="G149" s="212"/>
      <c r="H149" s="215">
        <v>0.11</v>
      </c>
      <c r="I149" s="216"/>
      <c r="J149" s="212"/>
      <c r="K149" s="212"/>
      <c r="L149" s="217"/>
      <c r="M149" s="218"/>
      <c r="N149" s="219"/>
      <c r="O149" s="219"/>
      <c r="P149" s="219"/>
      <c r="Q149" s="219"/>
      <c r="R149" s="219"/>
      <c r="S149" s="219"/>
      <c r="T149" s="219"/>
      <c r="U149" s="220"/>
      <c r="AT149" s="221" t="s">
        <v>221</v>
      </c>
      <c r="AU149" s="221" t="s">
        <v>83</v>
      </c>
      <c r="AV149" s="14" t="s">
        <v>80</v>
      </c>
      <c r="AW149" s="14" t="s">
        <v>33</v>
      </c>
      <c r="AX149" s="14" t="s">
        <v>76</v>
      </c>
      <c r="AY149" s="221" t="s">
        <v>208</v>
      </c>
    </row>
    <row r="150" spans="1:65" s="2" customFormat="1" ht="24.2" customHeight="1">
      <c r="A150" s="38"/>
      <c r="B150" s="39"/>
      <c r="C150" s="182" t="s">
        <v>89</v>
      </c>
      <c r="D150" s="182" t="s">
        <v>212</v>
      </c>
      <c r="E150" s="183" t="s">
        <v>266</v>
      </c>
      <c r="F150" s="184" t="s">
        <v>267</v>
      </c>
      <c r="G150" s="185" t="s">
        <v>129</v>
      </c>
      <c r="H150" s="186">
        <v>177.81</v>
      </c>
      <c r="I150" s="187"/>
      <c r="J150" s="186">
        <f>ROUND(I150*H150,2)</f>
        <v>0</v>
      </c>
      <c r="K150" s="184" t="s">
        <v>215</v>
      </c>
      <c r="L150" s="43"/>
      <c r="M150" s="188" t="s">
        <v>18</v>
      </c>
      <c r="N150" s="189" t="s">
        <v>42</v>
      </c>
      <c r="O150" s="68"/>
      <c r="P150" s="190">
        <f>O150*H150</f>
        <v>0</v>
      </c>
      <c r="Q150" s="190">
        <v>0</v>
      </c>
      <c r="R150" s="190">
        <f>Q150*H150</f>
        <v>0</v>
      </c>
      <c r="S150" s="190">
        <v>0.20799999999999999</v>
      </c>
      <c r="T150" s="190">
        <f>S150*H150</f>
        <v>36.984479999999998</v>
      </c>
      <c r="U150" s="191" t="s">
        <v>18</v>
      </c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89</v>
      </c>
      <c r="AT150" s="192" t="s">
        <v>212</v>
      </c>
      <c r="AU150" s="192" t="s">
        <v>83</v>
      </c>
      <c r="AY150" s="21" t="s">
        <v>208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21" t="s">
        <v>76</v>
      </c>
      <c r="BK150" s="193">
        <f>ROUND(I150*H150,2)</f>
        <v>0</v>
      </c>
      <c r="BL150" s="21" t="s">
        <v>89</v>
      </c>
      <c r="BM150" s="192" t="s">
        <v>268</v>
      </c>
    </row>
    <row r="151" spans="1:65" s="2" customFormat="1" ht="11.25">
      <c r="A151" s="38"/>
      <c r="B151" s="39"/>
      <c r="C151" s="40"/>
      <c r="D151" s="194" t="s">
        <v>217</v>
      </c>
      <c r="E151" s="40"/>
      <c r="F151" s="195" t="s">
        <v>269</v>
      </c>
      <c r="G151" s="40"/>
      <c r="H151" s="40"/>
      <c r="I151" s="196"/>
      <c r="J151" s="40"/>
      <c r="K151" s="40"/>
      <c r="L151" s="43"/>
      <c r="M151" s="197"/>
      <c r="N151" s="198"/>
      <c r="O151" s="68"/>
      <c r="P151" s="68"/>
      <c r="Q151" s="68"/>
      <c r="R151" s="68"/>
      <c r="S151" s="68"/>
      <c r="T151" s="68"/>
      <c r="U151" s="69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21" t="s">
        <v>217</v>
      </c>
      <c r="AU151" s="21" t="s">
        <v>83</v>
      </c>
    </row>
    <row r="152" spans="1:65" s="2" customFormat="1" ht="11.25">
      <c r="A152" s="38"/>
      <c r="B152" s="39"/>
      <c r="C152" s="40"/>
      <c r="D152" s="199" t="s">
        <v>219</v>
      </c>
      <c r="E152" s="40"/>
      <c r="F152" s="200" t="s">
        <v>270</v>
      </c>
      <c r="G152" s="40"/>
      <c r="H152" s="40"/>
      <c r="I152" s="196"/>
      <c r="J152" s="40"/>
      <c r="K152" s="40"/>
      <c r="L152" s="43"/>
      <c r="M152" s="197"/>
      <c r="N152" s="198"/>
      <c r="O152" s="68"/>
      <c r="P152" s="68"/>
      <c r="Q152" s="68"/>
      <c r="R152" s="68"/>
      <c r="S152" s="68"/>
      <c r="T152" s="68"/>
      <c r="U152" s="69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21" t="s">
        <v>219</v>
      </c>
      <c r="AU152" s="21" t="s">
        <v>83</v>
      </c>
    </row>
    <row r="153" spans="1:65" s="14" customFormat="1" ht="11.25">
      <c r="B153" s="211"/>
      <c r="C153" s="212"/>
      <c r="D153" s="194" t="s">
        <v>221</v>
      </c>
      <c r="E153" s="213" t="s">
        <v>18</v>
      </c>
      <c r="F153" s="214" t="s">
        <v>141</v>
      </c>
      <c r="G153" s="212"/>
      <c r="H153" s="215">
        <v>177.81</v>
      </c>
      <c r="I153" s="216"/>
      <c r="J153" s="212"/>
      <c r="K153" s="212"/>
      <c r="L153" s="217"/>
      <c r="M153" s="218"/>
      <c r="N153" s="219"/>
      <c r="O153" s="219"/>
      <c r="P153" s="219"/>
      <c r="Q153" s="219"/>
      <c r="R153" s="219"/>
      <c r="S153" s="219"/>
      <c r="T153" s="219"/>
      <c r="U153" s="220"/>
      <c r="AT153" s="221" t="s">
        <v>221</v>
      </c>
      <c r="AU153" s="221" t="s">
        <v>83</v>
      </c>
      <c r="AV153" s="14" t="s">
        <v>80</v>
      </c>
      <c r="AW153" s="14" t="s">
        <v>33</v>
      </c>
      <c r="AX153" s="14" t="s">
        <v>76</v>
      </c>
      <c r="AY153" s="221" t="s">
        <v>208</v>
      </c>
    </row>
    <row r="154" spans="1:65" s="2" customFormat="1" ht="24.2" customHeight="1">
      <c r="A154" s="38"/>
      <c r="B154" s="39"/>
      <c r="C154" s="182" t="s">
        <v>94</v>
      </c>
      <c r="D154" s="182" t="s">
        <v>212</v>
      </c>
      <c r="E154" s="183" t="s">
        <v>271</v>
      </c>
      <c r="F154" s="184" t="s">
        <v>272</v>
      </c>
      <c r="G154" s="185" t="s">
        <v>129</v>
      </c>
      <c r="H154" s="186">
        <v>33.020000000000003</v>
      </c>
      <c r="I154" s="187"/>
      <c r="J154" s="186">
        <f>ROUND(I154*H154,2)</f>
        <v>0</v>
      </c>
      <c r="K154" s="184" t="s">
        <v>215</v>
      </c>
      <c r="L154" s="43"/>
      <c r="M154" s="188" t="s">
        <v>18</v>
      </c>
      <c r="N154" s="189" t="s">
        <v>42</v>
      </c>
      <c r="O154" s="68"/>
      <c r="P154" s="190">
        <f>O154*H154</f>
        <v>0</v>
      </c>
      <c r="Q154" s="190">
        <v>0</v>
      </c>
      <c r="R154" s="190">
        <f>Q154*H154</f>
        <v>0</v>
      </c>
      <c r="S154" s="190">
        <v>0.308</v>
      </c>
      <c r="T154" s="190">
        <f>S154*H154</f>
        <v>10.170160000000001</v>
      </c>
      <c r="U154" s="191" t="s">
        <v>18</v>
      </c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89</v>
      </c>
      <c r="AT154" s="192" t="s">
        <v>212</v>
      </c>
      <c r="AU154" s="192" t="s">
        <v>83</v>
      </c>
      <c r="AY154" s="21" t="s">
        <v>208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1" t="s">
        <v>76</v>
      </c>
      <c r="BK154" s="193">
        <f>ROUND(I154*H154,2)</f>
        <v>0</v>
      </c>
      <c r="BL154" s="21" t="s">
        <v>89</v>
      </c>
      <c r="BM154" s="192" t="s">
        <v>273</v>
      </c>
    </row>
    <row r="155" spans="1:65" s="2" customFormat="1" ht="19.5">
      <c r="A155" s="38"/>
      <c r="B155" s="39"/>
      <c r="C155" s="40"/>
      <c r="D155" s="194" t="s">
        <v>217</v>
      </c>
      <c r="E155" s="40"/>
      <c r="F155" s="195" t="s">
        <v>274</v>
      </c>
      <c r="G155" s="40"/>
      <c r="H155" s="40"/>
      <c r="I155" s="196"/>
      <c r="J155" s="40"/>
      <c r="K155" s="40"/>
      <c r="L155" s="43"/>
      <c r="M155" s="197"/>
      <c r="N155" s="198"/>
      <c r="O155" s="68"/>
      <c r="P155" s="68"/>
      <c r="Q155" s="68"/>
      <c r="R155" s="68"/>
      <c r="S155" s="68"/>
      <c r="T155" s="68"/>
      <c r="U155" s="69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21" t="s">
        <v>217</v>
      </c>
      <c r="AU155" s="21" t="s">
        <v>83</v>
      </c>
    </row>
    <row r="156" spans="1:65" s="2" customFormat="1" ht="11.25">
      <c r="A156" s="38"/>
      <c r="B156" s="39"/>
      <c r="C156" s="40"/>
      <c r="D156" s="199" t="s">
        <v>219</v>
      </c>
      <c r="E156" s="40"/>
      <c r="F156" s="200" t="s">
        <v>275</v>
      </c>
      <c r="G156" s="40"/>
      <c r="H156" s="40"/>
      <c r="I156" s="196"/>
      <c r="J156" s="40"/>
      <c r="K156" s="40"/>
      <c r="L156" s="43"/>
      <c r="M156" s="197"/>
      <c r="N156" s="198"/>
      <c r="O156" s="68"/>
      <c r="P156" s="68"/>
      <c r="Q156" s="68"/>
      <c r="R156" s="68"/>
      <c r="S156" s="68"/>
      <c r="T156" s="68"/>
      <c r="U156" s="69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21" t="s">
        <v>219</v>
      </c>
      <c r="AU156" s="21" t="s">
        <v>83</v>
      </c>
    </row>
    <row r="157" spans="1:65" s="14" customFormat="1" ht="11.25">
      <c r="B157" s="211"/>
      <c r="C157" s="212"/>
      <c r="D157" s="194" t="s">
        <v>221</v>
      </c>
      <c r="E157" s="213" t="s">
        <v>18</v>
      </c>
      <c r="F157" s="214" t="s">
        <v>144</v>
      </c>
      <c r="G157" s="212"/>
      <c r="H157" s="215">
        <v>22.22</v>
      </c>
      <c r="I157" s="216"/>
      <c r="J157" s="212"/>
      <c r="K157" s="212"/>
      <c r="L157" s="217"/>
      <c r="M157" s="218"/>
      <c r="N157" s="219"/>
      <c r="O157" s="219"/>
      <c r="P157" s="219"/>
      <c r="Q157" s="219"/>
      <c r="R157" s="219"/>
      <c r="S157" s="219"/>
      <c r="T157" s="219"/>
      <c r="U157" s="220"/>
      <c r="AT157" s="221" t="s">
        <v>221</v>
      </c>
      <c r="AU157" s="221" t="s">
        <v>83</v>
      </c>
      <c r="AV157" s="14" t="s">
        <v>80</v>
      </c>
      <c r="AW157" s="14" t="s">
        <v>33</v>
      </c>
      <c r="AX157" s="14" t="s">
        <v>71</v>
      </c>
      <c r="AY157" s="221" t="s">
        <v>208</v>
      </c>
    </row>
    <row r="158" spans="1:65" s="13" customFormat="1" ht="11.25">
      <c r="B158" s="201"/>
      <c r="C158" s="202"/>
      <c r="D158" s="194" t="s">
        <v>221</v>
      </c>
      <c r="E158" s="203" t="s">
        <v>18</v>
      </c>
      <c r="F158" s="204" t="s">
        <v>276</v>
      </c>
      <c r="G158" s="202"/>
      <c r="H158" s="203" t="s">
        <v>18</v>
      </c>
      <c r="I158" s="205"/>
      <c r="J158" s="202"/>
      <c r="K158" s="202"/>
      <c r="L158" s="206"/>
      <c r="M158" s="207"/>
      <c r="N158" s="208"/>
      <c r="O158" s="208"/>
      <c r="P158" s="208"/>
      <c r="Q158" s="208"/>
      <c r="R158" s="208"/>
      <c r="S158" s="208"/>
      <c r="T158" s="208"/>
      <c r="U158" s="209"/>
      <c r="AT158" s="210" t="s">
        <v>221</v>
      </c>
      <c r="AU158" s="210" t="s">
        <v>83</v>
      </c>
      <c r="AV158" s="13" t="s">
        <v>76</v>
      </c>
      <c r="AW158" s="13" t="s">
        <v>33</v>
      </c>
      <c r="AX158" s="13" t="s">
        <v>71</v>
      </c>
      <c r="AY158" s="210" t="s">
        <v>208</v>
      </c>
    </row>
    <row r="159" spans="1:65" s="14" customFormat="1" ht="11.25">
      <c r="B159" s="211"/>
      <c r="C159" s="212"/>
      <c r="D159" s="194" t="s">
        <v>221</v>
      </c>
      <c r="E159" s="213" t="s">
        <v>18</v>
      </c>
      <c r="F159" s="214" t="s">
        <v>277</v>
      </c>
      <c r="G159" s="212"/>
      <c r="H159" s="215">
        <v>10.8</v>
      </c>
      <c r="I159" s="216"/>
      <c r="J159" s="212"/>
      <c r="K159" s="212"/>
      <c r="L159" s="217"/>
      <c r="M159" s="218"/>
      <c r="N159" s="219"/>
      <c r="O159" s="219"/>
      <c r="P159" s="219"/>
      <c r="Q159" s="219"/>
      <c r="R159" s="219"/>
      <c r="S159" s="219"/>
      <c r="T159" s="219"/>
      <c r="U159" s="220"/>
      <c r="AT159" s="221" t="s">
        <v>221</v>
      </c>
      <c r="AU159" s="221" t="s">
        <v>83</v>
      </c>
      <c r="AV159" s="14" t="s">
        <v>80</v>
      </c>
      <c r="AW159" s="14" t="s">
        <v>33</v>
      </c>
      <c r="AX159" s="14" t="s">
        <v>71</v>
      </c>
      <c r="AY159" s="221" t="s">
        <v>208</v>
      </c>
    </row>
    <row r="160" spans="1:65" s="16" customFormat="1" ht="11.25">
      <c r="B160" s="233"/>
      <c r="C160" s="234"/>
      <c r="D160" s="194" t="s">
        <v>221</v>
      </c>
      <c r="E160" s="235" t="s">
        <v>18</v>
      </c>
      <c r="F160" s="236" t="s">
        <v>247</v>
      </c>
      <c r="G160" s="234"/>
      <c r="H160" s="237">
        <v>33.019999999999996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1"/>
      <c r="U160" s="242"/>
      <c r="AT160" s="243" t="s">
        <v>221</v>
      </c>
      <c r="AU160" s="243" t="s">
        <v>83</v>
      </c>
      <c r="AV160" s="16" t="s">
        <v>89</v>
      </c>
      <c r="AW160" s="16" t="s">
        <v>33</v>
      </c>
      <c r="AX160" s="16" t="s">
        <v>76</v>
      </c>
      <c r="AY160" s="243" t="s">
        <v>208</v>
      </c>
    </row>
    <row r="161" spans="1:65" s="2" customFormat="1" ht="24.2" customHeight="1">
      <c r="A161" s="38"/>
      <c r="B161" s="39"/>
      <c r="C161" s="182" t="s">
        <v>103</v>
      </c>
      <c r="D161" s="182" t="s">
        <v>212</v>
      </c>
      <c r="E161" s="183" t="s">
        <v>278</v>
      </c>
      <c r="F161" s="184" t="s">
        <v>279</v>
      </c>
      <c r="G161" s="185" t="s">
        <v>161</v>
      </c>
      <c r="H161" s="186">
        <v>9.2899999999999991</v>
      </c>
      <c r="I161" s="187"/>
      <c r="J161" s="186">
        <f>ROUND(I161*H161,2)</f>
        <v>0</v>
      </c>
      <c r="K161" s="184" t="s">
        <v>215</v>
      </c>
      <c r="L161" s="43"/>
      <c r="M161" s="188" t="s">
        <v>18</v>
      </c>
      <c r="N161" s="189" t="s">
        <v>42</v>
      </c>
      <c r="O161" s="68"/>
      <c r="P161" s="190">
        <f>O161*H161</f>
        <v>0</v>
      </c>
      <c r="Q161" s="190">
        <v>0</v>
      </c>
      <c r="R161" s="190">
        <f>Q161*H161</f>
        <v>0</v>
      </c>
      <c r="S161" s="190">
        <v>1.8</v>
      </c>
      <c r="T161" s="190">
        <f>S161*H161</f>
        <v>16.721999999999998</v>
      </c>
      <c r="U161" s="191" t="s">
        <v>18</v>
      </c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2" t="s">
        <v>89</v>
      </c>
      <c r="AT161" s="192" t="s">
        <v>212</v>
      </c>
      <c r="AU161" s="192" t="s">
        <v>83</v>
      </c>
      <c r="AY161" s="21" t="s">
        <v>208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21" t="s">
        <v>76</v>
      </c>
      <c r="BK161" s="193">
        <f>ROUND(I161*H161,2)</f>
        <v>0</v>
      </c>
      <c r="BL161" s="21" t="s">
        <v>89</v>
      </c>
      <c r="BM161" s="192" t="s">
        <v>280</v>
      </c>
    </row>
    <row r="162" spans="1:65" s="2" customFormat="1" ht="29.25">
      <c r="A162" s="38"/>
      <c r="B162" s="39"/>
      <c r="C162" s="40"/>
      <c r="D162" s="194" t="s">
        <v>217</v>
      </c>
      <c r="E162" s="40"/>
      <c r="F162" s="195" t="s">
        <v>281</v>
      </c>
      <c r="G162" s="40"/>
      <c r="H162" s="40"/>
      <c r="I162" s="196"/>
      <c r="J162" s="40"/>
      <c r="K162" s="40"/>
      <c r="L162" s="43"/>
      <c r="M162" s="197"/>
      <c r="N162" s="198"/>
      <c r="O162" s="68"/>
      <c r="P162" s="68"/>
      <c r="Q162" s="68"/>
      <c r="R162" s="68"/>
      <c r="S162" s="68"/>
      <c r="T162" s="68"/>
      <c r="U162" s="69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21" t="s">
        <v>217</v>
      </c>
      <c r="AU162" s="21" t="s">
        <v>83</v>
      </c>
    </row>
    <row r="163" spans="1:65" s="2" customFormat="1" ht="11.25">
      <c r="A163" s="38"/>
      <c r="B163" s="39"/>
      <c r="C163" s="40"/>
      <c r="D163" s="199" t="s">
        <v>219</v>
      </c>
      <c r="E163" s="40"/>
      <c r="F163" s="200" t="s">
        <v>282</v>
      </c>
      <c r="G163" s="40"/>
      <c r="H163" s="40"/>
      <c r="I163" s="196"/>
      <c r="J163" s="40"/>
      <c r="K163" s="40"/>
      <c r="L163" s="43"/>
      <c r="M163" s="197"/>
      <c r="N163" s="198"/>
      <c r="O163" s="68"/>
      <c r="P163" s="68"/>
      <c r="Q163" s="68"/>
      <c r="R163" s="68"/>
      <c r="S163" s="68"/>
      <c r="T163" s="68"/>
      <c r="U163" s="69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21" t="s">
        <v>219</v>
      </c>
      <c r="AU163" s="21" t="s">
        <v>83</v>
      </c>
    </row>
    <row r="164" spans="1:65" s="14" customFormat="1" ht="11.25">
      <c r="B164" s="211"/>
      <c r="C164" s="212"/>
      <c r="D164" s="194" t="s">
        <v>221</v>
      </c>
      <c r="E164" s="213" t="s">
        <v>18</v>
      </c>
      <c r="F164" s="214" t="s">
        <v>159</v>
      </c>
      <c r="G164" s="212"/>
      <c r="H164" s="215">
        <v>9.2899999999999991</v>
      </c>
      <c r="I164" s="216"/>
      <c r="J164" s="212"/>
      <c r="K164" s="212"/>
      <c r="L164" s="217"/>
      <c r="M164" s="218"/>
      <c r="N164" s="219"/>
      <c r="O164" s="219"/>
      <c r="P164" s="219"/>
      <c r="Q164" s="219"/>
      <c r="R164" s="219"/>
      <c r="S164" s="219"/>
      <c r="T164" s="219"/>
      <c r="U164" s="220"/>
      <c r="AT164" s="221" t="s">
        <v>221</v>
      </c>
      <c r="AU164" s="221" t="s">
        <v>83</v>
      </c>
      <c r="AV164" s="14" t="s">
        <v>80</v>
      </c>
      <c r="AW164" s="14" t="s">
        <v>33</v>
      </c>
      <c r="AX164" s="14" t="s">
        <v>76</v>
      </c>
      <c r="AY164" s="221" t="s">
        <v>208</v>
      </c>
    </row>
    <row r="165" spans="1:65" s="2" customFormat="1" ht="24.2" customHeight="1">
      <c r="A165" s="38"/>
      <c r="B165" s="39"/>
      <c r="C165" s="182" t="s">
        <v>121</v>
      </c>
      <c r="D165" s="182" t="s">
        <v>212</v>
      </c>
      <c r="E165" s="183" t="s">
        <v>283</v>
      </c>
      <c r="F165" s="184" t="s">
        <v>284</v>
      </c>
      <c r="G165" s="185" t="s">
        <v>161</v>
      </c>
      <c r="H165" s="186">
        <v>1.05</v>
      </c>
      <c r="I165" s="187"/>
      <c r="J165" s="186">
        <f>ROUND(I165*H165,2)</f>
        <v>0</v>
      </c>
      <c r="K165" s="184" t="s">
        <v>215</v>
      </c>
      <c r="L165" s="43"/>
      <c r="M165" s="188" t="s">
        <v>18</v>
      </c>
      <c r="N165" s="189" t="s">
        <v>42</v>
      </c>
      <c r="O165" s="68"/>
      <c r="P165" s="190">
        <f>O165*H165</f>
        <v>0</v>
      </c>
      <c r="Q165" s="190">
        <v>0</v>
      </c>
      <c r="R165" s="190">
        <f>Q165*H165</f>
        <v>0</v>
      </c>
      <c r="S165" s="190">
        <v>1.8</v>
      </c>
      <c r="T165" s="190">
        <f>S165*H165</f>
        <v>1.8900000000000001</v>
      </c>
      <c r="U165" s="191" t="s">
        <v>18</v>
      </c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2" t="s">
        <v>89</v>
      </c>
      <c r="AT165" s="192" t="s">
        <v>212</v>
      </c>
      <c r="AU165" s="192" t="s">
        <v>83</v>
      </c>
      <c r="AY165" s="21" t="s">
        <v>208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21" t="s">
        <v>76</v>
      </c>
      <c r="BK165" s="193">
        <f>ROUND(I165*H165,2)</f>
        <v>0</v>
      </c>
      <c r="BL165" s="21" t="s">
        <v>89</v>
      </c>
      <c r="BM165" s="192" t="s">
        <v>285</v>
      </c>
    </row>
    <row r="166" spans="1:65" s="2" customFormat="1" ht="29.25">
      <c r="A166" s="38"/>
      <c r="B166" s="39"/>
      <c r="C166" s="40"/>
      <c r="D166" s="194" t="s">
        <v>217</v>
      </c>
      <c r="E166" s="40"/>
      <c r="F166" s="195" t="s">
        <v>286</v>
      </c>
      <c r="G166" s="40"/>
      <c r="H166" s="40"/>
      <c r="I166" s="196"/>
      <c r="J166" s="40"/>
      <c r="K166" s="40"/>
      <c r="L166" s="43"/>
      <c r="M166" s="197"/>
      <c r="N166" s="198"/>
      <c r="O166" s="68"/>
      <c r="P166" s="68"/>
      <c r="Q166" s="68"/>
      <c r="R166" s="68"/>
      <c r="S166" s="68"/>
      <c r="T166" s="68"/>
      <c r="U166" s="69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21" t="s">
        <v>217</v>
      </c>
      <c r="AU166" s="21" t="s">
        <v>83</v>
      </c>
    </row>
    <row r="167" spans="1:65" s="2" customFormat="1" ht="11.25">
      <c r="A167" s="38"/>
      <c r="B167" s="39"/>
      <c r="C167" s="40"/>
      <c r="D167" s="199" t="s">
        <v>219</v>
      </c>
      <c r="E167" s="40"/>
      <c r="F167" s="200" t="s">
        <v>287</v>
      </c>
      <c r="G167" s="40"/>
      <c r="H167" s="40"/>
      <c r="I167" s="196"/>
      <c r="J167" s="40"/>
      <c r="K167" s="40"/>
      <c r="L167" s="43"/>
      <c r="M167" s="197"/>
      <c r="N167" s="198"/>
      <c r="O167" s="68"/>
      <c r="P167" s="68"/>
      <c r="Q167" s="68"/>
      <c r="R167" s="68"/>
      <c r="S167" s="68"/>
      <c r="T167" s="68"/>
      <c r="U167" s="69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21" t="s">
        <v>219</v>
      </c>
      <c r="AU167" s="21" t="s">
        <v>83</v>
      </c>
    </row>
    <row r="168" spans="1:65" s="13" customFormat="1" ht="11.25">
      <c r="B168" s="201"/>
      <c r="C168" s="202"/>
      <c r="D168" s="194" t="s">
        <v>221</v>
      </c>
      <c r="E168" s="203" t="s">
        <v>18</v>
      </c>
      <c r="F168" s="204" t="s">
        <v>288</v>
      </c>
      <c r="G168" s="202"/>
      <c r="H168" s="203" t="s">
        <v>18</v>
      </c>
      <c r="I168" s="205"/>
      <c r="J168" s="202"/>
      <c r="K168" s="202"/>
      <c r="L168" s="206"/>
      <c r="M168" s="207"/>
      <c r="N168" s="208"/>
      <c r="O168" s="208"/>
      <c r="P168" s="208"/>
      <c r="Q168" s="208"/>
      <c r="R168" s="208"/>
      <c r="S168" s="208"/>
      <c r="T168" s="208"/>
      <c r="U168" s="209"/>
      <c r="AT168" s="210" t="s">
        <v>221</v>
      </c>
      <c r="AU168" s="210" t="s">
        <v>83</v>
      </c>
      <c r="AV168" s="13" t="s">
        <v>76</v>
      </c>
      <c r="AW168" s="13" t="s">
        <v>33</v>
      </c>
      <c r="AX168" s="13" t="s">
        <v>71</v>
      </c>
      <c r="AY168" s="210" t="s">
        <v>208</v>
      </c>
    </row>
    <row r="169" spans="1:65" s="14" customFormat="1" ht="11.25">
      <c r="B169" s="211"/>
      <c r="C169" s="212"/>
      <c r="D169" s="194" t="s">
        <v>221</v>
      </c>
      <c r="E169" s="213" t="s">
        <v>18</v>
      </c>
      <c r="F169" s="214" t="s">
        <v>289</v>
      </c>
      <c r="G169" s="212"/>
      <c r="H169" s="215">
        <v>1.05</v>
      </c>
      <c r="I169" s="216"/>
      <c r="J169" s="212"/>
      <c r="K169" s="212"/>
      <c r="L169" s="217"/>
      <c r="M169" s="218"/>
      <c r="N169" s="219"/>
      <c r="O169" s="219"/>
      <c r="P169" s="219"/>
      <c r="Q169" s="219"/>
      <c r="R169" s="219"/>
      <c r="S169" s="219"/>
      <c r="T169" s="219"/>
      <c r="U169" s="220"/>
      <c r="AT169" s="221" t="s">
        <v>221</v>
      </c>
      <c r="AU169" s="221" t="s">
        <v>83</v>
      </c>
      <c r="AV169" s="14" t="s">
        <v>80</v>
      </c>
      <c r="AW169" s="14" t="s">
        <v>33</v>
      </c>
      <c r="AX169" s="14" t="s">
        <v>76</v>
      </c>
      <c r="AY169" s="221" t="s">
        <v>208</v>
      </c>
    </row>
    <row r="170" spans="1:65" s="2" customFormat="1" ht="37.9" customHeight="1">
      <c r="A170" s="38"/>
      <c r="B170" s="39"/>
      <c r="C170" s="182" t="s">
        <v>124</v>
      </c>
      <c r="D170" s="182" t="s">
        <v>212</v>
      </c>
      <c r="E170" s="183" t="s">
        <v>290</v>
      </c>
      <c r="F170" s="184" t="s">
        <v>291</v>
      </c>
      <c r="G170" s="185" t="s">
        <v>161</v>
      </c>
      <c r="H170" s="186">
        <v>27.57</v>
      </c>
      <c r="I170" s="187"/>
      <c r="J170" s="186">
        <f>ROUND(I170*H170,2)</f>
        <v>0</v>
      </c>
      <c r="K170" s="184" t="s">
        <v>215</v>
      </c>
      <c r="L170" s="43"/>
      <c r="M170" s="188" t="s">
        <v>18</v>
      </c>
      <c r="N170" s="189" t="s">
        <v>42</v>
      </c>
      <c r="O170" s="68"/>
      <c r="P170" s="190">
        <f>O170*H170</f>
        <v>0</v>
      </c>
      <c r="Q170" s="190">
        <v>0</v>
      </c>
      <c r="R170" s="190">
        <f>Q170*H170</f>
        <v>0</v>
      </c>
      <c r="S170" s="190">
        <v>2.2000000000000002</v>
      </c>
      <c r="T170" s="190">
        <f>S170*H170</f>
        <v>60.654000000000003</v>
      </c>
      <c r="U170" s="191" t="s">
        <v>18</v>
      </c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2" t="s">
        <v>89</v>
      </c>
      <c r="AT170" s="192" t="s">
        <v>212</v>
      </c>
      <c r="AU170" s="192" t="s">
        <v>83</v>
      </c>
      <c r="AY170" s="21" t="s">
        <v>208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1" t="s">
        <v>76</v>
      </c>
      <c r="BK170" s="193">
        <f>ROUND(I170*H170,2)</f>
        <v>0</v>
      </c>
      <c r="BL170" s="21" t="s">
        <v>89</v>
      </c>
      <c r="BM170" s="192" t="s">
        <v>292</v>
      </c>
    </row>
    <row r="171" spans="1:65" s="2" customFormat="1" ht="19.5">
      <c r="A171" s="38"/>
      <c r="B171" s="39"/>
      <c r="C171" s="40"/>
      <c r="D171" s="194" t="s">
        <v>217</v>
      </c>
      <c r="E171" s="40"/>
      <c r="F171" s="195" t="s">
        <v>293</v>
      </c>
      <c r="G171" s="40"/>
      <c r="H171" s="40"/>
      <c r="I171" s="196"/>
      <c r="J171" s="40"/>
      <c r="K171" s="40"/>
      <c r="L171" s="43"/>
      <c r="M171" s="197"/>
      <c r="N171" s="198"/>
      <c r="O171" s="68"/>
      <c r="P171" s="68"/>
      <c r="Q171" s="68"/>
      <c r="R171" s="68"/>
      <c r="S171" s="68"/>
      <c r="T171" s="68"/>
      <c r="U171" s="69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21" t="s">
        <v>217</v>
      </c>
      <c r="AU171" s="21" t="s">
        <v>83</v>
      </c>
    </row>
    <row r="172" spans="1:65" s="2" customFormat="1" ht="11.25">
      <c r="A172" s="38"/>
      <c r="B172" s="39"/>
      <c r="C172" s="40"/>
      <c r="D172" s="199" t="s">
        <v>219</v>
      </c>
      <c r="E172" s="40"/>
      <c r="F172" s="200" t="s">
        <v>294</v>
      </c>
      <c r="G172" s="40"/>
      <c r="H172" s="40"/>
      <c r="I172" s="196"/>
      <c r="J172" s="40"/>
      <c r="K172" s="40"/>
      <c r="L172" s="43"/>
      <c r="M172" s="197"/>
      <c r="N172" s="198"/>
      <c r="O172" s="68"/>
      <c r="P172" s="68"/>
      <c r="Q172" s="68"/>
      <c r="R172" s="68"/>
      <c r="S172" s="68"/>
      <c r="T172" s="68"/>
      <c r="U172" s="69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21" t="s">
        <v>219</v>
      </c>
      <c r="AU172" s="21" t="s">
        <v>83</v>
      </c>
    </row>
    <row r="173" spans="1:65" s="14" customFormat="1" ht="11.25">
      <c r="B173" s="211"/>
      <c r="C173" s="212"/>
      <c r="D173" s="194" t="s">
        <v>221</v>
      </c>
      <c r="E173" s="213" t="s">
        <v>18</v>
      </c>
      <c r="F173" s="214" t="s">
        <v>295</v>
      </c>
      <c r="G173" s="212"/>
      <c r="H173" s="215">
        <v>37.4</v>
      </c>
      <c r="I173" s="216"/>
      <c r="J173" s="212"/>
      <c r="K173" s="212"/>
      <c r="L173" s="217"/>
      <c r="M173" s="218"/>
      <c r="N173" s="219"/>
      <c r="O173" s="219"/>
      <c r="P173" s="219"/>
      <c r="Q173" s="219"/>
      <c r="R173" s="219"/>
      <c r="S173" s="219"/>
      <c r="T173" s="219"/>
      <c r="U173" s="220"/>
      <c r="AT173" s="221" t="s">
        <v>221</v>
      </c>
      <c r="AU173" s="221" t="s">
        <v>83</v>
      </c>
      <c r="AV173" s="14" t="s">
        <v>80</v>
      </c>
      <c r="AW173" s="14" t="s">
        <v>33</v>
      </c>
      <c r="AX173" s="14" t="s">
        <v>71</v>
      </c>
      <c r="AY173" s="221" t="s">
        <v>208</v>
      </c>
    </row>
    <row r="174" spans="1:65" s="13" customFormat="1" ht="11.25">
      <c r="B174" s="201"/>
      <c r="C174" s="202"/>
      <c r="D174" s="194" t="s">
        <v>221</v>
      </c>
      <c r="E174" s="203" t="s">
        <v>18</v>
      </c>
      <c r="F174" s="204" t="s">
        <v>296</v>
      </c>
      <c r="G174" s="202"/>
      <c r="H174" s="203" t="s">
        <v>18</v>
      </c>
      <c r="I174" s="205"/>
      <c r="J174" s="202"/>
      <c r="K174" s="202"/>
      <c r="L174" s="206"/>
      <c r="M174" s="207"/>
      <c r="N174" s="208"/>
      <c r="O174" s="208"/>
      <c r="P174" s="208"/>
      <c r="Q174" s="208"/>
      <c r="R174" s="208"/>
      <c r="S174" s="208"/>
      <c r="T174" s="208"/>
      <c r="U174" s="209"/>
      <c r="AT174" s="210" t="s">
        <v>221</v>
      </c>
      <c r="AU174" s="210" t="s">
        <v>83</v>
      </c>
      <c r="AV174" s="13" t="s">
        <v>76</v>
      </c>
      <c r="AW174" s="13" t="s">
        <v>33</v>
      </c>
      <c r="AX174" s="13" t="s">
        <v>71</v>
      </c>
      <c r="AY174" s="210" t="s">
        <v>208</v>
      </c>
    </row>
    <row r="175" spans="1:65" s="14" customFormat="1" ht="11.25">
      <c r="B175" s="211"/>
      <c r="C175" s="212"/>
      <c r="D175" s="194" t="s">
        <v>221</v>
      </c>
      <c r="E175" s="213" t="s">
        <v>18</v>
      </c>
      <c r="F175" s="214" t="s">
        <v>297</v>
      </c>
      <c r="G175" s="212"/>
      <c r="H175" s="215">
        <v>-9.83</v>
      </c>
      <c r="I175" s="216"/>
      <c r="J175" s="212"/>
      <c r="K175" s="212"/>
      <c r="L175" s="217"/>
      <c r="M175" s="218"/>
      <c r="N175" s="219"/>
      <c r="O175" s="219"/>
      <c r="P175" s="219"/>
      <c r="Q175" s="219"/>
      <c r="R175" s="219"/>
      <c r="S175" s="219"/>
      <c r="T175" s="219"/>
      <c r="U175" s="220"/>
      <c r="AT175" s="221" t="s">
        <v>221</v>
      </c>
      <c r="AU175" s="221" t="s">
        <v>83</v>
      </c>
      <c r="AV175" s="14" t="s">
        <v>80</v>
      </c>
      <c r="AW175" s="14" t="s">
        <v>33</v>
      </c>
      <c r="AX175" s="14" t="s">
        <v>71</v>
      </c>
      <c r="AY175" s="221" t="s">
        <v>208</v>
      </c>
    </row>
    <row r="176" spans="1:65" s="16" customFormat="1" ht="11.25">
      <c r="B176" s="233"/>
      <c r="C176" s="234"/>
      <c r="D176" s="194" t="s">
        <v>221</v>
      </c>
      <c r="E176" s="235" t="s">
        <v>18</v>
      </c>
      <c r="F176" s="236" t="s">
        <v>247</v>
      </c>
      <c r="G176" s="234"/>
      <c r="H176" s="237">
        <v>27.57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1"/>
      <c r="U176" s="242"/>
      <c r="AT176" s="243" t="s">
        <v>221</v>
      </c>
      <c r="AU176" s="243" t="s">
        <v>83</v>
      </c>
      <c r="AV176" s="16" t="s">
        <v>89</v>
      </c>
      <c r="AW176" s="16" t="s">
        <v>33</v>
      </c>
      <c r="AX176" s="16" t="s">
        <v>76</v>
      </c>
      <c r="AY176" s="243" t="s">
        <v>208</v>
      </c>
    </row>
    <row r="177" spans="1:65" s="2" customFormat="1" ht="33" customHeight="1">
      <c r="A177" s="38"/>
      <c r="B177" s="39"/>
      <c r="C177" s="182" t="s">
        <v>248</v>
      </c>
      <c r="D177" s="182" t="s">
        <v>212</v>
      </c>
      <c r="E177" s="183" t="s">
        <v>298</v>
      </c>
      <c r="F177" s="184" t="s">
        <v>299</v>
      </c>
      <c r="G177" s="185" t="s">
        <v>161</v>
      </c>
      <c r="H177" s="186">
        <v>27.57</v>
      </c>
      <c r="I177" s="187"/>
      <c r="J177" s="186">
        <f>ROUND(I177*H177,2)</f>
        <v>0</v>
      </c>
      <c r="K177" s="184" t="s">
        <v>18</v>
      </c>
      <c r="L177" s="43"/>
      <c r="M177" s="188" t="s">
        <v>18</v>
      </c>
      <c r="N177" s="189" t="s">
        <v>42</v>
      </c>
      <c r="O177" s="68"/>
      <c r="P177" s="190">
        <f>O177*H177</f>
        <v>0</v>
      </c>
      <c r="Q177" s="190">
        <v>0</v>
      </c>
      <c r="R177" s="190">
        <f>Q177*H177</f>
        <v>0</v>
      </c>
      <c r="S177" s="190">
        <v>4.3999999999999997E-2</v>
      </c>
      <c r="T177" s="190">
        <f>S177*H177</f>
        <v>1.2130799999999999</v>
      </c>
      <c r="U177" s="191" t="s">
        <v>18</v>
      </c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2" t="s">
        <v>89</v>
      </c>
      <c r="AT177" s="192" t="s">
        <v>212</v>
      </c>
      <c r="AU177" s="192" t="s">
        <v>83</v>
      </c>
      <c r="AY177" s="21" t="s">
        <v>208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21" t="s">
        <v>76</v>
      </c>
      <c r="BK177" s="193">
        <f>ROUND(I177*H177,2)</f>
        <v>0</v>
      </c>
      <c r="BL177" s="21" t="s">
        <v>89</v>
      </c>
      <c r="BM177" s="192" t="s">
        <v>300</v>
      </c>
    </row>
    <row r="178" spans="1:65" s="2" customFormat="1" ht="19.5">
      <c r="A178" s="38"/>
      <c r="B178" s="39"/>
      <c r="C178" s="40"/>
      <c r="D178" s="194" t="s">
        <v>217</v>
      </c>
      <c r="E178" s="40"/>
      <c r="F178" s="195" t="s">
        <v>299</v>
      </c>
      <c r="G178" s="40"/>
      <c r="H178" s="40"/>
      <c r="I178" s="196"/>
      <c r="J178" s="40"/>
      <c r="K178" s="40"/>
      <c r="L178" s="43"/>
      <c r="M178" s="197"/>
      <c r="N178" s="198"/>
      <c r="O178" s="68"/>
      <c r="P178" s="68"/>
      <c r="Q178" s="68"/>
      <c r="R178" s="68"/>
      <c r="S178" s="68"/>
      <c r="T178" s="68"/>
      <c r="U178" s="69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21" t="s">
        <v>217</v>
      </c>
      <c r="AU178" s="21" t="s">
        <v>83</v>
      </c>
    </row>
    <row r="179" spans="1:65" s="14" customFormat="1" ht="11.25">
      <c r="B179" s="211"/>
      <c r="C179" s="212"/>
      <c r="D179" s="194" t="s">
        <v>221</v>
      </c>
      <c r="E179" s="213" t="s">
        <v>18</v>
      </c>
      <c r="F179" s="214" t="s">
        <v>295</v>
      </c>
      <c r="G179" s="212"/>
      <c r="H179" s="215">
        <v>37.4</v>
      </c>
      <c r="I179" s="216"/>
      <c r="J179" s="212"/>
      <c r="K179" s="212"/>
      <c r="L179" s="217"/>
      <c r="M179" s="218"/>
      <c r="N179" s="219"/>
      <c r="O179" s="219"/>
      <c r="P179" s="219"/>
      <c r="Q179" s="219"/>
      <c r="R179" s="219"/>
      <c r="S179" s="219"/>
      <c r="T179" s="219"/>
      <c r="U179" s="220"/>
      <c r="AT179" s="221" t="s">
        <v>221</v>
      </c>
      <c r="AU179" s="221" t="s">
        <v>83</v>
      </c>
      <c r="AV179" s="14" t="s">
        <v>80</v>
      </c>
      <c r="AW179" s="14" t="s">
        <v>33</v>
      </c>
      <c r="AX179" s="14" t="s">
        <v>71</v>
      </c>
      <c r="AY179" s="221" t="s">
        <v>208</v>
      </c>
    </row>
    <row r="180" spans="1:65" s="13" customFormat="1" ht="11.25">
      <c r="B180" s="201"/>
      <c r="C180" s="202"/>
      <c r="D180" s="194" t="s">
        <v>221</v>
      </c>
      <c r="E180" s="203" t="s">
        <v>18</v>
      </c>
      <c r="F180" s="204" t="s">
        <v>296</v>
      </c>
      <c r="G180" s="202"/>
      <c r="H180" s="203" t="s">
        <v>18</v>
      </c>
      <c r="I180" s="205"/>
      <c r="J180" s="202"/>
      <c r="K180" s="202"/>
      <c r="L180" s="206"/>
      <c r="M180" s="207"/>
      <c r="N180" s="208"/>
      <c r="O180" s="208"/>
      <c r="P180" s="208"/>
      <c r="Q180" s="208"/>
      <c r="R180" s="208"/>
      <c r="S180" s="208"/>
      <c r="T180" s="208"/>
      <c r="U180" s="209"/>
      <c r="AT180" s="210" t="s">
        <v>221</v>
      </c>
      <c r="AU180" s="210" t="s">
        <v>83</v>
      </c>
      <c r="AV180" s="13" t="s">
        <v>76</v>
      </c>
      <c r="AW180" s="13" t="s">
        <v>33</v>
      </c>
      <c r="AX180" s="13" t="s">
        <v>71</v>
      </c>
      <c r="AY180" s="210" t="s">
        <v>208</v>
      </c>
    </row>
    <row r="181" spans="1:65" s="14" customFormat="1" ht="11.25">
      <c r="B181" s="211"/>
      <c r="C181" s="212"/>
      <c r="D181" s="194" t="s">
        <v>221</v>
      </c>
      <c r="E181" s="213" t="s">
        <v>18</v>
      </c>
      <c r="F181" s="214" t="s">
        <v>297</v>
      </c>
      <c r="G181" s="212"/>
      <c r="H181" s="215">
        <v>-9.83</v>
      </c>
      <c r="I181" s="216"/>
      <c r="J181" s="212"/>
      <c r="K181" s="212"/>
      <c r="L181" s="217"/>
      <c r="M181" s="218"/>
      <c r="N181" s="219"/>
      <c r="O181" s="219"/>
      <c r="P181" s="219"/>
      <c r="Q181" s="219"/>
      <c r="R181" s="219"/>
      <c r="S181" s="219"/>
      <c r="T181" s="219"/>
      <c r="U181" s="220"/>
      <c r="AT181" s="221" t="s">
        <v>221</v>
      </c>
      <c r="AU181" s="221" t="s">
        <v>83</v>
      </c>
      <c r="AV181" s="14" t="s">
        <v>80</v>
      </c>
      <c r="AW181" s="14" t="s">
        <v>33</v>
      </c>
      <c r="AX181" s="14" t="s">
        <v>71</v>
      </c>
      <c r="AY181" s="221" t="s">
        <v>208</v>
      </c>
    </row>
    <row r="182" spans="1:65" s="16" customFormat="1" ht="11.25">
      <c r="B182" s="233"/>
      <c r="C182" s="234"/>
      <c r="D182" s="194" t="s">
        <v>221</v>
      </c>
      <c r="E182" s="235" t="s">
        <v>18</v>
      </c>
      <c r="F182" s="236" t="s">
        <v>247</v>
      </c>
      <c r="G182" s="234"/>
      <c r="H182" s="237">
        <v>27.57</v>
      </c>
      <c r="I182" s="238"/>
      <c r="J182" s="234"/>
      <c r="K182" s="234"/>
      <c r="L182" s="239"/>
      <c r="M182" s="240"/>
      <c r="N182" s="241"/>
      <c r="O182" s="241"/>
      <c r="P182" s="241"/>
      <c r="Q182" s="241"/>
      <c r="R182" s="241"/>
      <c r="S182" s="241"/>
      <c r="T182" s="241"/>
      <c r="U182" s="242"/>
      <c r="AT182" s="243" t="s">
        <v>221</v>
      </c>
      <c r="AU182" s="243" t="s">
        <v>83</v>
      </c>
      <c r="AV182" s="16" t="s">
        <v>89</v>
      </c>
      <c r="AW182" s="16" t="s">
        <v>33</v>
      </c>
      <c r="AX182" s="16" t="s">
        <v>76</v>
      </c>
      <c r="AY182" s="243" t="s">
        <v>208</v>
      </c>
    </row>
    <row r="183" spans="1:65" s="2" customFormat="1" ht="37.9" customHeight="1">
      <c r="A183" s="38"/>
      <c r="B183" s="39"/>
      <c r="C183" s="182" t="s">
        <v>301</v>
      </c>
      <c r="D183" s="182" t="s">
        <v>212</v>
      </c>
      <c r="E183" s="183" t="s">
        <v>302</v>
      </c>
      <c r="F183" s="184" t="s">
        <v>303</v>
      </c>
      <c r="G183" s="185" t="s">
        <v>161</v>
      </c>
      <c r="H183" s="186">
        <v>0.85</v>
      </c>
      <c r="I183" s="187"/>
      <c r="J183" s="186">
        <f>ROUND(I183*H183,2)</f>
        <v>0</v>
      </c>
      <c r="K183" s="184" t="s">
        <v>215</v>
      </c>
      <c r="L183" s="43"/>
      <c r="M183" s="188" t="s">
        <v>18</v>
      </c>
      <c r="N183" s="189" t="s">
        <v>42</v>
      </c>
      <c r="O183" s="68"/>
      <c r="P183" s="190">
        <f>O183*H183</f>
        <v>0</v>
      </c>
      <c r="Q183" s="190">
        <v>0</v>
      </c>
      <c r="R183" s="190">
        <f>Q183*H183</f>
        <v>0</v>
      </c>
      <c r="S183" s="190">
        <v>2.2000000000000002</v>
      </c>
      <c r="T183" s="190">
        <f>S183*H183</f>
        <v>1.87</v>
      </c>
      <c r="U183" s="191" t="s">
        <v>18</v>
      </c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2" t="s">
        <v>89</v>
      </c>
      <c r="AT183" s="192" t="s">
        <v>212</v>
      </c>
      <c r="AU183" s="192" t="s">
        <v>83</v>
      </c>
      <c r="AY183" s="21" t="s">
        <v>208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1" t="s">
        <v>76</v>
      </c>
      <c r="BK183" s="193">
        <f>ROUND(I183*H183,2)</f>
        <v>0</v>
      </c>
      <c r="BL183" s="21" t="s">
        <v>89</v>
      </c>
      <c r="BM183" s="192" t="s">
        <v>304</v>
      </c>
    </row>
    <row r="184" spans="1:65" s="2" customFormat="1" ht="19.5">
      <c r="A184" s="38"/>
      <c r="B184" s="39"/>
      <c r="C184" s="40"/>
      <c r="D184" s="194" t="s">
        <v>217</v>
      </c>
      <c r="E184" s="40"/>
      <c r="F184" s="195" t="s">
        <v>305</v>
      </c>
      <c r="G184" s="40"/>
      <c r="H184" s="40"/>
      <c r="I184" s="196"/>
      <c r="J184" s="40"/>
      <c r="K184" s="40"/>
      <c r="L184" s="43"/>
      <c r="M184" s="197"/>
      <c r="N184" s="198"/>
      <c r="O184" s="68"/>
      <c r="P184" s="68"/>
      <c r="Q184" s="68"/>
      <c r="R184" s="68"/>
      <c r="S184" s="68"/>
      <c r="T184" s="68"/>
      <c r="U184" s="69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21" t="s">
        <v>217</v>
      </c>
      <c r="AU184" s="21" t="s">
        <v>83</v>
      </c>
    </row>
    <row r="185" spans="1:65" s="2" customFormat="1" ht="11.25">
      <c r="A185" s="38"/>
      <c r="B185" s="39"/>
      <c r="C185" s="40"/>
      <c r="D185" s="199" t="s">
        <v>219</v>
      </c>
      <c r="E185" s="40"/>
      <c r="F185" s="200" t="s">
        <v>306</v>
      </c>
      <c r="G185" s="40"/>
      <c r="H185" s="40"/>
      <c r="I185" s="196"/>
      <c r="J185" s="40"/>
      <c r="K185" s="40"/>
      <c r="L185" s="43"/>
      <c r="M185" s="197"/>
      <c r="N185" s="198"/>
      <c r="O185" s="68"/>
      <c r="P185" s="68"/>
      <c r="Q185" s="68"/>
      <c r="R185" s="68"/>
      <c r="S185" s="68"/>
      <c r="T185" s="68"/>
      <c r="U185" s="69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21" t="s">
        <v>219</v>
      </c>
      <c r="AU185" s="21" t="s">
        <v>83</v>
      </c>
    </row>
    <row r="186" spans="1:65" s="14" customFormat="1" ht="11.25">
      <c r="B186" s="211"/>
      <c r="C186" s="212"/>
      <c r="D186" s="194" t="s">
        <v>221</v>
      </c>
      <c r="E186" s="213" t="s">
        <v>18</v>
      </c>
      <c r="F186" s="214" t="s">
        <v>307</v>
      </c>
      <c r="G186" s="212"/>
      <c r="H186" s="215">
        <v>0.85</v>
      </c>
      <c r="I186" s="216"/>
      <c r="J186" s="212"/>
      <c r="K186" s="212"/>
      <c r="L186" s="217"/>
      <c r="M186" s="218"/>
      <c r="N186" s="219"/>
      <c r="O186" s="219"/>
      <c r="P186" s="219"/>
      <c r="Q186" s="219"/>
      <c r="R186" s="219"/>
      <c r="S186" s="219"/>
      <c r="T186" s="219"/>
      <c r="U186" s="220"/>
      <c r="AT186" s="221" t="s">
        <v>221</v>
      </c>
      <c r="AU186" s="221" t="s">
        <v>83</v>
      </c>
      <c r="AV186" s="14" t="s">
        <v>80</v>
      </c>
      <c r="AW186" s="14" t="s">
        <v>33</v>
      </c>
      <c r="AX186" s="14" t="s">
        <v>76</v>
      </c>
      <c r="AY186" s="221" t="s">
        <v>208</v>
      </c>
    </row>
    <row r="187" spans="1:65" s="2" customFormat="1" ht="37.9" customHeight="1">
      <c r="A187" s="38"/>
      <c r="B187" s="39"/>
      <c r="C187" s="182" t="s">
        <v>308</v>
      </c>
      <c r="D187" s="182" t="s">
        <v>212</v>
      </c>
      <c r="E187" s="183" t="s">
        <v>309</v>
      </c>
      <c r="F187" s="184" t="s">
        <v>310</v>
      </c>
      <c r="G187" s="185" t="s">
        <v>161</v>
      </c>
      <c r="H187" s="186">
        <v>8.82</v>
      </c>
      <c r="I187" s="187"/>
      <c r="J187" s="186">
        <f>ROUND(I187*H187,2)</f>
        <v>0</v>
      </c>
      <c r="K187" s="184" t="s">
        <v>215</v>
      </c>
      <c r="L187" s="43"/>
      <c r="M187" s="188" t="s">
        <v>18</v>
      </c>
      <c r="N187" s="189" t="s">
        <v>42</v>
      </c>
      <c r="O187" s="68"/>
      <c r="P187" s="190">
        <f>O187*H187</f>
        <v>0</v>
      </c>
      <c r="Q187" s="190">
        <v>0</v>
      </c>
      <c r="R187" s="190">
        <f>Q187*H187</f>
        <v>0</v>
      </c>
      <c r="S187" s="190">
        <v>2.2000000000000002</v>
      </c>
      <c r="T187" s="190">
        <f>S187*H187</f>
        <v>19.404000000000003</v>
      </c>
      <c r="U187" s="191" t="s">
        <v>18</v>
      </c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2" t="s">
        <v>89</v>
      </c>
      <c r="AT187" s="192" t="s">
        <v>212</v>
      </c>
      <c r="AU187" s="192" t="s">
        <v>83</v>
      </c>
      <c r="AY187" s="21" t="s">
        <v>208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1" t="s">
        <v>76</v>
      </c>
      <c r="BK187" s="193">
        <f>ROUND(I187*H187,2)</f>
        <v>0</v>
      </c>
      <c r="BL187" s="21" t="s">
        <v>89</v>
      </c>
      <c r="BM187" s="192" t="s">
        <v>311</v>
      </c>
    </row>
    <row r="188" spans="1:65" s="2" customFormat="1" ht="19.5">
      <c r="A188" s="38"/>
      <c r="B188" s="39"/>
      <c r="C188" s="40"/>
      <c r="D188" s="194" t="s">
        <v>217</v>
      </c>
      <c r="E188" s="40"/>
      <c r="F188" s="195" t="s">
        <v>312</v>
      </c>
      <c r="G188" s="40"/>
      <c r="H188" s="40"/>
      <c r="I188" s="196"/>
      <c r="J188" s="40"/>
      <c r="K188" s="40"/>
      <c r="L188" s="43"/>
      <c r="M188" s="197"/>
      <c r="N188" s="198"/>
      <c r="O188" s="68"/>
      <c r="P188" s="68"/>
      <c r="Q188" s="68"/>
      <c r="R188" s="68"/>
      <c r="S188" s="68"/>
      <c r="T188" s="68"/>
      <c r="U188" s="69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21" t="s">
        <v>217</v>
      </c>
      <c r="AU188" s="21" t="s">
        <v>83</v>
      </c>
    </row>
    <row r="189" spans="1:65" s="2" customFormat="1" ht="11.25">
      <c r="A189" s="38"/>
      <c r="B189" s="39"/>
      <c r="C189" s="40"/>
      <c r="D189" s="199" t="s">
        <v>219</v>
      </c>
      <c r="E189" s="40"/>
      <c r="F189" s="200" t="s">
        <v>313</v>
      </c>
      <c r="G189" s="40"/>
      <c r="H189" s="40"/>
      <c r="I189" s="196"/>
      <c r="J189" s="40"/>
      <c r="K189" s="40"/>
      <c r="L189" s="43"/>
      <c r="M189" s="197"/>
      <c r="N189" s="198"/>
      <c r="O189" s="68"/>
      <c r="P189" s="68"/>
      <c r="Q189" s="68"/>
      <c r="R189" s="68"/>
      <c r="S189" s="68"/>
      <c r="T189" s="68"/>
      <c r="U189" s="69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21" t="s">
        <v>219</v>
      </c>
      <c r="AU189" s="21" t="s">
        <v>83</v>
      </c>
    </row>
    <row r="190" spans="1:65" s="14" customFormat="1" ht="11.25">
      <c r="B190" s="211"/>
      <c r="C190" s="212"/>
      <c r="D190" s="194" t="s">
        <v>221</v>
      </c>
      <c r="E190" s="213" t="s">
        <v>18</v>
      </c>
      <c r="F190" s="214" t="s">
        <v>314</v>
      </c>
      <c r="G190" s="212"/>
      <c r="H190" s="215">
        <v>8.82</v>
      </c>
      <c r="I190" s="216"/>
      <c r="J190" s="212"/>
      <c r="K190" s="212"/>
      <c r="L190" s="217"/>
      <c r="M190" s="218"/>
      <c r="N190" s="219"/>
      <c r="O190" s="219"/>
      <c r="P190" s="219"/>
      <c r="Q190" s="219"/>
      <c r="R190" s="219"/>
      <c r="S190" s="219"/>
      <c r="T190" s="219"/>
      <c r="U190" s="220"/>
      <c r="AT190" s="221" t="s">
        <v>221</v>
      </c>
      <c r="AU190" s="221" t="s">
        <v>83</v>
      </c>
      <c r="AV190" s="14" t="s">
        <v>80</v>
      </c>
      <c r="AW190" s="14" t="s">
        <v>33</v>
      </c>
      <c r="AX190" s="14" t="s">
        <v>76</v>
      </c>
      <c r="AY190" s="221" t="s">
        <v>208</v>
      </c>
    </row>
    <row r="191" spans="1:65" s="2" customFormat="1" ht="33" customHeight="1">
      <c r="A191" s="38"/>
      <c r="B191" s="39"/>
      <c r="C191" s="182" t="s">
        <v>8</v>
      </c>
      <c r="D191" s="182" t="s">
        <v>212</v>
      </c>
      <c r="E191" s="183" t="s">
        <v>315</v>
      </c>
      <c r="F191" s="184" t="s">
        <v>316</v>
      </c>
      <c r="G191" s="185" t="s">
        <v>161</v>
      </c>
      <c r="H191" s="186">
        <v>9.67</v>
      </c>
      <c r="I191" s="187"/>
      <c r="J191" s="186">
        <f>ROUND(I191*H191,2)</f>
        <v>0</v>
      </c>
      <c r="K191" s="184" t="s">
        <v>215</v>
      </c>
      <c r="L191" s="43"/>
      <c r="M191" s="188" t="s">
        <v>18</v>
      </c>
      <c r="N191" s="189" t="s">
        <v>42</v>
      </c>
      <c r="O191" s="68"/>
      <c r="P191" s="190">
        <f>O191*H191</f>
        <v>0</v>
      </c>
      <c r="Q191" s="190">
        <v>0</v>
      </c>
      <c r="R191" s="190">
        <f>Q191*H191</f>
        <v>0</v>
      </c>
      <c r="S191" s="190">
        <v>2.9000000000000001E-2</v>
      </c>
      <c r="T191" s="190">
        <f>S191*H191</f>
        <v>0.28043000000000001</v>
      </c>
      <c r="U191" s="191" t="s">
        <v>18</v>
      </c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2" t="s">
        <v>89</v>
      </c>
      <c r="AT191" s="192" t="s">
        <v>212</v>
      </c>
      <c r="AU191" s="192" t="s">
        <v>83</v>
      </c>
      <c r="AY191" s="21" t="s">
        <v>208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1" t="s">
        <v>76</v>
      </c>
      <c r="BK191" s="193">
        <f>ROUND(I191*H191,2)</f>
        <v>0</v>
      </c>
      <c r="BL191" s="21" t="s">
        <v>89</v>
      </c>
      <c r="BM191" s="192" t="s">
        <v>317</v>
      </c>
    </row>
    <row r="192" spans="1:65" s="2" customFormat="1" ht="19.5">
      <c r="A192" s="38"/>
      <c r="B192" s="39"/>
      <c r="C192" s="40"/>
      <c r="D192" s="194" t="s">
        <v>217</v>
      </c>
      <c r="E192" s="40"/>
      <c r="F192" s="195" t="s">
        <v>318</v>
      </c>
      <c r="G192" s="40"/>
      <c r="H192" s="40"/>
      <c r="I192" s="196"/>
      <c r="J192" s="40"/>
      <c r="K192" s="40"/>
      <c r="L192" s="43"/>
      <c r="M192" s="197"/>
      <c r="N192" s="198"/>
      <c r="O192" s="68"/>
      <c r="P192" s="68"/>
      <c r="Q192" s="68"/>
      <c r="R192" s="68"/>
      <c r="S192" s="68"/>
      <c r="T192" s="68"/>
      <c r="U192" s="69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21" t="s">
        <v>217</v>
      </c>
      <c r="AU192" s="21" t="s">
        <v>83</v>
      </c>
    </row>
    <row r="193" spans="1:65" s="2" customFormat="1" ht="11.25">
      <c r="A193" s="38"/>
      <c r="B193" s="39"/>
      <c r="C193" s="40"/>
      <c r="D193" s="199" t="s">
        <v>219</v>
      </c>
      <c r="E193" s="40"/>
      <c r="F193" s="200" t="s">
        <v>319</v>
      </c>
      <c r="G193" s="40"/>
      <c r="H193" s="40"/>
      <c r="I193" s="196"/>
      <c r="J193" s="40"/>
      <c r="K193" s="40"/>
      <c r="L193" s="43"/>
      <c r="M193" s="197"/>
      <c r="N193" s="198"/>
      <c r="O193" s="68"/>
      <c r="P193" s="68"/>
      <c r="Q193" s="68"/>
      <c r="R193" s="68"/>
      <c r="S193" s="68"/>
      <c r="T193" s="68"/>
      <c r="U193" s="69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21" t="s">
        <v>219</v>
      </c>
      <c r="AU193" s="21" t="s">
        <v>83</v>
      </c>
    </row>
    <row r="194" spans="1:65" s="14" customFormat="1" ht="11.25">
      <c r="B194" s="211"/>
      <c r="C194" s="212"/>
      <c r="D194" s="194" t="s">
        <v>221</v>
      </c>
      <c r="E194" s="213" t="s">
        <v>18</v>
      </c>
      <c r="F194" s="214" t="s">
        <v>320</v>
      </c>
      <c r="G194" s="212"/>
      <c r="H194" s="215">
        <v>0.85</v>
      </c>
      <c r="I194" s="216"/>
      <c r="J194" s="212"/>
      <c r="K194" s="212"/>
      <c r="L194" s="217"/>
      <c r="M194" s="218"/>
      <c r="N194" s="219"/>
      <c r="O194" s="219"/>
      <c r="P194" s="219"/>
      <c r="Q194" s="219"/>
      <c r="R194" s="219"/>
      <c r="S194" s="219"/>
      <c r="T194" s="219"/>
      <c r="U194" s="220"/>
      <c r="AT194" s="221" t="s">
        <v>221</v>
      </c>
      <c r="AU194" s="221" t="s">
        <v>83</v>
      </c>
      <c r="AV194" s="14" t="s">
        <v>80</v>
      </c>
      <c r="AW194" s="14" t="s">
        <v>33</v>
      </c>
      <c r="AX194" s="14" t="s">
        <v>71</v>
      </c>
      <c r="AY194" s="221" t="s">
        <v>208</v>
      </c>
    </row>
    <row r="195" spans="1:65" s="14" customFormat="1" ht="11.25">
      <c r="B195" s="211"/>
      <c r="C195" s="212"/>
      <c r="D195" s="194" t="s">
        <v>221</v>
      </c>
      <c r="E195" s="213" t="s">
        <v>18</v>
      </c>
      <c r="F195" s="214" t="s">
        <v>321</v>
      </c>
      <c r="G195" s="212"/>
      <c r="H195" s="215">
        <v>8.82</v>
      </c>
      <c r="I195" s="216"/>
      <c r="J195" s="212"/>
      <c r="K195" s="212"/>
      <c r="L195" s="217"/>
      <c r="M195" s="218"/>
      <c r="N195" s="219"/>
      <c r="O195" s="219"/>
      <c r="P195" s="219"/>
      <c r="Q195" s="219"/>
      <c r="R195" s="219"/>
      <c r="S195" s="219"/>
      <c r="T195" s="219"/>
      <c r="U195" s="220"/>
      <c r="AT195" s="221" t="s">
        <v>221</v>
      </c>
      <c r="AU195" s="221" t="s">
        <v>83</v>
      </c>
      <c r="AV195" s="14" t="s">
        <v>80</v>
      </c>
      <c r="AW195" s="14" t="s">
        <v>33</v>
      </c>
      <c r="AX195" s="14" t="s">
        <v>71</v>
      </c>
      <c r="AY195" s="221" t="s">
        <v>208</v>
      </c>
    </row>
    <row r="196" spans="1:65" s="16" customFormat="1" ht="11.25">
      <c r="B196" s="233"/>
      <c r="C196" s="234"/>
      <c r="D196" s="194" t="s">
        <v>221</v>
      </c>
      <c r="E196" s="235" t="s">
        <v>18</v>
      </c>
      <c r="F196" s="236" t="s">
        <v>247</v>
      </c>
      <c r="G196" s="234"/>
      <c r="H196" s="237">
        <v>9.67</v>
      </c>
      <c r="I196" s="238"/>
      <c r="J196" s="234"/>
      <c r="K196" s="234"/>
      <c r="L196" s="239"/>
      <c r="M196" s="240"/>
      <c r="N196" s="241"/>
      <c r="O196" s="241"/>
      <c r="P196" s="241"/>
      <c r="Q196" s="241"/>
      <c r="R196" s="241"/>
      <c r="S196" s="241"/>
      <c r="T196" s="241"/>
      <c r="U196" s="242"/>
      <c r="AT196" s="243" t="s">
        <v>221</v>
      </c>
      <c r="AU196" s="243" t="s">
        <v>83</v>
      </c>
      <c r="AV196" s="16" t="s">
        <v>89</v>
      </c>
      <c r="AW196" s="16" t="s">
        <v>33</v>
      </c>
      <c r="AX196" s="16" t="s">
        <v>76</v>
      </c>
      <c r="AY196" s="243" t="s">
        <v>208</v>
      </c>
    </row>
    <row r="197" spans="1:65" s="2" customFormat="1" ht="24.2" customHeight="1">
      <c r="A197" s="38"/>
      <c r="B197" s="39"/>
      <c r="C197" s="182" t="s">
        <v>322</v>
      </c>
      <c r="D197" s="182" t="s">
        <v>212</v>
      </c>
      <c r="E197" s="183" t="s">
        <v>323</v>
      </c>
      <c r="F197" s="184" t="s">
        <v>324</v>
      </c>
      <c r="G197" s="185" t="s">
        <v>129</v>
      </c>
      <c r="H197" s="186">
        <v>242</v>
      </c>
      <c r="I197" s="187"/>
      <c r="J197" s="186">
        <f>ROUND(I197*H197,2)</f>
        <v>0</v>
      </c>
      <c r="K197" s="184" t="s">
        <v>215</v>
      </c>
      <c r="L197" s="43"/>
      <c r="M197" s="188" t="s">
        <v>18</v>
      </c>
      <c r="N197" s="189" t="s">
        <v>42</v>
      </c>
      <c r="O197" s="68"/>
      <c r="P197" s="190">
        <f>O197*H197</f>
        <v>0</v>
      </c>
      <c r="Q197" s="190">
        <v>0</v>
      </c>
      <c r="R197" s="190">
        <f>Q197*H197</f>
        <v>0</v>
      </c>
      <c r="S197" s="190">
        <v>5.7000000000000002E-2</v>
      </c>
      <c r="T197" s="190">
        <f>S197*H197</f>
        <v>13.794</v>
      </c>
      <c r="U197" s="191" t="s">
        <v>18</v>
      </c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2" t="s">
        <v>89</v>
      </c>
      <c r="AT197" s="192" t="s">
        <v>212</v>
      </c>
      <c r="AU197" s="192" t="s">
        <v>83</v>
      </c>
      <c r="AY197" s="21" t="s">
        <v>208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21" t="s">
        <v>76</v>
      </c>
      <c r="BK197" s="193">
        <f>ROUND(I197*H197,2)</f>
        <v>0</v>
      </c>
      <c r="BL197" s="21" t="s">
        <v>89</v>
      </c>
      <c r="BM197" s="192" t="s">
        <v>325</v>
      </c>
    </row>
    <row r="198" spans="1:65" s="2" customFormat="1" ht="29.25">
      <c r="A198" s="38"/>
      <c r="B198" s="39"/>
      <c r="C198" s="40"/>
      <c r="D198" s="194" t="s">
        <v>217</v>
      </c>
      <c r="E198" s="40"/>
      <c r="F198" s="195" t="s">
        <v>326</v>
      </c>
      <c r="G198" s="40"/>
      <c r="H198" s="40"/>
      <c r="I198" s="196"/>
      <c r="J198" s="40"/>
      <c r="K198" s="40"/>
      <c r="L198" s="43"/>
      <c r="M198" s="197"/>
      <c r="N198" s="198"/>
      <c r="O198" s="68"/>
      <c r="P198" s="68"/>
      <c r="Q198" s="68"/>
      <c r="R198" s="68"/>
      <c r="S198" s="68"/>
      <c r="T198" s="68"/>
      <c r="U198" s="69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21" t="s">
        <v>217</v>
      </c>
      <c r="AU198" s="21" t="s">
        <v>83</v>
      </c>
    </row>
    <row r="199" spans="1:65" s="2" customFormat="1" ht="11.25">
      <c r="A199" s="38"/>
      <c r="B199" s="39"/>
      <c r="C199" s="40"/>
      <c r="D199" s="199" t="s">
        <v>219</v>
      </c>
      <c r="E199" s="40"/>
      <c r="F199" s="200" t="s">
        <v>327</v>
      </c>
      <c r="G199" s="40"/>
      <c r="H199" s="40"/>
      <c r="I199" s="196"/>
      <c r="J199" s="40"/>
      <c r="K199" s="40"/>
      <c r="L199" s="43"/>
      <c r="M199" s="197"/>
      <c r="N199" s="198"/>
      <c r="O199" s="68"/>
      <c r="P199" s="68"/>
      <c r="Q199" s="68"/>
      <c r="R199" s="68"/>
      <c r="S199" s="68"/>
      <c r="T199" s="68"/>
      <c r="U199" s="69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21" t="s">
        <v>219</v>
      </c>
      <c r="AU199" s="21" t="s">
        <v>83</v>
      </c>
    </row>
    <row r="200" spans="1:65" s="14" customFormat="1" ht="11.25">
      <c r="B200" s="211"/>
      <c r="C200" s="212"/>
      <c r="D200" s="194" t="s">
        <v>221</v>
      </c>
      <c r="E200" s="213" t="s">
        <v>18</v>
      </c>
      <c r="F200" s="214" t="s">
        <v>135</v>
      </c>
      <c r="G200" s="212"/>
      <c r="H200" s="215">
        <v>242</v>
      </c>
      <c r="I200" s="216"/>
      <c r="J200" s="212"/>
      <c r="K200" s="212"/>
      <c r="L200" s="217"/>
      <c r="M200" s="218"/>
      <c r="N200" s="219"/>
      <c r="O200" s="219"/>
      <c r="P200" s="219"/>
      <c r="Q200" s="219"/>
      <c r="R200" s="219"/>
      <c r="S200" s="219"/>
      <c r="T200" s="219"/>
      <c r="U200" s="220"/>
      <c r="AT200" s="221" t="s">
        <v>221</v>
      </c>
      <c r="AU200" s="221" t="s">
        <v>83</v>
      </c>
      <c r="AV200" s="14" t="s">
        <v>80</v>
      </c>
      <c r="AW200" s="14" t="s">
        <v>33</v>
      </c>
      <c r="AX200" s="14" t="s">
        <v>76</v>
      </c>
      <c r="AY200" s="221" t="s">
        <v>208</v>
      </c>
    </row>
    <row r="201" spans="1:65" s="2" customFormat="1" ht="16.5" customHeight="1">
      <c r="A201" s="38"/>
      <c r="B201" s="39"/>
      <c r="C201" s="182" t="s">
        <v>328</v>
      </c>
      <c r="D201" s="182" t="s">
        <v>212</v>
      </c>
      <c r="E201" s="183" t="s">
        <v>329</v>
      </c>
      <c r="F201" s="184" t="s">
        <v>330</v>
      </c>
      <c r="G201" s="185" t="s">
        <v>331</v>
      </c>
      <c r="H201" s="186">
        <v>139.46</v>
      </c>
      <c r="I201" s="187"/>
      <c r="J201" s="186">
        <f>ROUND(I201*H201,2)</f>
        <v>0</v>
      </c>
      <c r="K201" s="184" t="s">
        <v>215</v>
      </c>
      <c r="L201" s="43"/>
      <c r="M201" s="188" t="s">
        <v>18</v>
      </c>
      <c r="N201" s="189" t="s">
        <v>42</v>
      </c>
      <c r="O201" s="68"/>
      <c r="P201" s="190">
        <f>O201*H201</f>
        <v>0</v>
      </c>
      <c r="Q201" s="190">
        <v>0</v>
      </c>
      <c r="R201" s="190">
        <f>Q201*H201</f>
        <v>0</v>
      </c>
      <c r="S201" s="190">
        <v>8.9999999999999993E-3</v>
      </c>
      <c r="T201" s="190">
        <f>S201*H201</f>
        <v>1.2551399999999999</v>
      </c>
      <c r="U201" s="191" t="s">
        <v>18</v>
      </c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2" t="s">
        <v>89</v>
      </c>
      <c r="AT201" s="192" t="s">
        <v>212</v>
      </c>
      <c r="AU201" s="192" t="s">
        <v>83</v>
      </c>
      <c r="AY201" s="21" t="s">
        <v>208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21" t="s">
        <v>76</v>
      </c>
      <c r="BK201" s="193">
        <f>ROUND(I201*H201,2)</f>
        <v>0</v>
      </c>
      <c r="BL201" s="21" t="s">
        <v>89</v>
      </c>
      <c r="BM201" s="192" t="s">
        <v>332</v>
      </c>
    </row>
    <row r="202" spans="1:65" s="2" customFormat="1" ht="19.5">
      <c r="A202" s="38"/>
      <c r="B202" s="39"/>
      <c r="C202" s="40"/>
      <c r="D202" s="194" t="s">
        <v>217</v>
      </c>
      <c r="E202" s="40"/>
      <c r="F202" s="195" t="s">
        <v>333</v>
      </c>
      <c r="G202" s="40"/>
      <c r="H202" s="40"/>
      <c r="I202" s="196"/>
      <c r="J202" s="40"/>
      <c r="K202" s="40"/>
      <c r="L202" s="43"/>
      <c r="M202" s="197"/>
      <c r="N202" s="198"/>
      <c r="O202" s="68"/>
      <c r="P202" s="68"/>
      <c r="Q202" s="68"/>
      <c r="R202" s="68"/>
      <c r="S202" s="68"/>
      <c r="T202" s="68"/>
      <c r="U202" s="69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21" t="s">
        <v>217</v>
      </c>
      <c r="AU202" s="21" t="s">
        <v>83</v>
      </c>
    </row>
    <row r="203" spans="1:65" s="2" customFormat="1" ht="11.25">
      <c r="A203" s="38"/>
      <c r="B203" s="39"/>
      <c r="C203" s="40"/>
      <c r="D203" s="199" t="s">
        <v>219</v>
      </c>
      <c r="E203" s="40"/>
      <c r="F203" s="200" t="s">
        <v>334</v>
      </c>
      <c r="G203" s="40"/>
      <c r="H203" s="40"/>
      <c r="I203" s="196"/>
      <c r="J203" s="40"/>
      <c r="K203" s="40"/>
      <c r="L203" s="43"/>
      <c r="M203" s="197"/>
      <c r="N203" s="198"/>
      <c r="O203" s="68"/>
      <c r="P203" s="68"/>
      <c r="Q203" s="68"/>
      <c r="R203" s="68"/>
      <c r="S203" s="68"/>
      <c r="T203" s="68"/>
      <c r="U203" s="69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21" t="s">
        <v>219</v>
      </c>
      <c r="AU203" s="21" t="s">
        <v>83</v>
      </c>
    </row>
    <row r="204" spans="1:65" s="14" customFormat="1" ht="11.25">
      <c r="B204" s="211"/>
      <c r="C204" s="212"/>
      <c r="D204" s="194" t="s">
        <v>221</v>
      </c>
      <c r="E204" s="213" t="s">
        <v>18</v>
      </c>
      <c r="F204" s="214" t="s">
        <v>152</v>
      </c>
      <c r="G204" s="212"/>
      <c r="H204" s="215">
        <v>139.46</v>
      </c>
      <c r="I204" s="216"/>
      <c r="J204" s="212"/>
      <c r="K204" s="212"/>
      <c r="L204" s="217"/>
      <c r="M204" s="218"/>
      <c r="N204" s="219"/>
      <c r="O204" s="219"/>
      <c r="P204" s="219"/>
      <c r="Q204" s="219"/>
      <c r="R204" s="219"/>
      <c r="S204" s="219"/>
      <c r="T204" s="219"/>
      <c r="U204" s="220"/>
      <c r="AT204" s="221" t="s">
        <v>221</v>
      </c>
      <c r="AU204" s="221" t="s">
        <v>83</v>
      </c>
      <c r="AV204" s="14" t="s">
        <v>80</v>
      </c>
      <c r="AW204" s="14" t="s">
        <v>33</v>
      </c>
      <c r="AX204" s="14" t="s">
        <v>76</v>
      </c>
      <c r="AY204" s="221" t="s">
        <v>208</v>
      </c>
    </row>
    <row r="205" spans="1:65" s="2" customFormat="1" ht="24.2" customHeight="1">
      <c r="A205" s="38"/>
      <c r="B205" s="39"/>
      <c r="C205" s="182" t="s">
        <v>335</v>
      </c>
      <c r="D205" s="182" t="s">
        <v>212</v>
      </c>
      <c r="E205" s="183" t="s">
        <v>336</v>
      </c>
      <c r="F205" s="184" t="s">
        <v>337</v>
      </c>
      <c r="G205" s="185" t="s">
        <v>161</v>
      </c>
      <c r="H205" s="186">
        <v>8.06</v>
      </c>
      <c r="I205" s="187"/>
      <c r="J205" s="186">
        <f>ROUND(I205*H205,2)</f>
        <v>0</v>
      </c>
      <c r="K205" s="184" t="s">
        <v>215</v>
      </c>
      <c r="L205" s="43"/>
      <c r="M205" s="188" t="s">
        <v>18</v>
      </c>
      <c r="N205" s="189" t="s">
        <v>42</v>
      </c>
      <c r="O205" s="68"/>
      <c r="P205" s="190">
        <f>O205*H205</f>
        <v>0</v>
      </c>
      <c r="Q205" s="190">
        <v>0</v>
      </c>
      <c r="R205" s="190">
        <f>Q205*H205</f>
        <v>0</v>
      </c>
      <c r="S205" s="190">
        <v>1.4</v>
      </c>
      <c r="T205" s="190">
        <f>S205*H205</f>
        <v>11.284000000000001</v>
      </c>
      <c r="U205" s="191" t="s">
        <v>18</v>
      </c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2" t="s">
        <v>89</v>
      </c>
      <c r="AT205" s="192" t="s">
        <v>212</v>
      </c>
      <c r="AU205" s="192" t="s">
        <v>83</v>
      </c>
      <c r="AY205" s="21" t="s">
        <v>208</v>
      </c>
      <c r="BE205" s="193">
        <f>IF(N205="základní",J205,0)</f>
        <v>0</v>
      </c>
      <c r="BF205" s="193">
        <f>IF(N205="snížená",J205,0)</f>
        <v>0</v>
      </c>
      <c r="BG205" s="193">
        <f>IF(N205="zákl. přenesená",J205,0)</f>
        <v>0</v>
      </c>
      <c r="BH205" s="193">
        <f>IF(N205="sníž. přenesená",J205,0)</f>
        <v>0</v>
      </c>
      <c r="BI205" s="193">
        <f>IF(N205="nulová",J205,0)</f>
        <v>0</v>
      </c>
      <c r="BJ205" s="21" t="s">
        <v>76</v>
      </c>
      <c r="BK205" s="193">
        <f>ROUND(I205*H205,2)</f>
        <v>0</v>
      </c>
      <c r="BL205" s="21" t="s">
        <v>89</v>
      </c>
      <c r="BM205" s="192" t="s">
        <v>338</v>
      </c>
    </row>
    <row r="206" spans="1:65" s="2" customFormat="1" ht="19.5">
      <c r="A206" s="38"/>
      <c r="B206" s="39"/>
      <c r="C206" s="40"/>
      <c r="D206" s="194" t="s">
        <v>217</v>
      </c>
      <c r="E206" s="40"/>
      <c r="F206" s="195" t="s">
        <v>339</v>
      </c>
      <c r="G206" s="40"/>
      <c r="H206" s="40"/>
      <c r="I206" s="196"/>
      <c r="J206" s="40"/>
      <c r="K206" s="40"/>
      <c r="L206" s="43"/>
      <c r="M206" s="197"/>
      <c r="N206" s="198"/>
      <c r="O206" s="68"/>
      <c r="P206" s="68"/>
      <c r="Q206" s="68"/>
      <c r="R206" s="68"/>
      <c r="S206" s="68"/>
      <c r="T206" s="68"/>
      <c r="U206" s="69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21" t="s">
        <v>217</v>
      </c>
      <c r="AU206" s="21" t="s">
        <v>83</v>
      </c>
    </row>
    <row r="207" spans="1:65" s="2" customFormat="1" ht="11.25">
      <c r="A207" s="38"/>
      <c r="B207" s="39"/>
      <c r="C207" s="40"/>
      <c r="D207" s="199" t="s">
        <v>219</v>
      </c>
      <c r="E207" s="40"/>
      <c r="F207" s="200" t="s">
        <v>340</v>
      </c>
      <c r="G207" s="40"/>
      <c r="H207" s="40"/>
      <c r="I207" s="196"/>
      <c r="J207" s="40"/>
      <c r="K207" s="40"/>
      <c r="L207" s="43"/>
      <c r="M207" s="197"/>
      <c r="N207" s="198"/>
      <c r="O207" s="68"/>
      <c r="P207" s="68"/>
      <c r="Q207" s="68"/>
      <c r="R207" s="68"/>
      <c r="S207" s="68"/>
      <c r="T207" s="68"/>
      <c r="U207" s="69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21" t="s">
        <v>219</v>
      </c>
      <c r="AU207" s="21" t="s">
        <v>83</v>
      </c>
    </row>
    <row r="208" spans="1:65" s="13" customFormat="1" ht="11.25">
      <c r="B208" s="201"/>
      <c r="C208" s="202"/>
      <c r="D208" s="194" t="s">
        <v>221</v>
      </c>
      <c r="E208" s="203" t="s">
        <v>18</v>
      </c>
      <c r="F208" s="204" t="s">
        <v>341</v>
      </c>
      <c r="G208" s="202"/>
      <c r="H208" s="203" t="s">
        <v>18</v>
      </c>
      <c r="I208" s="205"/>
      <c r="J208" s="202"/>
      <c r="K208" s="202"/>
      <c r="L208" s="206"/>
      <c r="M208" s="207"/>
      <c r="N208" s="208"/>
      <c r="O208" s="208"/>
      <c r="P208" s="208"/>
      <c r="Q208" s="208"/>
      <c r="R208" s="208"/>
      <c r="S208" s="208"/>
      <c r="T208" s="208"/>
      <c r="U208" s="209"/>
      <c r="AT208" s="210" t="s">
        <v>221</v>
      </c>
      <c r="AU208" s="210" t="s">
        <v>83</v>
      </c>
      <c r="AV208" s="13" t="s">
        <v>76</v>
      </c>
      <c r="AW208" s="13" t="s">
        <v>33</v>
      </c>
      <c r="AX208" s="13" t="s">
        <v>71</v>
      </c>
      <c r="AY208" s="210" t="s">
        <v>208</v>
      </c>
    </row>
    <row r="209" spans="1:65" s="14" customFormat="1" ht="11.25">
      <c r="B209" s="211"/>
      <c r="C209" s="212"/>
      <c r="D209" s="194" t="s">
        <v>221</v>
      </c>
      <c r="E209" s="213" t="s">
        <v>18</v>
      </c>
      <c r="F209" s="214" t="s">
        <v>342</v>
      </c>
      <c r="G209" s="212"/>
      <c r="H209" s="215">
        <v>8.06</v>
      </c>
      <c r="I209" s="216"/>
      <c r="J209" s="212"/>
      <c r="K209" s="212"/>
      <c r="L209" s="217"/>
      <c r="M209" s="218"/>
      <c r="N209" s="219"/>
      <c r="O209" s="219"/>
      <c r="P209" s="219"/>
      <c r="Q209" s="219"/>
      <c r="R209" s="219"/>
      <c r="S209" s="219"/>
      <c r="T209" s="219"/>
      <c r="U209" s="220"/>
      <c r="AT209" s="221" t="s">
        <v>221</v>
      </c>
      <c r="AU209" s="221" t="s">
        <v>83</v>
      </c>
      <c r="AV209" s="14" t="s">
        <v>80</v>
      </c>
      <c r="AW209" s="14" t="s">
        <v>33</v>
      </c>
      <c r="AX209" s="14" t="s">
        <v>76</v>
      </c>
      <c r="AY209" s="221" t="s">
        <v>208</v>
      </c>
    </row>
    <row r="210" spans="1:65" s="2" customFormat="1" ht="24.2" customHeight="1">
      <c r="A210" s="38"/>
      <c r="B210" s="39"/>
      <c r="C210" s="182" t="s">
        <v>343</v>
      </c>
      <c r="D210" s="182" t="s">
        <v>212</v>
      </c>
      <c r="E210" s="183" t="s">
        <v>344</v>
      </c>
      <c r="F210" s="184" t="s">
        <v>345</v>
      </c>
      <c r="G210" s="185" t="s">
        <v>129</v>
      </c>
      <c r="H210" s="186">
        <v>10.130000000000001</v>
      </c>
      <c r="I210" s="187"/>
      <c r="J210" s="186">
        <f>ROUND(I210*H210,2)</f>
        <v>0</v>
      </c>
      <c r="K210" s="184" t="s">
        <v>215</v>
      </c>
      <c r="L210" s="43"/>
      <c r="M210" s="188" t="s">
        <v>18</v>
      </c>
      <c r="N210" s="189" t="s">
        <v>42</v>
      </c>
      <c r="O210" s="68"/>
      <c r="P210" s="190">
        <f>O210*H210</f>
        <v>0</v>
      </c>
      <c r="Q210" s="190">
        <v>0</v>
      </c>
      <c r="R210" s="190">
        <f>Q210*H210</f>
        <v>0</v>
      </c>
      <c r="S210" s="190">
        <v>5.5E-2</v>
      </c>
      <c r="T210" s="190">
        <f>S210*H210</f>
        <v>0.55715000000000003</v>
      </c>
      <c r="U210" s="191" t="s">
        <v>18</v>
      </c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2" t="s">
        <v>89</v>
      </c>
      <c r="AT210" s="192" t="s">
        <v>212</v>
      </c>
      <c r="AU210" s="192" t="s">
        <v>83</v>
      </c>
      <c r="AY210" s="21" t="s">
        <v>208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21" t="s">
        <v>76</v>
      </c>
      <c r="BK210" s="193">
        <f>ROUND(I210*H210,2)</f>
        <v>0</v>
      </c>
      <c r="BL210" s="21" t="s">
        <v>89</v>
      </c>
      <c r="BM210" s="192" t="s">
        <v>346</v>
      </c>
    </row>
    <row r="211" spans="1:65" s="2" customFormat="1" ht="29.25">
      <c r="A211" s="38"/>
      <c r="B211" s="39"/>
      <c r="C211" s="40"/>
      <c r="D211" s="194" t="s">
        <v>217</v>
      </c>
      <c r="E211" s="40"/>
      <c r="F211" s="195" t="s">
        <v>347</v>
      </c>
      <c r="G211" s="40"/>
      <c r="H211" s="40"/>
      <c r="I211" s="196"/>
      <c r="J211" s="40"/>
      <c r="K211" s="40"/>
      <c r="L211" s="43"/>
      <c r="M211" s="197"/>
      <c r="N211" s="198"/>
      <c r="O211" s="68"/>
      <c r="P211" s="68"/>
      <c r="Q211" s="68"/>
      <c r="R211" s="68"/>
      <c r="S211" s="68"/>
      <c r="T211" s="68"/>
      <c r="U211" s="69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21" t="s">
        <v>217</v>
      </c>
      <c r="AU211" s="21" t="s">
        <v>83</v>
      </c>
    </row>
    <row r="212" spans="1:65" s="2" customFormat="1" ht="11.25">
      <c r="A212" s="38"/>
      <c r="B212" s="39"/>
      <c r="C212" s="40"/>
      <c r="D212" s="199" t="s">
        <v>219</v>
      </c>
      <c r="E212" s="40"/>
      <c r="F212" s="200" t="s">
        <v>348</v>
      </c>
      <c r="G212" s="40"/>
      <c r="H212" s="40"/>
      <c r="I212" s="196"/>
      <c r="J212" s="40"/>
      <c r="K212" s="40"/>
      <c r="L212" s="43"/>
      <c r="M212" s="197"/>
      <c r="N212" s="198"/>
      <c r="O212" s="68"/>
      <c r="P212" s="68"/>
      <c r="Q212" s="68"/>
      <c r="R212" s="68"/>
      <c r="S212" s="68"/>
      <c r="T212" s="68"/>
      <c r="U212" s="69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21" t="s">
        <v>219</v>
      </c>
      <c r="AU212" s="21" t="s">
        <v>83</v>
      </c>
    </row>
    <row r="213" spans="1:65" s="13" customFormat="1" ht="11.25">
      <c r="B213" s="201"/>
      <c r="C213" s="202"/>
      <c r="D213" s="194" t="s">
        <v>221</v>
      </c>
      <c r="E213" s="203" t="s">
        <v>18</v>
      </c>
      <c r="F213" s="204" t="s">
        <v>349</v>
      </c>
      <c r="G213" s="202"/>
      <c r="H213" s="203" t="s">
        <v>18</v>
      </c>
      <c r="I213" s="205"/>
      <c r="J213" s="202"/>
      <c r="K213" s="202"/>
      <c r="L213" s="206"/>
      <c r="M213" s="207"/>
      <c r="N213" s="208"/>
      <c r="O213" s="208"/>
      <c r="P213" s="208"/>
      <c r="Q213" s="208"/>
      <c r="R213" s="208"/>
      <c r="S213" s="208"/>
      <c r="T213" s="208"/>
      <c r="U213" s="209"/>
      <c r="AT213" s="210" t="s">
        <v>221</v>
      </c>
      <c r="AU213" s="210" t="s">
        <v>83</v>
      </c>
      <c r="AV213" s="13" t="s">
        <v>76</v>
      </c>
      <c r="AW213" s="13" t="s">
        <v>33</v>
      </c>
      <c r="AX213" s="13" t="s">
        <v>71</v>
      </c>
      <c r="AY213" s="210" t="s">
        <v>208</v>
      </c>
    </row>
    <row r="214" spans="1:65" s="14" customFormat="1" ht="11.25">
      <c r="B214" s="211"/>
      <c r="C214" s="212"/>
      <c r="D214" s="194" t="s">
        <v>221</v>
      </c>
      <c r="E214" s="213" t="s">
        <v>18</v>
      </c>
      <c r="F214" s="214" t="s">
        <v>350</v>
      </c>
      <c r="G214" s="212"/>
      <c r="H214" s="215">
        <v>1.1399999999999999</v>
      </c>
      <c r="I214" s="216"/>
      <c r="J214" s="212"/>
      <c r="K214" s="212"/>
      <c r="L214" s="217"/>
      <c r="M214" s="218"/>
      <c r="N214" s="219"/>
      <c r="O214" s="219"/>
      <c r="P214" s="219"/>
      <c r="Q214" s="219"/>
      <c r="R214" s="219"/>
      <c r="S214" s="219"/>
      <c r="T214" s="219"/>
      <c r="U214" s="220"/>
      <c r="AT214" s="221" t="s">
        <v>221</v>
      </c>
      <c r="AU214" s="221" t="s">
        <v>83</v>
      </c>
      <c r="AV214" s="14" t="s">
        <v>80</v>
      </c>
      <c r="AW214" s="14" t="s">
        <v>33</v>
      </c>
      <c r="AX214" s="14" t="s">
        <v>71</v>
      </c>
      <c r="AY214" s="221" t="s">
        <v>208</v>
      </c>
    </row>
    <row r="215" spans="1:65" s="14" customFormat="1" ht="11.25">
      <c r="B215" s="211"/>
      <c r="C215" s="212"/>
      <c r="D215" s="194" t="s">
        <v>221</v>
      </c>
      <c r="E215" s="213" t="s">
        <v>18</v>
      </c>
      <c r="F215" s="214" t="s">
        <v>351</v>
      </c>
      <c r="G215" s="212"/>
      <c r="H215" s="215">
        <v>1.1100000000000001</v>
      </c>
      <c r="I215" s="216"/>
      <c r="J215" s="212"/>
      <c r="K215" s="212"/>
      <c r="L215" s="217"/>
      <c r="M215" s="218"/>
      <c r="N215" s="219"/>
      <c r="O215" s="219"/>
      <c r="P215" s="219"/>
      <c r="Q215" s="219"/>
      <c r="R215" s="219"/>
      <c r="S215" s="219"/>
      <c r="T215" s="219"/>
      <c r="U215" s="220"/>
      <c r="AT215" s="221" t="s">
        <v>221</v>
      </c>
      <c r="AU215" s="221" t="s">
        <v>83</v>
      </c>
      <c r="AV215" s="14" t="s">
        <v>80</v>
      </c>
      <c r="AW215" s="14" t="s">
        <v>33</v>
      </c>
      <c r="AX215" s="14" t="s">
        <v>71</v>
      </c>
      <c r="AY215" s="221" t="s">
        <v>208</v>
      </c>
    </row>
    <row r="216" spans="1:65" s="13" customFormat="1" ht="11.25">
      <c r="B216" s="201"/>
      <c r="C216" s="202"/>
      <c r="D216" s="194" t="s">
        <v>221</v>
      </c>
      <c r="E216" s="203" t="s">
        <v>18</v>
      </c>
      <c r="F216" s="204" t="s">
        <v>352</v>
      </c>
      <c r="G216" s="202"/>
      <c r="H216" s="203" t="s">
        <v>18</v>
      </c>
      <c r="I216" s="205"/>
      <c r="J216" s="202"/>
      <c r="K216" s="202"/>
      <c r="L216" s="206"/>
      <c r="M216" s="207"/>
      <c r="N216" s="208"/>
      <c r="O216" s="208"/>
      <c r="P216" s="208"/>
      <c r="Q216" s="208"/>
      <c r="R216" s="208"/>
      <c r="S216" s="208"/>
      <c r="T216" s="208"/>
      <c r="U216" s="209"/>
      <c r="AT216" s="210" t="s">
        <v>221</v>
      </c>
      <c r="AU216" s="210" t="s">
        <v>83</v>
      </c>
      <c r="AV216" s="13" t="s">
        <v>76</v>
      </c>
      <c r="AW216" s="13" t="s">
        <v>33</v>
      </c>
      <c r="AX216" s="13" t="s">
        <v>71</v>
      </c>
      <c r="AY216" s="210" t="s">
        <v>208</v>
      </c>
    </row>
    <row r="217" spans="1:65" s="14" customFormat="1" ht="11.25">
      <c r="B217" s="211"/>
      <c r="C217" s="212"/>
      <c r="D217" s="194" t="s">
        <v>221</v>
      </c>
      <c r="E217" s="213" t="s">
        <v>18</v>
      </c>
      <c r="F217" s="214" t="s">
        <v>353</v>
      </c>
      <c r="G217" s="212"/>
      <c r="H217" s="215">
        <v>5.8</v>
      </c>
      <c r="I217" s="216"/>
      <c r="J217" s="212"/>
      <c r="K217" s="212"/>
      <c r="L217" s="217"/>
      <c r="M217" s="218"/>
      <c r="N217" s="219"/>
      <c r="O217" s="219"/>
      <c r="P217" s="219"/>
      <c r="Q217" s="219"/>
      <c r="R217" s="219"/>
      <c r="S217" s="219"/>
      <c r="T217" s="219"/>
      <c r="U217" s="220"/>
      <c r="AT217" s="221" t="s">
        <v>221</v>
      </c>
      <c r="AU217" s="221" t="s">
        <v>83</v>
      </c>
      <c r="AV217" s="14" t="s">
        <v>80</v>
      </c>
      <c r="AW217" s="14" t="s">
        <v>33</v>
      </c>
      <c r="AX217" s="14" t="s">
        <v>71</v>
      </c>
      <c r="AY217" s="221" t="s">
        <v>208</v>
      </c>
    </row>
    <row r="218" spans="1:65" s="13" customFormat="1" ht="11.25">
      <c r="B218" s="201"/>
      <c r="C218" s="202"/>
      <c r="D218" s="194" t="s">
        <v>221</v>
      </c>
      <c r="E218" s="203" t="s">
        <v>18</v>
      </c>
      <c r="F218" s="204" t="s">
        <v>228</v>
      </c>
      <c r="G218" s="202"/>
      <c r="H218" s="203" t="s">
        <v>18</v>
      </c>
      <c r="I218" s="205"/>
      <c r="J218" s="202"/>
      <c r="K218" s="202"/>
      <c r="L218" s="206"/>
      <c r="M218" s="207"/>
      <c r="N218" s="208"/>
      <c r="O218" s="208"/>
      <c r="P218" s="208"/>
      <c r="Q218" s="208"/>
      <c r="R218" s="208"/>
      <c r="S218" s="208"/>
      <c r="T218" s="208"/>
      <c r="U218" s="209"/>
      <c r="AT218" s="210" t="s">
        <v>221</v>
      </c>
      <c r="AU218" s="210" t="s">
        <v>83</v>
      </c>
      <c r="AV218" s="13" t="s">
        <v>76</v>
      </c>
      <c r="AW218" s="13" t="s">
        <v>33</v>
      </c>
      <c r="AX218" s="13" t="s">
        <v>71</v>
      </c>
      <c r="AY218" s="210" t="s">
        <v>208</v>
      </c>
    </row>
    <row r="219" spans="1:65" s="14" customFormat="1" ht="11.25">
      <c r="B219" s="211"/>
      <c r="C219" s="212"/>
      <c r="D219" s="194" t="s">
        <v>221</v>
      </c>
      <c r="E219" s="213" t="s">
        <v>18</v>
      </c>
      <c r="F219" s="214" t="s">
        <v>354</v>
      </c>
      <c r="G219" s="212"/>
      <c r="H219" s="215">
        <v>1.43</v>
      </c>
      <c r="I219" s="216"/>
      <c r="J219" s="212"/>
      <c r="K219" s="212"/>
      <c r="L219" s="217"/>
      <c r="M219" s="218"/>
      <c r="N219" s="219"/>
      <c r="O219" s="219"/>
      <c r="P219" s="219"/>
      <c r="Q219" s="219"/>
      <c r="R219" s="219"/>
      <c r="S219" s="219"/>
      <c r="T219" s="219"/>
      <c r="U219" s="220"/>
      <c r="AT219" s="221" t="s">
        <v>221</v>
      </c>
      <c r="AU219" s="221" t="s">
        <v>83</v>
      </c>
      <c r="AV219" s="14" t="s">
        <v>80</v>
      </c>
      <c r="AW219" s="14" t="s">
        <v>33</v>
      </c>
      <c r="AX219" s="14" t="s">
        <v>71</v>
      </c>
      <c r="AY219" s="221" t="s">
        <v>208</v>
      </c>
    </row>
    <row r="220" spans="1:65" s="13" customFormat="1" ht="11.25">
      <c r="B220" s="201"/>
      <c r="C220" s="202"/>
      <c r="D220" s="194" t="s">
        <v>221</v>
      </c>
      <c r="E220" s="203" t="s">
        <v>18</v>
      </c>
      <c r="F220" s="204" t="s">
        <v>355</v>
      </c>
      <c r="G220" s="202"/>
      <c r="H220" s="203" t="s">
        <v>18</v>
      </c>
      <c r="I220" s="205"/>
      <c r="J220" s="202"/>
      <c r="K220" s="202"/>
      <c r="L220" s="206"/>
      <c r="M220" s="207"/>
      <c r="N220" s="208"/>
      <c r="O220" s="208"/>
      <c r="P220" s="208"/>
      <c r="Q220" s="208"/>
      <c r="R220" s="208"/>
      <c r="S220" s="208"/>
      <c r="T220" s="208"/>
      <c r="U220" s="209"/>
      <c r="AT220" s="210" t="s">
        <v>221</v>
      </c>
      <c r="AU220" s="210" t="s">
        <v>83</v>
      </c>
      <c r="AV220" s="13" t="s">
        <v>76</v>
      </c>
      <c r="AW220" s="13" t="s">
        <v>33</v>
      </c>
      <c r="AX220" s="13" t="s">
        <v>71</v>
      </c>
      <c r="AY220" s="210" t="s">
        <v>208</v>
      </c>
    </row>
    <row r="221" spans="1:65" s="14" customFormat="1" ht="11.25">
      <c r="B221" s="211"/>
      <c r="C221" s="212"/>
      <c r="D221" s="194" t="s">
        <v>221</v>
      </c>
      <c r="E221" s="213" t="s">
        <v>18</v>
      </c>
      <c r="F221" s="214" t="s">
        <v>356</v>
      </c>
      <c r="G221" s="212"/>
      <c r="H221" s="215">
        <v>0.65</v>
      </c>
      <c r="I221" s="216"/>
      <c r="J221" s="212"/>
      <c r="K221" s="212"/>
      <c r="L221" s="217"/>
      <c r="M221" s="218"/>
      <c r="N221" s="219"/>
      <c r="O221" s="219"/>
      <c r="P221" s="219"/>
      <c r="Q221" s="219"/>
      <c r="R221" s="219"/>
      <c r="S221" s="219"/>
      <c r="T221" s="219"/>
      <c r="U221" s="220"/>
      <c r="AT221" s="221" t="s">
        <v>221</v>
      </c>
      <c r="AU221" s="221" t="s">
        <v>83</v>
      </c>
      <c r="AV221" s="14" t="s">
        <v>80</v>
      </c>
      <c r="AW221" s="14" t="s">
        <v>33</v>
      </c>
      <c r="AX221" s="14" t="s">
        <v>71</v>
      </c>
      <c r="AY221" s="221" t="s">
        <v>208</v>
      </c>
    </row>
    <row r="222" spans="1:65" s="16" customFormat="1" ht="11.25">
      <c r="B222" s="233"/>
      <c r="C222" s="234"/>
      <c r="D222" s="194" t="s">
        <v>221</v>
      </c>
      <c r="E222" s="235" t="s">
        <v>18</v>
      </c>
      <c r="F222" s="236" t="s">
        <v>247</v>
      </c>
      <c r="G222" s="234"/>
      <c r="H222" s="237">
        <v>10.130000000000001</v>
      </c>
      <c r="I222" s="238"/>
      <c r="J222" s="234"/>
      <c r="K222" s="234"/>
      <c r="L222" s="239"/>
      <c r="M222" s="240"/>
      <c r="N222" s="241"/>
      <c r="O222" s="241"/>
      <c r="P222" s="241"/>
      <c r="Q222" s="241"/>
      <c r="R222" s="241"/>
      <c r="S222" s="241"/>
      <c r="T222" s="241"/>
      <c r="U222" s="242"/>
      <c r="AT222" s="243" t="s">
        <v>221</v>
      </c>
      <c r="AU222" s="243" t="s">
        <v>83</v>
      </c>
      <c r="AV222" s="16" t="s">
        <v>89</v>
      </c>
      <c r="AW222" s="16" t="s">
        <v>33</v>
      </c>
      <c r="AX222" s="16" t="s">
        <v>76</v>
      </c>
      <c r="AY222" s="243" t="s">
        <v>208</v>
      </c>
    </row>
    <row r="223" spans="1:65" s="2" customFormat="1" ht="24.2" customHeight="1">
      <c r="A223" s="38"/>
      <c r="B223" s="39"/>
      <c r="C223" s="182" t="s">
        <v>357</v>
      </c>
      <c r="D223" s="182" t="s">
        <v>212</v>
      </c>
      <c r="E223" s="183" t="s">
        <v>358</v>
      </c>
      <c r="F223" s="184" t="s">
        <v>359</v>
      </c>
      <c r="G223" s="185" t="s">
        <v>129</v>
      </c>
      <c r="H223" s="186">
        <v>1.06</v>
      </c>
      <c r="I223" s="187"/>
      <c r="J223" s="186">
        <f>ROUND(I223*H223,2)</f>
        <v>0</v>
      </c>
      <c r="K223" s="184" t="s">
        <v>215</v>
      </c>
      <c r="L223" s="43"/>
      <c r="M223" s="188" t="s">
        <v>18</v>
      </c>
      <c r="N223" s="189" t="s">
        <v>42</v>
      </c>
      <c r="O223" s="68"/>
      <c r="P223" s="190">
        <f>O223*H223</f>
        <v>0</v>
      </c>
      <c r="Q223" s="190">
        <v>0</v>
      </c>
      <c r="R223" s="190">
        <f>Q223*H223</f>
        <v>0</v>
      </c>
      <c r="S223" s="190">
        <v>4.1000000000000002E-2</v>
      </c>
      <c r="T223" s="190">
        <f>S223*H223</f>
        <v>4.3460000000000006E-2</v>
      </c>
      <c r="U223" s="191" t="s">
        <v>18</v>
      </c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2" t="s">
        <v>89</v>
      </c>
      <c r="AT223" s="192" t="s">
        <v>212</v>
      </c>
      <c r="AU223" s="192" t="s">
        <v>83</v>
      </c>
      <c r="AY223" s="21" t="s">
        <v>208</v>
      </c>
      <c r="BE223" s="193">
        <f>IF(N223="základní",J223,0)</f>
        <v>0</v>
      </c>
      <c r="BF223" s="193">
        <f>IF(N223="snížená",J223,0)</f>
        <v>0</v>
      </c>
      <c r="BG223" s="193">
        <f>IF(N223="zákl. přenesená",J223,0)</f>
        <v>0</v>
      </c>
      <c r="BH223" s="193">
        <f>IF(N223="sníž. přenesená",J223,0)</f>
        <v>0</v>
      </c>
      <c r="BI223" s="193">
        <f>IF(N223="nulová",J223,0)</f>
        <v>0</v>
      </c>
      <c r="BJ223" s="21" t="s">
        <v>76</v>
      </c>
      <c r="BK223" s="193">
        <f>ROUND(I223*H223,2)</f>
        <v>0</v>
      </c>
      <c r="BL223" s="21" t="s">
        <v>89</v>
      </c>
      <c r="BM223" s="192" t="s">
        <v>360</v>
      </c>
    </row>
    <row r="224" spans="1:65" s="2" customFormat="1" ht="29.25">
      <c r="A224" s="38"/>
      <c r="B224" s="39"/>
      <c r="C224" s="40"/>
      <c r="D224" s="194" t="s">
        <v>217</v>
      </c>
      <c r="E224" s="40"/>
      <c r="F224" s="195" t="s">
        <v>361</v>
      </c>
      <c r="G224" s="40"/>
      <c r="H224" s="40"/>
      <c r="I224" s="196"/>
      <c r="J224" s="40"/>
      <c r="K224" s="40"/>
      <c r="L224" s="43"/>
      <c r="M224" s="197"/>
      <c r="N224" s="198"/>
      <c r="O224" s="68"/>
      <c r="P224" s="68"/>
      <c r="Q224" s="68"/>
      <c r="R224" s="68"/>
      <c r="S224" s="68"/>
      <c r="T224" s="68"/>
      <c r="U224" s="69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21" t="s">
        <v>217</v>
      </c>
      <c r="AU224" s="21" t="s">
        <v>83</v>
      </c>
    </row>
    <row r="225" spans="1:65" s="2" customFormat="1" ht="11.25">
      <c r="A225" s="38"/>
      <c r="B225" s="39"/>
      <c r="C225" s="40"/>
      <c r="D225" s="199" t="s">
        <v>219</v>
      </c>
      <c r="E225" s="40"/>
      <c r="F225" s="200" t="s">
        <v>362</v>
      </c>
      <c r="G225" s="40"/>
      <c r="H225" s="40"/>
      <c r="I225" s="196"/>
      <c r="J225" s="40"/>
      <c r="K225" s="40"/>
      <c r="L225" s="43"/>
      <c r="M225" s="197"/>
      <c r="N225" s="198"/>
      <c r="O225" s="68"/>
      <c r="P225" s="68"/>
      <c r="Q225" s="68"/>
      <c r="R225" s="68"/>
      <c r="S225" s="68"/>
      <c r="T225" s="68"/>
      <c r="U225" s="69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21" t="s">
        <v>219</v>
      </c>
      <c r="AU225" s="21" t="s">
        <v>83</v>
      </c>
    </row>
    <row r="226" spans="1:65" s="13" customFormat="1" ht="11.25">
      <c r="B226" s="201"/>
      <c r="C226" s="202"/>
      <c r="D226" s="194" t="s">
        <v>221</v>
      </c>
      <c r="E226" s="203" t="s">
        <v>18</v>
      </c>
      <c r="F226" s="204" t="s">
        <v>363</v>
      </c>
      <c r="G226" s="202"/>
      <c r="H226" s="203" t="s">
        <v>18</v>
      </c>
      <c r="I226" s="205"/>
      <c r="J226" s="202"/>
      <c r="K226" s="202"/>
      <c r="L226" s="206"/>
      <c r="M226" s="207"/>
      <c r="N226" s="208"/>
      <c r="O226" s="208"/>
      <c r="P226" s="208"/>
      <c r="Q226" s="208"/>
      <c r="R226" s="208"/>
      <c r="S226" s="208"/>
      <c r="T226" s="208"/>
      <c r="U226" s="209"/>
      <c r="AT226" s="210" t="s">
        <v>221</v>
      </c>
      <c r="AU226" s="210" t="s">
        <v>83</v>
      </c>
      <c r="AV226" s="13" t="s">
        <v>76</v>
      </c>
      <c r="AW226" s="13" t="s">
        <v>33</v>
      </c>
      <c r="AX226" s="13" t="s">
        <v>71</v>
      </c>
      <c r="AY226" s="210" t="s">
        <v>208</v>
      </c>
    </row>
    <row r="227" spans="1:65" s="14" customFormat="1" ht="11.25">
      <c r="B227" s="211"/>
      <c r="C227" s="212"/>
      <c r="D227" s="194" t="s">
        <v>221</v>
      </c>
      <c r="E227" s="213" t="s">
        <v>18</v>
      </c>
      <c r="F227" s="214" t="s">
        <v>364</v>
      </c>
      <c r="G227" s="212"/>
      <c r="H227" s="215">
        <v>1.06</v>
      </c>
      <c r="I227" s="216"/>
      <c r="J227" s="212"/>
      <c r="K227" s="212"/>
      <c r="L227" s="217"/>
      <c r="M227" s="218"/>
      <c r="N227" s="219"/>
      <c r="O227" s="219"/>
      <c r="P227" s="219"/>
      <c r="Q227" s="219"/>
      <c r="R227" s="219"/>
      <c r="S227" s="219"/>
      <c r="T227" s="219"/>
      <c r="U227" s="220"/>
      <c r="AT227" s="221" t="s">
        <v>221</v>
      </c>
      <c r="AU227" s="221" t="s">
        <v>83</v>
      </c>
      <c r="AV227" s="14" t="s">
        <v>80</v>
      </c>
      <c r="AW227" s="14" t="s">
        <v>33</v>
      </c>
      <c r="AX227" s="14" t="s">
        <v>76</v>
      </c>
      <c r="AY227" s="221" t="s">
        <v>208</v>
      </c>
    </row>
    <row r="228" spans="1:65" s="2" customFormat="1" ht="21.75" customHeight="1">
      <c r="A228" s="38"/>
      <c r="B228" s="39"/>
      <c r="C228" s="182" t="s">
        <v>365</v>
      </c>
      <c r="D228" s="182" t="s">
        <v>212</v>
      </c>
      <c r="E228" s="183" t="s">
        <v>366</v>
      </c>
      <c r="F228" s="184" t="s">
        <v>367</v>
      </c>
      <c r="G228" s="185" t="s">
        <v>129</v>
      </c>
      <c r="H228" s="186">
        <v>39.99</v>
      </c>
      <c r="I228" s="187"/>
      <c r="J228" s="186">
        <f>ROUND(I228*H228,2)</f>
        <v>0</v>
      </c>
      <c r="K228" s="184" t="s">
        <v>215</v>
      </c>
      <c r="L228" s="43"/>
      <c r="M228" s="188" t="s">
        <v>18</v>
      </c>
      <c r="N228" s="189" t="s">
        <v>42</v>
      </c>
      <c r="O228" s="68"/>
      <c r="P228" s="190">
        <f>O228*H228</f>
        <v>0</v>
      </c>
      <c r="Q228" s="190">
        <v>0</v>
      </c>
      <c r="R228" s="190">
        <f>Q228*H228</f>
        <v>0</v>
      </c>
      <c r="S228" s="190">
        <v>7.5999999999999998E-2</v>
      </c>
      <c r="T228" s="190">
        <f>S228*H228</f>
        <v>3.0392399999999999</v>
      </c>
      <c r="U228" s="191" t="s">
        <v>18</v>
      </c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2" t="s">
        <v>89</v>
      </c>
      <c r="AT228" s="192" t="s">
        <v>212</v>
      </c>
      <c r="AU228" s="192" t="s">
        <v>83</v>
      </c>
      <c r="AY228" s="21" t="s">
        <v>208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1" t="s">
        <v>76</v>
      </c>
      <c r="BK228" s="193">
        <f>ROUND(I228*H228,2)</f>
        <v>0</v>
      </c>
      <c r="BL228" s="21" t="s">
        <v>89</v>
      </c>
      <c r="BM228" s="192" t="s">
        <v>368</v>
      </c>
    </row>
    <row r="229" spans="1:65" s="2" customFormat="1" ht="19.5">
      <c r="A229" s="38"/>
      <c r="B229" s="39"/>
      <c r="C229" s="40"/>
      <c r="D229" s="194" t="s">
        <v>217</v>
      </c>
      <c r="E229" s="40"/>
      <c r="F229" s="195" t="s">
        <v>369</v>
      </c>
      <c r="G229" s="40"/>
      <c r="H229" s="40"/>
      <c r="I229" s="196"/>
      <c r="J229" s="40"/>
      <c r="K229" s="40"/>
      <c r="L229" s="43"/>
      <c r="M229" s="197"/>
      <c r="N229" s="198"/>
      <c r="O229" s="68"/>
      <c r="P229" s="68"/>
      <c r="Q229" s="68"/>
      <c r="R229" s="68"/>
      <c r="S229" s="68"/>
      <c r="T229" s="68"/>
      <c r="U229" s="69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21" t="s">
        <v>217</v>
      </c>
      <c r="AU229" s="21" t="s">
        <v>83</v>
      </c>
    </row>
    <row r="230" spans="1:65" s="2" customFormat="1" ht="11.25">
      <c r="A230" s="38"/>
      <c r="B230" s="39"/>
      <c r="C230" s="40"/>
      <c r="D230" s="199" t="s">
        <v>219</v>
      </c>
      <c r="E230" s="40"/>
      <c r="F230" s="200" t="s">
        <v>370</v>
      </c>
      <c r="G230" s="40"/>
      <c r="H230" s="40"/>
      <c r="I230" s="196"/>
      <c r="J230" s="40"/>
      <c r="K230" s="40"/>
      <c r="L230" s="43"/>
      <c r="M230" s="197"/>
      <c r="N230" s="198"/>
      <c r="O230" s="68"/>
      <c r="P230" s="68"/>
      <c r="Q230" s="68"/>
      <c r="R230" s="68"/>
      <c r="S230" s="68"/>
      <c r="T230" s="68"/>
      <c r="U230" s="69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21" t="s">
        <v>219</v>
      </c>
      <c r="AU230" s="21" t="s">
        <v>83</v>
      </c>
    </row>
    <row r="231" spans="1:65" s="13" customFormat="1" ht="11.25">
      <c r="B231" s="201"/>
      <c r="C231" s="202"/>
      <c r="D231" s="194" t="s">
        <v>221</v>
      </c>
      <c r="E231" s="203" t="s">
        <v>18</v>
      </c>
      <c r="F231" s="204" t="s">
        <v>371</v>
      </c>
      <c r="G231" s="202"/>
      <c r="H231" s="203" t="s">
        <v>18</v>
      </c>
      <c r="I231" s="205"/>
      <c r="J231" s="202"/>
      <c r="K231" s="202"/>
      <c r="L231" s="206"/>
      <c r="M231" s="207"/>
      <c r="N231" s="208"/>
      <c r="O231" s="208"/>
      <c r="P231" s="208"/>
      <c r="Q231" s="208"/>
      <c r="R231" s="208"/>
      <c r="S231" s="208"/>
      <c r="T231" s="208"/>
      <c r="U231" s="209"/>
      <c r="AT231" s="210" t="s">
        <v>221</v>
      </c>
      <c r="AU231" s="210" t="s">
        <v>83</v>
      </c>
      <c r="AV231" s="13" t="s">
        <v>76</v>
      </c>
      <c r="AW231" s="13" t="s">
        <v>33</v>
      </c>
      <c r="AX231" s="13" t="s">
        <v>71</v>
      </c>
      <c r="AY231" s="210" t="s">
        <v>208</v>
      </c>
    </row>
    <row r="232" spans="1:65" s="14" customFormat="1" ht="11.25">
      <c r="B232" s="211"/>
      <c r="C232" s="212"/>
      <c r="D232" s="194" t="s">
        <v>221</v>
      </c>
      <c r="E232" s="213" t="s">
        <v>18</v>
      </c>
      <c r="F232" s="214" t="s">
        <v>372</v>
      </c>
      <c r="G232" s="212"/>
      <c r="H232" s="215">
        <v>10.64</v>
      </c>
      <c r="I232" s="216"/>
      <c r="J232" s="212"/>
      <c r="K232" s="212"/>
      <c r="L232" s="217"/>
      <c r="M232" s="218"/>
      <c r="N232" s="219"/>
      <c r="O232" s="219"/>
      <c r="P232" s="219"/>
      <c r="Q232" s="219"/>
      <c r="R232" s="219"/>
      <c r="S232" s="219"/>
      <c r="T232" s="219"/>
      <c r="U232" s="220"/>
      <c r="AT232" s="221" t="s">
        <v>221</v>
      </c>
      <c r="AU232" s="221" t="s">
        <v>83</v>
      </c>
      <c r="AV232" s="14" t="s">
        <v>80</v>
      </c>
      <c r="AW232" s="14" t="s">
        <v>33</v>
      </c>
      <c r="AX232" s="14" t="s">
        <v>71</v>
      </c>
      <c r="AY232" s="221" t="s">
        <v>208</v>
      </c>
    </row>
    <row r="233" spans="1:65" s="13" customFormat="1" ht="11.25">
      <c r="B233" s="201"/>
      <c r="C233" s="202"/>
      <c r="D233" s="194" t="s">
        <v>221</v>
      </c>
      <c r="E233" s="203" t="s">
        <v>18</v>
      </c>
      <c r="F233" s="204" t="s">
        <v>373</v>
      </c>
      <c r="G233" s="202"/>
      <c r="H233" s="203" t="s">
        <v>18</v>
      </c>
      <c r="I233" s="205"/>
      <c r="J233" s="202"/>
      <c r="K233" s="202"/>
      <c r="L233" s="206"/>
      <c r="M233" s="207"/>
      <c r="N233" s="208"/>
      <c r="O233" s="208"/>
      <c r="P233" s="208"/>
      <c r="Q233" s="208"/>
      <c r="R233" s="208"/>
      <c r="S233" s="208"/>
      <c r="T233" s="208"/>
      <c r="U233" s="209"/>
      <c r="AT233" s="210" t="s">
        <v>221</v>
      </c>
      <c r="AU233" s="210" t="s">
        <v>83</v>
      </c>
      <c r="AV233" s="13" t="s">
        <v>76</v>
      </c>
      <c r="AW233" s="13" t="s">
        <v>33</v>
      </c>
      <c r="AX233" s="13" t="s">
        <v>71</v>
      </c>
      <c r="AY233" s="210" t="s">
        <v>208</v>
      </c>
    </row>
    <row r="234" spans="1:65" s="14" customFormat="1" ht="11.25">
      <c r="B234" s="211"/>
      <c r="C234" s="212"/>
      <c r="D234" s="194" t="s">
        <v>221</v>
      </c>
      <c r="E234" s="213" t="s">
        <v>18</v>
      </c>
      <c r="F234" s="214" t="s">
        <v>374</v>
      </c>
      <c r="G234" s="212"/>
      <c r="H234" s="215">
        <v>2.76</v>
      </c>
      <c r="I234" s="216"/>
      <c r="J234" s="212"/>
      <c r="K234" s="212"/>
      <c r="L234" s="217"/>
      <c r="M234" s="218"/>
      <c r="N234" s="219"/>
      <c r="O234" s="219"/>
      <c r="P234" s="219"/>
      <c r="Q234" s="219"/>
      <c r="R234" s="219"/>
      <c r="S234" s="219"/>
      <c r="T234" s="219"/>
      <c r="U234" s="220"/>
      <c r="AT234" s="221" t="s">
        <v>221</v>
      </c>
      <c r="AU234" s="221" t="s">
        <v>83</v>
      </c>
      <c r="AV234" s="14" t="s">
        <v>80</v>
      </c>
      <c r="AW234" s="14" t="s">
        <v>33</v>
      </c>
      <c r="AX234" s="14" t="s">
        <v>71</v>
      </c>
      <c r="AY234" s="221" t="s">
        <v>208</v>
      </c>
    </row>
    <row r="235" spans="1:65" s="13" customFormat="1" ht="11.25">
      <c r="B235" s="201"/>
      <c r="C235" s="202"/>
      <c r="D235" s="194" t="s">
        <v>221</v>
      </c>
      <c r="E235" s="203" t="s">
        <v>18</v>
      </c>
      <c r="F235" s="204" t="s">
        <v>375</v>
      </c>
      <c r="G235" s="202"/>
      <c r="H235" s="203" t="s">
        <v>18</v>
      </c>
      <c r="I235" s="205"/>
      <c r="J235" s="202"/>
      <c r="K235" s="202"/>
      <c r="L235" s="206"/>
      <c r="M235" s="207"/>
      <c r="N235" s="208"/>
      <c r="O235" s="208"/>
      <c r="P235" s="208"/>
      <c r="Q235" s="208"/>
      <c r="R235" s="208"/>
      <c r="S235" s="208"/>
      <c r="T235" s="208"/>
      <c r="U235" s="209"/>
      <c r="AT235" s="210" t="s">
        <v>221</v>
      </c>
      <c r="AU235" s="210" t="s">
        <v>83</v>
      </c>
      <c r="AV235" s="13" t="s">
        <v>76</v>
      </c>
      <c r="AW235" s="13" t="s">
        <v>33</v>
      </c>
      <c r="AX235" s="13" t="s">
        <v>71</v>
      </c>
      <c r="AY235" s="210" t="s">
        <v>208</v>
      </c>
    </row>
    <row r="236" spans="1:65" s="14" customFormat="1" ht="11.25">
      <c r="B236" s="211"/>
      <c r="C236" s="212"/>
      <c r="D236" s="194" t="s">
        <v>221</v>
      </c>
      <c r="E236" s="213" t="s">
        <v>18</v>
      </c>
      <c r="F236" s="214" t="s">
        <v>376</v>
      </c>
      <c r="G236" s="212"/>
      <c r="H236" s="215">
        <v>14.18</v>
      </c>
      <c r="I236" s="216"/>
      <c r="J236" s="212"/>
      <c r="K236" s="212"/>
      <c r="L236" s="217"/>
      <c r="M236" s="218"/>
      <c r="N236" s="219"/>
      <c r="O236" s="219"/>
      <c r="P236" s="219"/>
      <c r="Q236" s="219"/>
      <c r="R236" s="219"/>
      <c r="S236" s="219"/>
      <c r="T236" s="219"/>
      <c r="U236" s="220"/>
      <c r="AT236" s="221" t="s">
        <v>221</v>
      </c>
      <c r="AU236" s="221" t="s">
        <v>83</v>
      </c>
      <c r="AV236" s="14" t="s">
        <v>80</v>
      </c>
      <c r="AW236" s="14" t="s">
        <v>33</v>
      </c>
      <c r="AX236" s="14" t="s">
        <v>71</v>
      </c>
      <c r="AY236" s="221" t="s">
        <v>208</v>
      </c>
    </row>
    <row r="237" spans="1:65" s="13" customFormat="1" ht="11.25">
      <c r="B237" s="201"/>
      <c r="C237" s="202"/>
      <c r="D237" s="194" t="s">
        <v>221</v>
      </c>
      <c r="E237" s="203" t="s">
        <v>18</v>
      </c>
      <c r="F237" s="204" t="s">
        <v>377</v>
      </c>
      <c r="G237" s="202"/>
      <c r="H237" s="203" t="s">
        <v>18</v>
      </c>
      <c r="I237" s="205"/>
      <c r="J237" s="202"/>
      <c r="K237" s="202"/>
      <c r="L237" s="206"/>
      <c r="M237" s="207"/>
      <c r="N237" s="208"/>
      <c r="O237" s="208"/>
      <c r="P237" s="208"/>
      <c r="Q237" s="208"/>
      <c r="R237" s="208"/>
      <c r="S237" s="208"/>
      <c r="T237" s="208"/>
      <c r="U237" s="209"/>
      <c r="AT237" s="210" t="s">
        <v>221</v>
      </c>
      <c r="AU237" s="210" t="s">
        <v>83</v>
      </c>
      <c r="AV237" s="13" t="s">
        <v>76</v>
      </c>
      <c r="AW237" s="13" t="s">
        <v>33</v>
      </c>
      <c r="AX237" s="13" t="s">
        <v>71</v>
      </c>
      <c r="AY237" s="210" t="s">
        <v>208</v>
      </c>
    </row>
    <row r="238" spans="1:65" s="14" customFormat="1" ht="11.25">
      <c r="B238" s="211"/>
      <c r="C238" s="212"/>
      <c r="D238" s="194" t="s">
        <v>221</v>
      </c>
      <c r="E238" s="213" t="s">
        <v>18</v>
      </c>
      <c r="F238" s="214" t="s">
        <v>378</v>
      </c>
      <c r="G238" s="212"/>
      <c r="H238" s="215">
        <v>12.41</v>
      </c>
      <c r="I238" s="216"/>
      <c r="J238" s="212"/>
      <c r="K238" s="212"/>
      <c r="L238" s="217"/>
      <c r="M238" s="218"/>
      <c r="N238" s="219"/>
      <c r="O238" s="219"/>
      <c r="P238" s="219"/>
      <c r="Q238" s="219"/>
      <c r="R238" s="219"/>
      <c r="S238" s="219"/>
      <c r="T238" s="219"/>
      <c r="U238" s="220"/>
      <c r="AT238" s="221" t="s">
        <v>221</v>
      </c>
      <c r="AU238" s="221" t="s">
        <v>83</v>
      </c>
      <c r="AV238" s="14" t="s">
        <v>80</v>
      </c>
      <c r="AW238" s="14" t="s">
        <v>33</v>
      </c>
      <c r="AX238" s="14" t="s">
        <v>71</v>
      </c>
      <c r="AY238" s="221" t="s">
        <v>208</v>
      </c>
    </row>
    <row r="239" spans="1:65" s="16" customFormat="1" ht="11.25">
      <c r="B239" s="233"/>
      <c r="C239" s="234"/>
      <c r="D239" s="194" t="s">
        <v>221</v>
      </c>
      <c r="E239" s="235" t="s">
        <v>18</v>
      </c>
      <c r="F239" s="236" t="s">
        <v>247</v>
      </c>
      <c r="G239" s="234"/>
      <c r="H239" s="237">
        <v>39.99</v>
      </c>
      <c r="I239" s="238"/>
      <c r="J239" s="234"/>
      <c r="K239" s="234"/>
      <c r="L239" s="239"/>
      <c r="M239" s="240"/>
      <c r="N239" s="241"/>
      <c r="O239" s="241"/>
      <c r="P239" s="241"/>
      <c r="Q239" s="241"/>
      <c r="R239" s="241"/>
      <c r="S239" s="241"/>
      <c r="T239" s="241"/>
      <c r="U239" s="242"/>
      <c r="AT239" s="243" t="s">
        <v>221</v>
      </c>
      <c r="AU239" s="243" t="s">
        <v>83</v>
      </c>
      <c r="AV239" s="16" t="s">
        <v>89</v>
      </c>
      <c r="AW239" s="16" t="s">
        <v>33</v>
      </c>
      <c r="AX239" s="16" t="s">
        <v>76</v>
      </c>
      <c r="AY239" s="243" t="s">
        <v>208</v>
      </c>
    </row>
    <row r="240" spans="1:65" s="2" customFormat="1" ht="21.75" customHeight="1">
      <c r="A240" s="38"/>
      <c r="B240" s="39"/>
      <c r="C240" s="182" t="s">
        <v>379</v>
      </c>
      <c r="D240" s="182" t="s">
        <v>212</v>
      </c>
      <c r="E240" s="183" t="s">
        <v>380</v>
      </c>
      <c r="F240" s="184" t="s">
        <v>381</v>
      </c>
      <c r="G240" s="185" t="s">
        <v>129</v>
      </c>
      <c r="H240" s="186">
        <v>10.4</v>
      </c>
      <c r="I240" s="187"/>
      <c r="J240" s="186">
        <f>ROUND(I240*H240,2)</f>
        <v>0</v>
      </c>
      <c r="K240" s="184" t="s">
        <v>215</v>
      </c>
      <c r="L240" s="43"/>
      <c r="M240" s="188" t="s">
        <v>18</v>
      </c>
      <c r="N240" s="189" t="s">
        <v>42</v>
      </c>
      <c r="O240" s="68"/>
      <c r="P240" s="190">
        <f>O240*H240</f>
        <v>0</v>
      </c>
      <c r="Q240" s="190">
        <v>0</v>
      </c>
      <c r="R240" s="190">
        <f>Q240*H240</f>
        <v>0</v>
      </c>
      <c r="S240" s="190">
        <v>6.3E-2</v>
      </c>
      <c r="T240" s="190">
        <f>S240*H240</f>
        <v>0.6552</v>
      </c>
      <c r="U240" s="191" t="s">
        <v>18</v>
      </c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2" t="s">
        <v>89</v>
      </c>
      <c r="AT240" s="192" t="s">
        <v>212</v>
      </c>
      <c r="AU240" s="192" t="s">
        <v>83</v>
      </c>
      <c r="AY240" s="21" t="s">
        <v>208</v>
      </c>
      <c r="BE240" s="193">
        <f>IF(N240="základní",J240,0)</f>
        <v>0</v>
      </c>
      <c r="BF240" s="193">
        <f>IF(N240="snížená",J240,0)</f>
        <v>0</v>
      </c>
      <c r="BG240" s="193">
        <f>IF(N240="zákl. přenesená",J240,0)</f>
        <v>0</v>
      </c>
      <c r="BH240" s="193">
        <f>IF(N240="sníž. přenesená",J240,0)</f>
        <v>0</v>
      </c>
      <c r="BI240" s="193">
        <f>IF(N240="nulová",J240,0)</f>
        <v>0</v>
      </c>
      <c r="BJ240" s="21" t="s">
        <v>76</v>
      </c>
      <c r="BK240" s="193">
        <f>ROUND(I240*H240,2)</f>
        <v>0</v>
      </c>
      <c r="BL240" s="21" t="s">
        <v>89</v>
      </c>
      <c r="BM240" s="192" t="s">
        <v>382</v>
      </c>
    </row>
    <row r="241" spans="1:65" s="2" customFormat="1" ht="19.5">
      <c r="A241" s="38"/>
      <c r="B241" s="39"/>
      <c r="C241" s="40"/>
      <c r="D241" s="194" t="s">
        <v>217</v>
      </c>
      <c r="E241" s="40"/>
      <c r="F241" s="195" t="s">
        <v>383</v>
      </c>
      <c r="G241" s="40"/>
      <c r="H241" s="40"/>
      <c r="I241" s="196"/>
      <c r="J241" s="40"/>
      <c r="K241" s="40"/>
      <c r="L241" s="43"/>
      <c r="M241" s="197"/>
      <c r="N241" s="198"/>
      <c r="O241" s="68"/>
      <c r="P241" s="68"/>
      <c r="Q241" s="68"/>
      <c r="R241" s="68"/>
      <c r="S241" s="68"/>
      <c r="T241" s="68"/>
      <c r="U241" s="69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21" t="s">
        <v>217</v>
      </c>
      <c r="AU241" s="21" t="s">
        <v>83</v>
      </c>
    </row>
    <row r="242" spans="1:65" s="2" customFormat="1" ht="11.25">
      <c r="A242" s="38"/>
      <c r="B242" s="39"/>
      <c r="C242" s="40"/>
      <c r="D242" s="199" t="s">
        <v>219</v>
      </c>
      <c r="E242" s="40"/>
      <c r="F242" s="200" t="s">
        <v>384</v>
      </c>
      <c r="G242" s="40"/>
      <c r="H242" s="40"/>
      <c r="I242" s="196"/>
      <c r="J242" s="40"/>
      <c r="K242" s="40"/>
      <c r="L242" s="43"/>
      <c r="M242" s="197"/>
      <c r="N242" s="198"/>
      <c r="O242" s="68"/>
      <c r="P242" s="68"/>
      <c r="Q242" s="68"/>
      <c r="R242" s="68"/>
      <c r="S242" s="68"/>
      <c r="T242" s="68"/>
      <c r="U242" s="69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21" t="s">
        <v>219</v>
      </c>
      <c r="AU242" s="21" t="s">
        <v>83</v>
      </c>
    </row>
    <row r="243" spans="1:65" s="13" customFormat="1" ht="11.25">
      <c r="B243" s="201"/>
      <c r="C243" s="202"/>
      <c r="D243" s="194" t="s">
        <v>221</v>
      </c>
      <c r="E243" s="203" t="s">
        <v>18</v>
      </c>
      <c r="F243" s="204" t="s">
        <v>385</v>
      </c>
      <c r="G243" s="202"/>
      <c r="H243" s="203" t="s">
        <v>18</v>
      </c>
      <c r="I243" s="205"/>
      <c r="J243" s="202"/>
      <c r="K243" s="202"/>
      <c r="L243" s="206"/>
      <c r="M243" s="207"/>
      <c r="N243" s="208"/>
      <c r="O243" s="208"/>
      <c r="P243" s="208"/>
      <c r="Q243" s="208"/>
      <c r="R243" s="208"/>
      <c r="S243" s="208"/>
      <c r="T243" s="208"/>
      <c r="U243" s="209"/>
      <c r="AT243" s="210" t="s">
        <v>221</v>
      </c>
      <c r="AU243" s="210" t="s">
        <v>83</v>
      </c>
      <c r="AV243" s="13" t="s">
        <v>76</v>
      </c>
      <c r="AW243" s="13" t="s">
        <v>33</v>
      </c>
      <c r="AX243" s="13" t="s">
        <v>71</v>
      </c>
      <c r="AY243" s="210" t="s">
        <v>208</v>
      </c>
    </row>
    <row r="244" spans="1:65" s="14" customFormat="1" ht="11.25">
      <c r="B244" s="211"/>
      <c r="C244" s="212"/>
      <c r="D244" s="194" t="s">
        <v>221</v>
      </c>
      <c r="E244" s="213" t="s">
        <v>18</v>
      </c>
      <c r="F244" s="214" t="s">
        <v>386</v>
      </c>
      <c r="G244" s="212"/>
      <c r="H244" s="215">
        <v>3.3</v>
      </c>
      <c r="I244" s="216"/>
      <c r="J244" s="212"/>
      <c r="K244" s="212"/>
      <c r="L244" s="217"/>
      <c r="M244" s="218"/>
      <c r="N244" s="219"/>
      <c r="O244" s="219"/>
      <c r="P244" s="219"/>
      <c r="Q244" s="219"/>
      <c r="R244" s="219"/>
      <c r="S244" s="219"/>
      <c r="T244" s="219"/>
      <c r="U244" s="220"/>
      <c r="AT244" s="221" t="s">
        <v>221</v>
      </c>
      <c r="AU244" s="221" t="s">
        <v>83</v>
      </c>
      <c r="AV244" s="14" t="s">
        <v>80</v>
      </c>
      <c r="AW244" s="14" t="s">
        <v>33</v>
      </c>
      <c r="AX244" s="14" t="s">
        <v>71</v>
      </c>
      <c r="AY244" s="221" t="s">
        <v>208</v>
      </c>
    </row>
    <row r="245" spans="1:65" s="13" customFormat="1" ht="11.25">
      <c r="B245" s="201"/>
      <c r="C245" s="202"/>
      <c r="D245" s="194" t="s">
        <v>221</v>
      </c>
      <c r="E245" s="203" t="s">
        <v>18</v>
      </c>
      <c r="F245" s="204" t="s">
        <v>387</v>
      </c>
      <c r="G245" s="202"/>
      <c r="H245" s="203" t="s">
        <v>18</v>
      </c>
      <c r="I245" s="205"/>
      <c r="J245" s="202"/>
      <c r="K245" s="202"/>
      <c r="L245" s="206"/>
      <c r="M245" s="207"/>
      <c r="N245" s="208"/>
      <c r="O245" s="208"/>
      <c r="P245" s="208"/>
      <c r="Q245" s="208"/>
      <c r="R245" s="208"/>
      <c r="S245" s="208"/>
      <c r="T245" s="208"/>
      <c r="U245" s="209"/>
      <c r="AT245" s="210" t="s">
        <v>221</v>
      </c>
      <c r="AU245" s="210" t="s">
        <v>83</v>
      </c>
      <c r="AV245" s="13" t="s">
        <v>76</v>
      </c>
      <c r="AW245" s="13" t="s">
        <v>33</v>
      </c>
      <c r="AX245" s="13" t="s">
        <v>71</v>
      </c>
      <c r="AY245" s="210" t="s">
        <v>208</v>
      </c>
    </row>
    <row r="246" spans="1:65" s="14" customFormat="1" ht="11.25">
      <c r="B246" s="211"/>
      <c r="C246" s="212"/>
      <c r="D246" s="194" t="s">
        <v>221</v>
      </c>
      <c r="E246" s="213" t="s">
        <v>18</v>
      </c>
      <c r="F246" s="214" t="s">
        <v>388</v>
      </c>
      <c r="G246" s="212"/>
      <c r="H246" s="215">
        <v>4.93</v>
      </c>
      <c r="I246" s="216"/>
      <c r="J246" s="212"/>
      <c r="K246" s="212"/>
      <c r="L246" s="217"/>
      <c r="M246" s="218"/>
      <c r="N246" s="219"/>
      <c r="O246" s="219"/>
      <c r="P246" s="219"/>
      <c r="Q246" s="219"/>
      <c r="R246" s="219"/>
      <c r="S246" s="219"/>
      <c r="T246" s="219"/>
      <c r="U246" s="220"/>
      <c r="AT246" s="221" t="s">
        <v>221</v>
      </c>
      <c r="AU246" s="221" t="s">
        <v>83</v>
      </c>
      <c r="AV246" s="14" t="s">
        <v>80</v>
      </c>
      <c r="AW246" s="14" t="s">
        <v>33</v>
      </c>
      <c r="AX246" s="14" t="s">
        <v>71</v>
      </c>
      <c r="AY246" s="221" t="s">
        <v>208</v>
      </c>
    </row>
    <row r="247" spans="1:65" s="14" customFormat="1" ht="11.25">
      <c r="B247" s="211"/>
      <c r="C247" s="212"/>
      <c r="D247" s="194" t="s">
        <v>221</v>
      </c>
      <c r="E247" s="213" t="s">
        <v>18</v>
      </c>
      <c r="F247" s="214" t="s">
        <v>389</v>
      </c>
      <c r="G247" s="212"/>
      <c r="H247" s="215">
        <v>2.17</v>
      </c>
      <c r="I247" s="216"/>
      <c r="J247" s="212"/>
      <c r="K247" s="212"/>
      <c r="L247" s="217"/>
      <c r="M247" s="218"/>
      <c r="N247" s="219"/>
      <c r="O247" s="219"/>
      <c r="P247" s="219"/>
      <c r="Q247" s="219"/>
      <c r="R247" s="219"/>
      <c r="S247" s="219"/>
      <c r="T247" s="219"/>
      <c r="U247" s="220"/>
      <c r="AT247" s="221" t="s">
        <v>221</v>
      </c>
      <c r="AU247" s="221" t="s">
        <v>83</v>
      </c>
      <c r="AV247" s="14" t="s">
        <v>80</v>
      </c>
      <c r="AW247" s="14" t="s">
        <v>33</v>
      </c>
      <c r="AX247" s="14" t="s">
        <v>71</v>
      </c>
      <c r="AY247" s="221" t="s">
        <v>208</v>
      </c>
    </row>
    <row r="248" spans="1:65" s="16" customFormat="1" ht="11.25">
      <c r="B248" s="233"/>
      <c r="C248" s="234"/>
      <c r="D248" s="194" t="s">
        <v>221</v>
      </c>
      <c r="E248" s="235" t="s">
        <v>18</v>
      </c>
      <c r="F248" s="236" t="s">
        <v>247</v>
      </c>
      <c r="G248" s="234"/>
      <c r="H248" s="237">
        <v>10.4</v>
      </c>
      <c r="I248" s="238"/>
      <c r="J248" s="234"/>
      <c r="K248" s="234"/>
      <c r="L248" s="239"/>
      <c r="M248" s="240"/>
      <c r="N248" s="241"/>
      <c r="O248" s="241"/>
      <c r="P248" s="241"/>
      <c r="Q248" s="241"/>
      <c r="R248" s="241"/>
      <c r="S248" s="241"/>
      <c r="T248" s="241"/>
      <c r="U248" s="242"/>
      <c r="AT248" s="243" t="s">
        <v>221</v>
      </c>
      <c r="AU248" s="243" t="s">
        <v>83</v>
      </c>
      <c r="AV248" s="16" t="s">
        <v>89</v>
      </c>
      <c r="AW248" s="16" t="s">
        <v>33</v>
      </c>
      <c r="AX248" s="16" t="s">
        <v>76</v>
      </c>
      <c r="AY248" s="243" t="s">
        <v>208</v>
      </c>
    </row>
    <row r="249" spans="1:65" s="2" customFormat="1" ht="24.2" customHeight="1">
      <c r="A249" s="38"/>
      <c r="B249" s="39"/>
      <c r="C249" s="182" t="s">
        <v>390</v>
      </c>
      <c r="D249" s="182" t="s">
        <v>212</v>
      </c>
      <c r="E249" s="183" t="s">
        <v>391</v>
      </c>
      <c r="F249" s="184" t="s">
        <v>392</v>
      </c>
      <c r="G249" s="185" t="s">
        <v>129</v>
      </c>
      <c r="H249" s="186">
        <v>1.4</v>
      </c>
      <c r="I249" s="187"/>
      <c r="J249" s="186">
        <f>ROUND(I249*H249,2)</f>
        <v>0</v>
      </c>
      <c r="K249" s="184" t="s">
        <v>215</v>
      </c>
      <c r="L249" s="43"/>
      <c r="M249" s="188" t="s">
        <v>18</v>
      </c>
      <c r="N249" s="189" t="s">
        <v>42</v>
      </c>
      <c r="O249" s="68"/>
      <c r="P249" s="190">
        <f>O249*H249</f>
        <v>0</v>
      </c>
      <c r="Q249" s="190">
        <v>0</v>
      </c>
      <c r="R249" s="190">
        <f>Q249*H249</f>
        <v>0</v>
      </c>
      <c r="S249" s="190">
        <v>7.2999999999999995E-2</v>
      </c>
      <c r="T249" s="190">
        <f>S249*H249</f>
        <v>0.10219999999999999</v>
      </c>
      <c r="U249" s="191" t="s">
        <v>18</v>
      </c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92" t="s">
        <v>89</v>
      </c>
      <c r="AT249" s="192" t="s">
        <v>212</v>
      </c>
      <c r="AU249" s="192" t="s">
        <v>83</v>
      </c>
      <c r="AY249" s="21" t="s">
        <v>208</v>
      </c>
      <c r="BE249" s="193">
        <f>IF(N249="základní",J249,0)</f>
        <v>0</v>
      </c>
      <c r="BF249" s="193">
        <f>IF(N249="snížená",J249,0)</f>
        <v>0</v>
      </c>
      <c r="BG249" s="193">
        <f>IF(N249="zákl. přenesená",J249,0)</f>
        <v>0</v>
      </c>
      <c r="BH249" s="193">
        <f>IF(N249="sníž. přenesená",J249,0)</f>
        <v>0</v>
      </c>
      <c r="BI249" s="193">
        <f>IF(N249="nulová",J249,0)</f>
        <v>0</v>
      </c>
      <c r="BJ249" s="21" t="s">
        <v>76</v>
      </c>
      <c r="BK249" s="193">
        <f>ROUND(I249*H249,2)</f>
        <v>0</v>
      </c>
      <c r="BL249" s="21" t="s">
        <v>89</v>
      </c>
      <c r="BM249" s="192" t="s">
        <v>393</v>
      </c>
    </row>
    <row r="250" spans="1:65" s="2" customFormat="1" ht="19.5">
      <c r="A250" s="38"/>
      <c r="B250" s="39"/>
      <c r="C250" s="40"/>
      <c r="D250" s="194" t="s">
        <v>217</v>
      </c>
      <c r="E250" s="40"/>
      <c r="F250" s="195" t="s">
        <v>394</v>
      </c>
      <c r="G250" s="40"/>
      <c r="H250" s="40"/>
      <c r="I250" s="196"/>
      <c r="J250" s="40"/>
      <c r="K250" s="40"/>
      <c r="L250" s="43"/>
      <c r="M250" s="197"/>
      <c r="N250" s="198"/>
      <c r="O250" s="68"/>
      <c r="P250" s="68"/>
      <c r="Q250" s="68"/>
      <c r="R250" s="68"/>
      <c r="S250" s="68"/>
      <c r="T250" s="68"/>
      <c r="U250" s="69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21" t="s">
        <v>217</v>
      </c>
      <c r="AU250" s="21" t="s">
        <v>83</v>
      </c>
    </row>
    <row r="251" spans="1:65" s="2" customFormat="1" ht="11.25">
      <c r="A251" s="38"/>
      <c r="B251" s="39"/>
      <c r="C251" s="40"/>
      <c r="D251" s="199" t="s">
        <v>219</v>
      </c>
      <c r="E251" s="40"/>
      <c r="F251" s="200" t="s">
        <v>395</v>
      </c>
      <c r="G251" s="40"/>
      <c r="H251" s="40"/>
      <c r="I251" s="196"/>
      <c r="J251" s="40"/>
      <c r="K251" s="40"/>
      <c r="L251" s="43"/>
      <c r="M251" s="197"/>
      <c r="N251" s="198"/>
      <c r="O251" s="68"/>
      <c r="P251" s="68"/>
      <c r="Q251" s="68"/>
      <c r="R251" s="68"/>
      <c r="S251" s="68"/>
      <c r="T251" s="68"/>
      <c r="U251" s="69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21" t="s">
        <v>219</v>
      </c>
      <c r="AU251" s="21" t="s">
        <v>83</v>
      </c>
    </row>
    <row r="252" spans="1:65" s="13" customFormat="1" ht="11.25">
      <c r="B252" s="201"/>
      <c r="C252" s="202"/>
      <c r="D252" s="194" t="s">
        <v>221</v>
      </c>
      <c r="E252" s="203" t="s">
        <v>18</v>
      </c>
      <c r="F252" s="204" t="s">
        <v>396</v>
      </c>
      <c r="G252" s="202"/>
      <c r="H252" s="203" t="s">
        <v>18</v>
      </c>
      <c r="I252" s="205"/>
      <c r="J252" s="202"/>
      <c r="K252" s="202"/>
      <c r="L252" s="206"/>
      <c r="M252" s="207"/>
      <c r="N252" s="208"/>
      <c r="O252" s="208"/>
      <c r="P252" s="208"/>
      <c r="Q252" s="208"/>
      <c r="R252" s="208"/>
      <c r="S252" s="208"/>
      <c r="T252" s="208"/>
      <c r="U252" s="209"/>
      <c r="AT252" s="210" t="s">
        <v>221</v>
      </c>
      <c r="AU252" s="210" t="s">
        <v>83</v>
      </c>
      <c r="AV252" s="13" t="s">
        <v>76</v>
      </c>
      <c r="AW252" s="13" t="s">
        <v>33</v>
      </c>
      <c r="AX252" s="13" t="s">
        <v>71</v>
      </c>
      <c r="AY252" s="210" t="s">
        <v>208</v>
      </c>
    </row>
    <row r="253" spans="1:65" s="14" customFormat="1" ht="11.25">
      <c r="B253" s="211"/>
      <c r="C253" s="212"/>
      <c r="D253" s="194" t="s">
        <v>221</v>
      </c>
      <c r="E253" s="213" t="s">
        <v>18</v>
      </c>
      <c r="F253" s="214" t="s">
        <v>397</v>
      </c>
      <c r="G253" s="212"/>
      <c r="H253" s="215">
        <v>0.56000000000000005</v>
      </c>
      <c r="I253" s="216"/>
      <c r="J253" s="212"/>
      <c r="K253" s="212"/>
      <c r="L253" s="217"/>
      <c r="M253" s="218"/>
      <c r="N253" s="219"/>
      <c r="O253" s="219"/>
      <c r="P253" s="219"/>
      <c r="Q253" s="219"/>
      <c r="R253" s="219"/>
      <c r="S253" s="219"/>
      <c r="T253" s="219"/>
      <c r="U253" s="220"/>
      <c r="AT253" s="221" t="s">
        <v>221</v>
      </c>
      <c r="AU253" s="221" t="s">
        <v>83</v>
      </c>
      <c r="AV253" s="14" t="s">
        <v>80</v>
      </c>
      <c r="AW253" s="14" t="s">
        <v>33</v>
      </c>
      <c r="AX253" s="14" t="s">
        <v>71</v>
      </c>
      <c r="AY253" s="221" t="s">
        <v>208</v>
      </c>
    </row>
    <row r="254" spans="1:65" s="13" customFormat="1" ht="11.25">
      <c r="B254" s="201"/>
      <c r="C254" s="202"/>
      <c r="D254" s="194" t="s">
        <v>221</v>
      </c>
      <c r="E254" s="203" t="s">
        <v>18</v>
      </c>
      <c r="F254" s="204" t="s">
        <v>398</v>
      </c>
      <c r="G254" s="202"/>
      <c r="H254" s="203" t="s">
        <v>18</v>
      </c>
      <c r="I254" s="205"/>
      <c r="J254" s="202"/>
      <c r="K254" s="202"/>
      <c r="L254" s="206"/>
      <c r="M254" s="207"/>
      <c r="N254" s="208"/>
      <c r="O254" s="208"/>
      <c r="P254" s="208"/>
      <c r="Q254" s="208"/>
      <c r="R254" s="208"/>
      <c r="S254" s="208"/>
      <c r="T254" s="208"/>
      <c r="U254" s="209"/>
      <c r="AT254" s="210" t="s">
        <v>221</v>
      </c>
      <c r="AU254" s="210" t="s">
        <v>83</v>
      </c>
      <c r="AV254" s="13" t="s">
        <v>76</v>
      </c>
      <c r="AW254" s="13" t="s">
        <v>33</v>
      </c>
      <c r="AX254" s="13" t="s">
        <v>71</v>
      </c>
      <c r="AY254" s="210" t="s">
        <v>208</v>
      </c>
    </row>
    <row r="255" spans="1:65" s="14" customFormat="1" ht="11.25">
      <c r="B255" s="211"/>
      <c r="C255" s="212"/>
      <c r="D255" s="194" t="s">
        <v>221</v>
      </c>
      <c r="E255" s="213" t="s">
        <v>18</v>
      </c>
      <c r="F255" s="214" t="s">
        <v>399</v>
      </c>
      <c r="G255" s="212"/>
      <c r="H255" s="215">
        <v>0.84</v>
      </c>
      <c r="I255" s="216"/>
      <c r="J255" s="212"/>
      <c r="K255" s="212"/>
      <c r="L255" s="217"/>
      <c r="M255" s="218"/>
      <c r="N255" s="219"/>
      <c r="O255" s="219"/>
      <c r="P255" s="219"/>
      <c r="Q255" s="219"/>
      <c r="R255" s="219"/>
      <c r="S255" s="219"/>
      <c r="T255" s="219"/>
      <c r="U255" s="220"/>
      <c r="AT255" s="221" t="s">
        <v>221</v>
      </c>
      <c r="AU255" s="221" t="s">
        <v>83</v>
      </c>
      <c r="AV255" s="14" t="s">
        <v>80</v>
      </c>
      <c r="AW255" s="14" t="s">
        <v>33</v>
      </c>
      <c r="AX255" s="14" t="s">
        <v>71</v>
      </c>
      <c r="AY255" s="221" t="s">
        <v>208</v>
      </c>
    </row>
    <row r="256" spans="1:65" s="16" customFormat="1" ht="11.25">
      <c r="B256" s="233"/>
      <c r="C256" s="234"/>
      <c r="D256" s="194" t="s">
        <v>221</v>
      </c>
      <c r="E256" s="235" t="s">
        <v>18</v>
      </c>
      <c r="F256" s="236" t="s">
        <v>247</v>
      </c>
      <c r="G256" s="234"/>
      <c r="H256" s="237">
        <v>1.4</v>
      </c>
      <c r="I256" s="238"/>
      <c r="J256" s="234"/>
      <c r="K256" s="234"/>
      <c r="L256" s="239"/>
      <c r="M256" s="240"/>
      <c r="N256" s="241"/>
      <c r="O256" s="241"/>
      <c r="P256" s="241"/>
      <c r="Q256" s="241"/>
      <c r="R256" s="241"/>
      <c r="S256" s="241"/>
      <c r="T256" s="241"/>
      <c r="U256" s="242"/>
      <c r="AT256" s="243" t="s">
        <v>221</v>
      </c>
      <c r="AU256" s="243" t="s">
        <v>83</v>
      </c>
      <c r="AV256" s="16" t="s">
        <v>89</v>
      </c>
      <c r="AW256" s="16" t="s">
        <v>33</v>
      </c>
      <c r="AX256" s="16" t="s">
        <v>76</v>
      </c>
      <c r="AY256" s="243" t="s">
        <v>208</v>
      </c>
    </row>
    <row r="257" spans="1:65" s="2" customFormat="1" ht="24.2" customHeight="1">
      <c r="A257" s="38"/>
      <c r="B257" s="39"/>
      <c r="C257" s="182" t="s">
        <v>7</v>
      </c>
      <c r="D257" s="182" t="s">
        <v>212</v>
      </c>
      <c r="E257" s="183" t="s">
        <v>400</v>
      </c>
      <c r="F257" s="184" t="s">
        <v>401</v>
      </c>
      <c r="G257" s="185" t="s">
        <v>402</v>
      </c>
      <c r="H257" s="186">
        <v>21</v>
      </c>
      <c r="I257" s="187"/>
      <c r="J257" s="186">
        <f>ROUND(I257*H257,2)</f>
        <v>0</v>
      </c>
      <c r="K257" s="184" t="s">
        <v>215</v>
      </c>
      <c r="L257" s="43"/>
      <c r="M257" s="188" t="s">
        <v>18</v>
      </c>
      <c r="N257" s="189" t="s">
        <v>42</v>
      </c>
      <c r="O257" s="68"/>
      <c r="P257" s="190">
        <f>O257*H257</f>
        <v>0</v>
      </c>
      <c r="Q257" s="190">
        <v>0</v>
      </c>
      <c r="R257" s="190">
        <f>Q257*H257</f>
        <v>0</v>
      </c>
      <c r="S257" s="190">
        <v>1E-3</v>
      </c>
      <c r="T257" s="190">
        <f>S257*H257</f>
        <v>2.1000000000000001E-2</v>
      </c>
      <c r="U257" s="191" t="s">
        <v>18</v>
      </c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2" t="s">
        <v>89</v>
      </c>
      <c r="AT257" s="192" t="s">
        <v>212</v>
      </c>
      <c r="AU257" s="192" t="s">
        <v>83</v>
      </c>
      <c r="AY257" s="21" t="s">
        <v>208</v>
      </c>
      <c r="BE257" s="193">
        <f>IF(N257="základní",J257,0)</f>
        <v>0</v>
      </c>
      <c r="BF257" s="193">
        <f>IF(N257="snížená",J257,0)</f>
        <v>0</v>
      </c>
      <c r="BG257" s="193">
        <f>IF(N257="zákl. přenesená",J257,0)</f>
        <v>0</v>
      </c>
      <c r="BH257" s="193">
        <f>IF(N257="sníž. přenesená",J257,0)</f>
        <v>0</v>
      </c>
      <c r="BI257" s="193">
        <f>IF(N257="nulová",J257,0)</f>
        <v>0</v>
      </c>
      <c r="BJ257" s="21" t="s">
        <v>76</v>
      </c>
      <c r="BK257" s="193">
        <f>ROUND(I257*H257,2)</f>
        <v>0</v>
      </c>
      <c r="BL257" s="21" t="s">
        <v>89</v>
      </c>
      <c r="BM257" s="192" t="s">
        <v>403</v>
      </c>
    </row>
    <row r="258" spans="1:65" s="2" customFormat="1" ht="29.25">
      <c r="A258" s="38"/>
      <c r="B258" s="39"/>
      <c r="C258" s="40"/>
      <c r="D258" s="194" t="s">
        <v>217</v>
      </c>
      <c r="E258" s="40"/>
      <c r="F258" s="195" t="s">
        <v>404</v>
      </c>
      <c r="G258" s="40"/>
      <c r="H258" s="40"/>
      <c r="I258" s="196"/>
      <c r="J258" s="40"/>
      <c r="K258" s="40"/>
      <c r="L258" s="43"/>
      <c r="M258" s="197"/>
      <c r="N258" s="198"/>
      <c r="O258" s="68"/>
      <c r="P258" s="68"/>
      <c r="Q258" s="68"/>
      <c r="R258" s="68"/>
      <c r="S258" s="68"/>
      <c r="T258" s="68"/>
      <c r="U258" s="69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21" t="s">
        <v>217</v>
      </c>
      <c r="AU258" s="21" t="s">
        <v>83</v>
      </c>
    </row>
    <row r="259" spans="1:65" s="2" customFormat="1" ht="11.25">
      <c r="A259" s="38"/>
      <c r="B259" s="39"/>
      <c r="C259" s="40"/>
      <c r="D259" s="199" t="s">
        <v>219</v>
      </c>
      <c r="E259" s="40"/>
      <c r="F259" s="200" t="s">
        <v>405</v>
      </c>
      <c r="G259" s="40"/>
      <c r="H259" s="40"/>
      <c r="I259" s="196"/>
      <c r="J259" s="40"/>
      <c r="K259" s="40"/>
      <c r="L259" s="43"/>
      <c r="M259" s="197"/>
      <c r="N259" s="198"/>
      <c r="O259" s="68"/>
      <c r="P259" s="68"/>
      <c r="Q259" s="68"/>
      <c r="R259" s="68"/>
      <c r="S259" s="68"/>
      <c r="T259" s="68"/>
      <c r="U259" s="69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21" t="s">
        <v>219</v>
      </c>
      <c r="AU259" s="21" t="s">
        <v>83</v>
      </c>
    </row>
    <row r="260" spans="1:65" s="13" customFormat="1" ht="11.25">
      <c r="B260" s="201"/>
      <c r="C260" s="202"/>
      <c r="D260" s="194" t="s">
        <v>221</v>
      </c>
      <c r="E260" s="203" t="s">
        <v>18</v>
      </c>
      <c r="F260" s="204" t="s">
        <v>406</v>
      </c>
      <c r="G260" s="202"/>
      <c r="H260" s="203" t="s">
        <v>18</v>
      </c>
      <c r="I260" s="205"/>
      <c r="J260" s="202"/>
      <c r="K260" s="202"/>
      <c r="L260" s="206"/>
      <c r="M260" s="207"/>
      <c r="N260" s="208"/>
      <c r="O260" s="208"/>
      <c r="P260" s="208"/>
      <c r="Q260" s="208"/>
      <c r="R260" s="208"/>
      <c r="S260" s="208"/>
      <c r="T260" s="208"/>
      <c r="U260" s="209"/>
      <c r="AT260" s="210" t="s">
        <v>221</v>
      </c>
      <c r="AU260" s="210" t="s">
        <v>83</v>
      </c>
      <c r="AV260" s="13" t="s">
        <v>76</v>
      </c>
      <c r="AW260" s="13" t="s">
        <v>33</v>
      </c>
      <c r="AX260" s="13" t="s">
        <v>71</v>
      </c>
      <c r="AY260" s="210" t="s">
        <v>208</v>
      </c>
    </row>
    <row r="261" spans="1:65" s="14" customFormat="1" ht="11.25">
      <c r="B261" s="211"/>
      <c r="C261" s="212"/>
      <c r="D261" s="194" t="s">
        <v>221</v>
      </c>
      <c r="E261" s="213" t="s">
        <v>18</v>
      </c>
      <c r="F261" s="214" t="s">
        <v>103</v>
      </c>
      <c r="G261" s="212"/>
      <c r="H261" s="215">
        <v>6</v>
      </c>
      <c r="I261" s="216"/>
      <c r="J261" s="212"/>
      <c r="K261" s="212"/>
      <c r="L261" s="217"/>
      <c r="M261" s="218"/>
      <c r="N261" s="219"/>
      <c r="O261" s="219"/>
      <c r="P261" s="219"/>
      <c r="Q261" s="219"/>
      <c r="R261" s="219"/>
      <c r="S261" s="219"/>
      <c r="T261" s="219"/>
      <c r="U261" s="220"/>
      <c r="AT261" s="221" t="s">
        <v>221</v>
      </c>
      <c r="AU261" s="221" t="s">
        <v>83</v>
      </c>
      <c r="AV261" s="14" t="s">
        <v>80</v>
      </c>
      <c r="AW261" s="14" t="s">
        <v>33</v>
      </c>
      <c r="AX261" s="14" t="s">
        <v>71</v>
      </c>
      <c r="AY261" s="221" t="s">
        <v>208</v>
      </c>
    </row>
    <row r="262" spans="1:65" s="13" customFormat="1" ht="11.25">
      <c r="B262" s="201"/>
      <c r="C262" s="202"/>
      <c r="D262" s="194" t="s">
        <v>221</v>
      </c>
      <c r="E262" s="203" t="s">
        <v>18</v>
      </c>
      <c r="F262" s="204" t="s">
        <v>407</v>
      </c>
      <c r="G262" s="202"/>
      <c r="H262" s="203" t="s">
        <v>18</v>
      </c>
      <c r="I262" s="205"/>
      <c r="J262" s="202"/>
      <c r="K262" s="202"/>
      <c r="L262" s="206"/>
      <c r="M262" s="207"/>
      <c r="N262" s="208"/>
      <c r="O262" s="208"/>
      <c r="P262" s="208"/>
      <c r="Q262" s="208"/>
      <c r="R262" s="208"/>
      <c r="S262" s="208"/>
      <c r="T262" s="208"/>
      <c r="U262" s="209"/>
      <c r="AT262" s="210" t="s">
        <v>221</v>
      </c>
      <c r="AU262" s="210" t="s">
        <v>83</v>
      </c>
      <c r="AV262" s="13" t="s">
        <v>76</v>
      </c>
      <c r="AW262" s="13" t="s">
        <v>33</v>
      </c>
      <c r="AX262" s="13" t="s">
        <v>71</v>
      </c>
      <c r="AY262" s="210" t="s">
        <v>208</v>
      </c>
    </row>
    <row r="263" spans="1:65" s="14" customFormat="1" ht="11.25">
      <c r="B263" s="211"/>
      <c r="C263" s="212"/>
      <c r="D263" s="194" t="s">
        <v>221</v>
      </c>
      <c r="E263" s="213" t="s">
        <v>18</v>
      </c>
      <c r="F263" s="214" t="s">
        <v>121</v>
      </c>
      <c r="G263" s="212"/>
      <c r="H263" s="215">
        <v>7</v>
      </c>
      <c r="I263" s="216"/>
      <c r="J263" s="212"/>
      <c r="K263" s="212"/>
      <c r="L263" s="217"/>
      <c r="M263" s="218"/>
      <c r="N263" s="219"/>
      <c r="O263" s="219"/>
      <c r="P263" s="219"/>
      <c r="Q263" s="219"/>
      <c r="R263" s="219"/>
      <c r="S263" s="219"/>
      <c r="T263" s="219"/>
      <c r="U263" s="220"/>
      <c r="AT263" s="221" t="s">
        <v>221</v>
      </c>
      <c r="AU263" s="221" t="s">
        <v>83</v>
      </c>
      <c r="AV263" s="14" t="s">
        <v>80</v>
      </c>
      <c r="AW263" s="14" t="s">
        <v>33</v>
      </c>
      <c r="AX263" s="14" t="s">
        <v>71</v>
      </c>
      <c r="AY263" s="221" t="s">
        <v>208</v>
      </c>
    </row>
    <row r="264" spans="1:65" s="13" customFormat="1" ht="11.25">
      <c r="B264" s="201"/>
      <c r="C264" s="202"/>
      <c r="D264" s="194" t="s">
        <v>221</v>
      </c>
      <c r="E264" s="203" t="s">
        <v>18</v>
      </c>
      <c r="F264" s="204" t="s">
        <v>408</v>
      </c>
      <c r="G264" s="202"/>
      <c r="H264" s="203" t="s">
        <v>18</v>
      </c>
      <c r="I264" s="205"/>
      <c r="J264" s="202"/>
      <c r="K264" s="202"/>
      <c r="L264" s="206"/>
      <c r="M264" s="207"/>
      <c r="N264" s="208"/>
      <c r="O264" s="208"/>
      <c r="P264" s="208"/>
      <c r="Q264" s="208"/>
      <c r="R264" s="208"/>
      <c r="S264" s="208"/>
      <c r="T264" s="208"/>
      <c r="U264" s="209"/>
      <c r="AT264" s="210" t="s">
        <v>221</v>
      </c>
      <c r="AU264" s="210" t="s">
        <v>83</v>
      </c>
      <c r="AV264" s="13" t="s">
        <v>76</v>
      </c>
      <c r="AW264" s="13" t="s">
        <v>33</v>
      </c>
      <c r="AX264" s="13" t="s">
        <v>71</v>
      </c>
      <c r="AY264" s="210" t="s">
        <v>208</v>
      </c>
    </row>
    <row r="265" spans="1:65" s="14" customFormat="1" ht="11.25">
      <c r="B265" s="211"/>
      <c r="C265" s="212"/>
      <c r="D265" s="194" t="s">
        <v>221</v>
      </c>
      <c r="E265" s="213" t="s">
        <v>18</v>
      </c>
      <c r="F265" s="214" t="s">
        <v>409</v>
      </c>
      <c r="G265" s="212"/>
      <c r="H265" s="215">
        <v>8</v>
      </c>
      <c r="I265" s="216"/>
      <c r="J265" s="212"/>
      <c r="K265" s="212"/>
      <c r="L265" s="217"/>
      <c r="M265" s="218"/>
      <c r="N265" s="219"/>
      <c r="O265" s="219"/>
      <c r="P265" s="219"/>
      <c r="Q265" s="219"/>
      <c r="R265" s="219"/>
      <c r="S265" s="219"/>
      <c r="T265" s="219"/>
      <c r="U265" s="220"/>
      <c r="AT265" s="221" t="s">
        <v>221</v>
      </c>
      <c r="AU265" s="221" t="s">
        <v>83</v>
      </c>
      <c r="AV265" s="14" t="s">
        <v>80</v>
      </c>
      <c r="AW265" s="14" t="s">
        <v>33</v>
      </c>
      <c r="AX265" s="14" t="s">
        <v>71</v>
      </c>
      <c r="AY265" s="221" t="s">
        <v>208</v>
      </c>
    </row>
    <row r="266" spans="1:65" s="16" customFormat="1" ht="11.25">
      <c r="B266" s="233"/>
      <c r="C266" s="234"/>
      <c r="D266" s="194" t="s">
        <v>221</v>
      </c>
      <c r="E266" s="235" t="s">
        <v>18</v>
      </c>
      <c r="F266" s="236" t="s">
        <v>247</v>
      </c>
      <c r="G266" s="234"/>
      <c r="H266" s="237">
        <v>21</v>
      </c>
      <c r="I266" s="238"/>
      <c r="J266" s="234"/>
      <c r="K266" s="234"/>
      <c r="L266" s="239"/>
      <c r="M266" s="240"/>
      <c r="N266" s="241"/>
      <c r="O266" s="241"/>
      <c r="P266" s="241"/>
      <c r="Q266" s="241"/>
      <c r="R266" s="241"/>
      <c r="S266" s="241"/>
      <c r="T266" s="241"/>
      <c r="U266" s="242"/>
      <c r="AT266" s="243" t="s">
        <v>221</v>
      </c>
      <c r="AU266" s="243" t="s">
        <v>83</v>
      </c>
      <c r="AV266" s="16" t="s">
        <v>89</v>
      </c>
      <c r="AW266" s="16" t="s">
        <v>33</v>
      </c>
      <c r="AX266" s="16" t="s">
        <v>76</v>
      </c>
      <c r="AY266" s="243" t="s">
        <v>208</v>
      </c>
    </row>
    <row r="267" spans="1:65" s="12" customFormat="1" ht="20.85" customHeight="1">
      <c r="B267" s="166"/>
      <c r="C267" s="167"/>
      <c r="D267" s="168" t="s">
        <v>70</v>
      </c>
      <c r="E267" s="180" t="s">
        <v>410</v>
      </c>
      <c r="F267" s="180" t="s">
        <v>411</v>
      </c>
      <c r="G267" s="167"/>
      <c r="H267" s="167"/>
      <c r="I267" s="170"/>
      <c r="J267" s="181">
        <f>BK267</f>
        <v>0</v>
      </c>
      <c r="K267" s="167"/>
      <c r="L267" s="172"/>
      <c r="M267" s="173"/>
      <c r="N267" s="174"/>
      <c r="O267" s="174"/>
      <c r="P267" s="175">
        <f>SUM(P268:P382)</f>
        <v>0</v>
      </c>
      <c r="Q267" s="174"/>
      <c r="R267" s="175">
        <f>SUM(R268:R382)</f>
        <v>1.2703000000000001E-2</v>
      </c>
      <c r="S267" s="174"/>
      <c r="T267" s="175">
        <f>SUM(T268:T382)</f>
        <v>22.472900000000003</v>
      </c>
      <c r="U267" s="176"/>
      <c r="AR267" s="177" t="s">
        <v>76</v>
      </c>
      <c r="AT267" s="178" t="s">
        <v>70</v>
      </c>
      <c r="AU267" s="178" t="s">
        <v>80</v>
      </c>
      <c r="AY267" s="177" t="s">
        <v>208</v>
      </c>
      <c r="BK267" s="179">
        <f>SUM(BK268:BK382)</f>
        <v>0</v>
      </c>
    </row>
    <row r="268" spans="1:65" s="2" customFormat="1" ht="24.2" customHeight="1">
      <c r="A268" s="38"/>
      <c r="B268" s="39"/>
      <c r="C268" s="182" t="s">
        <v>412</v>
      </c>
      <c r="D268" s="182" t="s">
        <v>212</v>
      </c>
      <c r="E268" s="183" t="s">
        <v>413</v>
      </c>
      <c r="F268" s="184" t="s">
        <v>414</v>
      </c>
      <c r="G268" s="185" t="s">
        <v>331</v>
      </c>
      <c r="H268" s="186">
        <v>200</v>
      </c>
      <c r="I268" s="187"/>
      <c r="J268" s="186">
        <f>ROUND(I268*H268,2)</f>
        <v>0</v>
      </c>
      <c r="K268" s="184" t="s">
        <v>215</v>
      </c>
      <c r="L268" s="43"/>
      <c r="M268" s="188" t="s">
        <v>18</v>
      </c>
      <c r="N268" s="189" t="s">
        <v>42</v>
      </c>
      <c r="O268" s="68"/>
      <c r="P268" s="190">
        <f>O268*H268</f>
        <v>0</v>
      </c>
      <c r="Q268" s="190">
        <v>0</v>
      </c>
      <c r="R268" s="190">
        <f>Q268*H268</f>
        <v>0</v>
      </c>
      <c r="S268" s="190">
        <v>2E-3</v>
      </c>
      <c r="T268" s="190">
        <f>S268*H268</f>
        <v>0.4</v>
      </c>
      <c r="U268" s="191" t="s">
        <v>18</v>
      </c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2" t="s">
        <v>89</v>
      </c>
      <c r="AT268" s="192" t="s">
        <v>212</v>
      </c>
      <c r="AU268" s="192" t="s">
        <v>83</v>
      </c>
      <c r="AY268" s="21" t="s">
        <v>208</v>
      </c>
      <c r="BE268" s="193">
        <f>IF(N268="základní",J268,0)</f>
        <v>0</v>
      </c>
      <c r="BF268" s="193">
        <f>IF(N268="snížená",J268,0)</f>
        <v>0</v>
      </c>
      <c r="BG268" s="193">
        <f>IF(N268="zákl. přenesená",J268,0)</f>
        <v>0</v>
      </c>
      <c r="BH268" s="193">
        <f>IF(N268="sníž. přenesená",J268,0)</f>
        <v>0</v>
      </c>
      <c r="BI268" s="193">
        <f>IF(N268="nulová",J268,0)</f>
        <v>0</v>
      </c>
      <c r="BJ268" s="21" t="s">
        <v>76</v>
      </c>
      <c r="BK268" s="193">
        <f>ROUND(I268*H268,2)</f>
        <v>0</v>
      </c>
      <c r="BL268" s="21" t="s">
        <v>89</v>
      </c>
      <c r="BM268" s="192" t="s">
        <v>415</v>
      </c>
    </row>
    <row r="269" spans="1:65" s="2" customFormat="1" ht="29.25">
      <c r="A269" s="38"/>
      <c r="B269" s="39"/>
      <c r="C269" s="40"/>
      <c r="D269" s="194" t="s">
        <v>217</v>
      </c>
      <c r="E269" s="40"/>
      <c r="F269" s="195" t="s">
        <v>416</v>
      </c>
      <c r="G269" s="40"/>
      <c r="H269" s="40"/>
      <c r="I269" s="196"/>
      <c r="J269" s="40"/>
      <c r="K269" s="40"/>
      <c r="L269" s="43"/>
      <c r="M269" s="197"/>
      <c r="N269" s="198"/>
      <c r="O269" s="68"/>
      <c r="P269" s="68"/>
      <c r="Q269" s="68"/>
      <c r="R269" s="68"/>
      <c r="S269" s="68"/>
      <c r="T269" s="68"/>
      <c r="U269" s="69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21" t="s">
        <v>217</v>
      </c>
      <c r="AU269" s="21" t="s">
        <v>83</v>
      </c>
    </row>
    <row r="270" spans="1:65" s="2" customFormat="1" ht="11.25">
      <c r="A270" s="38"/>
      <c r="B270" s="39"/>
      <c r="C270" s="40"/>
      <c r="D270" s="199" t="s">
        <v>219</v>
      </c>
      <c r="E270" s="40"/>
      <c r="F270" s="200" t="s">
        <v>417</v>
      </c>
      <c r="G270" s="40"/>
      <c r="H270" s="40"/>
      <c r="I270" s="196"/>
      <c r="J270" s="40"/>
      <c r="K270" s="40"/>
      <c r="L270" s="43"/>
      <c r="M270" s="197"/>
      <c r="N270" s="198"/>
      <c r="O270" s="68"/>
      <c r="P270" s="68"/>
      <c r="Q270" s="68"/>
      <c r="R270" s="68"/>
      <c r="S270" s="68"/>
      <c r="T270" s="68"/>
      <c r="U270" s="69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21" t="s">
        <v>219</v>
      </c>
      <c r="AU270" s="21" t="s">
        <v>83</v>
      </c>
    </row>
    <row r="271" spans="1:65" s="13" customFormat="1" ht="11.25">
      <c r="B271" s="201"/>
      <c r="C271" s="202"/>
      <c r="D271" s="194" t="s">
        <v>221</v>
      </c>
      <c r="E271" s="203" t="s">
        <v>18</v>
      </c>
      <c r="F271" s="204" t="s">
        <v>418</v>
      </c>
      <c r="G271" s="202"/>
      <c r="H271" s="203" t="s">
        <v>18</v>
      </c>
      <c r="I271" s="205"/>
      <c r="J271" s="202"/>
      <c r="K271" s="202"/>
      <c r="L271" s="206"/>
      <c r="M271" s="207"/>
      <c r="N271" s="208"/>
      <c r="O271" s="208"/>
      <c r="P271" s="208"/>
      <c r="Q271" s="208"/>
      <c r="R271" s="208"/>
      <c r="S271" s="208"/>
      <c r="T271" s="208"/>
      <c r="U271" s="209"/>
      <c r="AT271" s="210" t="s">
        <v>221</v>
      </c>
      <c r="AU271" s="210" t="s">
        <v>83</v>
      </c>
      <c r="AV271" s="13" t="s">
        <v>76</v>
      </c>
      <c r="AW271" s="13" t="s">
        <v>33</v>
      </c>
      <c r="AX271" s="13" t="s">
        <v>71</v>
      </c>
      <c r="AY271" s="210" t="s">
        <v>208</v>
      </c>
    </row>
    <row r="272" spans="1:65" s="14" customFormat="1" ht="11.25">
      <c r="B272" s="211"/>
      <c r="C272" s="212"/>
      <c r="D272" s="194" t="s">
        <v>221</v>
      </c>
      <c r="E272" s="213" t="s">
        <v>18</v>
      </c>
      <c r="F272" s="214" t="s">
        <v>419</v>
      </c>
      <c r="G272" s="212"/>
      <c r="H272" s="215">
        <v>200</v>
      </c>
      <c r="I272" s="216"/>
      <c r="J272" s="212"/>
      <c r="K272" s="212"/>
      <c r="L272" s="217"/>
      <c r="M272" s="218"/>
      <c r="N272" s="219"/>
      <c r="O272" s="219"/>
      <c r="P272" s="219"/>
      <c r="Q272" s="219"/>
      <c r="R272" s="219"/>
      <c r="S272" s="219"/>
      <c r="T272" s="219"/>
      <c r="U272" s="220"/>
      <c r="AT272" s="221" t="s">
        <v>221</v>
      </c>
      <c r="AU272" s="221" t="s">
        <v>83</v>
      </c>
      <c r="AV272" s="14" t="s">
        <v>80</v>
      </c>
      <c r="AW272" s="14" t="s">
        <v>33</v>
      </c>
      <c r="AX272" s="14" t="s">
        <v>76</v>
      </c>
      <c r="AY272" s="221" t="s">
        <v>208</v>
      </c>
    </row>
    <row r="273" spans="1:65" s="2" customFormat="1" ht="24.2" customHeight="1">
      <c r="A273" s="38"/>
      <c r="B273" s="39"/>
      <c r="C273" s="182" t="s">
        <v>420</v>
      </c>
      <c r="D273" s="182" t="s">
        <v>212</v>
      </c>
      <c r="E273" s="183" t="s">
        <v>421</v>
      </c>
      <c r="F273" s="184" t="s">
        <v>422</v>
      </c>
      <c r="G273" s="185" t="s">
        <v>331</v>
      </c>
      <c r="H273" s="186">
        <v>1.8</v>
      </c>
      <c r="I273" s="187"/>
      <c r="J273" s="186">
        <f>ROUND(I273*H273,2)</f>
        <v>0</v>
      </c>
      <c r="K273" s="184" t="s">
        <v>215</v>
      </c>
      <c r="L273" s="43"/>
      <c r="M273" s="188" t="s">
        <v>18</v>
      </c>
      <c r="N273" s="189" t="s">
        <v>42</v>
      </c>
      <c r="O273" s="68"/>
      <c r="P273" s="190">
        <f>O273*H273</f>
        <v>0</v>
      </c>
      <c r="Q273" s="190">
        <v>0</v>
      </c>
      <c r="R273" s="190">
        <f>Q273*H273</f>
        <v>0</v>
      </c>
      <c r="S273" s="190">
        <v>6.5000000000000002E-2</v>
      </c>
      <c r="T273" s="190">
        <f>S273*H273</f>
        <v>0.11700000000000001</v>
      </c>
      <c r="U273" s="191" t="s">
        <v>18</v>
      </c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92" t="s">
        <v>89</v>
      </c>
      <c r="AT273" s="192" t="s">
        <v>212</v>
      </c>
      <c r="AU273" s="192" t="s">
        <v>83</v>
      </c>
      <c r="AY273" s="21" t="s">
        <v>208</v>
      </c>
      <c r="BE273" s="193">
        <f>IF(N273="základní",J273,0)</f>
        <v>0</v>
      </c>
      <c r="BF273" s="193">
        <f>IF(N273="snížená",J273,0)</f>
        <v>0</v>
      </c>
      <c r="BG273" s="193">
        <f>IF(N273="zákl. přenesená",J273,0)</f>
        <v>0</v>
      </c>
      <c r="BH273" s="193">
        <f>IF(N273="sníž. přenesená",J273,0)</f>
        <v>0</v>
      </c>
      <c r="BI273" s="193">
        <f>IF(N273="nulová",J273,0)</f>
        <v>0</v>
      </c>
      <c r="BJ273" s="21" t="s">
        <v>76</v>
      </c>
      <c r="BK273" s="193">
        <f>ROUND(I273*H273,2)</f>
        <v>0</v>
      </c>
      <c r="BL273" s="21" t="s">
        <v>89</v>
      </c>
      <c r="BM273" s="192" t="s">
        <v>423</v>
      </c>
    </row>
    <row r="274" spans="1:65" s="2" customFormat="1" ht="29.25">
      <c r="A274" s="38"/>
      <c r="B274" s="39"/>
      <c r="C274" s="40"/>
      <c r="D274" s="194" t="s">
        <v>217</v>
      </c>
      <c r="E274" s="40"/>
      <c r="F274" s="195" t="s">
        <v>424</v>
      </c>
      <c r="G274" s="40"/>
      <c r="H274" s="40"/>
      <c r="I274" s="196"/>
      <c r="J274" s="40"/>
      <c r="K274" s="40"/>
      <c r="L274" s="43"/>
      <c r="M274" s="197"/>
      <c r="N274" s="198"/>
      <c r="O274" s="68"/>
      <c r="P274" s="68"/>
      <c r="Q274" s="68"/>
      <c r="R274" s="68"/>
      <c r="S274" s="68"/>
      <c r="T274" s="68"/>
      <c r="U274" s="69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21" t="s">
        <v>217</v>
      </c>
      <c r="AU274" s="21" t="s">
        <v>83</v>
      </c>
    </row>
    <row r="275" spans="1:65" s="2" customFormat="1" ht="11.25">
      <c r="A275" s="38"/>
      <c r="B275" s="39"/>
      <c r="C275" s="40"/>
      <c r="D275" s="199" t="s">
        <v>219</v>
      </c>
      <c r="E275" s="40"/>
      <c r="F275" s="200" t="s">
        <v>425</v>
      </c>
      <c r="G275" s="40"/>
      <c r="H275" s="40"/>
      <c r="I275" s="196"/>
      <c r="J275" s="40"/>
      <c r="K275" s="40"/>
      <c r="L275" s="43"/>
      <c r="M275" s="197"/>
      <c r="N275" s="198"/>
      <c r="O275" s="68"/>
      <c r="P275" s="68"/>
      <c r="Q275" s="68"/>
      <c r="R275" s="68"/>
      <c r="S275" s="68"/>
      <c r="T275" s="68"/>
      <c r="U275" s="69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21" t="s">
        <v>219</v>
      </c>
      <c r="AU275" s="21" t="s">
        <v>83</v>
      </c>
    </row>
    <row r="276" spans="1:65" s="13" customFormat="1" ht="11.25">
      <c r="B276" s="201"/>
      <c r="C276" s="202"/>
      <c r="D276" s="194" t="s">
        <v>221</v>
      </c>
      <c r="E276" s="203" t="s">
        <v>18</v>
      </c>
      <c r="F276" s="204" t="s">
        <v>426</v>
      </c>
      <c r="G276" s="202"/>
      <c r="H276" s="203" t="s">
        <v>18</v>
      </c>
      <c r="I276" s="205"/>
      <c r="J276" s="202"/>
      <c r="K276" s="202"/>
      <c r="L276" s="206"/>
      <c r="M276" s="207"/>
      <c r="N276" s="208"/>
      <c r="O276" s="208"/>
      <c r="P276" s="208"/>
      <c r="Q276" s="208"/>
      <c r="R276" s="208"/>
      <c r="S276" s="208"/>
      <c r="T276" s="208"/>
      <c r="U276" s="209"/>
      <c r="AT276" s="210" t="s">
        <v>221</v>
      </c>
      <c r="AU276" s="210" t="s">
        <v>83</v>
      </c>
      <c r="AV276" s="13" t="s">
        <v>76</v>
      </c>
      <c r="AW276" s="13" t="s">
        <v>33</v>
      </c>
      <c r="AX276" s="13" t="s">
        <v>71</v>
      </c>
      <c r="AY276" s="210" t="s">
        <v>208</v>
      </c>
    </row>
    <row r="277" spans="1:65" s="14" customFormat="1" ht="11.25">
      <c r="B277" s="211"/>
      <c r="C277" s="212"/>
      <c r="D277" s="194" t="s">
        <v>221</v>
      </c>
      <c r="E277" s="213" t="s">
        <v>18</v>
      </c>
      <c r="F277" s="214" t="s">
        <v>427</v>
      </c>
      <c r="G277" s="212"/>
      <c r="H277" s="215">
        <v>1.8</v>
      </c>
      <c r="I277" s="216"/>
      <c r="J277" s="212"/>
      <c r="K277" s="212"/>
      <c r="L277" s="217"/>
      <c r="M277" s="218"/>
      <c r="N277" s="219"/>
      <c r="O277" s="219"/>
      <c r="P277" s="219"/>
      <c r="Q277" s="219"/>
      <c r="R277" s="219"/>
      <c r="S277" s="219"/>
      <c r="T277" s="219"/>
      <c r="U277" s="220"/>
      <c r="AT277" s="221" t="s">
        <v>221</v>
      </c>
      <c r="AU277" s="221" t="s">
        <v>83</v>
      </c>
      <c r="AV277" s="14" t="s">
        <v>80</v>
      </c>
      <c r="AW277" s="14" t="s">
        <v>33</v>
      </c>
      <c r="AX277" s="14" t="s">
        <v>76</v>
      </c>
      <c r="AY277" s="221" t="s">
        <v>208</v>
      </c>
    </row>
    <row r="278" spans="1:65" s="2" customFormat="1" ht="24.2" customHeight="1">
      <c r="A278" s="38"/>
      <c r="B278" s="39"/>
      <c r="C278" s="182" t="s">
        <v>428</v>
      </c>
      <c r="D278" s="182" t="s">
        <v>212</v>
      </c>
      <c r="E278" s="183" t="s">
        <v>429</v>
      </c>
      <c r="F278" s="184" t="s">
        <v>430</v>
      </c>
      <c r="G278" s="185" t="s">
        <v>402</v>
      </c>
      <c r="H278" s="186">
        <v>2</v>
      </c>
      <c r="I278" s="187"/>
      <c r="J278" s="186">
        <f>ROUND(I278*H278,2)</f>
        <v>0</v>
      </c>
      <c r="K278" s="184" t="s">
        <v>215</v>
      </c>
      <c r="L278" s="43"/>
      <c r="M278" s="188" t="s">
        <v>18</v>
      </c>
      <c r="N278" s="189" t="s">
        <v>42</v>
      </c>
      <c r="O278" s="68"/>
      <c r="P278" s="190">
        <f>O278*H278</f>
        <v>0</v>
      </c>
      <c r="Q278" s="190">
        <v>0</v>
      </c>
      <c r="R278" s="190">
        <f>Q278*H278</f>
        <v>0</v>
      </c>
      <c r="S278" s="190">
        <v>2.4E-2</v>
      </c>
      <c r="T278" s="190">
        <f>S278*H278</f>
        <v>4.8000000000000001E-2</v>
      </c>
      <c r="U278" s="191" t="s">
        <v>18</v>
      </c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92" t="s">
        <v>343</v>
      </c>
      <c r="AT278" s="192" t="s">
        <v>212</v>
      </c>
      <c r="AU278" s="192" t="s">
        <v>83</v>
      </c>
      <c r="AY278" s="21" t="s">
        <v>208</v>
      </c>
      <c r="BE278" s="193">
        <f>IF(N278="základní",J278,0)</f>
        <v>0</v>
      </c>
      <c r="BF278" s="193">
        <f>IF(N278="snížená",J278,0)</f>
        <v>0</v>
      </c>
      <c r="BG278" s="193">
        <f>IF(N278="zákl. přenesená",J278,0)</f>
        <v>0</v>
      </c>
      <c r="BH278" s="193">
        <f>IF(N278="sníž. přenesená",J278,0)</f>
        <v>0</v>
      </c>
      <c r="BI278" s="193">
        <f>IF(N278="nulová",J278,0)</f>
        <v>0</v>
      </c>
      <c r="BJ278" s="21" t="s">
        <v>76</v>
      </c>
      <c r="BK278" s="193">
        <f>ROUND(I278*H278,2)</f>
        <v>0</v>
      </c>
      <c r="BL278" s="21" t="s">
        <v>343</v>
      </c>
      <c r="BM278" s="192" t="s">
        <v>431</v>
      </c>
    </row>
    <row r="279" spans="1:65" s="2" customFormat="1" ht="29.25">
      <c r="A279" s="38"/>
      <c r="B279" s="39"/>
      <c r="C279" s="40"/>
      <c r="D279" s="194" t="s">
        <v>217</v>
      </c>
      <c r="E279" s="40"/>
      <c r="F279" s="195" t="s">
        <v>432</v>
      </c>
      <c r="G279" s="40"/>
      <c r="H279" s="40"/>
      <c r="I279" s="196"/>
      <c r="J279" s="40"/>
      <c r="K279" s="40"/>
      <c r="L279" s="43"/>
      <c r="M279" s="197"/>
      <c r="N279" s="198"/>
      <c r="O279" s="68"/>
      <c r="P279" s="68"/>
      <c r="Q279" s="68"/>
      <c r="R279" s="68"/>
      <c r="S279" s="68"/>
      <c r="T279" s="68"/>
      <c r="U279" s="69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21" t="s">
        <v>217</v>
      </c>
      <c r="AU279" s="21" t="s">
        <v>83</v>
      </c>
    </row>
    <row r="280" spans="1:65" s="2" customFormat="1" ht="11.25">
      <c r="A280" s="38"/>
      <c r="B280" s="39"/>
      <c r="C280" s="40"/>
      <c r="D280" s="199" t="s">
        <v>219</v>
      </c>
      <c r="E280" s="40"/>
      <c r="F280" s="200" t="s">
        <v>433</v>
      </c>
      <c r="G280" s="40"/>
      <c r="H280" s="40"/>
      <c r="I280" s="196"/>
      <c r="J280" s="40"/>
      <c r="K280" s="40"/>
      <c r="L280" s="43"/>
      <c r="M280" s="197"/>
      <c r="N280" s="198"/>
      <c r="O280" s="68"/>
      <c r="P280" s="68"/>
      <c r="Q280" s="68"/>
      <c r="R280" s="68"/>
      <c r="S280" s="68"/>
      <c r="T280" s="68"/>
      <c r="U280" s="69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21" t="s">
        <v>219</v>
      </c>
      <c r="AU280" s="21" t="s">
        <v>83</v>
      </c>
    </row>
    <row r="281" spans="1:65" s="13" customFormat="1" ht="11.25">
      <c r="B281" s="201"/>
      <c r="C281" s="202"/>
      <c r="D281" s="194" t="s">
        <v>221</v>
      </c>
      <c r="E281" s="203" t="s">
        <v>18</v>
      </c>
      <c r="F281" s="204" t="s">
        <v>434</v>
      </c>
      <c r="G281" s="202"/>
      <c r="H281" s="203" t="s">
        <v>18</v>
      </c>
      <c r="I281" s="205"/>
      <c r="J281" s="202"/>
      <c r="K281" s="202"/>
      <c r="L281" s="206"/>
      <c r="M281" s="207"/>
      <c r="N281" s="208"/>
      <c r="O281" s="208"/>
      <c r="P281" s="208"/>
      <c r="Q281" s="208"/>
      <c r="R281" s="208"/>
      <c r="S281" s="208"/>
      <c r="T281" s="208"/>
      <c r="U281" s="209"/>
      <c r="AT281" s="210" t="s">
        <v>221</v>
      </c>
      <c r="AU281" s="210" t="s">
        <v>83</v>
      </c>
      <c r="AV281" s="13" t="s">
        <v>76</v>
      </c>
      <c r="AW281" s="13" t="s">
        <v>33</v>
      </c>
      <c r="AX281" s="13" t="s">
        <v>71</v>
      </c>
      <c r="AY281" s="210" t="s">
        <v>208</v>
      </c>
    </row>
    <row r="282" spans="1:65" s="14" customFormat="1" ht="11.25">
      <c r="B282" s="211"/>
      <c r="C282" s="212"/>
      <c r="D282" s="194" t="s">
        <v>221</v>
      </c>
      <c r="E282" s="213" t="s">
        <v>18</v>
      </c>
      <c r="F282" s="214" t="s">
        <v>80</v>
      </c>
      <c r="G282" s="212"/>
      <c r="H282" s="215">
        <v>2</v>
      </c>
      <c r="I282" s="216"/>
      <c r="J282" s="212"/>
      <c r="K282" s="212"/>
      <c r="L282" s="217"/>
      <c r="M282" s="218"/>
      <c r="N282" s="219"/>
      <c r="O282" s="219"/>
      <c r="P282" s="219"/>
      <c r="Q282" s="219"/>
      <c r="R282" s="219"/>
      <c r="S282" s="219"/>
      <c r="T282" s="219"/>
      <c r="U282" s="220"/>
      <c r="AT282" s="221" t="s">
        <v>221</v>
      </c>
      <c r="AU282" s="221" t="s">
        <v>83</v>
      </c>
      <c r="AV282" s="14" t="s">
        <v>80</v>
      </c>
      <c r="AW282" s="14" t="s">
        <v>33</v>
      </c>
      <c r="AX282" s="14" t="s">
        <v>76</v>
      </c>
      <c r="AY282" s="221" t="s">
        <v>208</v>
      </c>
    </row>
    <row r="283" spans="1:65" s="2" customFormat="1" ht="24.2" customHeight="1">
      <c r="A283" s="38"/>
      <c r="B283" s="39"/>
      <c r="C283" s="182" t="s">
        <v>435</v>
      </c>
      <c r="D283" s="182" t="s">
        <v>212</v>
      </c>
      <c r="E283" s="183" t="s">
        <v>436</v>
      </c>
      <c r="F283" s="184" t="s">
        <v>437</v>
      </c>
      <c r="G283" s="185" t="s">
        <v>331</v>
      </c>
      <c r="H283" s="186">
        <v>0.35</v>
      </c>
      <c r="I283" s="187"/>
      <c r="J283" s="186">
        <f>ROUND(I283*H283,2)</f>
        <v>0</v>
      </c>
      <c r="K283" s="184" t="s">
        <v>215</v>
      </c>
      <c r="L283" s="43"/>
      <c r="M283" s="188" t="s">
        <v>18</v>
      </c>
      <c r="N283" s="189" t="s">
        <v>42</v>
      </c>
      <c r="O283" s="68"/>
      <c r="P283" s="190">
        <f>O283*H283</f>
        <v>0</v>
      </c>
      <c r="Q283" s="190">
        <v>2.4399999999999999E-3</v>
      </c>
      <c r="R283" s="190">
        <f>Q283*H283</f>
        <v>8.5399999999999994E-4</v>
      </c>
      <c r="S283" s="190">
        <v>5.6000000000000001E-2</v>
      </c>
      <c r="T283" s="190">
        <f>S283*H283</f>
        <v>1.9599999999999999E-2</v>
      </c>
      <c r="U283" s="191" t="s">
        <v>18</v>
      </c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92" t="s">
        <v>89</v>
      </c>
      <c r="AT283" s="192" t="s">
        <v>212</v>
      </c>
      <c r="AU283" s="192" t="s">
        <v>83</v>
      </c>
      <c r="AY283" s="21" t="s">
        <v>208</v>
      </c>
      <c r="BE283" s="193">
        <f>IF(N283="základní",J283,0)</f>
        <v>0</v>
      </c>
      <c r="BF283" s="193">
        <f>IF(N283="snížená",J283,0)</f>
        <v>0</v>
      </c>
      <c r="BG283" s="193">
        <f>IF(N283="zákl. přenesená",J283,0)</f>
        <v>0</v>
      </c>
      <c r="BH283" s="193">
        <f>IF(N283="sníž. přenesená",J283,0)</f>
        <v>0</v>
      </c>
      <c r="BI283" s="193">
        <f>IF(N283="nulová",J283,0)</f>
        <v>0</v>
      </c>
      <c r="BJ283" s="21" t="s">
        <v>76</v>
      </c>
      <c r="BK283" s="193">
        <f>ROUND(I283*H283,2)</f>
        <v>0</v>
      </c>
      <c r="BL283" s="21" t="s">
        <v>89</v>
      </c>
      <c r="BM283" s="192" t="s">
        <v>438</v>
      </c>
    </row>
    <row r="284" spans="1:65" s="2" customFormat="1" ht="29.25">
      <c r="A284" s="38"/>
      <c r="B284" s="39"/>
      <c r="C284" s="40"/>
      <c r="D284" s="194" t="s">
        <v>217</v>
      </c>
      <c r="E284" s="40"/>
      <c r="F284" s="195" t="s">
        <v>439</v>
      </c>
      <c r="G284" s="40"/>
      <c r="H284" s="40"/>
      <c r="I284" s="196"/>
      <c r="J284" s="40"/>
      <c r="K284" s="40"/>
      <c r="L284" s="43"/>
      <c r="M284" s="197"/>
      <c r="N284" s="198"/>
      <c r="O284" s="68"/>
      <c r="P284" s="68"/>
      <c r="Q284" s="68"/>
      <c r="R284" s="68"/>
      <c r="S284" s="68"/>
      <c r="T284" s="68"/>
      <c r="U284" s="69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21" t="s">
        <v>217</v>
      </c>
      <c r="AU284" s="21" t="s">
        <v>83</v>
      </c>
    </row>
    <row r="285" spans="1:65" s="2" customFormat="1" ht="11.25">
      <c r="A285" s="38"/>
      <c r="B285" s="39"/>
      <c r="C285" s="40"/>
      <c r="D285" s="199" t="s">
        <v>219</v>
      </c>
      <c r="E285" s="40"/>
      <c r="F285" s="200" t="s">
        <v>440</v>
      </c>
      <c r="G285" s="40"/>
      <c r="H285" s="40"/>
      <c r="I285" s="196"/>
      <c r="J285" s="40"/>
      <c r="K285" s="40"/>
      <c r="L285" s="43"/>
      <c r="M285" s="197"/>
      <c r="N285" s="198"/>
      <c r="O285" s="68"/>
      <c r="P285" s="68"/>
      <c r="Q285" s="68"/>
      <c r="R285" s="68"/>
      <c r="S285" s="68"/>
      <c r="T285" s="68"/>
      <c r="U285" s="69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21" t="s">
        <v>219</v>
      </c>
      <c r="AU285" s="21" t="s">
        <v>83</v>
      </c>
    </row>
    <row r="286" spans="1:65" s="13" customFormat="1" ht="11.25">
      <c r="B286" s="201"/>
      <c r="C286" s="202"/>
      <c r="D286" s="194" t="s">
        <v>221</v>
      </c>
      <c r="E286" s="203" t="s">
        <v>18</v>
      </c>
      <c r="F286" s="204" t="s">
        <v>441</v>
      </c>
      <c r="G286" s="202"/>
      <c r="H286" s="203" t="s">
        <v>18</v>
      </c>
      <c r="I286" s="205"/>
      <c r="J286" s="202"/>
      <c r="K286" s="202"/>
      <c r="L286" s="206"/>
      <c r="M286" s="207"/>
      <c r="N286" s="208"/>
      <c r="O286" s="208"/>
      <c r="P286" s="208"/>
      <c r="Q286" s="208"/>
      <c r="R286" s="208"/>
      <c r="S286" s="208"/>
      <c r="T286" s="208"/>
      <c r="U286" s="209"/>
      <c r="AT286" s="210" t="s">
        <v>221</v>
      </c>
      <c r="AU286" s="210" t="s">
        <v>83</v>
      </c>
      <c r="AV286" s="13" t="s">
        <v>76</v>
      </c>
      <c r="AW286" s="13" t="s">
        <v>33</v>
      </c>
      <c r="AX286" s="13" t="s">
        <v>71</v>
      </c>
      <c r="AY286" s="210" t="s">
        <v>208</v>
      </c>
    </row>
    <row r="287" spans="1:65" s="14" customFormat="1" ht="11.25">
      <c r="B287" s="211"/>
      <c r="C287" s="212"/>
      <c r="D287" s="194" t="s">
        <v>221</v>
      </c>
      <c r="E287" s="213" t="s">
        <v>18</v>
      </c>
      <c r="F287" s="214" t="s">
        <v>442</v>
      </c>
      <c r="G287" s="212"/>
      <c r="H287" s="215">
        <v>0.35</v>
      </c>
      <c r="I287" s="216"/>
      <c r="J287" s="212"/>
      <c r="K287" s="212"/>
      <c r="L287" s="217"/>
      <c r="M287" s="218"/>
      <c r="N287" s="219"/>
      <c r="O287" s="219"/>
      <c r="P287" s="219"/>
      <c r="Q287" s="219"/>
      <c r="R287" s="219"/>
      <c r="S287" s="219"/>
      <c r="T287" s="219"/>
      <c r="U287" s="220"/>
      <c r="AT287" s="221" t="s">
        <v>221</v>
      </c>
      <c r="AU287" s="221" t="s">
        <v>83</v>
      </c>
      <c r="AV287" s="14" t="s">
        <v>80</v>
      </c>
      <c r="AW287" s="14" t="s">
        <v>33</v>
      </c>
      <c r="AX287" s="14" t="s">
        <v>76</v>
      </c>
      <c r="AY287" s="221" t="s">
        <v>208</v>
      </c>
    </row>
    <row r="288" spans="1:65" s="2" customFormat="1" ht="24.2" customHeight="1">
      <c r="A288" s="38"/>
      <c r="B288" s="39"/>
      <c r="C288" s="182" t="s">
        <v>443</v>
      </c>
      <c r="D288" s="182" t="s">
        <v>212</v>
      </c>
      <c r="E288" s="183" t="s">
        <v>444</v>
      </c>
      <c r="F288" s="184" t="s">
        <v>445</v>
      </c>
      <c r="G288" s="185" t="s">
        <v>331</v>
      </c>
      <c r="H288" s="186">
        <v>2.5</v>
      </c>
      <c r="I288" s="187"/>
      <c r="J288" s="186">
        <f>ROUND(I288*H288,2)</f>
        <v>0</v>
      </c>
      <c r="K288" s="184" t="s">
        <v>215</v>
      </c>
      <c r="L288" s="43"/>
      <c r="M288" s="188" t="s">
        <v>18</v>
      </c>
      <c r="N288" s="189" t="s">
        <v>42</v>
      </c>
      <c r="O288" s="68"/>
      <c r="P288" s="190">
        <f>O288*H288</f>
        <v>0</v>
      </c>
      <c r="Q288" s="190">
        <v>2.81E-3</v>
      </c>
      <c r="R288" s="190">
        <f>Q288*H288</f>
        <v>7.025E-3</v>
      </c>
      <c r="S288" s="190">
        <v>6.9000000000000006E-2</v>
      </c>
      <c r="T288" s="190">
        <f>S288*H288</f>
        <v>0.17250000000000001</v>
      </c>
      <c r="U288" s="191" t="s">
        <v>18</v>
      </c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2" t="s">
        <v>89</v>
      </c>
      <c r="AT288" s="192" t="s">
        <v>212</v>
      </c>
      <c r="AU288" s="192" t="s">
        <v>83</v>
      </c>
      <c r="AY288" s="21" t="s">
        <v>208</v>
      </c>
      <c r="BE288" s="193">
        <f>IF(N288="základní",J288,0)</f>
        <v>0</v>
      </c>
      <c r="BF288" s="193">
        <f>IF(N288="snížená",J288,0)</f>
        <v>0</v>
      </c>
      <c r="BG288" s="193">
        <f>IF(N288="zákl. přenesená",J288,0)</f>
        <v>0</v>
      </c>
      <c r="BH288" s="193">
        <f>IF(N288="sníž. přenesená",J288,0)</f>
        <v>0</v>
      </c>
      <c r="BI288" s="193">
        <f>IF(N288="nulová",J288,0)</f>
        <v>0</v>
      </c>
      <c r="BJ288" s="21" t="s">
        <v>76</v>
      </c>
      <c r="BK288" s="193">
        <f>ROUND(I288*H288,2)</f>
        <v>0</v>
      </c>
      <c r="BL288" s="21" t="s">
        <v>89</v>
      </c>
      <c r="BM288" s="192" t="s">
        <v>446</v>
      </c>
    </row>
    <row r="289" spans="1:65" s="2" customFormat="1" ht="29.25">
      <c r="A289" s="38"/>
      <c r="B289" s="39"/>
      <c r="C289" s="40"/>
      <c r="D289" s="194" t="s">
        <v>217</v>
      </c>
      <c r="E289" s="40"/>
      <c r="F289" s="195" t="s">
        <v>447</v>
      </c>
      <c r="G289" s="40"/>
      <c r="H289" s="40"/>
      <c r="I289" s="196"/>
      <c r="J289" s="40"/>
      <c r="K289" s="40"/>
      <c r="L289" s="43"/>
      <c r="M289" s="197"/>
      <c r="N289" s="198"/>
      <c r="O289" s="68"/>
      <c r="P289" s="68"/>
      <c r="Q289" s="68"/>
      <c r="R289" s="68"/>
      <c r="S289" s="68"/>
      <c r="T289" s="68"/>
      <c r="U289" s="69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21" t="s">
        <v>217</v>
      </c>
      <c r="AU289" s="21" t="s">
        <v>83</v>
      </c>
    </row>
    <row r="290" spans="1:65" s="2" customFormat="1" ht="11.25">
      <c r="A290" s="38"/>
      <c r="B290" s="39"/>
      <c r="C290" s="40"/>
      <c r="D290" s="199" t="s">
        <v>219</v>
      </c>
      <c r="E290" s="40"/>
      <c r="F290" s="200" t="s">
        <v>448</v>
      </c>
      <c r="G290" s="40"/>
      <c r="H290" s="40"/>
      <c r="I290" s="196"/>
      <c r="J290" s="40"/>
      <c r="K290" s="40"/>
      <c r="L290" s="43"/>
      <c r="M290" s="197"/>
      <c r="N290" s="198"/>
      <c r="O290" s="68"/>
      <c r="P290" s="68"/>
      <c r="Q290" s="68"/>
      <c r="R290" s="68"/>
      <c r="S290" s="68"/>
      <c r="T290" s="68"/>
      <c r="U290" s="69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21" t="s">
        <v>219</v>
      </c>
      <c r="AU290" s="21" t="s">
        <v>83</v>
      </c>
    </row>
    <row r="291" spans="1:65" s="13" customFormat="1" ht="11.25">
      <c r="B291" s="201"/>
      <c r="C291" s="202"/>
      <c r="D291" s="194" t="s">
        <v>221</v>
      </c>
      <c r="E291" s="203" t="s">
        <v>18</v>
      </c>
      <c r="F291" s="204" t="s">
        <v>441</v>
      </c>
      <c r="G291" s="202"/>
      <c r="H291" s="203" t="s">
        <v>18</v>
      </c>
      <c r="I291" s="205"/>
      <c r="J291" s="202"/>
      <c r="K291" s="202"/>
      <c r="L291" s="206"/>
      <c r="M291" s="207"/>
      <c r="N291" s="208"/>
      <c r="O291" s="208"/>
      <c r="P291" s="208"/>
      <c r="Q291" s="208"/>
      <c r="R291" s="208"/>
      <c r="S291" s="208"/>
      <c r="T291" s="208"/>
      <c r="U291" s="209"/>
      <c r="AT291" s="210" t="s">
        <v>221</v>
      </c>
      <c r="AU291" s="210" t="s">
        <v>83</v>
      </c>
      <c r="AV291" s="13" t="s">
        <v>76</v>
      </c>
      <c r="AW291" s="13" t="s">
        <v>33</v>
      </c>
      <c r="AX291" s="13" t="s">
        <v>71</v>
      </c>
      <c r="AY291" s="210" t="s">
        <v>208</v>
      </c>
    </row>
    <row r="292" spans="1:65" s="14" customFormat="1" ht="11.25">
      <c r="B292" s="211"/>
      <c r="C292" s="212"/>
      <c r="D292" s="194" t="s">
        <v>221</v>
      </c>
      <c r="E292" s="213" t="s">
        <v>18</v>
      </c>
      <c r="F292" s="214" t="s">
        <v>442</v>
      </c>
      <c r="G292" s="212"/>
      <c r="H292" s="215">
        <v>0.35</v>
      </c>
      <c r="I292" s="216"/>
      <c r="J292" s="212"/>
      <c r="K292" s="212"/>
      <c r="L292" s="217"/>
      <c r="M292" s="218"/>
      <c r="N292" s="219"/>
      <c r="O292" s="219"/>
      <c r="P292" s="219"/>
      <c r="Q292" s="219"/>
      <c r="R292" s="219"/>
      <c r="S292" s="219"/>
      <c r="T292" s="219"/>
      <c r="U292" s="220"/>
      <c r="AT292" s="221" t="s">
        <v>221</v>
      </c>
      <c r="AU292" s="221" t="s">
        <v>83</v>
      </c>
      <c r="AV292" s="14" t="s">
        <v>80</v>
      </c>
      <c r="AW292" s="14" t="s">
        <v>33</v>
      </c>
      <c r="AX292" s="14" t="s">
        <v>71</v>
      </c>
      <c r="AY292" s="221" t="s">
        <v>208</v>
      </c>
    </row>
    <row r="293" spans="1:65" s="13" customFormat="1" ht="11.25">
      <c r="B293" s="201"/>
      <c r="C293" s="202"/>
      <c r="D293" s="194" t="s">
        <v>221</v>
      </c>
      <c r="E293" s="203" t="s">
        <v>18</v>
      </c>
      <c r="F293" s="204" t="s">
        <v>449</v>
      </c>
      <c r="G293" s="202"/>
      <c r="H293" s="203" t="s">
        <v>18</v>
      </c>
      <c r="I293" s="205"/>
      <c r="J293" s="202"/>
      <c r="K293" s="202"/>
      <c r="L293" s="206"/>
      <c r="M293" s="207"/>
      <c r="N293" s="208"/>
      <c r="O293" s="208"/>
      <c r="P293" s="208"/>
      <c r="Q293" s="208"/>
      <c r="R293" s="208"/>
      <c r="S293" s="208"/>
      <c r="T293" s="208"/>
      <c r="U293" s="209"/>
      <c r="AT293" s="210" t="s">
        <v>221</v>
      </c>
      <c r="AU293" s="210" t="s">
        <v>83</v>
      </c>
      <c r="AV293" s="13" t="s">
        <v>76</v>
      </c>
      <c r="AW293" s="13" t="s">
        <v>33</v>
      </c>
      <c r="AX293" s="13" t="s">
        <v>71</v>
      </c>
      <c r="AY293" s="210" t="s">
        <v>208</v>
      </c>
    </row>
    <row r="294" spans="1:65" s="14" customFormat="1" ht="11.25">
      <c r="B294" s="211"/>
      <c r="C294" s="212"/>
      <c r="D294" s="194" t="s">
        <v>221</v>
      </c>
      <c r="E294" s="213" t="s">
        <v>18</v>
      </c>
      <c r="F294" s="214" t="s">
        <v>450</v>
      </c>
      <c r="G294" s="212"/>
      <c r="H294" s="215">
        <v>0.65</v>
      </c>
      <c r="I294" s="216"/>
      <c r="J294" s="212"/>
      <c r="K294" s="212"/>
      <c r="L294" s="217"/>
      <c r="M294" s="218"/>
      <c r="N294" s="219"/>
      <c r="O294" s="219"/>
      <c r="P294" s="219"/>
      <c r="Q294" s="219"/>
      <c r="R294" s="219"/>
      <c r="S294" s="219"/>
      <c r="T294" s="219"/>
      <c r="U294" s="220"/>
      <c r="AT294" s="221" t="s">
        <v>221</v>
      </c>
      <c r="AU294" s="221" t="s">
        <v>83</v>
      </c>
      <c r="AV294" s="14" t="s">
        <v>80</v>
      </c>
      <c r="AW294" s="14" t="s">
        <v>33</v>
      </c>
      <c r="AX294" s="14" t="s">
        <v>71</v>
      </c>
      <c r="AY294" s="221" t="s">
        <v>208</v>
      </c>
    </row>
    <row r="295" spans="1:65" s="14" customFormat="1" ht="11.25">
      <c r="B295" s="211"/>
      <c r="C295" s="212"/>
      <c r="D295" s="194" t="s">
        <v>221</v>
      </c>
      <c r="E295" s="213" t="s">
        <v>18</v>
      </c>
      <c r="F295" s="214" t="s">
        <v>451</v>
      </c>
      <c r="G295" s="212"/>
      <c r="H295" s="215">
        <v>1.5</v>
      </c>
      <c r="I295" s="216"/>
      <c r="J295" s="212"/>
      <c r="K295" s="212"/>
      <c r="L295" s="217"/>
      <c r="M295" s="218"/>
      <c r="N295" s="219"/>
      <c r="O295" s="219"/>
      <c r="P295" s="219"/>
      <c r="Q295" s="219"/>
      <c r="R295" s="219"/>
      <c r="S295" s="219"/>
      <c r="T295" s="219"/>
      <c r="U295" s="220"/>
      <c r="AT295" s="221" t="s">
        <v>221</v>
      </c>
      <c r="AU295" s="221" t="s">
        <v>83</v>
      </c>
      <c r="AV295" s="14" t="s">
        <v>80</v>
      </c>
      <c r="AW295" s="14" t="s">
        <v>33</v>
      </c>
      <c r="AX295" s="14" t="s">
        <v>71</v>
      </c>
      <c r="AY295" s="221" t="s">
        <v>208</v>
      </c>
    </row>
    <row r="296" spans="1:65" s="16" customFormat="1" ht="11.25">
      <c r="B296" s="233"/>
      <c r="C296" s="234"/>
      <c r="D296" s="194" t="s">
        <v>221</v>
      </c>
      <c r="E296" s="235" t="s">
        <v>18</v>
      </c>
      <c r="F296" s="236" t="s">
        <v>247</v>
      </c>
      <c r="G296" s="234"/>
      <c r="H296" s="237">
        <v>2.5</v>
      </c>
      <c r="I296" s="238"/>
      <c r="J296" s="234"/>
      <c r="K296" s="234"/>
      <c r="L296" s="239"/>
      <c r="M296" s="240"/>
      <c r="N296" s="241"/>
      <c r="O296" s="241"/>
      <c r="P296" s="241"/>
      <c r="Q296" s="241"/>
      <c r="R296" s="241"/>
      <c r="S296" s="241"/>
      <c r="T296" s="241"/>
      <c r="U296" s="242"/>
      <c r="AT296" s="243" t="s">
        <v>221</v>
      </c>
      <c r="AU296" s="243" t="s">
        <v>83</v>
      </c>
      <c r="AV296" s="16" t="s">
        <v>89</v>
      </c>
      <c r="AW296" s="16" t="s">
        <v>33</v>
      </c>
      <c r="AX296" s="16" t="s">
        <v>76</v>
      </c>
      <c r="AY296" s="243" t="s">
        <v>208</v>
      </c>
    </row>
    <row r="297" spans="1:65" s="2" customFormat="1" ht="24.2" customHeight="1">
      <c r="A297" s="38"/>
      <c r="B297" s="39"/>
      <c r="C297" s="182" t="s">
        <v>452</v>
      </c>
      <c r="D297" s="182" t="s">
        <v>212</v>
      </c>
      <c r="E297" s="183" t="s">
        <v>453</v>
      </c>
      <c r="F297" s="184" t="s">
        <v>454</v>
      </c>
      <c r="G297" s="185" t="s">
        <v>331</v>
      </c>
      <c r="H297" s="186">
        <v>1.34</v>
      </c>
      <c r="I297" s="187"/>
      <c r="J297" s="186">
        <f>ROUND(I297*H297,2)</f>
        <v>0</v>
      </c>
      <c r="K297" s="184" t="s">
        <v>215</v>
      </c>
      <c r="L297" s="43"/>
      <c r="M297" s="188" t="s">
        <v>18</v>
      </c>
      <c r="N297" s="189" t="s">
        <v>42</v>
      </c>
      <c r="O297" s="68"/>
      <c r="P297" s="190">
        <f>O297*H297</f>
        <v>0</v>
      </c>
      <c r="Q297" s="190">
        <v>3.5999999999999999E-3</v>
      </c>
      <c r="R297" s="190">
        <f>Q297*H297</f>
        <v>4.8240000000000002E-3</v>
      </c>
      <c r="S297" s="190">
        <v>0.16</v>
      </c>
      <c r="T297" s="190">
        <f>S297*H297</f>
        <v>0.21440000000000001</v>
      </c>
      <c r="U297" s="191" t="s">
        <v>18</v>
      </c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2" t="s">
        <v>89</v>
      </c>
      <c r="AT297" s="192" t="s">
        <v>212</v>
      </c>
      <c r="AU297" s="192" t="s">
        <v>83</v>
      </c>
      <c r="AY297" s="21" t="s">
        <v>208</v>
      </c>
      <c r="BE297" s="193">
        <f>IF(N297="základní",J297,0)</f>
        <v>0</v>
      </c>
      <c r="BF297" s="193">
        <f>IF(N297="snížená",J297,0)</f>
        <v>0</v>
      </c>
      <c r="BG297" s="193">
        <f>IF(N297="zákl. přenesená",J297,0)</f>
        <v>0</v>
      </c>
      <c r="BH297" s="193">
        <f>IF(N297="sníž. přenesená",J297,0)</f>
        <v>0</v>
      </c>
      <c r="BI297" s="193">
        <f>IF(N297="nulová",J297,0)</f>
        <v>0</v>
      </c>
      <c r="BJ297" s="21" t="s">
        <v>76</v>
      </c>
      <c r="BK297" s="193">
        <f>ROUND(I297*H297,2)</f>
        <v>0</v>
      </c>
      <c r="BL297" s="21" t="s">
        <v>89</v>
      </c>
      <c r="BM297" s="192" t="s">
        <v>455</v>
      </c>
    </row>
    <row r="298" spans="1:65" s="2" customFormat="1" ht="29.25">
      <c r="A298" s="38"/>
      <c r="B298" s="39"/>
      <c r="C298" s="40"/>
      <c r="D298" s="194" t="s">
        <v>217</v>
      </c>
      <c r="E298" s="40"/>
      <c r="F298" s="195" t="s">
        <v>456</v>
      </c>
      <c r="G298" s="40"/>
      <c r="H298" s="40"/>
      <c r="I298" s="196"/>
      <c r="J298" s="40"/>
      <c r="K298" s="40"/>
      <c r="L298" s="43"/>
      <c r="M298" s="197"/>
      <c r="N298" s="198"/>
      <c r="O298" s="68"/>
      <c r="P298" s="68"/>
      <c r="Q298" s="68"/>
      <c r="R298" s="68"/>
      <c r="S298" s="68"/>
      <c r="T298" s="68"/>
      <c r="U298" s="69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21" t="s">
        <v>217</v>
      </c>
      <c r="AU298" s="21" t="s">
        <v>83</v>
      </c>
    </row>
    <row r="299" spans="1:65" s="2" customFormat="1" ht="11.25">
      <c r="A299" s="38"/>
      <c r="B299" s="39"/>
      <c r="C299" s="40"/>
      <c r="D299" s="199" t="s">
        <v>219</v>
      </c>
      <c r="E299" s="40"/>
      <c r="F299" s="200" t="s">
        <v>457</v>
      </c>
      <c r="G299" s="40"/>
      <c r="H299" s="40"/>
      <c r="I299" s="196"/>
      <c r="J299" s="40"/>
      <c r="K299" s="40"/>
      <c r="L299" s="43"/>
      <c r="M299" s="197"/>
      <c r="N299" s="198"/>
      <c r="O299" s="68"/>
      <c r="P299" s="68"/>
      <c r="Q299" s="68"/>
      <c r="R299" s="68"/>
      <c r="S299" s="68"/>
      <c r="T299" s="68"/>
      <c r="U299" s="69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21" t="s">
        <v>219</v>
      </c>
      <c r="AU299" s="21" t="s">
        <v>83</v>
      </c>
    </row>
    <row r="300" spans="1:65" s="13" customFormat="1" ht="11.25">
      <c r="B300" s="201"/>
      <c r="C300" s="202"/>
      <c r="D300" s="194" t="s">
        <v>221</v>
      </c>
      <c r="E300" s="203" t="s">
        <v>18</v>
      </c>
      <c r="F300" s="204" t="s">
        <v>449</v>
      </c>
      <c r="G300" s="202"/>
      <c r="H300" s="203" t="s">
        <v>18</v>
      </c>
      <c r="I300" s="205"/>
      <c r="J300" s="202"/>
      <c r="K300" s="202"/>
      <c r="L300" s="206"/>
      <c r="M300" s="207"/>
      <c r="N300" s="208"/>
      <c r="O300" s="208"/>
      <c r="P300" s="208"/>
      <c r="Q300" s="208"/>
      <c r="R300" s="208"/>
      <c r="S300" s="208"/>
      <c r="T300" s="208"/>
      <c r="U300" s="209"/>
      <c r="AT300" s="210" t="s">
        <v>221</v>
      </c>
      <c r="AU300" s="210" t="s">
        <v>83</v>
      </c>
      <c r="AV300" s="13" t="s">
        <v>76</v>
      </c>
      <c r="AW300" s="13" t="s">
        <v>33</v>
      </c>
      <c r="AX300" s="13" t="s">
        <v>71</v>
      </c>
      <c r="AY300" s="210" t="s">
        <v>208</v>
      </c>
    </row>
    <row r="301" spans="1:65" s="14" customFormat="1" ht="11.25">
      <c r="B301" s="211"/>
      <c r="C301" s="212"/>
      <c r="D301" s="194" t="s">
        <v>221</v>
      </c>
      <c r="E301" s="213" t="s">
        <v>18</v>
      </c>
      <c r="F301" s="214" t="s">
        <v>458</v>
      </c>
      <c r="G301" s="212"/>
      <c r="H301" s="215">
        <v>1.34</v>
      </c>
      <c r="I301" s="216"/>
      <c r="J301" s="212"/>
      <c r="K301" s="212"/>
      <c r="L301" s="217"/>
      <c r="M301" s="218"/>
      <c r="N301" s="219"/>
      <c r="O301" s="219"/>
      <c r="P301" s="219"/>
      <c r="Q301" s="219"/>
      <c r="R301" s="219"/>
      <c r="S301" s="219"/>
      <c r="T301" s="219"/>
      <c r="U301" s="220"/>
      <c r="AT301" s="221" t="s">
        <v>221</v>
      </c>
      <c r="AU301" s="221" t="s">
        <v>83</v>
      </c>
      <c r="AV301" s="14" t="s">
        <v>80</v>
      </c>
      <c r="AW301" s="14" t="s">
        <v>33</v>
      </c>
      <c r="AX301" s="14" t="s">
        <v>76</v>
      </c>
      <c r="AY301" s="221" t="s">
        <v>208</v>
      </c>
    </row>
    <row r="302" spans="1:65" s="2" customFormat="1" ht="37.9" customHeight="1">
      <c r="A302" s="38"/>
      <c r="B302" s="39"/>
      <c r="C302" s="182" t="s">
        <v>459</v>
      </c>
      <c r="D302" s="182" t="s">
        <v>212</v>
      </c>
      <c r="E302" s="183" t="s">
        <v>460</v>
      </c>
      <c r="F302" s="184" t="s">
        <v>461</v>
      </c>
      <c r="G302" s="185" t="s">
        <v>129</v>
      </c>
      <c r="H302" s="186">
        <v>467.56</v>
      </c>
      <c r="I302" s="187"/>
      <c r="J302" s="186">
        <f>ROUND(I302*H302,2)</f>
        <v>0</v>
      </c>
      <c r="K302" s="184" t="s">
        <v>215</v>
      </c>
      <c r="L302" s="43"/>
      <c r="M302" s="188" t="s">
        <v>18</v>
      </c>
      <c r="N302" s="189" t="s">
        <v>42</v>
      </c>
      <c r="O302" s="68"/>
      <c r="P302" s="190">
        <f>O302*H302</f>
        <v>0</v>
      </c>
      <c r="Q302" s="190">
        <v>0</v>
      </c>
      <c r="R302" s="190">
        <f>Q302*H302</f>
        <v>0</v>
      </c>
      <c r="S302" s="190">
        <v>4.0000000000000001E-3</v>
      </c>
      <c r="T302" s="190">
        <f>S302*H302</f>
        <v>1.8702400000000001</v>
      </c>
      <c r="U302" s="191" t="s">
        <v>18</v>
      </c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2" t="s">
        <v>89</v>
      </c>
      <c r="AT302" s="192" t="s">
        <v>212</v>
      </c>
      <c r="AU302" s="192" t="s">
        <v>83</v>
      </c>
      <c r="AY302" s="21" t="s">
        <v>208</v>
      </c>
      <c r="BE302" s="193">
        <f>IF(N302="základní",J302,0)</f>
        <v>0</v>
      </c>
      <c r="BF302" s="193">
        <f>IF(N302="snížená",J302,0)</f>
        <v>0</v>
      </c>
      <c r="BG302" s="193">
        <f>IF(N302="zákl. přenesená",J302,0)</f>
        <v>0</v>
      </c>
      <c r="BH302" s="193">
        <f>IF(N302="sníž. přenesená",J302,0)</f>
        <v>0</v>
      </c>
      <c r="BI302" s="193">
        <f>IF(N302="nulová",J302,0)</f>
        <v>0</v>
      </c>
      <c r="BJ302" s="21" t="s">
        <v>76</v>
      </c>
      <c r="BK302" s="193">
        <f>ROUND(I302*H302,2)</f>
        <v>0</v>
      </c>
      <c r="BL302" s="21" t="s">
        <v>89</v>
      </c>
      <c r="BM302" s="192" t="s">
        <v>462</v>
      </c>
    </row>
    <row r="303" spans="1:65" s="2" customFormat="1" ht="19.5">
      <c r="A303" s="38"/>
      <c r="B303" s="39"/>
      <c r="C303" s="40"/>
      <c r="D303" s="194" t="s">
        <v>217</v>
      </c>
      <c r="E303" s="40"/>
      <c r="F303" s="195" t="s">
        <v>463</v>
      </c>
      <c r="G303" s="40"/>
      <c r="H303" s="40"/>
      <c r="I303" s="196"/>
      <c r="J303" s="40"/>
      <c r="K303" s="40"/>
      <c r="L303" s="43"/>
      <c r="M303" s="197"/>
      <c r="N303" s="198"/>
      <c r="O303" s="68"/>
      <c r="P303" s="68"/>
      <c r="Q303" s="68"/>
      <c r="R303" s="68"/>
      <c r="S303" s="68"/>
      <c r="T303" s="68"/>
      <c r="U303" s="69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21" t="s">
        <v>217</v>
      </c>
      <c r="AU303" s="21" t="s">
        <v>83</v>
      </c>
    </row>
    <row r="304" spans="1:65" s="2" customFormat="1" ht="11.25">
      <c r="A304" s="38"/>
      <c r="B304" s="39"/>
      <c r="C304" s="40"/>
      <c r="D304" s="199" t="s">
        <v>219</v>
      </c>
      <c r="E304" s="40"/>
      <c r="F304" s="200" t="s">
        <v>464</v>
      </c>
      <c r="G304" s="40"/>
      <c r="H304" s="40"/>
      <c r="I304" s="196"/>
      <c r="J304" s="40"/>
      <c r="K304" s="40"/>
      <c r="L304" s="43"/>
      <c r="M304" s="197"/>
      <c r="N304" s="198"/>
      <c r="O304" s="68"/>
      <c r="P304" s="68"/>
      <c r="Q304" s="68"/>
      <c r="R304" s="68"/>
      <c r="S304" s="68"/>
      <c r="T304" s="68"/>
      <c r="U304" s="69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21" t="s">
        <v>219</v>
      </c>
      <c r="AU304" s="21" t="s">
        <v>83</v>
      </c>
    </row>
    <row r="305" spans="1:65" s="14" customFormat="1" ht="11.25">
      <c r="B305" s="211"/>
      <c r="C305" s="212"/>
      <c r="D305" s="194" t="s">
        <v>221</v>
      </c>
      <c r="E305" s="213" t="s">
        <v>18</v>
      </c>
      <c r="F305" s="214" t="s">
        <v>131</v>
      </c>
      <c r="G305" s="212"/>
      <c r="H305" s="215">
        <v>467.56</v>
      </c>
      <c r="I305" s="216"/>
      <c r="J305" s="212"/>
      <c r="K305" s="212"/>
      <c r="L305" s="217"/>
      <c r="M305" s="218"/>
      <c r="N305" s="219"/>
      <c r="O305" s="219"/>
      <c r="P305" s="219"/>
      <c r="Q305" s="219"/>
      <c r="R305" s="219"/>
      <c r="S305" s="219"/>
      <c r="T305" s="219"/>
      <c r="U305" s="220"/>
      <c r="AT305" s="221" t="s">
        <v>221</v>
      </c>
      <c r="AU305" s="221" t="s">
        <v>83</v>
      </c>
      <c r="AV305" s="14" t="s">
        <v>80</v>
      </c>
      <c r="AW305" s="14" t="s">
        <v>33</v>
      </c>
      <c r="AX305" s="14" t="s">
        <v>76</v>
      </c>
      <c r="AY305" s="221" t="s">
        <v>208</v>
      </c>
    </row>
    <row r="306" spans="1:65" s="2" customFormat="1" ht="37.9" customHeight="1">
      <c r="A306" s="38"/>
      <c r="B306" s="39"/>
      <c r="C306" s="182" t="s">
        <v>465</v>
      </c>
      <c r="D306" s="182" t="s">
        <v>212</v>
      </c>
      <c r="E306" s="183" t="s">
        <v>466</v>
      </c>
      <c r="F306" s="184" t="s">
        <v>467</v>
      </c>
      <c r="G306" s="185" t="s">
        <v>129</v>
      </c>
      <c r="H306" s="186">
        <v>388.64</v>
      </c>
      <c r="I306" s="187"/>
      <c r="J306" s="186">
        <f>ROUND(I306*H306,2)</f>
        <v>0</v>
      </c>
      <c r="K306" s="184" t="s">
        <v>215</v>
      </c>
      <c r="L306" s="43"/>
      <c r="M306" s="188" t="s">
        <v>18</v>
      </c>
      <c r="N306" s="189" t="s">
        <v>42</v>
      </c>
      <c r="O306" s="68"/>
      <c r="P306" s="190">
        <f>O306*H306</f>
        <v>0</v>
      </c>
      <c r="Q306" s="190">
        <v>0</v>
      </c>
      <c r="R306" s="190">
        <f>Q306*H306</f>
        <v>0</v>
      </c>
      <c r="S306" s="190">
        <v>0.01</v>
      </c>
      <c r="T306" s="190">
        <f>S306*H306</f>
        <v>3.8864000000000001</v>
      </c>
      <c r="U306" s="191" t="s">
        <v>18</v>
      </c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2" t="s">
        <v>89</v>
      </c>
      <c r="AT306" s="192" t="s">
        <v>212</v>
      </c>
      <c r="AU306" s="192" t="s">
        <v>83</v>
      </c>
      <c r="AY306" s="21" t="s">
        <v>208</v>
      </c>
      <c r="BE306" s="193">
        <f>IF(N306="základní",J306,0)</f>
        <v>0</v>
      </c>
      <c r="BF306" s="193">
        <f>IF(N306="snížená",J306,0)</f>
        <v>0</v>
      </c>
      <c r="BG306" s="193">
        <f>IF(N306="zákl. přenesená",J306,0)</f>
        <v>0</v>
      </c>
      <c r="BH306" s="193">
        <f>IF(N306="sníž. přenesená",J306,0)</f>
        <v>0</v>
      </c>
      <c r="BI306" s="193">
        <f>IF(N306="nulová",J306,0)</f>
        <v>0</v>
      </c>
      <c r="BJ306" s="21" t="s">
        <v>76</v>
      </c>
      <c r="BK306" s="193">
        <f>ROUND(I306*H306,2)</f>
        <v>0</v>
      </c>
      <c r="BL306" s="21" t="s">
        <v>89</v>
      </c>
      <c r="BM306" s="192" t="s">
        <v>468</v>
      </c>
    </row>
    <row r="307" spans="1:65" s="2" customFormat="1" ht="29.25">
      <c r="A307" s="38"/>
      <c r="B307" s="39"/>
      <c r="C307" s="40"/>
      <c r="D307" s="194" t="s">
        <v>217</v>
      </c>
      <c r="E307" s="40"/>
      <c r="F307" s="195" t="s">
        <v>469</v>
      </c>
      <c r="G307" s="40"/>
      <c r="H307" s="40"/>
      <c r="I307" s="196"/>
      <c r="J307" s="40"/>
      <c r="K307" s="40"/>
      <c r="L307" s="43"/>
      <c r="M307" s="197"/>
      <c r="N307" s="198"/>
      <c r="O307" s="68"/>
      <c r="P307" s="68"/>
      <c r="Q307" s="68"/>
      <c r="R307" s="68"/>
      <c r="S307" s="68"/>
      <c r="T307" s="68"/>
      <c r="U307" s="69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21" t="s">
        <v>217</v>
      </c>
      <c r="AU307" s="21" t="s">
        <v>83</v>
      </c>
    </row>
    <row r="308" spans="1:65" s="2" customFormat="1" ht="11.25">
      <c r="A308" s="38"/>
      <c r="B308" s="39"/>
      <c r="C308" s="40"/>
      <c r="D308" s="199" t="s">
        <v>219</v>
      </c>
      <c r="E308" s="40"/>
      <c r="F308" s="200" t="s">
        <v>470</v>
      </c>
      <c r="G308" s="40"/>
      <c r="H308" s="40"/>
      <c r="I308" s="196"/>
      <c r="J308" s="40"/>
      <c r="K308" s="40"/>
      <c r="L308" s="43"/>
      <c r="M308" s="197"/>
      <c r="N308" s="198"/>
      <c r="O308" s="68"/>
      <c r="P308" s="68"/>
      <c r="Q308" s="68"/>
      <c r="R308" s="68"/>
      <c r="S308" s="68"/>
      <c r="T308" s="68"/>
      <c r="U308" s="69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21" t="s">
        <v>219</v>
      </c>
      <c r="AU308" s="21" t="s">
        <v>83</v>
      </c>
    </row>
    <row r="309" spans="1:65" s="13" customFormat="1" ht="11.25">
      <c r="B309" s="201"/>
      <c r="C309" s="202"/>
      <c r="D309" s="194" t="s">
        <v>221</v>
      </c>
      <c r="E309" s="203" t="s">
        <v>18</v>
      </c>
      <c r="F309" s="204" t="s">
        <v>471</v>
      </c>
      <c r="G309" s="202"/>
      <c r="H309" s="203" t="s">
        <v>18</v>
      </c>
      <c r="I309" s="205"/>
      <c r="J309" s="202"/>
      <c r="K309" s="202"/>
      <c r="L309" s="206"/>
      <c r="M309" s="207"/>
      <c r="N309" s="208"/>
      <c r="O309" s="208"/>
      <c r="P309" s="208"/>
      <c r="Q309" s="208"/>
      <c r="R309" s="208"/>
      <c r="S309" s="208"/>
      <c r="T309" s="208"/>
      <c r="U309" s="209"/>
      <c r="AT309" s="210" t="s">
        <v>221</v>
      </c>
      <c r="AU309" s="210" t="s">
        <v>83</v>
      </c>
      <c r="AV309" s="13" t="s">
        <v>76</v>
      </c>
      <c r="AW309" s="13" t="s">
        <v>33</v>
      </c>
      <c r="AX309" s="13" t="s">
        <v>71</v>
      </c>
      <c r="AY309" s="210" t="s">
        <v>208</v>
      </c>
    </row>
    <row r="310" spans="1:65" s="13" customFormat="1" ht="11.25">
      <c r="B310" s="201"/>
      <c r="C310" s="202"/>
      <c r="D310" s="194" t="s">
        <v>221</v>
      </c>
      <c r="E310" s="203" t="s">
        <v>18</v>
      </c>
      <c r="F310" s="204" t="s">
        <v>472</v>
      </c>
      <c r="G310" s="202"/>
      <c r="H310" s="203" t="s">
        <v>18</v>
      </c>
      <c r="I310" s="205"/>
      <c r="J310" s="202"/>
      <c r="K310" s="202"/>
      <c r="L310" s="206"/>
      <c r="M310" s="207"/>
      <c r="N310" s="208"/>
      <c r="O310" s="208"/>
      <c r="P310" s="208"/>
      <c r="Q310" s="208"/>
      <c r="R310" s="208"/>
      <c r="S310" s="208"/>
      <c r="T310" s="208"/>
      <c r="U310" s="209"/>
      <c r="AT310" s="210" t="s">
        <v>221</v>
      </c>
      <c r="AU310" s="210" t="s">
        <v>83</v>
      </c>
      <c r="AV310" s="13" t="s">
        <v>76</v>
      </c>
      <c r="AW310" s="13" t="s">
        <v>33</v>
      </c>
      <c r="AX310" s="13" t="s">
        <v>71</v>
      </c>
      <c r="AY310" s="210" t="s">
        <v>208</v>
      </c>
    </row>
    <row r="311" spans="1:65" s="14" customFormat="1" ht="22.5">
      <c r="B311" s="211"/>
      <c r="C311" s="212"/>
      <c r="D311" s="194" t="s">
        <v>221</v>
      </c>
      <c r="E311" s="213" t="s">
        <v>18</v>
      </c>
      <c r="F311" s="214" t="s">
        <v>473</v>
      </c>
      <c r="G311" s="212"/>
      <c r="H311" s="215">
        <v>122.14</v>
      </c>
      <c r="I311" s="216"/>
      <c r="J311" s="212"/>
      <c r="K311" s="212"/>
      <c r="L311" s="217"/>
      <c r="M311" s="218"/>
      <c r="N311" s="219"/>
      <c r="O311" s="219"/>
      <c r="P311" s="219"/>
      <c r="Q311" s="219"/>
      <c r="R311" s="219"/>
      <c r="S311" s="219"/>
      <c r="T311" s="219"/>
      <c r="U311" s="220"/>
      <c r="AT311" s="221" t="s">
        <v>221</v>
      </c>
      <c r="AU311" s="221" t="s">
        <v>83</v>
      </c>
      <c r="AV311" s="14" t="s">
        <v>80</v>
      </c>
      <c r="AW311" s="14" t="s">
        <v>33</v>
      </c>
      <c r="AX311" s="14" t="s">
        <v>71</v>
      </c>
      <c r="AY311" s="221" t="s">
        <v>208</v>
      </c>
    </row>
    <row r="312" spans="1:65" s="13" customFormat="1" ht="11.25">
      <c r="B312" s="201"/>
      <c r="C312" s="202"/>
      <c r="D312" s="194" t="s">
        <v>221</v>
      </c>
      <c r="E312" s="203" t="s">
        <v>18</v>
      </c>
      <c r="F312" s="204" t="s">
        <v>474</v>
      </c>
      <c r="G312" s="202"/>
      <c r="H312" s="203" t="s">
        <v>18</v>
      </c>
      <c r="I312" s="205"/>
      <c r="J312" s="202"/>
      <c r="K312" s="202"/>
      <c r="L312" s="206"/>
      <c r="M312" s="207"/>
      <c r="N312" s="208"/>
      <c r="O312" s="208"/>
      <c r="P312" s="208"/>
      <c r="Q312" s="208"/>
      <c r="R312" s="208"/>
      <c r="S312" s="208"/>
      <c r="T312" s="208"/>
      <c r="U312" s="209"/>
      <c r="AT312" s="210" t="s">
        <v>221</v>
      </c>
      <c r="AU312" s="210" t="s">
        <v>83</v>
      </c>
      <c r="AV312" s="13" t="s">
        <v>76</v>
      </c>
      <c r="AW312" s="13" t="s">
        <v>33</v>
      </c>
      <c r="AX312" s="13" t="s">
        <v>71</v>
      </c>
      <c r="AY312" s="210" t="s">
        <v>208</v>
      </c>
    </row>
    <row r="313" spans="1:65" s="14" customFormat="1" ht="11.25">
      <c r="B313" s="211"/>
      <c r="C313" s="212"/>
      <c r="D313" s="194" t="s">
        <v>221</v>
      </c>
      <c r="E313" s="213" t="s">
        <v>18</v>
      </c>
      <c r="F313" s="214" t="s">
        <v>475</v>
      </c>
      <c r="G313" s="212"/>
      <c r="H313" s="215">
        <v>3.2</v>
      </c>
      <c r="I313" s="216"/>
      <c r="J313" s="212"/>
      <c r="K313" s="212"/>
      <c r="L313" s="217"/>
      <c r="M313" s="218"/>
      <c r="N313" s="219"/>
      <c r="O313" s="219"/>
      <c r="P313" s="219"/>
      <c r="Q313" s="219"/>
      <c r="R313" s="219"/>
      <c r="S313" s="219"/>
      <c r="T313" s="219"/>
      <c r="U313" s="220"/>
      <c r="AT313" s="221" t="s">
        <v>221</v>
      </c>
      <c r="AU313" s="221" t="s">
        <v>83</v>
      </c>
      <c r="AV313" s="14" t="s">
        <v>80</v>
      </c>
      <c r="AW313" s="14" t="s">
        <v>33</v>
      </c>
      <c r="AX313" s="14" t="s">
        <v>71</v>
      </c>
      <c r="AY313" s="221" t="s">
        <v>208</v>
      </c>
    </row>
    <row r="314" spans="1:65" s="14" customFormat="1" ht="22.5">
      <c r="B314" s="211"/>
      <c r="C314" s="212"/>
      <c r="D314" s="194" t="s">
        <v>221</v>
      </c>
      <c r="E314" s="213" t="s">
        <v>18</v>
      </c>
      <c r="F314" s="214" t="s">
        <v>476</v>
      </c>
      <c r="G314" s="212"/>
      <c r="H314" s="215">
        <v>49.81</v>
      </c>
      <c r="I314" s="216"/>
      <c r="J314" s="212"/>
      <c r="K314" s="212"/>
      <c r="L314" s="217"/>
      <c r="M314" s="218"/>
      <c r="N314" s="219"/>
      <c r="O314" s="219"/>
      <c r="P314" s="219"/>
      <c r="Q314" s="219"/>
      <c r="R314" s="219"/>
      <c r="S314" s="219"/>
      <c r="T314" s="219"/>
      <c r="U314" s="220"/>
      <c r="AT314" s="221" t="s">
        <v>221</v>
      </c>
      <c r="AU314" s="221" t="s">
        <v>83</v>
      </c>
      <c r="AV314" s="14" t="s">
        <v>80</v>
      </c>
      <c r="AW314" s="14" t="s">
        <v>33</v>
      </c>
      <c r="AX314" s="14" t="s">
        <v>71</v>
      </c>
      <c r="AY314" s="221" t="s">
        <v>208</v>
      </c>
    </row>
    <row r="315" spans="1:65" s="14" customFormat="1" ht="22.5">
      <c r="B315" s="211"/>
      <c r="C315" s="212"/>
      <c r="D315" s="194" t="s">
        <v>221</v>
      </c>
      <c r="E315" s="213" t="s">
        <v>18</v>
      </c>
      <c r="F315" s="214" t="s">
        <v>477</v>
      </c>
      <c r="G315" s="212"/>
      <c r="H315" s="215">
        <v>39.299999999999997</v>
      </c>
      <c r="I315" s="216"/>
      <c r="J315" s="212"/>
      <c r="K315" s="212"/>
      <c r="L315" s="217"/>
      <c r="M315" s="218"/>
      <c r="N315" s="219"/>
      <c r="O315" s="219"/>
      <c r="P315" s="219"/>
      <c r="Q315" s="219"/>
      <c r="R315" s="219"/>
      <c r="S315" s="219"/>
      <c r="T315" s="219"/>
      <c r="U315" s="220"/>
      <c r="AT315" s="221" t="s">
        <v>221</v>
      </c>
      <c r="AU315" s="221" t="s">
        <v>83</v>
      </c>
      <c r="AV315" s="14" t="s">
        <v>80</v>
      </c>
      <c r="AW315" s="14" t="s">
        <v>33</v>
      </c>
      <c r="AX315" s="14" t="s">
        <v>71</v>
      </c>
      <c r="AY315" s="221" t="s">
        <v>208</v>
      </c>
    </row>
    <row r="316" spans="1:65" s="13" customFormat="1" ht="11.25">
      <c r="B316" s="201"/>
      <c r="C316" s="202"/>
      <c r="D316" s="194" t="s">
        <v>221</v>
      </c>
      <c r="E316" s="203" t="s">
        <v>18</v>
      </c>
      <c r="F316" s="204" t="s">
        <v>478</v>
      </c>
      <c r="G316" s="202"/>
      <c r="H316" s="203" t="s">
        <v>18</v>
      </c>
      <c r="I316" s="205"/>
      <c r="J316" s="202"/>
      <c r="K316" s="202"/>
      <c r="L316" s="206"/>
      <c r="M316" s="207"/>
      <c r="N316" s="208"/>
      <c r="O316" s="208"/>
      <c r="P316" s="208"/>
      <c r="Q316" s="208"/>
      <c r="R316" s="208"/>
      <c r="S316" s="208"/>
      <c r="T316" s="208"/>
      <c r="U316" s="209"/>
      <c r="AT316" s="210" t="s">
        <v>221</v>
      </c>
      <c r="AU316" s="210" t="s">
        <v>83</v>
      </c>
      <c r="AV316" s="13" t="s">
        <v>76</v>
      </c>
      <c r="AW316" s="13" t="s">
        <v>33</v>
      </c>
      <c r="AX316" s="13" t="s">
        <v>71</v>
      </c>
      <c r="AY316" s="210" t="s">
        <v>208</v>
      </c>
    </row>
    <row r="317" spans="1:65" s="14" customFormat="1" ht="11.25">
      <c r="B317" s="211"/>
      <c r="C317" s="212"/>
      <c r="D317" s="194" t="s">
        <v>221</v>
      </c>
      <c r="E317" s="213" t="s">
        <v>18</v>
      </c>
      <c r="F317" s="214" t="s">
        <v>479</v>
      </c>
      <c r="G317" s="212"/>
      <c r="H317" s="215">
        <v>87.34</v>
      </c>
      <c r="I317" s="216"/>
      <c r="J317" s="212"/>
      <c r="K317" s="212"/>
      <c r="L317" s="217"/>
      <c r="M317" s="218"/>
      <c r="N317" s="219"/>
      <c r="O317" s="219"/>
      <c r="P317" s="219"/>
      <c r="Q317" s="219"/>
      <c r="R317" s="219"/>
      <c r="S317" s="219"/>
      <c r="T317" s="219"/>
      <c r="U317" s="220"/>
      <c r="AT317" s="221" t="s">
        <v>221</v>
      </c>
      <c r="AU317" s="221" t="s">
        <v>83</v>
      </c>
      <c r="AV317" s="14" t="s">
        <v>80</v>
      </c>
      <c r="AW317" s="14" t="s">
        <v>33</v>
      </c>
      <c r="AX317" s="14" t="s">
        <v>71</v>
      </c>
      <c r="AY317" s="221" t="s">
        <v>208</v>
      </c>
    </row>
    <row r="318" spans="1:65" s="14" customFormat="1" ht="11.25">
      <c r="B318" s="211"/>
      <c r="C318" s="212"/>
      <c r="D318" s="194" t="s">
        <v>221</v>
      </c>
      <c r="E318" s="213" t="s">
        <v>18</v>
      </c>
      <c r="F318" s="214" t="s">
        <v>480</v>
      </c>
      <c r="G318" s="212"/>
      <c r="H318" s="215">
        <v>-9.9700000000000006</v>
      </c>
      <c r="I318" s="216"/>
      <c r="J318" s="212"/>
      <c r="K318" s="212"/>
      <c r="L318" s="217"/>
      <c r="M318" s="218"/>
      <c r="N318" s="219"/>
      <c r="O318" s="219"/>
      <c r="P318" s="219"/>
      <c r="Q318" s="219"/>
      <c r="R318" s="219"/>
      <c r="S318" s="219"/>
      <c r="T318" s="219"/>
      <c r="U318" s="220"/>
      <c r="AT318" s="221" t="s">
        <v>221</v>
      </c>
      <c r="AU318" s="221" t="s">
        <v>83</v>
      </c>
      <c r="AV318" s="14" t="s">
        <v>80</v>
      </c>
      <c r="AW318" s="14" t="s">
        <v>33</v>
      </c>
      <c r="AX318" s="14" t="s">
        <v>71</v>
      </c>
      <c r="AY318" s="221" t="s">
        <v>208</v>
      </c>
    </row>
    <row r="319" spans="1:65" s="14" customFormat="1" ht="22.5">
      <c r="B319" s="211"/>
      <c r="C319" s="212"/>
      <c r="D319" s="194" t="s">
        <v>221</v>
      </c>
      <c r="E319" s="213" t="s">
        <v>18</v>
      </c>
      <c r="F319" s="214" t="s">
        <v>481</v>
      </c>
      <c r="G319" s="212"/>
      <c r="H319" s="215">
        <v>11.38</v>
      </c>
      <c r="I319" s="216"/>
      <c r="J319" s="212"/>
      <c r="K319" s="212"/>
      <c r="L319" s="217"/>
      <c r="M319" s="218"/>
      <c r="N319" s="219"/>
      <c r="O319" s="219"/>
      <c r="P319" s="219"/>
      <c r="Q319" s="219"/>
      <c r="R319" s="219"/>
      <c r="S319" s="219"/>
      <c r="T319" s="219"/>
      <c r="U319" s="220"/>
      <c r="AT319" s="221" t="s">
        <v>221</v>
      </c>
      <c r="AU319" s="221" t="s">
        <v>83</v>
      </c>
      <c r="AV319" s="14" t="s">
        <v>80</v>
      </c>
      <c r="AW319" s="14" t="s">
        <v>33</v>
      </c>
      <c r="AX319" s="14" t="s">
        <v>71</v>
      </c>
      <c r="AY319" s="221" t="s">
        <v>208</v>
      </c>
    </row>
    <row r="320" spans="1:65" s="14" customFormat="1" ht="11.25">
      <c r="B320" s="211"/>
      <c r="C320" s="212"/>
      <c r="D320" s="194" t="s">
        <v>221</v>
      </c>
      <c r="E320" s="213" t="s">
        <v>18</v>
      </c>
      <c r="F320" s="214" t="s">
        <v>482</v>
      </c>
      <c r="G320" s="212"/>
      <c r="H320" s="215">
        <v>-7.09</v>
      </c>
      <c r="I320" s="216"/>
      <c r="J320" s="212"/>
      <c r="K320" s="212"/>
      <c r="L320" s="217"/>
      <c r="M320" s="218"/>
      <c r="N320" s="219"/>
      <c r="O320" s="219"/>
      <c r="P320" s="219"/>
      <c r="Q320" s="219"/>
      <c r="R320" s="219"/>
      <c r="S320" s="219"/>
      <c r="T320" s="219"/>
      <c r="U320" s="220"/>
      <c r="AT320" s="221" t="s">
        <v>221</v>
      </c>
      <c r="AU320" s="221" t="s">
        <v>83</v>
      </c>
      <c r="AV320" s="14" t="s">
        <v>80</v>
      </c>
      <c r="AW320" s="14" t="s">
        <v>33</v>
      </c>
      <c r="AX320" s="14" t="s">
        <v>71</v>
      </c>
      <c r="AY320" s="221" t="s">
        <v>208</v>
      </c>
    </row>
    <row r="321" spans="2:51" s="14" customFormat="1" ht="11.25">
      <c r="B321" s="211"/>
      <c r="C321" s="212"/>
      <c r="D321" s="194" t="s">
        <v>221</v>
      </c>
      <c r="E321" s="213" t="s">
        <v>18</v>
      </c>
      <c r="F321" s="214" t="s">
        <v>483</v>
      </c>
      <c r="G321" s="212"/>
      <c r="H321" s="215">
        <v>7.78</v>
      </c>
      <c r="I321" s="216"/>
      <c r="J321" s="212"/>
      <c r="K321" s="212"/>
      <c r="L321" s="217"/>
      <c r="M321" s="218"/>
      <c r="N321" s="219"/>
      <c r="O321" s="219"/>
      <c r="P321" s="219"/>
      <c r="Q321" s="219"/>
      <c r="R321" s="219"/>
      <c r="S321" s="219"/>
      <c r="T321" s="219"/>
      <c r="U321" s="220"/>
      <c r="AT321" s="221" t="s">
        <v>221</v>
      </c>
      <c r="AU321" s="221" t="s">
        <v>83</v>
      </c>
      <c r="AV321" s="14" t="s">
        <v>80</v>
      </c>
      <c r="AW321" s="14" t="s">
        <v>33</v>
      </c>
      <c r="AX321" s="14" t="s">
        <v>71</v>
      </c>
      <c r="AY321" s="221" t="s">
        <v>208</v>
      </c>
    </row>
    <row r="322" spans="2:51" s="14" customFormat="1" ht="11.25">
      <c r="B322" s="211"/>
      <c r="C322" s="212"/>
      <c r="D322" s="194" t="s">
        <v>221</v>
      </c>
      <c r="E322" s="213" t="s">
        <v>18</v>
      </c>
      <c r="F322" s="214" t="s">
        <v>484</v>
      </c>
      <c r="G322" s="212"/>
      <c r="H322" s="215">
        <v>16</v>
      </c>
      <c r="I322" s="216"/>
      <c r="J322" s="212"/>
      <c r="K322" s="212"/>
      <c r="L322" s="217"/>
      <c r="M322" s="218"/>
      <c r="N322" s="219"/>
      <c r="O322" s="219"/>
      <c r="P322" s="219"/>
      <c r="Q322" s="219"/>
      <c r="R322" s="219"/>
      <c r="S322" s="219"/>
      <c r="T322" s="219"/>
      <c r="U322" s="220"/>
      <c r="AT322" s="221" t="s">
        <v>221</v>
      </c>
      <c r="AU322" s="221" t="s">
        <v>83</v>
      </c>
      <c r="AV322" s="14" t="s">
        <v>80</v>
      </c>
      <c r="AW322" s="14" t="s">
        <v>33</v>
      </c>
      <c r="AX322" s="14" t="s">
        <v>71</v>
      </c>
      <c r="AY322" s="221" t="s">
        <v>208</v>
      </c>
    </row>
    <row r="323" spans="2:51" s="14" customFormat="1" ht="11.25">
      <c r="B323" s="211"/>
      <c r="C323" s="212"/>
      <c r="D323" s="194" t="s">
        <v>221</v>
      </c>
      <c r="E323" s="213" t="s">
        <v>18</v>
      </c>
      <c r="F323" s="214" t="s">
        <v>485</v>
      </c>
      <c r="G323" s="212"/>
      <c r="H323" s="215">
        <v>-7.19</v>
      </c>
      <c r="I323" s="216"/>
      <c r="J323" s="212"/>
      <c r="K323" s="212"/>
      <c r="L323" s="217"/>
      <c r="M323" s="218"/>
      <c r="N323" s="219"/>
      <c r="O323" s="219"/>
      <c r="P323" s="219"/>
      <c r="Q323" s="219"/>
      <c r="R323" s="219"/>
      <c r="S323" s="219"/>
      <c r="T323" s="219"/>
      <c r="U323" s="220"/>
      <c r="AT323" s="221" t="s">
        <v>221</v>
      </c>
      <c r="AU323" s="221" t="s">
        <v>83</v>
      </c>
      <c r="AV323" s="14" t="s">
        <v>80</v>
      </c>
      <c r="AW323" s="14" t="s">
        <v>33</v>
      </c>
      <c r="AX323" s="14" t="s">
        <v>71</v>
      </c>
      <c r="AY323" s="221" t="s">
        <v>208</v>
      </c>
    </row>
    <row r="324" spans="2:51" s="14" customFormat="1" ht="11.25">
      <c r="B324" s="211"/>
      <c r="C324" s="212"/>
      <c r="D324" s="194" t="s">
        <v>221</v>
      </c>
      <c r="E324" s="213" t="s">
        <v>18</v>
      </c>
      <c r="F324" s="214" t="s">
        <v>486</v>
      </c>
      <c r="G324" s="212"/>
      <c r="H324" s="215">
        <v>-0.57999999999999996</v>
      </c>
      <c r="I324" s="216"/>
      <c r="J324" s="212"/>
      <c r="K324" s="212"/>
      <c r="L324" s="217"/>
      <c r="M324" s="218"/>
      <c r="N324" s="219"/>
      <c r="O324" s="219"/>
      <c r="P324" s="219"/>
      <c r="Q324" s="219"/>
      <c r="R324" s="219"/>
      <c r="S324" s="219"/>
      <c r="T324" s="219"/>
      <c r="U324" s="220"/>
      <c r="AT324" s="221" t="s">
        <v>221</v>
      </c>
      <c r="AU324" s="221" t="s">
        <v>83</v>
      </c>
      <c r="AV324" s="14" t="s">
        <v>80</v>
      </c>
      <c r="AW324" s="14" t="s">
        <v>33</v>
      </c>
      <c r="AX324" s="14" t="s">
        <v>71</v>
      </c>
      <c r="AY324" s="221" t="s">
        <v>208</v>
      </c>
    </row>
    <row r="325" spans="2:51" s="13" customFormat="1" ht="11.25">
      <c r="B325" s="201"/>
      <c r="C325" s="202"/>
      <c r="D325" s="194" t="s">
        <v>221</v>
      </c>
      <c r="E325" s="203" t="s">
        <v>18</v>
      </c>
      <c r="F325" s="204" t="s">
        <v>487</v>
      </c>
      <c r="G325" s="202"/>
      <c r="H325" s="203" t="s">
        <v>18</v>
      </c>
      <c r="I325" s="205"/>
      <c r="J325" s="202"/>
      <c r="K325" s="202"/>
      <c r="L325" s="206"/>
      <c r="M325" s="207"/>
      <c r="N325" s="208"/>
      <c r="O325" s="208"/>
      <c r="P325" s="208"/>
      <c r="Q325" s="208"/>
      <c r="R325" s="208"/>
      <c r="S325" s="208"/>
      <c r="T325" s="208"/>
      <c r="U325" s="209"/>
      <c r="AT325" s="210" t="s">
        <v>221</v>
      </c>
      <c r="AU325" s="210" t="s">
        <v>83</v>
      </c>
      <c r="AV325" s="13" t="s">
        <v>76</v>
      </c>
      <c r="AW325" s="13" t="s">
        <v>33</v>
      </c>
      <c r="AX325" s="13" t="s">
        <v>71</v>
      </c>
      <c r="AY325" s="210" t="s">
        <v>208</v>
      </c>
    </row>
    <row r="326" spans="2:51" s="14" customFormat="1" ht="11.25">
      <c r="B326" s="211"/>
      <c r="C326" s="212"/>
      <c r="D326" s="194" t="s">
        <v>221</v>
      </c>
      <c r="E326" s="213" t="s">
        <v>18</v>
      </c>
      <c r="F326" s="214" t="s">
        <v>488</v>
      </c>
      <c r="G326" s="212"/>
      <c r="H326" s="215">
        <v>6.29</v>
      </c>
      <c r="I326" s="216"/>
      <c r="J326" s="212"/>
      <c r="K326" s="212"/>
      <c r="L326" s="217"/>
      <c r="M326" s="218"/>
      <c r="N326" s="219"/>
      <c r="O326" s="219"/>
      <c r="P326" s="219"/>
      <c r="Q326" s="219"/>
      <c r="R326" s="219"/>
      <c r="S326" s="219"/>
      <c r="T326" s="219"/>
      <c r="U326" s="220"/>
      <c r="AT326" s="221" t="s">
        <v>221</v>
      </c>
      <c r="AU326" s="221" t="s">
        <v>83</v>
      </c>
      <c r="AV326" s="14" t="s">
        <v>80</v>
      </c>
      <c r="AW326" s="14" t="s">
        <v>33</v>
      </c>
      <c r="AX326" s="14" t="s">
        <v>71</v>
      </c>
      <c r="AY326" s="221" t="s">
        <v>208</v>
      </c>
    </row>
    <row r="327" spans="2:51" s="14" customFormat="1" ht="11.25">
      <c r="B327" s="211"/>
      <c r="C327" s="212"/>
      <c r="D327" s="194" t="s">
        <v>221</v>
      </c>
      <c r="E327" s="213" t="s">
        <v>18</v>
      </c>
      <c r="F327" s="214" t="s">
        <v>489</v>
      </c>
      <c r="G327" s="212"/>
      <c r="H327" s="215">
        <v>9.69</v>
      </c>
      <c r="I327" s="216"/>
      <c r="J327" s="212"/>
      <c r="K327" s="212"/>
      <c r="L327" s="217"/>
      <c r="M327" s="218"/>
      <c r="N327" s="219"/>
      <c r="O327" s="219"/>
      <c r="P327" s="219"/>
      <c r="Q327" s="219"/>
      <c r="R327" s="219"/>
      <c r="S327" s="219"/>
      <c r="T327" s="219"/>
      <c r="U327" s="220"/>
      <c r="AT327" s="221" t="s">
        <v>221</v>
      </c>
      <c r="AU327" s="221" t="s">
        <v>83</v>
      </c>
      <c r="AV327" s="14" t="s">
        <v>80</v>
      </c>
      <c r="AW327" s="14" t="s">
        <v>33</v>
      </c>
      <c r="AX327" s="14" t="s">
        <v>71</v>
      </c>
      <c r="AY327" s="221" t="s">
        <v>208</v>
      </c>
    </row>
    <row r="328" spans="2:51" s="14" customFormat="1" ht="11.25">
      <c r="B328" s="211"/>
      <c r="C328" s="212"/>
      <c r="D328" s="194" t="s">
        <v>221</v>
      </c>
      <c r="E328" s="213" t="s">
        <v>18</v>
      </c>
      <c r="F328" s="214" t="s">
        <v>490</v>
      </c>
      <c r="G328" s="212"/>
      <c r="H328" s="215">
        <v>112.16</v>
      </c>
      <c r="I328" s="216"/>
      <c r="J328" s="212"/>
      <c r="K328" s="212"/>
      <c r="L328" s="217"/>
      <c r="M328" s="218"/>
      <c r="N328" s="219"/>
      <c r="O328" s="219"/>
      <c r="P328" s="219"/>
      <c r="Q328" s="219"/>
      <c r="R328" s="219"/>
      <c r="S328" s="219"/>
      <c r="T328" s="219"/>
      <c r="U328" s="220"/>
      <c r="AT328" s="221" t="s">
        <v>221</v>
      </c>
      <c r="AU328" s="221" t="s">
        <v>83</v>
      </c>
      <c r="AV328" s="14" t="s">
        <v>80</v>
      </c>
      <c r="AW328" s="14" t="s">
        <v>33</v>
      </c>
      <c r="AX328" s="14" t="s">
        <v>71</v>
      </c>
      <c r="AY328" s="221" t="s">
        <v>208</v>
      </c>
    </row>
    <row r="329" spans="2:51" s="14" customFormat="1" ht="22.5">
      <c r="B329" s="211"/>
      <c r="C329" s="212"/>
      <c r="D329" s="194" t="s">
        <v>221</v>
      </c>
      <c r="E329" s="213" t="s">
        <v>18</v>
      </c>
      <c r="F329" s="214" t="s">
        <v>491</v>
      </c>
      <c r="G329" s="212"/>
      <c r="H329" s="215">
        <v>-14.9</v>
      </c>
      <c r="I329" s="216"/>
      <c r="J329" s="212"/>
      <c r="K329" s="212"/>
      <c r="L329" s="217"/>
      <c r="M329" s="218"/>
      <c r="N329" s="219"/>
      <c r="O329" s="219"/>
      <c r="P329" s="219"/>
      <c r="Q329" s="219"/>
      <c r="R329" s="219"/>
      <c r="S329" s="219"/>
      <c r="T329" s="219"/>
      <c r="U329" s="220"/>
      <c r="AT329" s="221" t="s">
        <v>221</v>
      </c>
      <c r="AU329" s="221" t="s">
        <v>83</v>
      </c>
      <c r="AV329" s="14" t="s">
        <v>80</v>
      </c>
      <c r="AW329" s="14" t="s">
        <v>33</v>
      </c>
      <c r="AX329" s="14" t="s">
        <v>71</v>
      </c>
      <c r="AY329" s="221" t="s">
        <v>208</v>
      </c>
    </row>
    <row r="330" spans="2:51" s="13" customFormat="1" ht="11.25">
      <c r="B330" s="201"/>
      <c r="C330" s="202"/>
      <c r="D330" s="194" t="s">
        <v>221</v>
      </c>
      <c r="E330" s="203" t="s">
        <v>18</v>
      </c>
      <c r="F330" s="204" t="s">
        <v>492</v>
      </c>
      <c r="G330" s="202"/>
      <c r="H330" s="203" t="s">
        <v>18</v>
      </c>
      <c r="I330" s="205"/>
      <c r="J330" s="202"/>
      <c r="K330" s="202"/>
      <c r="L330" s="206"/>
      <c r="M330" s="207"/>
      <c r="N330" s="208"/>
      <c r="O330" s="208"/>
      <c r="P330" s="208"/>
      <c r="Q330" s="208"/>
      <c r="R330" s="208"/>
      <c r="S330" s="208"/>
      <c r="T330" s="208"/>
      <c r="U330" s="209"/>
      <c r="AT330" s="210" t="s">
        <v>221</v>
      </c>
      <c r="AU330" s="210" t="s">
        <v>83</v>
      </c>
      <c r="AV330" s="13" t="s">
        <v>76</v>
      </c>
      <c r="AW330" s="13" t="s">
        <v>33</v>
      </c>
      <c r="AX330" s="13" t="s">
        <v>71</v>
      </c>
      <c r="AY330" s="210" t="s">
        <v>208</v>
      </c>
    </row>
    <row r="331" spans="2:51" s="14" customFormat="1" ht="11.25">
      <c r="B331" s="211"/>
      <c r="C331" s="212"/>
      <c r="D331" s="194" t="s">
        <v>221</v>
      </c>
      <c r="E331" s="213" t="s">
        <v>18</v>
      </c>
      <c r="F331" s="214" t="s">
        <v>493</v>
      </c>
      <c r="G331" s="212"/>
      <c r="H331" s="215">
        <v>33.08</v>
      </c>
      <c r="I331" s="216"/>
      <c r="J331" s="212"/>
      <c r="K331" s="212"/>
      <c r="L331" s="217"/>
      <c r="M331" s="218"/>
      <c r="N331" s="219"/>
      <c r="O331" s="219"/>
      <c r="P331" s="219"/>
      <c r="Q331" s="219"/>
      <c r="R331" s="219"/>
      <c r="S331" s="219"/>
      <c r="T331" s="219"/>
      <c r="U331" s="220"/>
      <c r="AT331" s="221" t="s">
        <v>221</v>
      </c>
      <c r="AU331" s="221" t="s">
        <v>83</v>
      </c>
      <c r="AV331" s="14" t="s">
        <v>80</v>
      </c>
      <c r="AW331" s="14" t="s">
        <v>33</v>
      </c>
      <c r="AX331" s="14" t="s">
        <v>71</v>
      </c>
      <c r="AY331" s="221" t="s">
        <v>208</v>
      </c>
    </row>
    <row r="332" spans="2:51" s="13" customFormat="1" ht="11.25">
      <c r="B332" s="201"/>
      <c r="C332" s="202"/>
      <c r="D332" s="194" t="s">
        <v>221</v>
      </c>
      <c r="E332" s="203" t="s">
        <v>18</v>
      </c>
      <c r="F332" s="204" t="s">
        <v>494</v>
      </c>
      <c r="G332" s="202"/>
      <c r="H332" s="203" t="s">
        <v>18</v>
      </c>
      <c r="I332" s="205"/>
      <c r="J332" s="202"/>
      <c r="K332" s="202"/>
      <c r="L332" s="206"/>
      <c r="M332" s="207"/>
      <c r="N332" s="208"/>
      <c r="O332" s="208"/>
      <c r="P332" s="208"/>
      <c r="Q332" s="208"/>
      <c r="R332" s="208"/>
      <c r="S332" s="208"/>
      <c r="T332" s="208"/>
      <c r="U332" s="209"/>
      <c r="AT332" s="210" t="s">
        <v>221</v>
      </c>
      <c r="AU332" s="210" t="s">
        <v>83</v>
      </c>
      <c r="AV332" s="13" t="s">
        <v>76</v>
      </c>
      <c r="AW332" s="13" t="s">
        <v>33</v>
      </c>
      <c r="AX332" s="13" t="s">
        <v>71</v>
      </c>
      <c r="AY332" s="210" t="s">
        <v>208</v>
      </c>
    </row>
    <row r="333" spans="2:51" s="14" customFormat="1" ht="22.5">
      <c r="B333" s="211"/>
      <c r="C333" s="212"/>
      <c r="D333" s="194" t="s">
        <v>221</v>
      </c>
      <c r="E333" s="213" t="s">
        <v>18</v>
      </c>
      <c r="F333" s="214" t="s">
        <v>495</v>
      </c>
      <c r="G333" s="212"/>
      <c r="H333" s="215">
        <v>39.46</v>
      </c>
      <c r="I333" s="216"/>
      <c r="J333" s="212"/>
      <c r="K333" s="212"/>
      <c r="L333" s="217"/>
      <c r="M333" s="218"/>
      <c r="N333" s="219"/>
      <c r="O333" s="219"/>
      <c r="P333" s="219"/>
      <c r="Q333" s="219"/>
      <c r="R333" s="219"/>
      <c r="S333" s="219"/>
      <c r="T333" s="219"/>
      <c r="U333" s="220"/>
      <c r="AT333" s="221" t="s">
        <v>221</v>
      </c>
      <c r="AU333" s="221" t="s">
        <v>83</v>
      </c>
      <c r="AV333" s="14" t="s">
        <v>80</v>
      </c>
      <c r="AW333" s="14" t="s">
        <v>33</v>
      </c>
      <c r="AX333" s="14" t="s">
        <v>71</v>
      </c>
      <c r="AY333" s="221" t="s">
        <v>208</v>
      </c>
    </row>
    <row r="334" spans="2:51" s="13" customFormat="1" ht="11.25">
      <c r="B334" s="201"/>
      <c r="C334" s="202"/>
      <c r="D334" s="194" t="s">
        <v>221</v>
      </c>
      <c r="E334" s="203" t="s">
        <v>18</v>
      </c>
      <c r="F334" s="204" t="s">
        <v>496</v>
      </c>
      <c r="G334" s="202"/>
      <c r="H334" s="203" t="s">
        <v>18</v>
      </c>
      <c r="I334" s="205"/>
      <c r="J334" s="202"/>
      <c r="K334" s="202"/>
      <c r="L334" s="206"/>
      <c r="M334" s="207"/>
      <c r="N334" s="208"/>
      <c r="O334" s="208"/>
      <c r="P334" s="208"/>
      <c r="Q334" s="208"/>
      <c r="R334" s="208"/>
      <c r="S334" s="208"/>
      <c r="T334" s="208"/>
      <c r="U334" s="209"/>
      <c r="AT334" s="210" t="s">
        <v>221</v>
      </c>
      <c r="AU334" s="210" t="s">
        <v>83</v>
      </c>
      <c r="AV334" s="13" t="s">
        <v>76</v>
      </c>
      <c r="AW334" s="13" t="s">
        <v>33</v>
      </c>
      <c r="AX334" s="13" t="s">
        <v>71</v>
      </c>
      <c r="AY334" s="210" t="s">
        <v>208</v>
      </c>
    </row>
    <row r="335" spans="2:51" s="14" customFormat="1" ht="33.75">
      <c r="B335" s="211"/>
      <c r="C335" s="212"/>
      <c r="D335" s="194" t="s">
        <v>221</v>
      </c>
      <c r="E335" s="213" t="s">
        <v>18</v>
      </c>
      <c r="F335" s="214" t="s">
        <v>497</v>
      </c>
      <c r="G335" s="212"/>
      <c r="H335" s="215">
        <v>59.67</v>
      </c>
      <c r="I335" s="216"/>
      <c r="J335" s="212"/>
      <c r="K335" s="212"/>
      <c r="L335" s="217"/>
      <c r="M335" s="218"/>
      <c r="N335" s="219"/>
      <c r="O335" s="219"/>
      <c r="P335" s="219"/>
      <c r="Q335" s="219"/>
      <c r="R335" s="219"/>
      <c r="S335" s="219"/>
      <c r="T335" s="219"/>
      <c r="U335" s="220"/>
      <c r="AT335" s="221" t="s">
        <v>221</v>
      </c>
      <c r="AU335" s="221" t="s">
        <v>83</v>
      </c>
      <c r="AV335" s="14" t="s">
        <v>80</v>
      </c>
      <c r="AW335" s="14" t="s">
        <v>33</v>
      </c>
      <c r="AX335" s="14" t="s">
        <v>71</v>
      </c>
      <c r="AY335" s="221" t="s">
        <v>208</v>
      </c>
    </row>
    <row r="336" spans="2:51" s="14" customFormat="1" ht="22.5">
      <c r="B336" s="211"/>
      <c r="C336" s="212"/>
      <c r="D336" s="194" t="s">
        <v>221</v>
      </c>
      <c r="E336" s="213" t="s">
        <v>18</v>
      </c>
      <c r="F336" s="214" t="s">
        <v>498</v>
      </c>
      <c r="G336" s="212"/>
      <c r="H336" s="215">
        <v>44.36</v>
      </c>
      <c r="I336" s="216"/>
      <c r="J336" s="212"/>
      <c r="K336" s="212"/>
      <c r="L336" s="217"/>
      <c r="M336" s="218"/>
      <c r="N336" s="219"/>
      <c r="O336" s="219"/>
      <c r="P336" s="219"/>
      <c r="Q336" s="219"/>
      <c r="R336" s="219"/>
      <c r="S336" s="219"/>
      <c r="T336" s="219"/>
      <c r="U336" s="220"/>
      <c r="AT336" s="221" t="s">
        <v>221</v>
      </c>
      <c r="AU336" s="221" t="s">
        <v>83</v>
      </c>
      <c r="AV336" s="14" t="s">
        <v>80</v>
      </c>
      <c r="AW336" s="14" t="s">
        <v>33</v>
      </c>
      <c r="AX336" s="14" t="s">
        <v>71</v>
      </c>
      <c r="AY336" s="221" t="s">
        <v>208</v>
      </c>
    </row>
    <row r="337" spans="2:51" s="14" customFormat="1" ht="22.5">
      <c r="B337" s="211"/>
      <c r="C337" s="212"/>
      <c r="D337" s="194" t="s">
        <v>221</v>
      </c>
      <c r="E337" s="213" t="s">
        <v>18</v>
      </c>
      <c r="F337" s="214" t="s">
        <v>499</v>
      </c>
      <c r="G337" s="212"/>
      <c r="H337" s="215">
        <v>45.37</v>
      </c>
      <c r="I337" s="216"/>
      <c r="J337" s="212"/>
      <c r="K337" s="212"/>
      <c r="L337" s="217"/>
      <c r="M337" s="218"/>
      <c r="N337" s="219"/>
      <c r="O337" s="219"/>
      <c r="P337" s="219"/>
      <c r="Q337" s="219"/>
      <c r="R337" s="219"/>
      <c r="S337" s="219"/>
      <c r="T337" s="219"/>
      <c r="U337" s="220"/>
      <c r="AT337" s="221" t="s">
        <v>221</v>
      </c>
      <c r="AU337" s="221" t="s">
        <v>83</v>
      </c>
      <c r="AV337" s="14" t="s">
        <v>80</v>
      </c>
      <c r="AW337" s="14" t="s">
        <v>33</v>
      </c>
      <c r="AX337" s="14" t="s">
        <v>71</v>
      </c>
      <c r="AY337" s="221" t="s">
        <v>208</v>
      </c>
    </row>
    <row r="338" spans="2:51" s="14" customFormat="1" ht="22.5">
      <c r="B338" s="211"/>
      <c r="C338" s="212"/>
      <c r="D338" s="194" t="s">
        <v>221</v>
      </c>
      <c r="E338" s="213" t="s">
        <v>18</v>
      </c>
      <c r="F338" s="214" t="s">
        <v>500</v>
      </c>
      <c r="G338" s="212"/>
      <c r="H338" s="215">
        <v>81.19</v>
      </c>
      <c r="I338" s="216"/>
      <c r="J338" s="212"/>
      <c r="K338" s="212"/>
      <c r="L338" s="217"/>
      <c r="M338" s="218"/>
      <c r="N338" s="219"/>
      <c r="O338" s="219"/>
      <c r="P338" s="219"/>
      <c r="Q338" s="219"/>
      <c r="R338" s="219"/>
      <c r="S338" s="219"/>
      <c r="T338" s="219"/>
      <c r="U338" s="220"/>
      <c r="AT338" s="221" t="s">
        <v>221</v>
      </c>
      <c r="AU338" s="221" t="s">
        <v>83</v>
      </c>
      <c r="AV338" s="14" t="s">
        <v>80</v>
      </c>
      <c r="AW338" s="14" t="s">
        <v>33</v>
      </c>
      <c r="AX338" s="14" t="s">
        <v>71</v>
      </c>
      <c r="AY338" s="221" t="s">
        <v>208</v>
      </c>
    </row>
    <row r="339" spans="2:51" s="14" customFormat="1" ht="22.5">
      <c r="B339" s="211"/>
      <c r="C339" s="212"/>
      <c r="D339" s="194" t="s">
        <v>221</v>
      </c>
      <c r="E339" s="213" t="s">
        <v>18</v>
      </c>
      <c r="F339" s="214" t="s">
        <v>501</v>
      </c>
      <c r="G339" s="212"/>
      <c r="H339" s="215">
        <v>64.75</v>
      </c>
      <c r="I339" s="216"/>
      <c r="J339" s="212"/>
      <c r="K339" s="212"/>
      <c r="L339" s="217"/>
      <c r="M339" s="218"/>
      <c r="N339" s="219"/>
      <c r="O339" s="219"/>
      <c r="P339" s="219"/>
      <c r="Q339" s="219"/>
      <c r="R339" s="219"/>
      <c r="S339" s="219"/>
      <c r="T339" s="219"/>
      <c r="U339" s="220"/>
      <c r="AT339" s="221" t="s">
        <v>221</v>
      </c>
      <c r="AU339" s="221" t="s">
        <v>83</v>
      </c>
      <c r="AV339" s="14" t="s">
        <v>80</v>
      </c>
      <c r="AW339" s="14" t="s">
        <v>33</v>
      </c>
      <c r="AX339" s="14" t="s">
        <v>71</v>
      </c>
      <c r="AY339" s="221" t="s">
        <v>208</v>
      </c>
    </row>
    <row r="340" spans="2:51" s="15" customFormat="1" ht="11.25">
      <c r="B340" s="222"/>
      <c r="C340" s="223"/>
      <c r="D340" s="194" t="s">
        <v>221</v>
      </c>
      <c r="E340" s="224" t="s">
        <v>18</v>
      </c>
      <c r="F340" s="225" t="s">
        <v>241</v>
      </c>
      <c r="G340" s="223"/>
      <c r="H340" s="226">
        <v>793.24</v>
      </c>
      <c r="I340" s="227"/>
      <c r="J340" s="223"/>
      <c r="K340" s="223"/>
      <c r="L340" s="228"/>
      <c r="M340" s="229"/>
      <c r="N340" s="230"/>
      <c r="O340" s="230"/>
      <c r="P340" s="230"/>
      <c r="Q340" s="230"/>
      <c r="R340" s="230"/>
      <c r="S340" s="230"/>
      <c r="T340" s="230"/>
      <c r="U340" s="231"/>
      <c r="AT340" s="232" t="s">
        <v>221</v>
      </c>
      <c r="AU340" s="232" t="s">
        <v>83</v>
      </c>
      <c r="AV340" s="15" t="s">
        <v>83</v>
      </c>
      <c r="AW340" s="15" t="s">
        <v>33</v>
      </c>
      <c r="AX340" s="15" t="s">
        <v>71</v>
      </c>
      <c r="AY340" s="232" t="s">
        <v>208</v>
      </c>
    </row>
    <row r="341" spans="2:51" s="13" customFormat="1" ht="11.25">
      <c r="B341" s="201"/>
      <c r="C341" s="202"/>
      <c r="D341" s="194" t="s">
        <v>221</v>
      </c>
      <c r="E341" s="203" t="s">
        <v>18</v>
      </c>
      <c r="F341" s="204" t="s">
        <v>502</v>
      </c>
      <c r="G341" s="202"/>
      <c r="H341" s="203" t="s">
        <v>18</v>
      </c>
      <c r="I341" s="205"/>
      <c r="J341" s="202"/>
      <c r="K341" s="202"/>
      <c r="L341" s="206"/>
      <c r="M341" s="207"/>
      <c r="N341" s="208"/>
      <c r="O341" s="208"/>
      <c r="P341" s="208"/>
      <c r="Q341" s="208"/>
      <c r="R341" s="208"/>
      <c r="S341" s="208"/>
      <c r="T341" s="208"/>
      <c r="U341" s="209"/>
      <c r="AT341" s="210" t="s">
        <v>221</v>
      </c>
      <c r="AU341" s="210" t="s">
        <v>83</v>
      </c>
      <c r="AV341" s="13" t="s">
        <v>76</v>
      </c>
      <c r="AW341" s="13" t="s">
        <v>33</v>
      </c>
      <c r="AX341" s="13" t="s">
        <v>71</v>
      </c>
      <c r="AY341" s="210" t="s">
        <v>208</v>
      </c>
    </row>
    <row r="342" spans="2:51" s="13" customFormat="1" ht="11.25">
      <c r="B342" s="201"/>
      <c r="C342" s="202"/>
      <c r="D342" s="194" t="s">
        <v>221</v>
      </c>
      <c r="E342" s="203" t="s">
        <v>18</v>
      </c>
      <c r="F342" s="204" t="s">
        <v>503</v>
      </c>
      <c r="G342" s="202"/>
      <c r="H342" s="203" t="s">
        <v>18</v>
      </c>
      <c r="I342" s="205"/>
      <c r="J342" s="202"/>
      <c r="K342" s="202"/>
      <c r="L342" s="206"/>
      <c r="M342" s="207"/>
      <c r="N342" s="208"/>
      <c r="O342" s="208"/>
      <c r="P342" s="208"/>
      <c r="Q342" s="208"/>
      <c r="R342" s="208"/>
      <c r="S342" s="208"/>
      <c r="T342" s="208"/>
      <c r="U342" s="209"/>
      <c r="AT342" s="210" t="s">
        <v>221</v>
      </c>
      <c r="AU342" s="210" t="s">
        <v>83</v>
      </c>
      <c r="AV342" s="13" t="s">
        <v>76</v>
      </c>
      <c r="AW342" s="13" t="s">
        <v>33</v>
      </c>
      <c r="AX342" s="13" t="s">
        <v>71</v>
      </c>
      <c r="AY342" s="210" t="s">
        <v>208</v>
      </c>
    </row>
    <row r="343" spans="2:51" s="14" customFormat="1" ht="11.25">
      <c r="B343" s="211"/>
      <c r="C343" s="212"/>
      <c r="D343" s="194" t="s">
        <v>221</v>
      </c>
      <c r="E343" s="213" t="s">
        <v>18</v>
      </c>
      <c r="F343" s="214" t="s">
        <v>504</v>
      </c>
      <c r="G343" s="212"/>
      <c r="H343" s="215">
        <v>-28.31</v>
      </c>
      <c r="I343" s="216"/>
      <c r="J343" s="212"/>
      <c r="K343" s="212"/>
      <c r="L343" s="217"/>
      <c r="M343" s="218"/>
      <c r="N343" s="219"/>
      <c r="O343" s="219"/>
      <c r="P343" s="219"/>
      <c r="Q343" s="219"/>
      <c r="R343" s="219"/>
      <c r="S343" s="219"/>
      <c r="T343" s="219"/>
      <c r="U343" s="220"/>
      <c r="AT343" s="221" t="s">
        <v>221</v>
      </c>
      <c r="AU343" s="221" t="s">
        <v>83</v>
      </c>
      <c r="AV343" s="14" t="s">
        <v>80</v>
      </c>
      <c r="AW343" s="14" t="s">
        <v>33</v>
      </c>
      <c r="AX343" s="14" t="s">
        <v>71</v>
      </c>
      <c r="AY343" s="221" t="s">
        <v>208</v>
      </c>
    </row>
    <row r="344" spans="2:51" s="14" customFormat="1" ht="33.75">
      <c r="B344" s="211"/>
      <c r="C344" s="212"/>
      <c r="D344" s="194" t="s">
        <v>221</v>
      </c>
      <c r="E344" s="213" t="s">
        <v>18</v>
      </c>
      <c r="F344" s="214" t="s">
        <v>505</v>
      </c>
      <c r="G344" s="212"/>
      <c r="H344" s="215">
        <v>-20.46</v>
      </c>
      <c r="I344" s="216"/>
      <c r="J344" s="212"/>
      <c r="K344" s="212"/>
      <c r="L344" s="217"/>
      <c r="M344" s="218"/>
      <c r="N344" s="219"/>
      <c r="O344" s="219"/>
      <c r="P344" s="219"/>
      <c r="Q344" s="219"/>
      <c r="R344" s="219"/>
      <c r="S344" s="219"/>
      <c r="T344" s="219"/>
      <c r="U344" s="220"/>
      <c r="AT344" s="221" t="s">
        <v>221</v>
      </c>
      <c r="AU344" s="221" t="s">
        <v>83</v>
      </c>
      <c r="AV344" s="14" t="s">
        <v>80</v>
      </c>
      <c r="AW344" s="14" t="s">
        <v>33</v>
      </c>
      <c r="AX344" s="14" t="s">
        <v>71</v>
      </c>
      <c r="AY344" s="221" t="s">
        <v>208</v>
      </c>
    </row>
    <row r="345" spans="2:51" s="13" customFormat="1" ht="11.25">
      <c r="B345" s="201"/>
      <c r="C345" s="202"/>
      <c r="D345" s="194" t="s">
        <v>221</v>
      </c>
      <c r="E345" s="203" t="s">
        <v>18</v>
      </c>
      <c r="F345" s="204" t="s">
        <v>506</v>
      </c>
      <c r="G345" s="202"/>
      <c r="H345" s="203" t="s">
        <v>18</v>
      </c>
      <c r="I345" s="205"/>
      <c r="J345" s="202"/>
      <c r="K345" s="202"/>
      <c r="L345" s="206"/>
      <c r="M345" s="207"/>
      <c r="N345" s="208"/>
      <c r="O345" s="208"/>
      <c r="P345" s="208"/>
      <c r="Q345" s="208"/>
      <c r="R345" s="208"/>
      <c r="S345" s="208"/>
      <c r="T345" s="208"/>
      <c r="U345" s="209"/>
      <c r="AT345" s="210" t="s">
        <v>221</v>
      </c>
      <c r="AU345" s="210" t="s">
        <v>83</v>
      </c>
      <c r="AV345" s="13" t="s">
        <v>76</v>
      </c>
      <c r="AW345" s="13" t="s">
        <v>33</v>
      </c>
      <c r="AX345" s="13" t="s">
        <v>71</v>
      </c>
      <c r="AY345" s="210" t="s">
        <v>208</v>
      </c>
    </row>
    <row r="346" spans="2:51" s="14" customFormat="1" ht="11.25">
      <c r="B346" s="211"/>
      <c r="C346" s="212"/>
      <c r="D346" s="194" t="s">
        <v>221</v>
      </c>
      <c r="E346" s="213" t="s">
        <v>18</v>
      </c>
      <c r="F346" s="214" t="s">
        <v>507</v>
      </c>
      <c r="G346" s="212"/>
      <c r="H346" s="215">
        <v>-7.83</v>
      </c>
      <c r="I346" s="216"/>
      <c r="J346" s="212"/>
      <c r="K346" s="212"/>
      <c r="L346" s="217"/>
      <c r="M346" s="218"/>
      <c r="N346" s="219"/>
      <c r="O346" s="219"/>
      <c r="P346" s="219"/>
      <c r="Q346" s="219"/>
      <c r="R346" s="219"/>
      <c r="S346" s="219"/>
      <c r="T346" s="219"/>
      <c r="U346" s="220"/>
      <c r="AT346" s="221" t="s">
        <v>221</v>
      </c>
      <c r="AU346" s="221" t="s">
        <v>83</v>
      </c>
      <c r="AV346" s="14" t="s">
        <v>80</v>
      </c>
      <c r="AW346" s="14" t="s">
        <v>33</v>
      </c>
      <c r="AX346" s="14" t="s">
        <v>71</v>
      </c>
      <c r="AY346" s="221" t="s">
        <v>208</v>
      </c>
    </row>
    <row r="347" spans="2:51" s="13" customFormat="1" ht="11.25">
      <c r="B347" s="201"/>
      <c r="C347" s="202"/>
      <c r="D347" s="194" t="s">
        <v>221</v>
      </c>
      <c r="E347" s="203" t="s">
        <v>18</v>
      </c>
      <c r="F347" s="204" t="s">
        <v>387</v>
      </c>
      <c r="G347" s="202"/>
      <c r="H347" s="203" t="s">
        <v>18</v>
      </c>
      <c r="I347" s="205"/>
      <c r="J347" s="202"/>
      <c r="K347" s="202"/>
      <c r="L347" s="206"/>
      <c r="M347" s="207"/>
      <c r="N347" s="208"/>
      <c r="O347" s="208"/>
      <c r="P347" s="208"/>
      <c r="Q347" s="208"/>
      <c r="R347" s="208"/>
      <c r="S347" s="208"/>
      <c r="T347" s="208"/>
      <c r="U347" s="209"/>
      <c r="AT347" s="210" t="s">
        <v>221</v>
      </c>
      <c r="AU347" s="210" t="s">
        <v>83</v>
      </c>
      <c r="AV347" s="13" t="s">
        <v>76</v>
      </c>
      <c r="AW347" s="13" t="s">
        <v>33</v>
      </c>
      <c r="AX347" s="13" t="s">
        <v>71</v>
      </c>
      <c r="AY347" s="210" t="s">
        <v>208</v>
      </c>
    </row>
    <row r="348" spans="2:51" s="14" customFormat="1" ht="11.25">
      <c r="B348" s="211"/>
      <c r="C348" s="212"/>
      <c r="D348" s="194" t="s">
        <v>221</v>
      </c>
      <c r="E348" s="213" t="s">
        <v>18</v>
      </c>
      <c r="F348" s="214" t="s">
        <v>508</v>
      </c>
      <c r="G348" s="212"/>
      <c r="H348" s="215">
        <v>-11.62</v>
      </c>
      <c r="I348" s="216"/>
      <c r="J348" s="212"/>
      <c r="K348" s="212"/>
      <c r="L348" s="217"/>
      <c r="M348" s="218"/>
      <c r="N348" s="219"/>
      <c r="O348" s="219"/>
      <c r="P348" s="219"/>
      <c r="Q348" s="219"/>
      <c r="R348" s="219"/>
      <c r="S348" s="219"/>
      <c r="T348" s="219"/>
      <c r="U348" s="220"/>
      <c r="AT348" s="221" t="s">
        <v>221</v>
      </c>
      <c r="AU348" s="221" t="s">
        <v>83</v>
      </c>
      <c r="AV348" s="14" t="s">
        <v>80</v>
      </c>
      <c r="AW348" s="14" t="s">
        <v>33</v>
      </c>
      <c r="AX348" s="14" t="s">
        <v>71</v>
      </c>
      <c r="AY348" s="221" t="s">
        <v>208</v>
      </c>
    </row>
    <row r="349" spans="2:51" s="14" customFormat="1" ht="11.25">
      <c r="B349" s="211"/>
      <c r="C349" s="212"/>
      <c r="D349" s="194" t="s">
        <v>221</v>
      </c>
      <c r="E349" s="213" t="s">
        <v>18</v>
      </c>
      <c r="F349" s="214" t="s">
        <v>509</v>
      </c>
      <c r="G349" s="212"/>
      <c r="H349" s="215">
        <v>-2.92</v>
      </c>
      <c r="I349" s="216"/>
      <c r="J349" s="212"/>
      <c r="K349" s="212"/>
      <c r="L349" s="217"/>
      <c r="M349" s="218"/>
      <c r="N349" s="219"/>
      <c r="O349" s="219"/>
      <c r="P349" s="219"/>
      <c r="Q349" s="219"/>
      <c r="R349" s="219"/>
      <c r="S349" s="219"/>
      <c r="T349" s="219"/>
      <c r="U349" s="220"/>
      <c r="AT349" s="221" t="s">
        <v>221</v>
      </c>
      <c r="AU349" s="221" t="s">
        <v>83</v>
      </c>
      <c r="AV349" s="14" t="s">
        <v>80</v>
      </c>
      <c r="AW349" s="14" t="s">
        <v>33</v>
      </c>
      <c r="AX349" s="14" t="s">
        <v>71</v>
      </c>
      <c r="AY349" s="221" t="s">
        <v>208</v>
      </c>
    </row>
    <row r="350" spans="2:51" s="13" customFormat="1" ht="11.25">
      <c r="B350" s="201"/>
      <c r="C350" s="202"/>
      <c r="D350" s="194" t="s">
        <v>221</v>
      </c>
      <c r="E350" s="203" t="s">
        <v>18</v>
      </c>
      <c r="F350" s="204" t="s">
        <v>510</v>
      </c>
      <c r="G350" s="202"/>
      <c r="H350" s="203" t="s">
        <v>18</v>
      </c>
      <c r="I350" s="205"/>
      <c r="J350" s="202"/>
      <c r="K350" s="202"/>
      <c r="L350" s="206"/>
      <c r="M350" s="207"/>
      <c r="N350" s="208"/>
      <c r="O350" s="208"/>
      <c r="P350" s="208"/>
      <c r="Q350" s="208"/>
      <c r="R350" s="208"/>
      <c r="S350" s="208"/>
      <c r="T350" s="208"/>
      <c r="U350" s="209"/>
      <c r="AT350" s="210" t="s">
        <v>221</v>
      </c>
      <c r="AU350" s="210" t="s">
        <v>83</v>
      </c>
      <c r="AV350" s="13" t="s">
        <v>76</v>
      </c>
      <c r="AW350" s="13" t="s">
        <v>33</v>
      </c>
      <c r="AX350" s="13" t="s">
        <v>71</v>
      </c>
      <c r="AY350" s="210" t="s">
        <v>208</v>
      </c>
    </row>
    <row r="351" spans="2:51" s="14" customFormat="1" ht="11.25">
      <c r="B351" s="211"/>
      <c r="C351" s="212"/>
      <c r="D351" s="194" t="s">
        <v>221</v>
      </c>
      <c r="E351" s="213" t="s">
        <v>18</v>
      </c>
      <c r="F351" s="214" t="s">
        <v>511</v>
      </c>
      <c r="G351" s="212"/>
      <c r="H351" s="215">
        <v>-8.0399999999999991</v>
      </c>
      <c r="I351" s="216"/>
      <c r="J351" s="212"/>
      <c r="K351" s="212"/>
      <c r="L351" s="217"/>
      <c r="M351" s="218"/>
      <c r="N351" s="219"/>
      <c r="O351" s="219"/>
      <c r="P351" s="219"/>
      <c r="Q351" s="219"/>
      <c r="R351" s="219"/>
      <c r="S351" s="219"/>
      <c r="T351" s="219"/>
      <c r="U351" s="220"/>
      <c r="AT351" s="221" t="s">
        <v>221</v>
      </c>
      <c r="AU351" s="221" t="s">
        <v>83</v>
      </c>
      <c r="AV351" s="14" t="s">
        <v>80</v>
      </c>
      <c r="AW351" s="14" t="s">
        <v>33</v>
      </c>
      <c r="AX351" s="14" t="s">
        <v>71</v>
      </c>
      <c r="AY351" s="221" t="s">
        <v>208</v>
      </c>
    </row>
    <row r="352" spans="2:51" s="13" customFormat="1" ht="11.25">
      <c r="B352" s="201"/>
      <c r="C352" s="202"/>
      <c r="D352" s="194" t="s">
        <v>221</v>
      </c>
      <c r="E352" s="203" t="s">
        <v>18</v>
      </c>
      <c r="F352" s="204" t="s">
        <v>226</v>
      </c>
      <c r="G352" s="202"/>
      <c r="H352" s="203" t="s">
        <v>18</v>
      </c>
      <c r="I352" s="205"/>
      <c r="J352" s="202"/>
      <c r="K352" s="202"/>
      <c r="L352" s="206"/>
      <c r="M352" s="207"/>
      <c r="N352" s="208"/>
      <c r="O352" s="208"/>
      <c r="P352" s="208"/>
      <c r="Q352" s="208"/>
      <c r="R352" s="208"/>
      <c r="S352" s="208"/>
      <c r="T352" s="208"/>
      <c r="U352" s="209"/>
      <c r="AT352" s="210" t="s">
        <v>221</v>
      </c>
      <c r="AU352" s="210" t="s">
        <v>83</v>
      </c>
      <c r="AV352" s="13" t="s">
        <v>76</v>
      </c>
      <c r="AW352" s="13" t="s">
        <v>33</v>
      </c>
      <c r="AX352" s="13" t="s">
        <v>71</v>
      </c>
      <c r="AY352" s="210" t="s">
        <v>208</v>
      </c>
    </row>
    <row r="353" spans="2:51" s="14" customFormat="1" ht="11.25">
      <c r="B353" s="211"/>
      <c r="C353" s="212"/>
      <c r="D353" s="194" t="s">
        <v>221</v>
      </c>
      <c r="E353" s="213" t="s">
        <v>18</v>
      </c>
      <c r="F353" s="214" t="s">
        <v>512</v>
      </c>
      <c r="G353" s="212"/>
      <c r="H353" s="215">
        <v>-11.89</v>
      </c>
      <c r="I353" s="216"/>
      <c r="J353" s="212"/>
      <c r="K353" s="212"/>
      <c r="L353" s="217"/>
      <c r="M353" s="218"/>
      <c r="N353" s="219"/>
      <c r="O353" s="219"/>
      <c r="P353" s="219"/>
      <c r="Q353" s="219"/>
      <c r="R353" s="219"/>
      <c r="S353" s="219"/>
      <c r="T353" s="219"/>
      <c r="U353" s="220"/>
      <c r="AT353" s="221" t="s">
        <v>221</v>
      </c>
      <c r="AU353" s="221" t="s">
        <v>83</v>
      </c>
      <c r="AV353" s="14" t="s">
        <v>80</v>
      </c>
      <c r="AW353" s="14" t="s">
        <v>33</v>
      </c>
      <c r="AX353" s="14" t="s">
        <v>71</v>
      </c>
      <c r="AY353" s="221" t="s">
        <v>208</v>
      </c>
    </row>
    <row r="354" spans="2:51" s="13" customFormat="1" ht="11.25">
      <c r="B354" s="201"/>
      <c r="C354" s="202"/>
      <c r="D354" s="194" t="s">
        <v>221</v>
      </c>
      <c r="E354" s="203" t="s">
        <v>18</v>
      </c>
      <c r="F354" s="204" t="s">
        <v>228</v>
      </c>
      <c r="G354" s="202"/>
      <c r="H354" s="203" t="s">
        <v>18</v>
      </c>
      <c r="I354" s="205"/>
      <c r="J354" s="202"/>
      <c r="K354" s="202"/>
      <c r="L354" s="206"/>
      <c r="M354" s="207"/>
      <c r="N354" s="208"/>
      <c r="O354" s="208"/>
      <c r="P354" s="208"/>
      <c r="Q354" s="208"/>
      <c r="R354" s="208"/>
      <c r="S354" s="208"/>
      <c r="T354" s="208"/>
      <c r="U354" s="209"/>
      <c r="AT354" s="210" t="s">
        <v>221</v>
      </c>
      <c r="AU354" s="210" t="s">
        <v>83</v>
      </c>
      <c r="AV354" s="13" t="s">
        <v>76</v>
      </c>
      <c r="AW354" s="13" t="s">
        <v>33</v>
      </c>
      <c r="AX354" s="13" t="s">
        <v>71</v>
      </c>
      <c r="AY354" s="210" t="s">
        <v>208</v>
      </c>
    </row>
    <row r="355" spans="2:51" s="14" customFormat="1" ht="11.25">
      <c r="B355" s="211"/>
      <c r="C355" s="212"/>
      <c r="D355" s="194" t="s">
        <v>221</v>
      </c>
      <c r="E355" s="213" t="s">
        <v>18</v>
      </c>
      <c r="F355" s="214" t="s">
        <v>513</v>
      </c>
      <c r="G355" s="212"/>
      <c r="H355" s="215">
        <v>-11.01</v>
      </c>
      <c r="I355" s="216"/>
      <c r="J355" s="212"/>
      <c r="K355" s="212"/>
      <c r="L355" s="217"/>
      <c r="M355" s="218"/>
      <c r="N355" s="219"/>
      <c r="O355" s="219"/>
      <c r="P355" s="219"/>
      <c r="Q355" s="219"/>
      <c r="R355" s="219"/>
      <c r="S355" s="219"/>
      <c r="T355" s="219"/>
      <c r="U355" s="220"/>
      <c r="AT355" s="221" t="s">
        <v>221</v>
      </c>
      <c r="AU355" s="221" t="s">
        <v>83</v>
      </c>
      <c r="AV355" s="14" t="s">
        <v>80</v>
      </c>
      <c r="AW355" s="14" t="s">
        <v>33</v>
      </c>
      <c r="AX355" s="14" t="s">
        <v>71</v>
      </c>
      <c r="AY355" s="221" t="s">
        <v>208</v>
      </c>
    </row>
    <row r="356" spans="2:51" s="13" customFormat="1" ht="11.25">
      <c r="B356" s="201"/>
      <c r="C356" s="202"/>
      <c r="D356" s="194" t="s">
        <v>221</v>
      </c>
      <c r="E356" s="203" t="s">
        <v>18</v>
      </c>
      <c r="F356" s="204" t="s">
        <v>514</v>
      </c>
      <c r="G356" s="202"/>
      <c r="H356" s="203" t="s">
        <v>18</v>
      </c>
      <c r="I356" s="205"/>
      <c r="J356" s="202"/>
      <c r="K356" s="202"/>
      <c r="L356" s="206"/>
      <c r="M356" s="207"/>
      <c r="N356" s="208"/>
      <c r="O356" s="208"/>
      <c r="P356" s="208"/>
      <c r="Q356" s="208"/>
      <c r="R356" s="208"/>
      <c r="S356" s="208"/>
      <c r="T356" s="208"/>
      <c r="U356" s="209"/>
      <c r="AT356" s="210" t="s">
        <v>221</v>
      </c>
      <c r="AU356" s="210" t="s">
        <v>83</v>
      </c>
      <c r="AV356" s="13" t="s">
        <v>76</v>
      </c>
      <c r="AW356" s="13" t="s">
        <v>33</v>
      </c>
      <c r="AX356" s="13" t="s">
        <v>71</v>
      </c>
      <c r="AY356" s="210" t="s">
        <v>208</v>
      </c>
    </row>
    <row r="357" spans="2:51" s="14" customFormat="1" ht="11.25">
      <c r="B357" s="211"/>
      <c r="C357" s="212"/>
      <c r="D357" s="194" t="s">
        <v>221</v>
      </c>
      <c r="E357" s="213" t="s">
        <v>18</v>
      </c>
      <c r="F357" s="214" t="s">
        <v>515</v>
      </c>
      <c r="G357" s="212"/>
      <c r="H357" s="215">
        <v>-2.39</v>
      </c>
      <c r="I357" s="216"/>
      <c r="J357" s="212"/>
      <c r="K357" s="212"/>
      <c r="L357" s="217"/>
      <c r="M357" s="218"/>
      <c r="N357" s="219"/>
      <c r="O357" s="219"/>
      <c r="P357" s="219"/>
      <c r="Q357" s="219"/>
      <c r="R357" s="219"/>
      <c r="S357" s="219"/>
      <c r="T357" s="219"/>
      <c r="U357" s="220"/>
      <c r="AT357" s="221" t="s">
        <v>221</v>
      </c>
      <c r="AU357" s="221" t="s">
        <v>83</v>
      </c>
      <c r="AV357" s="14" t="s">
        <v>80</v>
      </c>
      <c r="AW357" s="14" t="s">
        <v>33</v>
      </c>
      <c r="AX357" s="14" t="s">
        <v>71</v>
      </c>
      <c r="AY357" s="221" t="s">
        <v>208</v>
      </c>
    </row>
    <row r="358" spans="2:51" s="14" customFormat="1" ht="11.25">
      <c r="B358" s="211"/>
      <c r="C358" s="212"/>
      <c r="D358" s="194" t="s">
        <v>221</v>
      </c>
      <c r="E358" s="213" t="s">
        <v>18</v>
      </c>
      <c r="F358" s="214" t="s">
        <v>516</v>
      </c>
      <c r="G358" s="212"/>
      <c r="H358" s="215">
        <v>-1.32</v>
      </c>
      <c r="I358" s="216"/>
      <c r="J358" s="212"/>
      <c r="K358" s="212"/>
      <c r="L358" s="217"/>
      <c r="M358" s="218"/>
      <c r="N358" s="219"/>
      <c r="O358" s="219"/>
      <c r="P358" s="219"/>
      <c r="Q358" s="219"/>
      <c r="R358" s="219"/>
      <c r="S358" s="219"/>
      <c r="T358" s="219"/>
      <c r="U358" s="220"/>
      <c r="AT358" s="221" t="s">
        <v>221</v>
      </c>
      <c r="AU358" s="221" t="s">
        <v>83</v>
      </c>
      <c r="AV358" s="14" t="s">
        <v>80</v>
      </c>
      <c r="AW358" s="14" t="s">
        <v>33</v>
      </c>
      <c r="AX358" s="14" t="s">
        <v>71</v>
      </c>
      <c r="AY358" s="221" t="s">
        <v>208</v>
      </c>
    </row>
    <row r="359" spans="2:51" s="13" customFormat="1" ht="11.25">
      <c r="B359" s="201"/>
      <c r="C359" s="202"/>
      <c r="D359" s="194" t="s">
        <v>221</v>
      </c>
      <c r="E359" s="203" t="s">
        <v>18</v>
      </c>
      <c r="F359" s="204" t="s">
        <v>517</v>
      </c>
      <c r="G359" s="202"/>
      <c r="H359" s="203" t="s">
        <v>18</v>
      </c>
      <c r="I359" s="205"/>
      <c r="J359" s="202"/>
      <c r="K359" s="202"/>
      <c r="L359" s="206"/>
      <c r="M359" s="207"/>
      <c r="N359" s="208"/>
      <c r="O359" s="208"/>
      <c r="P359" s="208"/>
      <c r="Q359" s="208"/>
      <c r="R359" s="208"/>
      <c r="S359" s="208"/>
      <c r="T359" s="208"/>
      <c r="U359" s="209"/>
      <c r="AT359" s="210" t="s">
        <v>221</v>
      </c>
      <c r="AU359" s="210" t="s">
        <v>83</v>
      </c>
      <c r="AV359" s="13" t="s">
        <v>76</v>
      </c>
      <c r="AW359" s="13" t="s">
        <v>33</v>
      </c>
      <c r="AX359" s="13" t="s">
        <v>71</v>
      </c>
      <c r="AY359" s="210" t="s">
        <v>208</v>
      </c>
    </row>
    <row r="360" spans="2:51" s="14" customFormat="1" ht="11.25">
      <c r="B360" s="211"/>
      <c r="C360" s="212"/>
      <c r="D360" s="194" t="s">
        <v>221</v>
      </c>
      <c r="E360" s="213" t="s">
        <v>18</v>
      </c>
      <c r="F360" s="214" t="s">
        <v>518</v>
      </c>
      <c r="G360" s="212"/>
      <c r="H360" s="215">
        <v>-15.69</v>
      </c>
      <c r="I360" s="216"/>
      <c r="J360" s="212"/>
      <c r="K360" s="212"/>
      <c r="L360" s="217"/>
      <c r="M360" s="218"/>
      <c r="N360" s="219"/>
      <c r="O360" s="219"/>
      <c r="P360" s="219"/>
      <c r="Q360" s="219"/>
      <c r="R360" s="219"/>
      <c r="S360" s="219"/>
      <c r="T360" s="219"/>
      <c r="U360" s="220"/>
      <c r="AT360" s="221" t="s">
        <v>221</v>
      </c>
      <c r="AU360" s="221" t="s">
        <v>83</v>
      </c>
      <c r="AV360" s="14" t="s">
        <v>80</v>
      </c>
      <c r="AW360" s="14" t="s">
        <v>33</v>
      </c>
      <c r="AX360" s="14" t="s">
        <v>71</v>
      </c>
      <c r="AY360" s="221" t="s">
        <v>208</v>
      </c>
    </row>
    <row r="361" spans="2:51" s="13" customFormat="1" ht="11.25">
      <c r="B361" s="201"/>
      <c r="C361" s="202"/>
      <c r="D361" s="194" t="s">
        <v>221</v>
      </c>
      <c r="E361" s="203" t="s">
        <v>18</v>
      </c>
      <c r="F361" s="204" t="s">
        <v>494</v>
      </c>
      <c r="G361" s="202"/>
      <c r="H361" s="203" t="s">
        <v>18</v>
      </c>
      <c r="I361" s="205"/>
      <c r="J361" s="202"/>
      <c r="K361" s="202"/>
      <c r="L361" s="206"/>
      <c r="M361" s="207"/>
      <c r="N361" s="208"/>
      <c r="O361" s="208"/>
      <c r="P361" s="208"/>
      <c r="Q361" s="208"/>
      <c r="R361" s="208"/>
      <c r="S361" s="208"/>
      <c r="T361" s="208"/>
      <c r="U361" s="209"/>
      <c r="AT361" s="210" t="s">
        <v>221</v>
      </c>
      <c r="AU361" s="210" t="s">
        <v>83</v>
      </c>
      <c r="AV361" s="13" t="s">
        <v>76</v>
      </c>
      <c r="AW361" s="13" t="s">
        <v>33</v>
      </c>
      <c r="AX361" s="13" t="s">
        <v>71</v>
      </c>
      <c r="AY361" s="210" t="s">
        <v>208</v>
      </c>
    </row>
    <row r="362" spans="2:51" s="14" customFormat="1" ht="11.25">
      <c r="B362" s="211"/>
      <c r="C362" s="212"/>
      <c r="D362" s="194" t="s">
        <v>221</v>
      </c>
      <c r="E362" s="213" t="s">
        <v>18</v>
      </c>
      <c r="F362" s="214" t="s">
        <v>519</v>
      </c>
      <c r="G362" s="212"/>
      <c r="H362" s="215">
        <v>-27.95</v>
      </c>
      <c r="I362" s="216"/>
      <c r="J362" s="212"/>
      <c r="K362" s="212"/>
      <c r="L362" s="217"/>
      <c r="M362" s="218"/>
      <c r="N362" s="219"/>
      <c r="O362" s="219"/>
      <c r="P362" s="219"/>
      <c r="Q362" s="219"/>
      <c r="R362" s="219"/>
      <c r="S362" s="219"/>
      <c r="T362" s="219"/>
      <c r="U362" s="220"/>
      <c r="AT362" s="221" t="s">
        <v>221</v>
      </c>
      <c r="AU362" s="221" t="s">
        <v>83</v>
      </c>
      <c r="AV362" s="14" t="s">
        <v>80</v>
      </c>
      <c r="AW362" s="14" t="s">
        <v>33</v>
      </c>
      <c r="AX362" s="14" t="s">
        <v>71</v>
      </c>
      <c r="AY362" s="221" t="s">
        <v>208</v>
      </c>
    </row>
    <row r="363" spans="2:51" s="13" customFormat="1" ht="11.25">
      <c r="B363" s="201"/>
      <c r="C363" s="202"/>
      <c r="D363" s="194" t="s">
        <v>221</v>
      </c>
      <c r="E363" s="203" t="s">
        <v>18</v>
      </c>
      <c r="F363" s="204" t="s">
        <v>520</v>
      </c>
      <c r="G363" s="202"/>
      <c r="H363" s="203" t="s">
        <v>18</v>
      </c>
      <c r="I363" s="205"/>
      <c r="J363" s="202"/>
      <c r="K363" s="202"/>
      <c r="L363" s="206"/>
      <c r="M363" s="207"/>
      <c r="N363" s="208"/>
      <c r="O363" s="208"/>
      <c r="P363" s="208"/>
      <c r="Q363" s="208"/>
      <c r="R363" s="208"/>
      <c r="S363" s="208"/>
      <c r="T363" s="208"/>
      <c r="U363" s="209"/>
      <c r="AT363" s="210" t="s">
        <v>221</v>
      </c>
      <c r="AU363" s="210" t="s">
        <v>83</v>
      </c>
      <c r="AV363" s="13" t="s">
        <v>76</v>
      </c>
      <c r="AW363" s="13" t="s">
        <v>33</v>
      </c>
      <c r="AX363" s="13" t="s">
        <v>71</v>
      </c>
      <c r="AY363" s="210" t="s">
        <v>208</v>
      </c>
    </row>
    <row r="364" spans="2:51" s="14" customFormat="1" ht="11.25">
      <c r="B364" s="211"/>
      <c r="C364" s="212"/>
      <c r="D364" s="194" t="s">
        <v>221</v>
      </c>
      <c r="E364" s="213" t="s">
        <v>18</v>
      </c>
      <c r="F364" s="214" t="s">
        <v>521</v>
      </c>
      <c r="G364" s="212"/>
      <c r="H364" s="215">
        <v>-2.0299999999999998</v>
      </c>
      <c r="I364" s="216"/>
      <c r="J364" s="212"/>
      <c r="K364" s="212"/>
      <c r="L364" s="217"/>
      <c r="M364" s="218"/>
      <c r="N364" s="219"/>
      <c r="O364" s="219"/>
      <c r="P364" s="219"/>
      <c r="Q364" s="219"/>
      <c r="R364" s="219"/>
      <c r="S364" s="219"/>
      <c r="T364" s="219"/>
      <c r="U364" s="220"/>
      <c r="AT364" s="221" t="s">
        <v>221</v>
      </c>
      <c r="AU364" s="221" t="s">
        <v>83</v>
      </c>
      <c r="AV364" s="14" t="s">
        <v>80</v>
      </c>
      <c r="AW364" s="14" t="s">
        <v>33</v>
      </c>
      <c r="AX364" s="14" t="s">
        <v>71</v>
      </c>
      <c r="AY364" s="221" t="s">
        <v>208</v>
      </c>
    </row>
    <row r="365" spans="2:51" s="14" customFormat="1" ht="11.25">
      <c r="B365" s="211"/>
      <c r="C365" s="212"/>
      <c r="D365" s="194" t="s">
        <v>221</v>
      </c>
      <c r="E365" s="213" t="s">
        <v>18</v>
      </c>
      <c r="F365" s="214" t="s">
        <v>522</v>
      </c>
      <c r="G365" s="212"/>
      <c r="H365" s="215">
        <v>-1.18</v>
      </c>
      <c r="I365" s="216"/>
      <c r="J365" s="212"/>
      <c r="K365" s="212"/>
      <c r="L365" s="217"/>
      <c r="M365" s="218"/>
      <c r="N365" s="219"/>
      <c r="O365" s="219"/>
      <c r="P365" s="219"/>
      <c r="Q365" s="219"/>
      <c r="R365" s="219"/>
      <c r="S365" s="219"/>
      <c r="T365" s="219"/>
      <c r="U365" s="220"/>
      <c r="AT365" s="221" t="s">
        <v>221</v>
      </c>
      <c r="AU365" s="221" t="s">
        <v>83</v>
      </c>
      <c r="AV365" s="14" t="s">
        <v>80</v>
      </c>
      <c r="AW365" s="14" t="s">
        <v>33</v>
      </c>
      <c r="AX365" s="14" t="s">
        <v>71</v>
      </c>
      <c r="AY365" s="221" t="s">
        <v>208</v>
      </c>
    </row>
    <row r="366" spans="2:51" s="13" customFormat="1" ht="11.25">
      <c r="B366" s="201"/>
      <c r="C366" s="202"/>
      <c r="D366" s="194" t="s">
        <v>221</v>
      </c>
      <c r="E366" s="203" t="s">
        <v>18</v>
      </c>
      <c r="F366" s="204" t="s">
        <v>523</v>
      </c>
      <c r="G366" s="202"/>
      <c r="H366" s="203" t="s">
        <v>18</v>
      </c>
      <c r="I366" s="205"/>
      <c r="J366" s="202"/>
      <c r="K366" s="202"/>
      <c r="L366" s="206"/>
      <c r="M366" s="207"/>
      <c r="N366" s="208"/>
      <c r="O366" s="208"/>
      <c r="P366" s="208"/>
      <c r="Q366" s="208"/>
      <c r="R366" s="208"/>
      <c r="S366" s="208"/>
      <c r="T366" s="208"/>
      <c r="U366" s="209"/>
      <c r="AT366" s="210" t="s">
        <v>221</v>
      </c>
      <c r="AU366" s="210" t="s">
        <v>83</v>
      </c>
      <c r="AV366" s="13" t="s">
        <v>76</v>
      </c>
      <c r="AW366" s="13" t="s">
        <v>33</v>
      </c>
      <c r="AX366" s="13" t="s">
        <v>71</v>
      </c>
      <c r="AY366" s="210" t="s">
        <v>208</v>
      </c>
    </row>
    <row r="367" spans="2:51" s="14" customFormat="1" ht="11.25">
      <c r="B367" s="211"/>
      <c r="C367" s="212"/>
      <c r="D367" s="194" t="s">
        <v>221</v>
      </c>
      <c r="E367" s="213" t="s">
        <v>18</v>
      </c>
      <c r="F367" s="214" t="s">
        <v>524</v>
      </c>
      <c r="G367" s="212"/>
      <c r="H367" s="215">
        <v>-0.96</v>
      </c>
      <c r="I367" s="216"/>
      <c r="J367" s="212"/>
      <c r="K367" s="212"/>
      <c r="L367" s="217"/>
      <c r="M367" s="218"/>
      <c r="N367" s="219"/>
      <c r="O367" s="219"/>
      <c r="P367" s="219"/>
      <c r="Q367" s="219"/>
      <c r="R367" s="219"/>
      <c r="S367" s="219"/>
      <c r="T367" s="219"/>
      <c r="U367" s="220"/>
      <c r="AT367" s="221" t="s">
        <v>221</v>
      </c>
      <c r="AU367" s="221" t="s">
        <v>83</v>
      </c>
      <c r="AV367" s="14" t="s">
        <v>80</v>
      </c>
      <c r="AW367" s="14" t="s">
        <v>33</v>
      </c>
      <c r="AX367" s="14" t="s">
        <v>71</v>
      </c>
      <c r="AY367" s="221" t="s">
        <v>208</v>
      </c>
    </row>
    <row r="368" spans="2:51" s="13" customFormat="1" ht="11.25">
      <c r="B368" s="201"/>
      <c r="C368" s="202"/>
      <c r="D368" s="194" t="s">
        <v>221</v>
      </c>
      <c r="E368" s="203" t="s">
        <v>18</v>
      </c>
      <c r="F368" s="204" t="s">
        <v>525</v>
      </c>
      <c r="G368" s="202"/>
      <c r="H368" s="203" t="s">
        <v>18</v>
      </c>
      <c r="I368" s="205"/>
      <c r="J368" s="202"/>
      <c r="K368" s="202"/>
      <c r="L368" s="206"/>
      <c r="M368" s="207"/>
      <c r="N368" s="208"/>
      <c r="O368" s="208"/>
      <c r="P368" s="208"/>
      <c r="Q368" s="208"/>
      <c r="R368" s="208"/>
      <c r="S368" s="208"/>
      <c r="T368" s="208"/>
      <c r="U368" s="209"/>
      <c r="AT368" s="210" t="s">
        <v>221</v>
      </c>
      <c r="AU368" s="210" t="s">
        <v>83</v>
      </c>
      <c r="AV368" s="13" t="s">
        <v>76</v>
      </c>
      <c r="AW368" s="13" t="s">
        <v>33</v>
      </c>
      <c r="AX368" s="13" t="s">
        <v>71</v>
      </c>
      <c r="AY368" s="210" t="s">
        <v>208</v>
      </c>
    </row>
    <row r="369" spans="1:65" s="14" customFormat="1" ht="11.25">
      <c r="B369" s="211"/>
      <c r="C369" s="212"/>
      <c r="D369" s="194" t="s">
        <v>221</v>
      </c>
      <c r="E369" s="213" t="s">
        <v>18</v>
      </c>
      <c r="F369" s="214" t="s">
        <v>526</v>
      </c>
      <c r="G369" s="212"/>
      <c r="H369" s="215">
        <v>-1.84</v>
      </c>
      <c r="I369" s="216"/>
      <c r="J369" s="212"/>
      <c r="K369" s="212"/>
      <c r="L369" s="217"/>
      <c r="M369" s="218"/>
      <c r="N369" s="219"/>
      <c r="O369" s="219"/>
      <c r="P369" s="219"/>
      <c r="Q369" s="219"/>
      <c r="R369" s="219"/>
      <c r="S369" s="219"/>
      <c r="T369" s="219"/>
      <c r="U369" s="220"/>
      <c r="AT369" s="221" t="s">
        <v>221</v>
      </c>
      <c r="AU369" s="221" t="s">
        <v>83</v>
      </c>
      <c r="AV369" s="14" t="s">
        <v>80</v>
      </c>
      <c r="AW369" s="14" t="s">
        <v>33</v>
      </c>
      <c r="AX369" s="14" t="s">
        <v>71</v>
      </c>
      <c r="AY369" s="221" t="s">
        <v>208</v>
      </c>
    </row>
    <row r="370" spans="1:65" s="15" customFormat="1" ht="11.25">
      <c r="B370" s="222"/>
      <c r="C370" s="223"/>
      <c r="D370" s="194" t="s">
        <v>221</v>
      </c>
      <c r="E370" s="224" t="s">
        <v>18</v>
      </c>
      <c r="F370" s="225" t="s">
        <v>241</v>
      </c>
      <c r="G370" s="223"/>
      <c r="H370" s="226">
        <v>-155.44</v>
      </c>
      <c r="I370" s="227"/>
      <c r="J370" s="223"/>
      <c r="K370" s="223"/>
      <c r="L370" s="228"/>
      <c r="M370" s="229"/>
      <c r="N370" s="230"/>
      <c r="O370" s="230"/>
      <c r="P370" s="230"/>
      <c r="Q370" s="230"/>
      <c r="R370" s="230"/>
      <c r="S370" s="230"/>
      <c r="T370" s="230"/>
      <c r="U370" s="231"/>
      <c r="AT370" s="232" t="s">
        <v>221</v>
      </c>
      <c r="AU370" s="232" t="s">
        <v>83</v>
      </c>
      <c r="AV370" s="15" t="s">
        <v>83</v>
      </c>
      <c r="AW370" s="15" t="s">
        <v>33</v>
      </c>
      <c r="AX370" s="15" t="s">
        <v>71</v>
      </c>
      <c r="AY370" s="232" t="s">
        <v>208</v>
      </c>
    </row>
    <row r="371" spans="1:65" s="13" customFormat="1" ht="11.25">
      <c r="B371" s="201"/>
      <c r="C371" s="202"/>
      <c r="D371" s="194" t="s">
        <v>221</v>
      </c>
      <c r="E371" s="203" t="s">
        <v>18</v>
      </c>
      <c r="F371" s="204" t="s">
        <v>527</v>
      </c>
      <c r="G371" s="202"/>
      <c r="H371" s="203" t="s">
        <v>18</v>
      </c>
      <c r="I371" s="205"/>
      <c r="J371" s="202"/>
      <c r="K371" s="202"/>
      <c r="L371" s="206"/>
      <c r="M371" s="207"/>
      <c r="N371" s="208"/>
      <c r="O371" s="208"/>
      <c r="P371" s="208"/>
      <c r="Q371" s="208"/>
      <c r="R371" s="208"/>
      <c r="S371" s="208"/>
      <c r="T371" s="208"/>
      <c r="U371" s="209"/>
      <c r="AT371" s="210" t="s">
        <v>221</v>
      </c>
      <c r="AU371" s="210" t="s">
        <v>83</v>
      </c>
      <c r="AV371" s="13" t="s">
        <v>76</v>
      </c>
      <c r="AW371" s="13" t="s">
        <v>33</v>
      </c>
      <c r="AX371" s="13" t="s">
        <v>71</v>
      </c>
      <c r="AY371" s="210" t="s">
        <v>208</v>
      </c>
    </row>
    <row r="372" spans="1:65" s="14" customFormat="1" ht="11.25">
      <c r="B372" s="211"/>
      <c r="C372" s="212"/>
      <c r="D372" s="194" t="s">
        <v>221</v>
      </c>
      <c r="E372" s="213" t="s">
        <v>18</v>
      </c>
      <c r="F372" s="214" t="s">
        <v>528</v>
      </c>
      <c r="G372" s="212"/>
      <c r="H372" s="215">
        <v>-249.16</v>
      </c>
      <c r="I372" s="216"/>
      <c r="J372" s="212"/>
      <c r="K372" s="212"/>
      <c r="L372" s="217"/>
      <c r="M372" s="218"/>
      <c r="N372" s="219"/>
      <c r="O372" s="219"/>
      <c r="P372" s="219"/>
      <c r="Q372" s="219"/>
      <c r="R372" s="219"/>
      <c r="S372" s="219"/>
      <c r="T372" s="219"/>
      <c r="U372" s="220"/>
      <c r="AT372" s="221" t="s">
        <v>221</v>
      </c>
      <c r="AU372" s="221" t="s">
        <v>83</v>
      </c>
      <c r="AV372" s="14" t="s">
        <v>80</v>
      </c>
      <c r="AW372" s="14" t="s">
        <v>33</v>
      </c>
      <c r="AX372" s="14" t="s">
        <v>71</v>
      </c>
      <c r="AY372" s="221" t="s">
        <v>208</v>
      </c>
    </row>
    <row r="373" spans="1:65" s="16" customFormat="1" ht="11.25">
      <c r="B373" s="233"/>
      <c r="C373" s="234"/>
      <c r="D373" s="194" t="s">
        <v>221</v>
      </c>
      <c r="E373" s="235" t="s">
        <v>18</v>
      </c>
      <c r="F373" s="236" t="s">
        <v>247</v>
      </c>
      <c r="G373" s="234"/>
      <c r="H373" s="237">
        <v>388.64</v>
      </c>
      <c r="I373" s="238"/>
      <c r="J373" s="234"/>
      <c r="K373" s="234"/>
      <c r="L373" s="239"/>
      <c r="M373" s="240"/>
      <c r="N373" s="241"/>
      <c r="O373" s="241"/>
      <c r="P373" s="241"/>
      <c r="Q373" s="241"/>
      <c r="R373" s="241"/>
      <c r="S373" s="241"/>
      <c r="T373" s="241"/>
      <c r="U373" s="242"/>
      <c r="AT373" s="243" t="s">
        <v>221</v>
      </c>
      <c r="AU373" s="243" t="s">
        <v>83</v>
      </c>
      <c r="AV373" s="16" t="s">
        <v>89</v>
      </c>
      <c r="AW373" s="16" t="s">
        <v>33</v>
      </c>
      <c r="AX373" s="16" t="s">
        <v>76</v>
      </c>
      <c r="AY373" s="243" t="s">
        <v>208</v>
      </c>
    </row>
    <row r="374" spans="1:65" s="2" customFormat="1" ht="24.2" customHeight="1">
      <c r="A374" s="38"/>
      <c r="B374" s="39"/>
      <c r="C374" s="182" t="s">
        <v>529</v>
      </c>
      <c r="D374" s="182" t="s">
        <v>212</v>
      </c>
      <c r="E374" s="183" t="s">
        <v>530</v>
      </c>
      <c r="F374" s="184" t="s">
        <v>531</v>
      </c>
      <c r="G374" s="185" t="s">
        <v>129</v>
      </c>
      <c r="H374" s="186">
        <v>230.87</v>
      </c>
      <c r="I374" s="187"/>
      <c r="J374" s="186">
        <f>ROUND(I374*H374,2)</f>
        <v>0</v>
      </c>
      <c r="K374" s="184" t="s">
        <v>215</v>
      </c>
      <c r="L374" s="43"/>
      <c r="M374" s="188" t="s">
        <v>18</v>
      </c>
      <c r="N374" s="189" t="s">
        <v>42</v>
      </c>
      <c r="O374" s="68"/>
      <c r="P374" s="190">
        <f>O374*H374</f>
        <v>0</v>
      </c>
      <c r="Q374" s="190">
        <v>0</v>
      </c>
      <c r="R374" s="190">
        <f>Q374*H374</f>
        <v>0</v>
      </c>
      <c r="S374" s="190">
        <v>6.8000000000000005E-2</v>
      </c>
      <c r="T374" s="190">
        <f>S374*H374</f>
        <v>15.699160000000001</v>
      </c>
      <c r="U374" s="191" t="s">
        <v>18</v>
      </c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92" t="s">
        <v>89</v>
      </c>
      <c r="AT374" s="192" t="s">
        <v>212</v>
      </c>
      <c r="AU374" s="192" t="s">
        <v>83</v>
      </c>
      <c r="AY374" s="21" t="s">
        <v>208</v>
      </c>
      <c r="BE374" s="193">
        <f>IF(N374="základní",J374,0)</f>
        <v>0</v>
      </c>
      <c r="BF374" s="193">
        <f>IF(N374="snížená",J374,0)</f>
        <v>0</v>
      </c>
      <c r="BG374" s="193">
        <f>IF(N374="zákl. přenesená",J374,0)</f>
        <v>0</v>
      </c>
      <c r="BH374" s="193">
        <f>IF(N374="sníž. přenesená",J374,0)</f>
        <v>0</v>
      </c>
      <c r="BI374" s="193">
        <f>IF(N374="nulová",J374,0)</f>
        <v>0</v>
      </c>
      <c r="BJ374" s="21" t="s">
        <v>76</v>
      </c>
      <c r="BK374" s="193">
        <f>ROUND(I374*H374,2)</f>
        <v>0</v>
      </c>
      <c r="BL374" s="21" t="s">
        <v>89</v>
      </c>
      <c r="BM374" s="192" t="s">
        <v>532</v>
      </c>
    </row>
    <row r="375" spans="1:65" s="2" customFormat="1" ht="29.25">
      <c r="A375" s="38"/>
      <c r="B375" s="39"/>
      <c r="C375" s="40"/>
      <c r="D375" s="194" t="s">
        <v>217</v>
      </c>
      <c r="E375" s="40"/>
      <c r="F375" s="195" t="s">
        <v>533</v>
      </c>
      <c r="G375" s="40"/>
      <c r="H375" s="40"/>
      <c r="I375" s="196"/>
      <c r="J375" s="40"/>
      <c r="K375" s="40"/>
      <c r="L375" s="43"/>
      <c r="M375" s="197"/>
      <c r="N375" s="198"/>
      <c r="O375" s="68"/>
      <c r="P375" s="68"/>
      <c r="Q375" s="68"/>
      <c r="R375" s="68"/>
      <c r="S375" s="68"/>
      <c r="T375" s="68"/>
      <c r="U375" s="69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21" t="s">
        <v>217</v>
      </c>
      <c r="AU375" s="21" t="s">
        <v>83</v>
      </c>
    </row>
    <row r="376" spans="1:65" s="2" customFormat="1" ht="11.25">
      <c r="A376" s="38"/>
      <c r="B376" s="39"/>
      <c r="C376" s="40"/>
      <c r="D376" s="199" t="s">
        <v>219</v>
      </c>
      <c r="E376" s="40"/>
      <c r="F376" s="200" t="s">
        <v>534</v>
      </c>
      <c r="G376" s="40"/>
      <c r="H376" s="40"/>
      <c r="I376" s="196"/>
      <c r="J376" s="40"/>
      <c r="K376" s="40"/>
      <c r="L376" s="43"/>
      <c r="M376" s="197"/>
      <c r="N376" s="198"/>
      <c r="O376" s="68"/>
      <c r="P376" s="68"/>
      <c r="Q376" s="68"/>
      <c r="R376" s="68"/>
      <c r="S376" s="68"/>
      <c r="T376" s="68"/>
      <c r="U376" s="69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21" t="s">
        <v>219</v>
      </c>
      <c r="AU376" s="21" t="s">
        <v>83</v>
      </c>
    </row>
    <row r="377" spans="1:65" s="14" customFormat="1" ht="11.25">
      <c r="B377" s="211"/>
      <c r="C377" s="212"/>
      <c r="D377" s="194" t="s">
        <v>221</v>
      </c>
      <c r="E377" s="213" t="s">
        <v>18</v>
      </c>
      <c r="F377" s="214" t="s">
        <v>127</v>
      </c>
      <c r="G377" s="212"/>
      <c r="H377" s="215">
        <v>230.87</v>
      </c>
      <c r="I377" s="216"/>
      <c r="J377" s="212"/>
      <c r="K377" s="212"/>
      <c r="L377" s="217"/>
      <c r="M377" s="218"/>
      <c r="N377" s="219"/>
      <c r="O377" s="219"/>
      <c r="P377" s="219"/>
      <c r="Q377" s="219"/>
      <c r="R377" s="219"/>
      <c r="S377" s="219"/>
      <c r="T377" s="219"/>
      <c r="U377" s="220"/>
      <c r="AT377" s="221" t="s">
        <v>221</v>
      </c>
      <c r="AU377" s="221" t="s">
        <v>83</v>
      </c>
      <c r="AV377" s="14" t="s">
        <v>80</v>
      </c>
      <c r="AW377" s="14" t="s">
        <v>33</v>
      </c>
      <c r="AX377" s="14" t="s">
        <v>76</v>
      </c>
      <c r="AY377" s="221" t="s">
        <v>208</v>
      </c>
    </row>
    <row r="378" spans="1:65" s="2" customFormat="1" ht="33" customHeight="1">
      <c r="A378" s="38"/>
      <c r="B378" s="39"/>
      <c r="C378" s="182" t="s">
        <v>535</v>
      </c>
      <c r="D378" s="182" t="s">
        <v>212</v>
      </c>
      <c r="E378" s="183" t="s">
        <v>536</v>
      </c>
      <c r="F378" s="184" t="s">
        <v>537</v>
      </c>
      <c r="G378" s="185" t="s">
        <v>129</v>
      </c>
      <c r="H378" s="186">
        <v>0.56999999999999995</v>
      </c>
      <c r="I378" s="187"/>
      <c r="J378" s="186">
        <f>ROUND(I378*H378,2)</f>
        <v>0</v>
      </c>
      <c r="K378" s="184" t="s">
        <v>215</v>
      </c>
      <c r="L378" s="43"/>
      <c r="M378" s="188" t="s">
        <v>18</v>
      </c>
      <c r="N378" s="189" t="s">
        <v>42</v>
      </c>
      <c r="O378" s="68"/>
      <c r="P378" s="190">
        <f>O378*H378</f>
        <v>0</v>
      </c>
      <c r="Q378" s="190">
        <v>0</v>
      </c>
      <c r="R378" s="190">
        <f>Q378*H378</f>
        <v>0</v>
      </c>
      <c r="S378" s="190">
        <v>0.08</v>
      </c>
      <c r="T378" s="190">
        <f>S378*H378</f>
        <v>4.5599999999999995E-2</v>
      </c>
      <c r="U378" s="191" t="s">
        <v>18</v>
      </c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192" t="s">
        <v>89</v>
      </c>
      <c r="AT378" s="192" t="s">
        <v>212</v>
      </c>
      <c r="AU378" s="192" t="s">
        <v>83</v>
      </c>
      <c r="AY378" s="21" t="s">
        <v>208</v>
      </c>
      <c r="BE378" s="193">
        <f>IF(N378="základní",J378,0)</f>
        <v>0</v>
      </c>
      <c r="BF378" s="193">
        <f>IF(N378="snížená",J378,0)</f>
        <v>0</v>
      </c>
      <c r="BG378" s="193">
        <f>IF(N378="zákl. přenesená",J378,0)</f>
        <v>0</v>
      </c>
      <c r="BH378" s="193">
        <f>IF(N378="sníž. přenesená",J378,0)</f>
        <v>0</v>
      </c>
      <c r="BI378" s="193">
        <f>IF(N378="nulová",J378,0)</f>
        <v>0</v>
      </c>
      <c r="BJ378" s="21" t="s">
        <v>76</v>
      </c>
      <c r="BK378" s="193">
        <f>ROUND(I378*H378,2)</f>
        <v>0</v>
      </c>
      <c r="BL378" s="21" t="s">
        <v>89</v>
      </c>
      <c r="BM378" s="192" t="s">
        <v>538</v>
      </c>
    </row>
    <row r="379" spans="1:65" s="2" customFormat="1" ht="29.25">
      <c r="A379" s="38"/>
      <c r="B379" s="39"/>
      <c r="C379" s="40"/>
      <c r="D379" s="194" t="s">
        <v>217</v>
      </c>
      <c r="E379" s="40"/>
      <c r="F379" s="195" t="s">
        <v>539</v>
      </c>
      <c r="G379" s="40"/>
      <c r="H379" s="40"/>
      <c r="I379" s="196"/>
      <c r="J379" s="40"/>
      <c r="K379" s="40"/>
      <c r="L379" s="43"/>
      <c r="M379" s="197"/>
      <c r="N379" s="198"/>
      <c r="O379" s="68"/>
      <c r="P379" s="68"/>
      <c r="Q379" s="68"/>
      <c r="R379" s="68"/>
      <c r="S379" s="68"/>
      <c r="T379" s="68"/>
      <c r="U379" s="69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21" t="s">
        <v>217</v>
      </c>
      <c r="AU379" s="21" t="s">
        <v>83</v>
      </c>
    </row>
    <row r="380" spans="1:65" s="2" customFormat="1" ht="11.25">
      <c r="A380" s="38"/>
      <c r="B380" s="39"/>
      <c r="C380" s="40"/>
      <c r="D380" s="199" t="s">
        <v>219</v>
      </c>
      <c r="E380" s="40"/>
      <c r="F380" s="200" t="s">
        <v>540</v>
      </c>
      <c r="G380" s="40"/>
      <c r="H380" s="40"/>
      <c r="I380" s="196"/>
      <c r="J380" s="40"/>
      <c r="K380" s="40"/>
      <c r="L380" s="43"/>
      <c r="M380" s="197"/>
      <c r="N380" s="198"/>
      <c r="O380" s="68"/>
      <c r="P380" s="68"/>
      <c r="Q380" s="68"/>
      <c r="R380" s="68"/>
      <c r="S380" s="68"/>
      <c r="T380" s="68"/>
      <c r="U380" s="69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T380" s="21" t="s">
        <v>219</v>
      </c>
      <c r="AU380" s="21" t="s">
        <v>83</v>
      </c>
    </row>
    <row r="381" spans="1:65" s="13" customFormat="1" ht="11.25">
      <c r="B381" s="201"/>
      <c r="C381" s="202"/>
      <c r="D381" s="194" t="s">
        <v>221</v>
      </c>
      <c r="E381" s="203" t="s">
        <v>18</v>
      </c>
      <c r="F381" s="204" t="s">
        <v>541</v>
      </c>
      <c r="G381" s="202"/>
      <c r="H381" s="203" t="s">
        <v>18</v>
      </c>
      <c r="I381" s="205"/>
      <c r="J381" s="202"/>
      <c r="K381" s="202"/>
      <c r="L381" s="206"/>
      <c r="M381" s="207"/>
      <c r="N381" s="208"/>
      <c r="O381" s="208"/>
      <c r="P381" s="208"/>
      <c r="Q381" s="208"/>
      <c r="R381" s="208"/>
      <c r="S381" s="208"/>
      <c r="T381" s="208"/>
      <c r="U381" s="209"/>
      <c r="AT381" s="210" t="s">
        <v>221</v>
      </c>
      <c r="AU381" s="210" t="s">
        <v>83</v>
      </c>
      <c r="AV381" s="13" t="s">
        <v>76</v>
      </c>
      <c r="AW381" s="13" t="s">
        <v>33</v>
      </c>
      <c r="AX381" s="13" t="s">
        <v>71</v>
      </c>
      <c r="AY381" s="210" t="s">
        <v>208</v>
      </c>
    </row>
    <row r="382" spans="1:65" s="14" customFormat="1" ht="11.25">
      <c r="B382" s="211"/>
      <c r="C382" s="212"/>
      <c r="D382" s="194" t="s">
        <v>221</v>
      </c>
      <c r="E382" s="213" t="s">
        <v>18</v>
      </c>
      <c r="F382" s="214" t="s">
        <v>542</v>
      </c>
      <c r="G382" s="212"/>
      <c r="H382" s="215">
        <v>0.56999999999999995</v>
      </c>
      <c r="I382" s="216"/>
      <c r="J382" s="212"/>
      <c r="K382" s="212"/>
      <c r="L382" s="217"/>
      <c r="M382" s="218"/>
      <c r="N382" s="219"/>
      <c r="O382" s="219"/>
      <c r="P382" s="219"/>
      <c r="Q382" s="219"/>
      <c r="R382" s="219"/>
      <c r="S382" s="219"/>
      <c r="T382" s="219"/>
      <c r="U382" s="220"/>
      <c r="AT382" s="221" t="s">
        <v>221</v>
      </c>
      <c r="AU382" s="221" t="s">
        <v>83</v>
      </c>
      <c r="AV382" s="14" t="s">
        <v>80</v>
      </c>
      <c r="AW382" s="14" t="s">
        <v>33</v>
      </c>
      <c r="AX382" s="14" t="s">
        <v>76</v>
      </c>
      <c r="AY382" s="221" t="s">
        <v>208</v>
      </c>
    </row>
    <row r="383" spans="1:65" s="12" customFormat="1" ht="20.85" customHeight="1">
      <c r="B383" s="166"/>
      <c r="C383" s="167"/>
      <c r="D383" s="168" t="s">
        <v>70</v>
      </c>
      <c r="E383" s="180" t="s">
        <v>543</v>
      </c>
      <c r="F383" s="180" t="s">
        <v>544</v>
      </c>
      <c r="G383" s="167"/>
      <c r="H383" s="167"/>
      <c r="I383" s="170"/>
      <c r="J383" s="181">
        <f>BK383</f>
        <v>0</v>
      </c>
      <c r="K383" s="167"/>
      <c r="L383" s="172"/>
      <c r="M383" s="173"/>
      <c r="N383" s="174"/>
      <c r="O383" s="174"/>
      <c r="P383" s="175">
        <f>SUM(P384:P457)</f>
        <v>0</v>
      </c>
      <c r="Q383" s="174"/>
      <c r="R383" s="175">
        <f>SUM(R384:R457)</f>
        <v>0</v>
      </c>
      <c r="S383" s="174"/>
      <c r="T383" s="175">
        <f>SUM(T384:T457)</f>
        <v>-0.48</v>
      </c>
      <c r="U383" s="176"/>
      <c r="AR383" s="177" t="s">
        <v>76</v>
      </c>
      <c r="AT383" s="178" t="s">
        <v>70</v>
      </c>
      <c r="AU383" s="178" t="s">
        <v>80</v>
      </c>
      <c r="AY383" s="177" t="s">
        <v>208</v>
      </c>
      <c r="BK383" s="179">
        <f>SUM(BK384:BK457)</f>
        <v>0</v>
      </c>
    </row>
    <row r="384" spans="1:65" s="2" customFormat="1" ht="16.5" customHeight="1">
      <c r="A384" s="38"/>
      <c r="B384" s="39"/>
      <c r="C384" s="182" t="s">
        <v>545</v>
      </c>
      <c r="D384" s="182" t="s">
        <v>212</v>
      </c>
      <c r="E384" s="183" t="s">
        <v>546</v>
      </c>
      <c r="F384" s="184" t="s">
        <v>547</v>
      </c>
      <c r="G384" s="185" t="s">
        <v>548</v>
      </c>
      <c r="H384" s="186">
        <v>209.92</v>
      </c>
      <c r="I384" s="187"/>
      <c r="J384" s="186">
        <f>ROUND(I384*H384,2)</f>
        <v>0</v>
      </c>
      <c r="K384" s="184" t="s">
        <v>215</v>
      </c>
      <c r="L384" s="43"/>
      <c r="M384" s="188" t="s">
        <v>18</v>
      </c>
      <c r="N384" s="189" t="s">
        <v>42</v>
      </c>
      <c r="O384" s="68"/>
      <c r="P384" s="190">
        <f>O384*H384</f>
        <v>0</v>
      </c>
      <c r="Q384" s="190">
        <v>0</v>
      </c>
      <c r="R384" s="190">
        <f>Q384*H384</f>
        <v>0</v>
      </c>
      <c r="S384" s="190">
        <v>0</v>
      </c>
      <c r="T384" s="190">
        <f>S384*H384</f>
        <v>0</v>
      </c>
      <c r="U384" s="191" t="s">
        <v>18</v>
      </c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192" t="s">
        <v>89</v>
      </c>
      <c r="AT384" s="192" t="s">
        <v>212</v>
      </c>
      <c r="AU384" s="192" t="s">
        <v>83</v>
      </c>
      <c r="AY384" s="21" t="s">
        <v>208</v>
      </c>
      <c r="BE384" s="193">
        <f>IF(N384="základní",J384,0)</f>
        <v>0</v>
      </c>
      <c r="BF384" s="193">
        <f>IF(N384="snížená",J384,0)</f>
        <v>0</v>
      </c>
      <c r="BG384" s="193">
        <f>IF(N384="zákl. přenesená",J384,0)</f>
        <v>0</v>
      </c>
      <c r="BH384" s="193">
        <f>IF(N384="sníž. přenesená",J384,0)</f>
        <v>0</v>
      </c>
      <c r="BI384" s="193">
        <f>IF(N384="nulová",J384,0)</f>
        <v>0</v>
      </c>
      <c r="BJ384" s="21" t="s">
        <v>76</v>
      </c>
      <c r="BK384" s="193">
        <f>ROUND(I384*H384,2)</f>
        <v>0</v>
      </c>
      <c r="BL384" s="21" t="s">
        <v>89</v>
      </c>
      <c r="BM384" s="192" t="s">
        <v>549</v>
      </c>
    </row>
    <row r="385" spans="1:65" s="2" customFormat="1" ht="11.25">
      <c r="A385" s="38"/>
      <c r="B385" s="39"/>
      <c r="C385" s="40"/>
      <c r="D385" s="194" t="s">
        <v>217</v>
      </c>
      <c r="E385" s="40"/>
      <c r="F385" s="195" t="s">
        <v>550</v>
      </c>
      <c r="G385" s="40"/>
      <c r="H385" s="40"/>
      <c r="I385" s="196"/>
      <c r="J385" s="40"/>
      <c r="K385" s="40"/>
      <c r="L385" s="43"/>
      <c r="M385" s="197"/>
      <c r="N385" s="198"/>
      <c r="O385" s="68"/>
      <c r="P385" s="68"/>
      <c r="Q385" s="68"/>
      <c r="R385" s="68"/>
      <c r="S385" s="68"/>
      <c r="T385" s="68"/>
      <c r="U385" s="69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21" t="s">
        <v>217</v>
      </c>
      <c r="AU385" s="21" t="s">
        <v>83</v>
      </c>
    </row>
    <row r="386" spans="1:65" s="2" customFormat="1" ht="11.25">
      <c r="A386" s="38"/>
      <c r="B386" s="39"/>
      <c r="C386" s="40"/>
      <c r="D386" s="199" t="s">
        <v>219</v>
      </c>
      <c r="E386" s="40"/>
      <c r="F386" s="200" t="s">
        <v>551</v>
      </c>
      <c r="G386" s="40"/>
      <c r="H386" s="40"/>
      <c r="I386" s="196"/>
      <c r="J386" s="40"/>
      <c r="K386" s="40"/>
      <c r="L386" s="43"/>
      <c r="M386" s="197"/>
      <c r="N386" s="198"/>
      <c r="O386" s="68"/>
      <c r="P386" s="68"/>
      <c r="Q386" s="68"/>
      <c r="R386" s="68"/>
      <c r="S386" s="68"/>
      <c r="T386" s="68"/>
      <c r="U386" s="69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T386" s="21" t="s">
        <v>219</v>
      </c>
      <c r="AU386" s="21" t="s">
        <v>83</v>
      </c>
    </row>
    <row r="387" spans="1:65" s="2" customFormat="1" ht="24.2" customHeight="1">
      <c r="A387" s="38"/>
      <c r="B387" s="39"/>
      <c r="C387" s="182" t="s">
        <v>552</v>
      </c>
      <c r="D387" s="182" t="s">
        <v>212</v>
      </c>
      <c r="E387" s="183" t="s">
        <v>553</v>
      </c>
      <c r="F387" s="184" t="s">
        <v>554</v>
      </c>
      <c r="G387" s="185" t="s">
        <v>548</v>
      </c>
      <c r="H387" s="186">
        <v>209.92</v>
      </c>
      <c r="I387" s="187"/>
      <c r="J387" s="186">
        <f>ROUND(I387*H387,2)</f>
        <v>0</v>
      </c>
      <c r="K387" s="184" t="s">
        <v>215</v>
      </c>
      <c r="L387" s="43"/>
      <c r="M387" s="188" t="s">
        <v>18</v>
      </c>
      <c r="N387" s="189" t="s">
        <v>42</v>
      </c>
      <c r="O387" s="68"/>
      <c r="P387" s="190">
        <f>O387*H387</f>
        <v>0</v>
      </c>
      <c r="Q387" s="190">
        <v>0</v>
      </c>
      <c r="R387" s="190">
        <f>Q387*H387</f>
        <v>0</v>
      </c>
      <c r="S387" s="190">
        <v>0</v>
      </c>
      <c r="T387" s="190">
        <f>S387*H387</f>
        <v>0</v>
      </c>
      <c r="U387" s="191" t="s">
        <v>18</v>
      </c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92" t="s">
        <v>89</v>
      </c>
      <c r="AT387" s="192" t="s">
        <v>212</v>
      </c>
      <c r="AU387" s="192" t="s">
        <v>83</v>
      </c>
      <c r="AY387" s="21" t="s">
        <v>208</v>
      </c>
      <c r="BE387" s="193">
        <f>IF(N387="základní",J387,0)</f>
        <v>0</v>
      </c>
      <c r="BF387" s="193">
        <f>IF(N387="snížená",J387,0)</f>
        <v>0</v>
      </c>
      <c r="BG387" s="193">
        <f>IF(N387="zákl. přenesená",J387,0)</f>
        <v>0</v>
      </c>
      <c r="BH387" s="193">
        <f>IF(N387="sníž. přenesená",J387,0)</f>
        <v>0</v>
      </c>
      <c r="BI387" s="193">
        <f>IF(N387="nulová",J387,0)</f>
        <v>0</v>
      </c>
      <c r="BJ387" s="21" t="s">
        <v>76</v>
      </c>
      <c r="BK387" s="193">
        <f>ROUND(I387*H387,2)</f>
        <v>0</v>
      </c>
      <c r="BL387" s="21" t="s">
        <v>89</v>
      </c>
      <c r="BM387" s="192" t="s">
        <v>555</v>
      </c>
    </row>
    <row r="388" spans="1:65" s="2" customFormat="1" ht="19.5">
      <c r="A388" s="38"/>
      <c r="B388" s="39"/>
      <c r="C388" s="40"/>
      <c r="D388" s="194" t="s">
        <v>217</v>
      </c>
      <c r="E388" s="40"/>
      <c r="F388" s="195" t="s">
        <v>556</v>
      </c>
      <c r="G388" s="40"/>
      <c r="H388" s="40"/>
      <c r="I388" s="196"/>
      <c r="J388" s="40"/>
      <c r="K388" s="40"/>
      <c r="L388" s="43"/>
      <c r="M388" s="197"/>
      <c r="N388" s="198"/>
      <c r="O388" s="68"/>
      <c r="P388" s="68"/>
      <c r="Q388" s="68"/>
      <c r="R388" s="68"/>
      <c r="S388" s="68"/>
      <c r="T388" s="68"/>
      <c r="U388" s="69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21" t="s">
        <v>217</v>
      </c>
      <c r="AU388" s="21" t="s">
        <v>83</v>
      </c>
    </row>
    <row r="389" spans="1:65" s="2" customFormat="1" ht="11.25">
      <c r="A389" s="38"/>
      <c r="B389" s="39"/>
      <c r="C389" s="40"/>
      <c r="D389" s="199" t="s">
        <v>219</v>
      </c>
      <c r="E389" s="40"/>
      <c r="F389" s="200" t="s">
        <v>557</v>
      </c>
      <c r="G389" s="40"/>
      <c r="H389" s="40"/>
      <c r="I389" s="196"/>
      <c r="J389" s="40"/>
      <c r="K389" s="40"/>
      <c r="L389" s="43"/>
      <c r="M389" s="197"/>
      <c r="N389" s="198"/>
      <c r="O389" s="68"/>
      <c r="P389" s="68"/>
      <c r="Q389" s="68"/>
      <c r="R389" s="68"/>
      <c r="S389" s="68"/>
      <c r="T389" s="68"/>
      <c r="U389" s="69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21" t="s">
        <v>219</v>
      </c>
      <c r="AU389" s="21" t="s">
        <v>83</v>
      </c>
    </row>
    <row r="390" spans="1:65" s="2" customFormat="1" ht="33" customHeight="1">
      <c r="A390" s="38"/>
      <c r="B390" s="39"/>
      <c r="C390" s="182" t="s">
        <v>558</v>
      </c>
      <c r="D390" s="182" t="s">
        <v>212</v>
      </c>
      <c r="E390" s="183" t="s">
        <v>559</v>
      </c>
      <c r="F390" s="184" t="s">
        <v>560</v>
      </c>
      <c r="G390" s="185" t="s">
        <v>548</v>
      </c>
      <c r="H390" s="186">
        <v>209.92</v>
      </c>
      <c r="I390" s="187"/>
      <c r="J390" s="186">
        <f>ROUND(I390*H390,2)</f>
        <v>0</v>
      </c>
      <c r="K390" s="184" t="s">
        <v>215</v>
      </c>
      <c r="L390" s="43"/>
      <c r="M390" s="188" t="s">
        <v>18</v>
      </c>
      <c r="N390" s="189" t="s">
        <v>42</v>
      </c>
      <c r="O390" s="68"/>
      <c r="P390" s="190">
        <f>O390*H390</f>
        <v>0</v>
      </c>
      <c r="Q390" s="190">
        <v>0</v>
      </c>
      <c r="R390" s="190">
        <f>Q390*H390</f>
        <v>0</v>
      </c>
      <c r="S390" s="190">
        <v>0</v>
      </c>
      <c r="T390" s="190">
        <f>S390*H390</f>
        <v>0</v>
      </c>
      <c r="U390" s="191" t="s">
        <v>18</v>
      </c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2" t="s">
        <v>89</v>
      </c>
      <c r="AT390" s="192" t="s">
        <v>212</v>
      </c>
      <c r="AU390" s="192" t="s">
        <v>83</v>
      </c>
      <c r="AY390" s="21" t="s">
        <v>208</v>
      </c>
      <c r="BE390" s="193">
        <f>IF(N390="základní",J390,0)</f>
        <v>0</v>
      </c>
      <c r="BF390" s="193">
        <f>IF(N390="snížená",J390,0)</f>
        <v>0</v>
      </c>
      <c r="BG390" s="193">
        <f>IF(N390="zákl. přenesená",J390,0)</f>
        <v>0</v>
      </c>
      <c r="BH390" s="193">
        <f>IF(N390="sníž. přenesená",J390,0)</f>
        <v>0</v>
      </c>
      <c r="BI390" s="193">
        <f>IF(N390="nulová",J390,0)</f>
        <v>0</v>
      </c>
      <c r="BJ390" s="21" t="s">
        <v>76</v>
      </c>
      <c r="BK390" s="193">
        <f>ROUND(I390*H390,2)</f>
        <v>0</v>
      </c>
      <c r="BL390" s="21" t="s">
        <v>89</v>
      </c>
      <c r="BM390" s="192" t="s">
        <v>561</v>
      </c>
    </row>
    <row r="391" spans="1:65" s="2" customFormat="1" ht="39">
      <c r="A391" s="38"/>
      <c r="B391" s="39"/>
      <c r="C391" s="40"/>
      <c r="D391" s="194" t="s">
        <v>217</v>
      </c>
      <c r="E391" s="40"/>
      <c r="F391" s="195" t="s">
        <v>562</v>
      </c>
      <c r="G391" s="40"/>
      <c r="H391" s="40"/>
      <c r="I391" s="196"/>
      <c r="J391" s="40"/>
      <c r="K391" s="40"/>
      <c r="L391" s="43"/>
      <c r="M391" s="197"/>
      <c r="N391" s="198"/>
      <c r="O391" s="68"/>
      <c r="P391" s="68"/>
      <c r="Q391" s="68"/>
      <c r="R391" s="68"/>
      <c r="S391" s="68"/>
      <c r="T391" s="68"/>
      <c r="U391" s="69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T391" s="21" t="s">
        <v>217</v>
      </c>
      <c r="AU391" s="21" t="s">
        <v>83</v>
      </c>
    </row>
    <row r="392" spans="1:65" s="2" customFormat="1" ht="11.25">
      <c r="A392" s="38"/>
      <c r="B392" s="39"/>
      <c r="C392" s="40"/>
      <c r="D392" s="199" t="s">
        <v>219</v>
      </c>
      <c r="E392" s="40"/>
      <c r="F392" s="200" t="s">
        <v>563</v>
      </c>
      <c r="G392" s="40"/>
      <c r="H392" s="40"/>
      <c r="I392" s="196"/>
      <c r="J392" s="40"/>
      <c r="K392" s="40"/>
      <c r="L392" s="43"/>
      <c r="M392" s="197"/>
      <c r="N392" s="198"/>
      <c r="O392" s="68"/>
      <c r="P392" s="68"/>
      <c r="Q392" s="68"/>
      <c r="R392" s="68"/>
      <c r="S392" s="68"/>
      <c r="T392" s="68"/>
      <c r="U392" s="69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21" t="s">
        <v>219</v>
      </c>
      <c r="AU392" s="21" t="s">
        <v>83</v>
      </c>
    </row>
    <row r="393" spans="1:65" s="2" customFormat="1" ht="24.2" customHeight="1">
      <c r="A393" s="38"/>
      <c r="B393" s="39"/>
      <c r="C393" s="182" t="s">
        <v>564</v>
      </c>
      <c r="D393" s="182" t="s">
        <v>212</v>
      </c>
      <c r="E393" s="183" t="s">
        <v>565</v>
      </c>
      <c r="F393" s="184" t="s">
        <v>566</v>
      </c>
      <c r="G393" s="185" t="s">
        <v>548</v>
      </c>
      <c r="H393" s="186">
        <v>209.92</v>
      </c>
      <c r="I393" s="187"/>
      <c r="J393" s="186">
        <f>ROUND(I393*H393,2)</f>
        <v>0</v>
      </c>
      <c r="K393" s="184" t="s">
        <v>215</v>
      </c>
      <c r="L393" s="43"/>
      <c r="M393" s="188" t="s">
        <v>18</v>
      </c>
      <c r="N393" s="189" t="s">
        <v>42</v>
      </c>
      <c r="O393" s="68"/>
      <c r="P393" s="190">
        <f>O393*H393</f>
        <v>0</v>
      </c>
      <c r="Q393" s="190">
        <v>0</v>
      </c>
      <c r="R393" s="190">
        <f>Q393*H393</f>
        <v>0</v>
      </c>
      <c r="S393" s="190">
        <v>0</v>
      </c>
      <c r="T393" s="190">
        <f>S393*H393</f>
        <v>0</v>
      </c>
      <c r="U393" s="191" t="s">
        <v>18</v>
      </c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R393" s="192" t="s">
        <v>89</v>
      </c>
      <c r="AT393" s="192" t="s">
        <v>212</v>
      </c>
      <c r="AU393" s="192" t="s">
        <v>83</v>
      </c>
      <c r="AY393" s="21" t="s">
        <v>208</v>
      </c>
      <c r="BE393" s="193">
        <f>IF(N393="základní",J393,0)</f>
        <v>0</v>
      </c>
      <c r="BF393" s="193">
        <f>IF(N393="snížená",J393,0)</f>
        <v>0</v>
      </c>
      <c r="BG393" s="193">
        <f>IF(N393="zákl. přenesená",J393,0)</f>
        <v>0</v>
      </c>
      <c r="BH393" s="193">
        <f>IF(N393="sníž. přenesená",J393,0)</f>
        <v>0</v>
      </c>
      <c r="BI393" s="193">
        <f>IF(N393="nulová",J393,0)</f>
        <v>0</v>
      </c>
      <c r="BJ393" s="21" t="s">
        <v>76</v>
      </c>
      <c r="BK393" s="193">
        <f>ROUND(I393*H393,2)</f>
        <v>0</v>
      </c>
      <c r="BL393" s="21" t="s">
        <v>89</v>
      </c>
      <c r="BM393" s="192" t="s">
        <v>567</v>
      </c>
    </row>
    <row r="394" spans="1:65" s="2" customFormat="1" ht="19.5">
      <c r="A394" s="38"/>
      <c r="B394" s="39"/>
      <c r="C394" s="40"/>
      <c r="D394" s="194" t="s">
        <v>217</v>
      </c>
      <c r="E394" s="40"/>
      <c r="F394" s="195" t="s">
        <v>568</v>
      </c>
      <c r="G394" s="40"/>
      <c r="H394" s="40"/>
      <c r="I394" s="196"/>
      <c r="J394" s="40"/>
      <c r="K394" s="40"/>
      <c r="L394" s="43"/>
      <c r="M394" s="197"/>
      <c r="N394" s="198"/>
      <c r="O394" s="68"/>
      <c r="P394" s="68"/>
      <c r="Q394" s="68"/>
      <c r="R394" s="68"/>
      <c r="S394" s="68"/>
      <c r="T394" s="68"/>
      <c r="U394" s="69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T394" s="21" t="s">
        <v>217</v>
      </c>
      <c r="AU394" s="21" t="s">
        <v>83</v>
      </c>
    </row>
    <row r="395" spans="1:65" s="2" customFormat="1" ht="11.25">
      <c r="A395" s="38"/>
      <c r="B395" s="39"/>
      <c r="C395" s="40"/>
      <c r="D395" s="199" t="s">
        <v>219</v>
      </c>
      <c r="E395" s="40"/>
      <c r="F395" s="200" t="s">
        <v>569</v>
      </c>
      <c r="G395" s="40"/>
      <c r="H395" s="40"/>
      <c r="I395" s="196"/>
      <c r="J395" s="40"/>
      <c r="K395" s="40"/>
      <c r="L395" s="43"/>
      <c r="M395" s="197"/>
      <c r="N395" s="198"/>
      <c r="O395" s="68"/>
      <c r="P395" s="68"/>
      <c r="Q395" s="68"/>
      <c r="R395" s="68"/>
      <c r="S395" s="68"/>
      <c r="T395" s="68"/>
      <c r="U395" s="69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21" t="s">
        <v>219</v>
      </c>
      <c r="AU395" s="21" t="s">
        <v>83</v>
      </c>
    </row>
    <row r="396" spans="1:65" s="2" customFormat="1" ht="24.2" customHeight="1">
      <c r="A396" s="38"/>
      <c r="B396" s="39"/>
      <c r="C396" s="182" t="s">
        <v>570</v>
      </c>
      <c r="D396" s="182" t="s">
        <v>212</v>
      </c>
      <c r="E396" s="183" t="s">
        <v>571</v>
      </c>
      <c r="F396" s="184" t="s">
        <v>572</v>
      </c>
      <c r="G396" s="185" t="s">
        <v>548</v>
      </c>
      <c r="H396" s="186">
        <v>4618.24</v>
      </c>
      <c r="I396" s="187"/>
      <c r="J396" s="186">
        <f>ROUND(I396*H396,2)</f>
        <v>0</v>
      </c>
      <c r="K396" s="184" t="s">
        <v>215</v>
      </c>
      <c r="L396" s="43"/>
      <c r="M396" s="188" t="s">
        <v>18</v>
      </c>
      <c r="N396" s="189" t="s">
        <v>42</v>
      </c>
      <c r="O396" s="68"/>
      <c r="P396" s="190">
        <f>O396*H396</f>
        <v>0</v>
      </c>
      <c r="Q396" s="190">
        <v>0</v>
      </c>
      <c r="R396" s="190">
        <f>Q396*H396</f>
        <v>0</v>
      </c>
      <c r="S396" s="190">
        <v>0</v>
      </c>
      <c r="T396" s="190">
        <f>S396*H396</f>
        <v>0</v>
      </c>
      <c r="U396" s="191" t="s">
        <v>18</v>
      </c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92" t="s">
        <v>89</v>
      </c>
      <c r="AT396" s="192" t="s">
        <v>212</v>
      </c>
      <c r="AU396" s="192" t="s">
        <v>83</v>
      </c>
      <c r="AY396" s="21" t="s">
        <v>208</v>
      </c>
      <c r="BE396" s="193">
        <f>IF(N396="základní",J396,0)</f>
        <v>0</v>
      </c>
      <c r="BF396" s="193">
        <f>IF(N396="snížená",J396,0)</f>
        <v>0</v>
      </c>
      <c r="BG396" s="193">
        <f>IF(N396="zákl. přenesená",J396,0)</f>
        <v>0</v>
      </c>
      <c r="BH396" s="193">
        <f>IF(N396="sníž. přenesená",J396,0)</f>
        <v>0</v>
      </c>
      <c r="BI396" s="193">
        <f>IF(N396="nulová",J396,0)</f>
        <v>0</v>
      </c>
      <c r="BJ396" s="21" t="s">
        <v>76</v>
      </c>
      <c r="BK396" s="193">
        <f>ROUND(I396*H396,2)</f>
        <v>0</v>
      </c>
      <c r="BL396" s="21" t="s">
        <v>89</v>
      </c>
      <c r="BM396" s="192" t="s">
        <v>573</v>
      </c>
    </row>
    <row r="397" spans="1:65" s="2" customFormat="1" ht="29.25">
      <c r="A397" s="38"/>
      <c r="B397" s="39"/>
      <c r="C397" s="40"/>
      <c r="D397" s="194" t="s">
        <v>217</v>
      </c>
      <c r="E397" s="40"/>
      <c r="F397" s="195" t="s">
        <v>574</v>
      </c>
      <c r="G397" s="40"/>
      <c r="H397" s="40"/>
      <c r="I397" s="196"/>
      <c r="J397" s="40"/>
      <c r="K397" s="40"/>
      <c r="L397" s="43"/>
      <c r="M397" s="197"/>
      <c r="N397" s="198"/>
      <c r="O397" s="68"/>
      <c r="P397" s="68"/>
      <c r="Q397" s="68"/>
      <c r="R397" s="68"/>
      <c r="S397" s="68"/>
      <c r="T397" s="68"/>
      <c r="U397" s="69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21" t="s">
        <v>217</v>
      </c>
      <c r="AU397" s="21" t="s">
        <v>83</v>
      </c>
    </row>
    <row r="398" spans="1:65" s="2" customFormat="1" ht="11.25">
      <c r="A398" s="38"/>
      <c r="B398" s="39"/>
      <c r="C398" s="40"/>
      <c r="D398" s="199" t="s">
        <v>219</v>
      </c>
      <c r="E398" s="40"/>
      <c r="F398" s="200" t="s">
        <v>575</v>
      </c>
      <c r="G398" s="40"/>
      <c r="H398" s="40"/>
      <c r="I398" s="196"/>
      <c r="J398" s="40"/>
      <c r="K398" s="40"/>
      <c r="L398" s="43"/>
      <c r="M398" s="197"/>
      <c r="N398" s="198"/>
      <c r="O398" s="68"/>
      <c r="P398" s="68"/>
      <c r="Q398" s="68"/>
      <c r="R398" s="68"/>
      <c r="S398" s="68"/>
      <c r="T398" s="68"/>
      <c r="U398" s="69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T398" s="21" t="s">
        <v>219</v>
      </c>
      <c r="AU398" s="21" t="s">
        <v>83</v>
      </c>
    </row>
    <row r="399" spans="1:65" s="14" customFormat="1" ht="11.25">
      <c r="B399" s="211"/>
      <c r="C399" s="212"/>
      <c r="D399" s="194" t="s">
        <v>221</v>
      </c>
      <c r="E399" s="212"/>
      <c r="F399" s="214" t="s">
        <v>576</v>
      </c>
      <c r="G399" s="212"/>
      <c r="H399" s="215">
        <v>4618.24</v>
      </c>
      <c r="I399" s="216"/>
      <c r="J399" s="212"/>
      <c r="K399" s="212"/>
      <c r="L399" s="217"/>
      <c r="M399" s="218"/>
      <c r="N399" s="219"/>
      <c r="O399" s="219"/>
      <c r="P399" s="219"/>
      <c r="Q399" s="219"/>
      <c r="R399" s="219"/>
      <c r="S399" s="219"/>
      <c r="T399" s="219"/>
      <c r="U399" s="220"/>
      <c r="AT399" s="221" t="s">
        <v>221</v>
      </c>
      <c r="AU399" s="221" t="s">
        <v>83</v>
      </c>
      <c r="AV399" s="14" t="s">
        <v>80</v>
      </c>
      <c r="AW399" s="14" t="s">
        <v>4</v>
      </c>
      <c r="AX399" s="14" t="s">
        <v>76</v>
      </c>
      <c r="AY399" s="221" t="s">
        <v>208</v>
      </c>
    </row>
    <row r="400" spans="1:65" s="2" customFormat="1" ht="33" customHeight="1">
      <c r="A400" s="38"/>
      <c r="B400" s="39"/>
      <c r="C400" s="182" t="s">
        <v>577</v>
      </c>
      <c r="D400" s="182" t="s">
        <v>212</v>
      </c>
      <c r="E400" s="183" t="s">
        <v>578</v>
      </c>
      <c r="F400" s="184" t="s">
        <v>579</v>
      </c>
      <c r="G400" s="185" t="s">
        <v>548</v>
      </c>
      <c r="H400" s="186">
        <v>203.03</v>
      </c>
      <c r="I400" s="187"/>
      <c r="J400" s="186">
        <f>ROUND(I400*H400,2)</f>
        <v>0</v>
      </c>
      <c r="K400" s="184" t="s">
        <v>215</v>
      </c>
      <c r="L400" s="43"/>
      <c r="M400" s="188" t="s">
        <v>18</v>
      </c>
      <c r="N400" s="189" t="s">
        <v>42</v>
      </c>
      <c r="O400" s="68"/>
      <c r="P400" s="190">
        <f>O400*H400</f>
        <v>0</v>
      </c>
      <c r="Q400" s="190">
        <v>0</v>
      </c>
      <c r="R400" s="190">
        <f>Q400*H400</f>
        <v>0</v>
      </c>
      <c r="S400" s="190">
        <v>0</v>
      </c>
      <c r="T400" s="190">
        <f>S400*H400</f>
        <v>0</v>
      </c>
      <c r="U400" s="191" t="s">
        <v>18</v>
      </c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92" t="s">
        <v>89</v>
      </c>
      <c r="AT400" s="192" t="s">
        <v>212</v>
      </c>
      <c r="AU400" s="192" t="s">
        <v>83</v>
      </c>
      <c r="AY400" s="21" t="s">
        <v>208</v>
      </c>
      <c r="BE400" s="193">
        <f>IF(N400="základní",J400,0)</f>
        <v>0</v>
      </c>
      <c r="BF400" s="193">
        <f>IF(N400="snížená",J400,0)</f>
        <v>0</v>
      </c>
      <c r="BG400" s="193">
        <f>IF(N400="zákl. přenesená",J400,0)</f>
        <v>0</v>
      </c>
      <c r="BH400" s="193">
        <f>IF(N400="sníž. přenesená",J400,0)</f>
        <v>0</v>
      </c>
      <c r="BI400" s="193">
        <f>IF(N400="nulová",J400,0)</f>
        <v>0</v>
      </c>
      <c r="BJ400" s="21" t="s">
        <v>76</v>
      </c>
      <c r="BK400" s="193">
        <f>ROUND(I400*H400,2)</f>
        <v>0</v>
      </c>
      <c r="BL400" s="21" t="s">
        <v>89</v>
      </c>
      <c r="BM400" s="192" t="s">
        <v>580</v>
      </c>
    </row>
    <row r="401" spans="1:51" s="2" customFormat="1" ht="29.25">
      <c r="A401" s="38"/>
      <c r="B401" s="39"/>
      <c r="C401" s="40"/>
      <c r="D401" s="194" t="s">
        <v>217</v>
      </c>
      <c r="E401" s="40"/>
      <c r="F401" s="195" t="s">
        <v>581</v>
      </c>
      <c r="G401" s="40"/>
      <c r="H401" s="40"/>
      <c r="I401" s="196"/>
      <c r="J401" s="40"/>
      <c r="K401" s="40"/>
      <c r="L401" s="43"/>
      <c r="M401" s="197"/>
      <c r="N401" s="198"/>
      <c r="O401" s="68"/>
      <c r="P401" s="68"/>
      <c r="Q401" s="68"/>
      <c r="R401" s="68"/>
      <c r="S401" s="68"/>
      <c r="T401" s="68"/>
      <c r="U401" s="69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21" t="s">
        <v>217</v>
      </c>
      <c r="AU401" s="21" t="s">
        <v>83</v>
      </c>
    </row>
    <row r="402" spans="1:51" s="2" customFormat="1" ht="11.25">
      <c r="A402" s="38"/>
      <c r="B402" s="39"/>
      <c r="C402" s="40"/>
      <c r="D402" s="199" t="s">
        <v>219</v>
      </c>
      <c r="E402" s="40"/>
      <c r="F402" s="200" t="s">
        <v>582</v>
      </c>
      <c r="G402" s="40"/>
      <c r="H402" s="40"/>
      <c r="I402" s="196"/>
      <c r="J402" s="40"/>
      <c r="K402" s="40"/>
      <c r="L402" s="43"/>
      <c r="M402" s="197"/>
      <c r="N402" s="198"/>
      <c r="O402" s="68"/>
      <c r="P402" s="68"/>
      <c r="Q402" s="68"/>
      <c r="R402" s="68"/>
      <c r="S402" s="68"/>
      <c r="T402" s="68"/>
      <c r="U402" s="69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T402" s="21" t="s">
        <v>219</v>
      </c>
      <c r="AU402" s="21" t="s">
        <v>83</v>
      </c>
    </row>
    <row r="403" spans="1:51" s="13" customFormat="1" ht="11.25">
      <c r="B403" s="201"/>
      <c r="C403" s="202"/>
      <c r="D403" s="194" t="s">
        <v>221</v>
      </c>
      <c r="E403" s="203" t="s">
        <v>18</v>
      </c>
      <c r="F403" s="204" t="s">
        <v>583</v>
      </c>
      <c r="G403" s="202"/>
      <c r="H403" s="203" t="s">
        <v>18</v>
      </c>
      <c r="I403" s="205"/>
      <c r="J403" s="202"/>
      <c r="K403" s="202"/>
      <c r="L403" s="206"/>
      <c r="M403" s="207"/>
      <c r="N403" s="208"/>
      <c r="O403" s="208"/>
      <c r="P403" s="208"/>
      <c r="Q403" s="208"/>
      <c r="R403" s="208"/>
      <c r="S403" s="208"/>
      <c r="T403" s="208"/>
      <c r="U403" s="209"/>
      <c r="AT403" s="210" t="s">
        <v>221</v>
      </c>
      <c r="AU403" s="210" t="s">
        <v>83</v>
      </c>
      <c r="AV403" s="13" t="s">
        <v>76</v>
      </c>
      <c r="AW403" s="13" t="s">
        <v>33</v>
      </c>
      <c r="AX403" s="13" t="s">
        <v>71</v>
      </c>
      <c r="AY403" s="210" t="s">
        <v>208</v>
      </c>
    </row>
    <row r="404" spans="1:51" s="14" customFormat="1" ht="11.25">
      <c r="B404" s="211"/>
      <c r="C404" s="212"/>
      <c r="D404" s="194" t="s">
        <v>221</v>
      </c>
      <c r="E404" s="213" t="s">
        <v>18</v>
      </c>
      <c r="F404" s="214" t="s">
        <v>584</v>
      </c>
      <c r="G404" s="212"/>
      <c r="H404" s="215">
        <v>209.92</v>
      </c>
      <c r="I404" s="216"/>
      <c r="J404" s="212"/>
      <c r="K404" s="212"/>
      <c r="L404" s="217"/>
      <c r="M404" s="218"/>
      <c r="N404" s="219"/>
      <c r="O404" s="219"/>
      <c r="P404" s="219"/>
      <c r="Q404" s="219"/>
      <c r="R404" s="219"/>
      <c r="S404" s="219"/>
      <c r="T404" s="219"/>
      <c r="U404" s="220"/>
      <c r="AT404" s="221" t="s">
        <v>221</v>
      </c>
      <c r="AU404" s="221" t="s">
        <v>83</v>
      </c>
      <c r="AV404" s="14" t="s">
        <v>80</v>
      </c>
      <c r="AW404" s="14" t="s">
        <v>33</v>
      </c>
      <c r="AX404" s="14" t="s">
        <v>71</v>
      </c>
      <c r="AY404" s="221" t="s">
        <v>208</v>
      </c>
    </row>
    <row r="405" spans="1:51" s="13" customFormat="1" ht="11.25">
      <c r="B405" s="201"/>
      <c r="C405" s="202"/>
      <c r="D405" s="194" t="s">
        <v>221</v>
      </c>
      <c r="E405" s="203" t="s">
        <v>18</v>
      </c>
      <c r="F405" s="204" t="s">
        <v>585</v>
      </c>
      <c r="G405" s="202"/>
      <c r="H405" s="203" t="s">
        <v>18</v>
      </c>
      <c r="I405" s="205"/>
      <c r="J405" s="202"/>
      <c r="K405" s="202"/>
      <c r="L405" s="206"/>
      <c r="M405" s="207"/>
      <c r="N405" s="208"/>
      <c r="O405" s="208"/>
      <c r="P405" s="208"/>
      <c r="Q405" s="208"/>
      <c r="R405" s="208"/>
      <c r="S405" s="208"/>
      <c r="T405" s="208"/>
      <c r="U405" s="209"/>
      <c r="AT405" s="210" t="s">
        <v>221</v>
      </c>
      <c r="AU405" s="210" t="s">
        <v>83</v>
      </c>
      <c r="AV405" s="13" t="s">
        <v>76</v>
      </c>
      <c r="AW405" s="13" t="s">
        <v>33</v>
      </c>
      <c r="AX405" s="13" t="s">
        <v>71</v>
      </c>
      <c r="AY405" s="210" t="s">
        <v>208</v>
      </c>
    </row>
    <row r="406" spans="1:51" s="13" customFormat="1" ht="11.25">
      <c r="B406" s="201"/>
      <c r="C406" s="202"/>
      <c r="D406" s="194" t="s">
        <v>221</v>
      </c>
      <c r="E406" s="203" t="s">
        <v>18</v>
      </c>
      <c r="F406" s="204" t="s">
        <v>586</v>
      </c>
      <c r="G406" s="202"/>
      <c r="H406" s="203" t="s">
        <v>18</v>
      </c>
      <c r="I406" s="205"/>
      <c r="J406" s="202"/>
      <c r="K406" s="202"/>
      <c r="L406" s="206"/>
      <c r="M406" s="207"/>
      <c r="N406" s="208"/>
      <c r="O406" s="208"/>
      <c r="P406" s="208"/>
      <c r="Q406" s="208"/>
      <c r="R406" s="208"/>
      <c r="S406" s="208"/>
      <c r="T406" s="208"/>
      <c r="U406" s="209"/>
      <c r="AT406" s="210" t="s">
        <v>221</v>
      </c>
      <c r="AU406" s="210" t="s">
        <v>83</v>
      </c>
      <c r="AV406" s="13" t="s">
        <v>76</v>
      </c>
      <c r="AW406" s="13" t="s">
        <v>33</v>
      </c>
      <c r="AX406" s="13" t="s">
        <v>71</v>
      </c>
      <c r="AY406" s="210" t="s">
        <v>208</v>
      </c>
    </row>
    <row r="407" spans="1:51" s="14" customFormat="1" ht="11.25">
      <c r="B407" s="211"/>
      <c r="C407" s="212"/>
      <c r="D407" s="194" t="s">
        <v>221</v>
      </c>
      <c r="E407" s="213" t="s">
        <v>18</v>
      </c>
      <c r="F407" s="214" t="s">
        <v>587</v>
      </c>
      <c r="G407" s="212"/>
      <c r="H407" s="215">
        <v>-1.84</v>
      </c>
      <c r="I407" s="216"/>
      <c r="J407" s="212"/>
      <c r="K407" s="212"/>
      <c r="L407" s="217"/>
      <c r="M407" s="218"/>
      <c r="N407" s="219"/>
      <c r="O407" s="219"/>
      <c r="P407" s="219"/>
      <c r="Q407" s="219"/>
      <c r="R407" s="219"/>
      <c r="S407" s="219"/>
      <c r="T407" s="219"/>
      <c r="U407" s="220"/>
      <c r="AT407" s="221" t="s">
        <v>221</v>
      </c>
      <c r="AU407" s="221" t="s">
        <v>83</v>
      </c>
      <c r="AV407" s="14" t="s">
        <v>80</v>
      </c>
      <c r="AW407" s="14" t="s">
        <v>33</v>
      </c>
      <c r="AX407" s="14" t="s">
        <v>71</v>
      </c>
      <c r="AY407" s="221" t="s">
        <v>208</v>
      </c>
    </row>
    <row r="408" spans="1:51" s="13" customFormat="1" ht="11.25">
      <c r="B408" s="201"/>
      <c r="C408" s="202"/>
      <c r="D408" s="194" t="s">
        <v>221</v>
      </c>
      <c r="E408" s="203" t="s">
        <v>18</v>
      </c>
      <c r="F408" s="204" t="s">
        <v>588</v>
      </c>
      <c r="G408" s="202"/>
      <c r="H408" s="203" t="s">
        <v>18</v>
      </c>
      <c r="I408" s="205"/>
      <c r="J408" s="202"/>
      <c r="K408" s="202"/>
      <c r="L408" s="206"/>
      <c r="M408" s="207"/>
      <c r="N408" s="208"/>
      <c r="O408" s="208"/>
      <c r="P408" s="208"/>
      <c r="Q408" s="208"/>
      <c r="R408" s="208"/>
      <c r="S408" s="208"/>
      <c r="T408" s="208"/>
      <c r="U408" s="209"/>
      <c r="AT408" s="210" t="s">
        <v>221</v>
      </c>
      <c r="AU408" s="210" t="s">
        <v>83</v>
      </c>
      <c r="AV408" s="13" t="s">
        <v>76</v>
      </c>
      <c r="AW408" s="13" t="s">
        <v>33</v>
      </c>
      <c r="AX408" s="13" t="s">
        <v>71</v>
      </c>
      <c r="AY408" s="210" t="s">
        <v>208</v>
      </c>
    </row>
    <row r="409" spans="1:51" s="14" customFormat="1" ht="11.25">
      <c r="B409" s="211"/>
      <c r="C409" s="212"/>
      <c r="D409" s="194" t="s">
        <v>221</v>
      </c>
      <c r="E409" s="213" t="s">
        <v>18</v>
      </c>
      <c r="F409" s="214" t="s">
        <v>589</v>
      </c>
      <c r="G409" s="212"/>
      <c r="H409" s="215">
        <v>-0.01</v>
      </c>
      <c r="I409" s="216"/>
      <c r="J409" s="212"/>
      <c r="K409" s="212"/>
      <c r="L409" s="217"/>
      <c r="M409" s="218"/>
      <c r="N409" s="219"/>
      <c r="O409" s="219"/>
      <c r="P409" s="219"/>
      <c r="Q409" s="219"/>
      <c r="R409" s="219"/>
      <c r="S409" s="219"/>
      <c r="T409" s="219"/>
      <c r="U409" s="220"/>
      <c r="AT409" s="221" t="s">
        <v>221</v>
      </c>
      <c r="AU409" s="221" t="s">
        <v>83</v>
      </c>
      <c r="AV409" s="14" t="s">
        <v>80</v>
      </c>
      <c r="AW409" s="14" t="s">
        <v>33</v>
      </c>
      <c r="AX409" s="14" t="s">
        <v>71</v>
      </c>
      <c r="AY409" s="221" t="s">
        <v>208</v>
      </c>
    </row>
    <row r="410" spans="1:51" s="13" customFormat="1" ht="11.25">
      <c r="B410" s="201"/>
      <c r="C410" s="202"/>
      <c r="D410" s="194" t="s">
        <v>221</v>
      </c>
      <c r="E410" s="203" t="s">
        <v>18</v>
      </c>
      <c r="F410" s="204" t="s">
        <v>590</v>
      </c>
      <c r="G410" s="202"/>
      <c r="H410" s="203" t="s">
        <v>18</v>
      </c>
      <c r="I410" s="205"/>
      <c r="J410" s="202"/>
      <c r="K410" s="202"/>
      <c r="L410" s="206"/>
      <c r="M410" s="207"/>
      <c r="N410" s="208"/>
      <c r="O410" s="208"/>
      <c r="P410" s="208"/>
      <c r="Q410" s="208"/>
      <c r="R410" s="208"/>
      <c r="S410" s="208"/>
      <c r="T410" s="208"/>
      <c r="U410" s="209"/>
      <c r="AT410" s="210" t="s">
        <v>221</v>
      </c>
      <c r="AU410" s="210" t="s">
        <v>83</v>
      </c>
      <c r="AV410" s="13" t="s">
        <v>76</v>
      </c>
      <c r="AW410" s="13" t="s">
        <v>33</v>
      </c>
      <c r="AX410" s="13" t="s">
        <v>71</v>
      </c>
      <c r="AY410" s="210" t="s">
        <v>208</v>
      </c>
    </row>
    <row r="411" spans="1:51" s="14" customFormat="1" ht="11.25">
      <c r="B411" s="211"/>
      <c r="C411" s="212"/>
      <c r="D411" s="194" t="s">
        <v>221</v>
      </c>
      <c r="E411" s="213" t="s">
        <v>18</v>
      </c>
      <c r="F411" s="214" t="s">
        <v>591</v>
      </c>
      <c r="G411" s="212"/>
      <c r="H411" s="215">
        <v>-0.02</v>
      </c>
      <c r="I411" s="216"/>
      <c r="J411" s="212"/>
      <c r="K411" s="212"/>
      <c r="L411" s="217"/>
      <c r="M411" s="218"/>
      <c r="N411" s="219"/>
      <c r="O411" s="219"/>
      <c r="P411" s="219"/>
      <c r="Q411" s="219"/>
      <c r="R411" s="219"/>
      <c r="S411" s="219"/>
      <c r="T411" s="219"/>
      <c r="U411" s="220"/>
      <c r="AT411" s="221" t="s">
        <v>221</v>
      </c>
      <c r="AU411" s="221" t="s">
        <v>83</v>
      </c>
      <c r="AV411" s="14" t="s">
        <v>80</v>
      </c>
      <c r="AW411" s="14" t="s">
        <v>33</v>
      </c>
      <c r="AX411" s="14" t="s">
        <v>71</v>
      </c>
      <c r="AY411" s="221" t="s">
        <v>208</v>
      </c>
    </row>
    <row r="412" spans="1:51" s="13" customFormat="1" ht="11.25">
      <c r="B412" s="201"/>
      <c r="C412" s="202"/>
      <c r="D412" s="194" t="s">
        <v>221</v>
      </c>
      <c r="E412" s="203" t="s">
        <v>18</v>
      </c>
      <c r="F412" s="204" t="s">
        <v>592</v>
      </c>
      <c r="G412" s="202"/>
      <c r="H412" s="203" t="s">
        <v>18</v>
      </c>
      <c r="I412" s="205"/>
      <c r="J412" s="202"/>
      <c r="K412" s="202"/>
      <c r="L412" s="206"/>
      <c r="M412" s="207"/>
      <c r="N412" s="208"/>
      <c r="O412" s="208"/>
      <c r="P412" s="208"/>
      <c r="Q412" s="208"/>
      <c r="R412" s="208"/>
      <c r="S412" s="208"/>
      <c r="T412" s="208"/>
      <c r="U412" s="209"/>
      <c r="AT412" s="210" t="s">
        <v>221</v>
      </c>
      <c r="AU412" s="210" t="s">
        <v>83</v>
      </c>
      <c r="AV412" s="13" t="s">
        <v>76</v>
      </c>
      <c r="AW412" s="13" t="s">
        <v>33</v>
      </c>
      <c r="AX412" s="13" t="s">
        <v>71</v>
      </c>
      <c r="AY412" s="210" t="s">
        <v>208</v>
      </c>
    </row>
    <row r="413" spans="1:51" s="14" customFormat="1" ht="11.25">
      <c r="B413" s="211"/>
      <c r="C413" s="212"/>
      <c r="D413" s="194" t="s">
        <v>221</v>
      </c>
      <c r="E413" s="213" t="s">
        <v>18</v>
      </c>
      <c r="F413" s="214" t="s">
        <v>593</v>
      </c>
      <c r="G413" s="212"/>
      <c r="H413" s="215">
        <v>-0.04</v>
      </c>
      <c r="I413" s="216"/>
      <c r="J413" s="212"/>
      <c r="K413" s="212"/>
      <c r="L413" s="217"/>
      <c r="M413" s="218"/>
      <c r="N413" s="219"/>
      <c r="O413" s="219"/>
      <c r="P413" s="219"/>
      <c r="Q413" s="219"/>
      <c r="R413" s="219"/>
      <c r="S413" s="219"/>
      <c r="T413" s="219"/>
      <c r="U413" s="220"/>
      <c r="AT413" s="221" t="s">
        <v>221</v>
      </c>
      <c r="AU413" s="221" t="s">
        <v>83</v>
      </c>
      <c r="AV413" s="14" t="s">
        <v>80</v>
      </c>
      <c r="AW413" s="14" t="s">
        <v>33</v>
      </c>
      <c r="AX413" s="14" t="s">
        <v>71</v>
      </c>
      <c r="AY413" s="221" t="s">
        <v>208</v>
      </c>
    </row>
    <row r="414" spans="1:51" s="14" customFormat="1" ht="11.25">
      <c r="B414" s="211"/>
      <c r="C414" s="212"/>
      <c r="D414" s="194" t="s">
        <v>221</v>
      </c>
      <c r="E414" s="213" t="s">
        <v>18</v>
      </c>
      <c r="F414" s="214" t="s">
        <v>594</v>
      </c>
      <c r="G414" s="212"/>
      <c r="H414" s="215">
        <v>-0.46</v>
      </c>
      <c r="I414" s="216"/>
      <c r="J414" s="212"/>
      <c r="K414" s="212"/>
      <c r="L414" s="217"/>
      <c r="M414" s="218"/>
      <c r="N414" s="219"/>
      <c r="O414" s="219"/>
      <c r="P414" s="219"/>
      <c r="Q414" s="219"/>
      <c r="R414" s="219"/>
      <c r="S414" s="219"/>
      <c r="T414" s="219"/>
      <c r="U414" s="220"/>
      <c r="AT414" s="221" t="s">
        <v>221</v>
      </c>
      <c r="AU414" s="221" t="s">
        <v>83</v>
      </c>
      <c r="AV414" s="14" t="s">
        <v>80</v>
      </c>
      <c r="AW414" s="14" t="s">
        <v>33</v>
      </c>
      <c r="AX414" s="14" t="s">
        <v>71</v>
      </c>
      <c r="AY414" s="221" t="s">
        <v>208</v>
      </c>
    </row>
    <row r="415" spans="1:51" s="13" customFormat="1" ht="11.25">
      <c r="B415" s="201"/>
      <c r="C415" s="202"/>
      <c r="D415" s="194" t="s">
        <v>221</v>
      </c>
      <c r="E415" s="203" t="s">
        <v>18</v>
      </c>
      <c r="F415" s="204" t="s">
        <v>595</v>
      </c>
      <c r="G415" s="202"/>
      <c r="H415" s="203" t="s">
        <v>18</v>
      </c>
      <c r="I415" s="205"/>
      <c r="J415" s="202"/>
      <c r="K415" s="202"/>
      <c r="L415" s="206"/>
      <c r="M415" s="207"/>
      <c r="N415" s="208"/>
      <c r="O415" s="208"/>
      <c r="P415" s="208"/>
      <c r="Q415" s="208"/>
      <c r="R415" s="208"/>
      <c r="S415" s="208"/>
      <c r="T415" s="208"/>
      <c r="U415" s="209"/>
      <c r="AT415" s="210" t="s">
        <v>221</v>
      </c>
      <c r="AU415" s="210" t="s">
        <v>83</v>
      </c>
      <c r="AV415" s="13" t="s">
        <v>76</v>
      </c>
      <c r="AW415" s="13" t="s">
        <v>33</v>
      </c>
      <c r="AX415" s="13" t="s">
        <v>71</v>
      </c>
      <c r="AY415" s="210" t="s">
        <v>208</v>
      </c>
    </row>
    <row r="416" spans="1:51" s="14" customFormat="1" ht="11.25">
      <c r="B416" s="211"/>
      <c r="C416" s="212"/>
      <c r="D416" s="194" t="s">
        <v>221</v>
      </c>
      <c r="E416" s="213" t="s">
        <v>18</v>
      </c>
      <c r="F416" s="214" t="s">
        <v>596</v>
      </c>
      <c r="G416" s="212"/>
      <c r="H416" s="215">
        <v>-0.71</v>
      </c>
      <c r="I416" s="216"/>
      <c r="J416" s="212"/>
      <c r="K416" s="212"/>
      <c r="L416" s="217"/>
      <c r="M416" s="218"/>
      <c r="N416" s="219"/>
      <c r="O416" s="219"/>
      <c r="P416" s="219"/>
      <c r="Q416" s="219"/>
      <c r="R416" s="219"/>
      <c r="S416" s="219"/>
      <c r="T416" s="219"/>
      <c r="U416" s="220"/>
      <c r="AT416" s="221" t="s">
        <v>221</v>
      </c>
      <c r="AU416" s="221" t="s">
        <v>83</v>
      </c>
      <c r="AV416" s="14" t="s">
        <v>80</v>
      </c>
      <c r="AW416" s="14" t="s">
        <v>33</v>
      </c>
      <c r="AX416" s="14" t="s">
        <v>71</v>
      </c>
      <c r="AY416" s="221" t="s">
        <v>208</v>
      </c>
    </row>
    <row r="417" spans="1:65" s="13" customFormat="1" ht="11.25">
      <c r="B417" s="201"/>
      <c r="C417" s="202"/>
      <c r="D417" s="194" t="s">
        <v>221</v>
      </c>
      <c r="E417" s="203" t="s">
        <v>18</v>
      </c>
      <c r="F417" s="204" t="s">
        <v>597</v>
      </c>
      <c r="G417" s="202"/>
      <c r="H417" s="203" t="s">
        <v>18</v>
      </c>
      <c r="I417" s="205"/>
      <c r="J417" s="202"/>
      <c r="K417" s="202"/>
      <c r="L417" s="206"/>
      <c r="M417" s="207"/>
      <c r="N417" s="208"/>
      <c r="O417" s="208"/>
      <c r="P417" s="208"/>
      <c r="Q417" s="208"/>
      <c r="R417" s="208"/>
      <c r="S417" s="208"/>
      <c r="T417" s="208"/>
      <c r="U417" s="209"/>
      <c r="AT417" s="210" t="s">
        <v>221</v>
      </c>
      <c r="AU417" s="210" t="s">
        <v>83</v>
      </c>
      <c r="AV417" s="13" t="s">
        <v>76</v>
      </c>
      <c r="AW417" s="13" t="s">
        <v>33</v>
      </c>
      <c r="AX417" s="13" t="s">
        <v>71</v>
      </c>
      <c r="AY417" s="210" t="s">
        <v>208</v>
      </c>
    </row>
    <row r="418" spans="1:65" s="14" customFormat="1" ht="11.25">
      <c r="B418" s="211"/>
      <c r="C418" s="212"/>
      <c r="D418" s="194" t="s">
        <v>221</v>
      </c>
      <c r="E418" s="213" t="s">
        <v>18</v>
      </c>
      <c r="F418" s="214" t="s">
        <v>598</v>
      </c>
      <c r="G418" s="212"/>
      <c r="H418" s="215">
        <v>-1.93</v>
      </c>
      <c r="I418" s="216"/>
      <c r="J418" s="212"/>
      <c r="K418" s="212"/>
      <c r="L418" s="217"/>
      <c r="M418" s="218"/>
      <c r="N418" s="219"/>
      <c r="O418" s="219"/>
      <c r="P418" s="219"/>
      <c r="Q418" s="219"/>
      <c r="R418" s="219"/>
      <c r="S418" s="219"/>
      <c r="T418" s="219"/>
      <c r="U418" s="220"/>
      <c r="AT418" s="221" t="s">
        <v>221</v>
      </c>
      <c r="AU418" s="221" t="s">
        <v>83</v>
      </c>
      <c r="AV418" s="14" t="s">
        <v>80</v>
      </c>
      <c r="AW418" s="14" t="s">
        <v>33</v>
      </c>
      <c r="AX418" s="14" t="s">
        <v>71</v>
      </c>
      <c r="AY418" s="221" t="s">
        <v>208</v>
      </c>
    </row>
    <row r="419" spans="1:65" s="13" customFormat="1" ht="11.25">
      <c r="B419" s="201"/>
      <c r="C419" s="202"/>
      <c r="D419" s="194" t="s">
        <v>221</v>
      </c>
      <c r="E419" s="203" t="s">
        <v>18</v>
      </c>
      <c r="F419" s="204" t="s">
        <v>599</v>
      </c>
      <c r="G419" s="202"/>
      <c r="H419" s="203" t="s">
        <v>18</v>
      </c>
      <c r="I419" s="205"/>
      <c r="J419" s="202"/>
      <c r="K419" s="202"/>
      <c r="L419" s="206"/>
      <c r="M419" s="207"/>
      <c r="N419" s="208"/>
      <c r="O419" s="208"/>
      <c r="P419" s="208"/>
      <c r="Q419" s="208"/>
      <c r="R419" s="208"/>
      <c r="S419" s="208"/>
      <c r="T419" s="208"/>
      <c r="U419" s="209"/>
      <c r="AT419" s="210" t="s">
        <v>221</v>
      </c>
      <c r="AU419" s="210" t="s">
        <v>83</v>
      </c>
      <c r="AV419" s="13" t="s">
        <v>76</v>
      </c>
      <c r="AW419" s="13" t="s">
        <v>33</v>
      </c>
      <c r="AX419" s="13" t="s">
        <v>71</v>
      </c>
      <c r="AY419" s="210" t="s">
        <v>208</v>
      </c>
    </row>
    <row r="420" spans="1:65" s="14" customFormat="1" ht="11.25">
      <c r="B420" s="211"/>
      <c r="C420" s="212"/>
      <c r="D420" s="194" t="s">
        <v>221</v>
      </c>
      <c r="E420" s="213" t="s">
        <v>18</v>
      </c>
      <c r="F420" s="214" t="s">
        <v>600</v>
      </c>
      <c r="G420" s="212"/>
      <c r="H420" s="215">
        <v>-1.88</v>
      </c>
      <c r="I420" s="216"/>
      <c r="J420" s="212"/>
      <c r="K420" s="212"/>
      <c r="L420" s="217"/>
      <c r="M420" s="218"/>
      <c r="N420" s="219"/>
      <c r="O420" s="219"/>
      <c r="P420" s="219"/>
      <c r="Q420" s="219"/>
      <c r="R420" s="219"/>
      <c r="S420" s="219"/>
      <c r="T420" s="219"/>
      <c r="U420" s="220"/>
      <c r="AT420" s="221" t="s">
        <v>221</v>
      </c>
      <c r="AU420" s="221" t="s">
        <v>83</v>
      </c>
      <c r="AV420" s="14" t="s">
        <v>80</v>
      </c>
      <c r="AW420" s="14" t="s">
        <v>33</v>
      </c>
      <c r="AX420" s="14" t="s">
        <v>71</v>
      </c>
      <c r="AY420" s="221" t="s">
        <v>208</v>
      </c>
    </row>
    <row r="421" spans="1:65" s="16" customFormat="1" ht="11.25">
      <c r="B421" s="233"/>
      <c r="C421" s="234"/>
      <c r="D421" s="194" t="s">
        <v>221</v>
      </c>
      <c r="E421" s="235" t="s">
        <v>18</v>
      </c>
      <c r="F421" s="236" t="s">
        <v>247</v>
      </c>
      <c r="G421" s="234"/>
      <c r="H421" s="237">
        <v>203.02999999999997</v>
      </c>
      <c r="I421" s="238"/>
      <c r="J421" s="234"/>
      <c r="K421" s="234"/>
      <c r="L421" s="239"/>
      <c r="M421" s="240"/>
      <c r="N421" s="241"/>
      <c r="O421" s="241"/>
      <c r="P421" s="241"/>
      <c r="Q421" s="241"/>
      <c r="R421" s="241"/>
      <c r="S421" s="241"/>
      <c r="T421" s="241"/>
      <c r="U421" s="242"/>
      <c r="AT421" s="243" t="s">
        <v>221</v>
      </c>
      <c r="AU421" s="243" t="s">
        <v>83</v>
      </c>
      <c r="AV421" s="16" t="s">
        <v>89</v>
      </c>
      <c r="AW421" s="16" t="s">
        <v>33</v>
      </c>
      <c r="AX421" s="16" t="s">
        <v>76</v>
      </c>
      <c r="AY421" s="243" t="s">
        <v>208</v>
      </c>
    </row>
    <row r="422" spans="1:65" s="2" customFormat="1" ht="33" customHeight="1">
      <c r="A422" s="38"/>
      <c r="B422" s="39"/>
      <c r="C422" s="182" t="s">
        <v>601</v>
      </c>
      <c r="D422" s="182" t="s">
        <v>212</v>
      </c>
      <c r="E422" s="183" t="s">
        <v>602</v>
      </c>
      <c r="F422" s="184" t="s">
        <v>603</v>
      </c>
      <c r="G422" s="185" t="s">
        <v>548</v>
      </c>
      <c r="H422" s="186">
        <v>1.84</v>
      </c>
      <c r="I422" s="187"/>
      <c r="J422" s="186">
        <f>ROUND(I422*H422,2)</f>
        <v>0</v>
      </c>
      <c r="K422" s="184" t="s">
        <v>215</v>
      </c>
      <c r="L422" s="43"/>
      <c r="M422" s="188" t="s">
        <v>18</v>
      </c>
      <c r="N422" s="189" t="s">
        <v>42</v>
      </c>
      <c r="O422" s="68"/>
      <c r="P422" s="190">
        <f>O422*H422</f>
        <v>0</v>
      </c>
      <c r="Q422" s="190">
        <v>0</v>
      </c>
      <c r="R422" s="190">
        <f>Q422*H422</f>
        <v>0</v>
      </c>
      <c r="S422" s="190">
        <v>0</v>
      </c>
      <c r="T422" s="190">
        <f>S422*H422</f>
        <v>0</v>
      </c>
      <c r="U422" s="191" t="s">
        <v>18</v>
      </c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2" t="s">
        <v>89</v>
      </c>
      <c r="AT422" s="192" t="s">
        <v>212</v>
      </c>
      <c r="AU422" s="192" t="s">
        <v>83</v>
      </c>
      <c r="AY422" s="21" t="s">
        <v>208</v>
      </c>
      <c r="BE422" s="193">
        <f>IF(N422="základní",J422,0)</f>
        <v>0</v>
      </c>
      <c r="BF422" s="193">
        <f>IF(N422="snížená",J422,0)</f>
        <v>0</v>
      </c>
      <c r="BG422" s="193">
        <f>IF(N422="zákl. přenesená",J422,0)</f>
        <v>0</v>
      </c>
      <c r="BH422" s="193">
        <f>IF(N422="sníž. přenesená",J422,0)</f>
        <v>0</v>
      </c>
      <c r="BI422" s="193">
        <f>IF(N422="nulová",J422,0)</f>
        <v>0</v>
      </c>
      <c r="BJ422" s="21" t="s">
        <v>76</v>
      </c>
      <c r="BK422" s="193">
        <f>ROUND(I422*H422,2)</f>
        <v>0</v>
      </c>
      <c r="BL422" s="21" t="s">
        <v>89</v>
      </c>
      <c r="BM422" s="192" t="s">
        <v>604</v>
      </c>
    </row>
    <row r="423" spans="1:65" s="2" customFormat="1" ht="29.25">
      <c r="A423" s="38"/>
      <c r="B423" s="39"/>
      <c r="C423" s="40"/>
      <c r="D423" s="194" t="s">
        <v>217</v>
      </c>
      <c r="E423" s="40"/>
      <c r="F423" s="195" t="s">
        <v>605</v>
      </c>
      <c r="G423" s="40"/>
      <c r="H423" s="40"/>
      <c r="I423" s="196"/>
      <c r="J423" s="40"/>
      <c r="K423" s="40"/>
      <c r="L423" s="43"/>
      <c r="M423" s="197"/>
      <c r="N423" s="198"/>
      <c r="O423" s="68"/>
      <c r="P423" s="68"/>
      <c r="Q423" s="68"/>
      <c r="R423" s="68"/>
      <c r="S423" s="68"/>
      <c r="T423" s="68"/>
      <c r="U423" s="69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21" t="s">
        <v>217</v>
      </c>
      <c r="AU423" s="21" t="s">
        <v>83</v>
      </c>
    </row>
    <row r="424" spans="1:65" s="2" customFormat="1" ht="11.25">
      <c r="A424" s="38"/>
      <c r="B424" s="39"/>
      <c r="C424" s="40"/>
      <c r="D424" s="199" t="s">
        <v>219</v>
      </c>
      <c r="E424" s="40"/>
      <c r="F424" s="200" t="s">
        <v>606</v>
      </c>
      <c r="G424" s="40"/>
      <c r="H424" s="40"/>
      <c r="I424" s="196"/>
      <c r="J424" s="40"/>
      <c r="K424" s="40"/>
      <c r="L424" s="43"/>
      <c r="M424" s="197"/>
      <c r="N424" s="198"/>
      <c r="O424" s="68"/>
      <c r="P424" s="68"/>
      <c r="Q424" s="68"/>
      <c r="R424" s="68"/>
      <c r="S424" s="68"/>
      <c r="T424" s="68"/>
      <c r="U424" s="69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T424" s="21" t="s">
        <v>219</v>
      </c>
      <c r="AU424" s="21" t="s">
        <v>83</v>
      </c>
    </row>
    <row r="425" spans="1:65" s="13" customFormat="1" ht="11.25">
      <c r="B425" s="201"/>
      <c r="C425" s="202"/>
      <c r="D425" s="194" t="s">
        <v>221</v>
      </c>
      <c r="E425" s="203" t="s">
        <v>18</v>
      </c>
      <c r="F425" s="204" t="s">
        <v>586</v>
      </c>
      <c r="G425" s="202"/>
      <c r="H425" s="203" t="s">
        <v>18</v>
      </c>
      <c r="I425" s="205"/>
      <c r="J425" s="202"/>
      <c r="K425" s="202"/>
      <c r="L425" s="206"/>
      <c r="M425" s="207"/>
      <c r="N425" s="208"/>
      <c r="O425" s="208"/>
      <c r="P425" s="208"/>
      <c r="Q425" s="208"/>
      <c r="R425" s="208"/>
      <c r="S425" s="208"/>
      <c r="T425" s="208"/>
      <c r="U425" s="209"/>
      <c r="AT425" s="210" t="s">
        <v>221</v>
      </c>
      <c r="AU425" s="210" t="s">
        <v>83</v>
      </c>
      <c r="AV425" s="13" t="s">
        <v>76</v>
      </c>
      <c r="AW425" s="13" t="s">
        <v>33</v>
      </c>
      <c r="AX425" s="13" t="s">
        <v>71</v>
      </c>
      <c r="AY425" s="210" t="s">
        <v>208</v>
      </c>
    </row>
    <row r="426" spans="1:65" s="14" customFormat="1" ht="11.25">
      <c r="B426" s="211"/>
      <c r="C426" s="212"/>
      <c r="D426" s="194" t="s">
        <v>221</v>
      </c>
      <c r="E426" s="213" t="s">
        <v>18</v>
      </c>
      <c r="F426" s="214" t="s">
        <v>607</v>
      </c>
      <c r="G426" s="212"/>
      <c r="H426" s="215">
        <v>1.84</v>
      </c>
      <c r="I426" s="216"/>
      <c r="J426" s="212"/>
      <c r="K426" s="212"/>
      <c r="L426" s="217"/>
      <c r="M426" s="218"/>
      <c r="N426" s="219"/>
      <c r="O426" s="219"/>
      <c r="P426" s="219"/>
      <c r="Q426" s="219"/>
      <c r="R426" s="219"/>
      <c r="S426" s="219"/>
      <c r="T426" s="219"/>
      <c r="U426" s="220"/>
      <c r="AT426" s="221" t="s">
        <v>221</v>
      </c>
      <c r="AU426" s="221" t="s">
        <v>83</v>
      </c>
      <c r="AV426" s="14" t="s">
        <v>80</v>
      </c>
      <c r="AW426" s="14" t="s">
        <v>33</v>
      </c>
      <c r="AX426" s="14" t="s">
        <v>76</v>
      </c>
      <c r="AY426" s="221" t="s">
        <v>208</v>
      </c>
    </row>
    <row r="427" spans="1:65" s="2" customFormat="1" ht="33" customHeight="1">
      <c r="A427" s="38"/>
      <c r="B427" s="39"/>
      <c r="C427" s="182" t="s">
        <v>608</v>
      </c>
      <c r="D427" s="182" t="s">
        <v>212</v>
      </c>
      <c r="E427" s="183" t="s">
        <v>609</v>
      </c>
      <c r="F427" s="184" t="s">
        <v>610</v>
      </c>
      <c r="G427" s="185" t="s">
        <v>548</v>
      </c>
      <c r="H427" s="186">
        <v>0.01</v>
      </c>
      <c r="I427" s="187"/>
      <c r="J427" s="186">
        <f>ROUND(I427*H427,2)</f>
        <v>0</v>
      </c>
      <c r="K427" s="184" t="s">
        <v>215</v>
      </c>
      <c r="L427" s="43"/>
      <c r="M427" s="188" t="s">
        <v>18</v>
      </c>
      <c r="N427" s="189" t="s">
        <v>42</v>
      </c>
      <c r="O427" s="68"/>
      <c r="P427" s="190">
        <f>O427*H427</f>
        <v>0</v>
      </c>
      <c r="Q427" s="190">
        <v>0</v>
      </c>
      <c r="R427" s="190">
        <f>Q427*H427</f>
        <v>0</v>
      </c>
      <c r="S427" s="190">
        <v>0</v>
      </c>
      <c r="T427" s="190">
        <f>S427*H427</f>
        <v>0</v>
      </c>
      <c r="U427" s="191" t="s">
        <v>18</v>
      </c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R427" s="192" t="s">
        <v>89</v>
      </c>
      <c r="AT427" s="192" t="s">
        <v>212</v>
      </c>
      <c r="AU427" s="192" t="s">
        <v>83</v>
      </c>
      <c r="AY427" s="21" t="s">
        <v>208</v>
      </c>
      <c r="BE427" s="193">
        <f>IF(N427="základní",J427,0)</f>
        <v>0</v>
      </c>
      <c r="BF427" s="193">
        <f>IF(N427="snížená",J427,0)</f>
        <v>0</v>
      </c>
      <c r="BG427" s="193">
        <f>IF(N427="zákl. přenesená",J427,0)</f>
        <v>0</v>
      </c>
      <c r="BH427" s="193">
        <f>IF(N427="sníž. přenesená",J427,0)</f>
        <v>0</v>
      </c>
      <c r="BI427" s="193">
        <f>IF(N427="nulová",J427,0)</f>
        <v>0</v>
      </c>
      <c r="BJ427" s="21" t="s">
        <v>76</v>
      </c>
      <c r="BK427" s="193">
        <f>ROUND(I427*H427,2)</f>
        <v>0</v>
      </c>
      <c r="BL427" s="21" t="s">
        <v>89</v>
      </c>
      <c r="BM427" s="192" t="s">
        <v>611</v>
      </c>
    </row>
    <row r="428" spans="1:65" s="2" customFormat="1" ht="19.5">
      <c r="A428" s="38"/>
      <c r="B428" s="39"/>
      <c r="C428" s="40"/>
      <c r="D428" s="194" t="s">
        <v>217</v>
      </c>
      <c r="E428" s="40"/>
      <c r="F428" s="195" t="s">
        <v>612</v>
      </c>
      <c r="G428" s="40"/>
      <c r="H428" s="40"/>
      <c r="I428" s="196"/>
      <c r="J428" s="40"/>
      <c r="K428" s="40"/>
      <c r="L428" s="43"/>
      <c r="M428" s="197"/>
      <c r="N428" s="198"/>
      <c r="O428" s="68"/>
      <c r="P428" s="68"/>
      <c r="Q428" s="68"/>
      <c r="R428" s="68"/>
      <c r="S428" s="68"/>
      <c r="T428" s="68"/>
      <c r="U428" s="69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T428" s="21" t="s">
        <v>217</v>
      </c>
      <c r="AU428" s="21" t="s">
        <v>83</v>
      </c>
    </row>
    <row r="429" spans="1:65" s="2" customFormat="1" ht="11.25">
      <c r="A429" s="38"/>
      <c r="B429" s="39"/>
      <c r="C429" s="40"/>
      <c r="D429" s="199" t="s">
        <v>219</v>
      </c>
      <c r="E429" s="40"/>
      <c r="F429" s="200" t="s">
        <v>613</v>
      </c>
      <c r="G429" s="40"/>
      <c r="H429" s="40"/>
      <c r="I429" s="196"/>
      <c r="J429" s="40"/>
      <c r="K429" s="40"/>
      <c r="L429" s="43"/>
      <c r="M429" s="197"/>
      <c r="N429" s="198"/>
      <c r="O429" s="68"/>
      <c r="P429" s="68"/>
      <c r="Q429" s="68"/>
      <c r="R429" s="68"/>
      <c r="S429" s="68"/>
      <c r="T429" s="68"/>
      <c r="U429" s="69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T429" s="21" t="s">
        <v>219</v>
      </c>
      <c r="AU429" s="21" t="s">
        <v>83</v>
      </c>
    </row>
    <row r="430" spans="1:65" s="13" customFormat="1" ht="11.25">
      <c r="B430" s="201"/>
      <c r="C430" s="202"/>
      <c r="D430" s="194" t="s">
        <v>221</v>
      </c>
      <c r="E430" s="203" t="s">
        <v>18</v>
      </c>
      <c r="F430" s="204" t="s">
        <v>588</v>
      </c>
      <c r="G430" s="202"/>
      <c r="H430" s="203" t="s">
        <v>18</v>
      </c>
      <c r="I430" s="205"/>
      <c r="J430" s="202"/>
      <c r="K430" s="202"/>
      <c r="L430" s="206"/>
      <c r="M430" s="207"/>
      <c r="N430" s="208"/>
      <c r="O430" s="208"/>
      <c r="P430" s="208"/>
      <c r="Q430" s="208"/>
      <c r="R430" s="208"/>
      <c r="S430" s="208"/>
      <c r="T430" s="208"/>
      <c r="U430" s="209"/>
      <c r="AT430" s="210" t="s">
        <v>221</v>
      </c>
      <c r="AU430" s="210" t="s">
        <v>83</v>
      </c>
      <c r="AV430" s="13" t="s">
        <v>76</v>
      </c>
      <c r="AW430" s="13" t="s">
        <v>33</v>
      </c>
      <c r="AX430" s="13" t="s">
        <v>71</v>
      </c>
      <c r="AY430" s="210" t="s">
        <v>208</v>
      </c>
    </row>
    <row r="431" spans="1:65" s="14" customFormat="1" ht="11.25">
      <c r="B431" s="211"/>
      <c r="C431" s="212"/>
      <c r="D431" s="194" t="s">
        <v>221</v>
      </c>
      <c r="E431" s="213" t="s">
        <v>18</v>
      </c>
      <c r="F431" s="214" t="s">
        <v>614</v>
      </c>
      <c r="G431" s="212"/>
      <c r="H431" s="215">
        <v>0.01</v>
      </c>
      <c r="I431" s="216"/>
      <c r="J431" s="212"/>
      <c r="K431" s="212"/>
      <c r="L431" s="217"/>
      <c r="M431" s="218"/>
      <c r="N431" s="219"/>
      <c r="O431" s="219"/>
      <c r="P431" s="219"/>
      <c r="Q431" s="219"/>
      <c r="R431" s="219"/>
      <c r="S431" s="219"/>
      <c r="T431" s="219"/>
      <c r="U431" s="220"/>
      <c r="AT431" s="221" t="s">
        <v>221</v>
      </c>
      <c r="AU431" s="221" t="s">
        <v>83</v>
      </c>
      <c r="AV431" s="14" t="s">
        <v>80</v>
      </c>
      <c r="AW431" s="14" t="s">
        <v>33</v>
      </c>
      <c r="AX431" s="14" t="s">
        <v>76</v>
      </c>
      <c r="AY431" s="221" t="s">
        <v>208</v>
      </c>
    </row>
    <row r="432" spans="1:65" s="2" customFormat="1" ht="33" customHeight="1">
      <c r="A432" s="38"/>
      <c r="B432" s="39"/>
      <c r="C432" s="182" t="s">
        <v>615</v>
      </c>
      <c r="D432" s="182" t="s">
        <v>212</v>
      </c>
      <c r="E432" s="183" t="s">
        <v>616</v>
      </c>
      <c r="F432" s="184" t="s">
        <v>617</v>
      </c>
      <c r="G432" s="185" t="s">
        <v>548</v>
      </c>
      <c r="H432" s="186">
        <v>0.02</v>
      </c>
      <c r="I432" s="187"/>
      <c r="J432" s="186">
        <f>ROUND(I432*H432,2)</f>
        <v>0</v>
      </c>
      <c r="K432" s="184" t="s">
        <v>18</v>
      </c>
      <c r="L432" s="43"/>
      <c r="M432" s="188" t="s">
        <v>18</v>
      </c>
      <c r="N432" s="189" t="s">
        <v>42</v>
      </c>
      <c r="O432" s="68"/>
      <c r="P432" s="190">
        <f>O432*H432</f>
        <v>0</v>
      </c>
      <c r="Q432" s="190">
        <v>0</v>
      </c>
      <c r="R432" s="190">
        <f>Q432*H432</f>
        <v>0</v>
      </c>
      <c r="S432" s="190">
        <v>1</v>
      </c>
      <c r="T432" s="190">
        <f>S432*H432</f>
        <v>0.02</v>
      </c>
      <c r="U432" s="191" t="s">
        <v>18</v>
      </c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92" t="s">
        <v>89</v>
      </c>
      <c r="AT432" s="192" t="s">
        <v>212</v>
      </c>
      <c r="AU432" s="192" t="s">
        <v>83</v>
      </c>
      <c r="AY432" s="21" t="s">
        <v>208</v>
      </c>
      <c r="BE432" s="193">
        <f>IF(N432="základní",J432,0)</f>
        <v>0</v>
      </c>
      <c r="BF432" s="193">
        <f>IF(N432="snížená",J432,0)</f>
        <v>0</v>
      </c>
      <c r="BG432" s="193">
        <f>IF(N432="zákl. přenesená",J432,0)</f>
        <v>0</v>
      </c>
      <c r="BH432" s="193">
        <f>IF(N432="sníž. přenesená",J432,0)</f>
        <v>0</v>
      </c>
      <c r="BI432" s="193">
        <f>IF(N432="nulová",J432,0)</f>
        <v>0</v>
      </c>
      <c r="BJ432" s="21" t="s">
        <v>76</v>
      </c>
      <c r="BK432" s="193">
        <f>ROUND(I432*H432,2)</f>
        <v>0</v>
      </c>
      <c r="BL432" s="21" t="s">
        <v>89</v>
      </c>
      <c r="BM432" s="192" t="s">
        <v>618</v>
      </c>
    </row>
    <row r="433" spans="1:65" s="2" customFormat="1" ht="19.5">
      <c r="A433" s="38"/>
      <c r="B433" s="39"/>
      <c r="C433" s="40"/>
      <c r="D433" s="194" t="s">
        <v>217</v>
      </c>
      <c r="E433" s="40"/>
      <c r="F433" s="195" t="s">
        <v>619</v>
      </c>
      <c r="G433" s="40"/>
      <c r="H433" s="40"/>
      <c r="I433" s="196"/>
      <c r="J433" s="40"/>
      <c r="K433" s="40"/>
      <c r="L433" s="43"/>
      <c r="M433" s="197"/>
      <c r="N433" s="198"/>
      <c r="O433" s="68"/>
      <c r="P433" s="68"/>
      <c r="Q433" s="68"/>
      <c r="R433" s="68"/>
      <c r="S433" s="68"/>
      <c r="T433" s="68"/>
      <c r="U433" s="69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21" t="s">
        <v>217</v>
      </c>
      <c r="AU433" s="21" t="s">
        <v>83</v>
      </c>
    </row>
    <row r="434" spans="1:65" s="13" customFormat="1" ht="11.25">
      <c r="B434" s="201"/>
      <c r="C434" s="202"/>
      <c r="D434" s="194" t="s">
        <v>221</v>
      </c>
      <c r="E434" s="203" t="s">
        <v>18</v>
      </c>
      <c r="F434" s="204" t="s">
        <v>590</v>
      </c>
      <c r="G434" s="202"/>
      <c r="H434" s="203" t="s">
        <v>18</v>
      </c>
      <c r="I434" s="205"/>
      <c r="J434" s="202"/>
      <c r="K434" s="202"/>
      <c r="L434" s="206"/>
      <c r="M434" s="207"/>
      <c r="N434" s="208"/>
      <c r="O434" s="208"/>
      <c r="P434" s="208"/>
      <c r="Q434" s="208"/>
      <c r="R434" s="208"/>
      <c r="S434" s="208"/>
      <c r="T434" s="208"/>
      <c r="U434" s="209"/>
      <c r="AT434" s="210" t="s">
        <v>221</v>
      </c>
      <c r="AU434" s="210" t="s">
        <v>83</v>
      </c>
      <c r="AV434" s="13" t="s">
        <v>76</v>
      </c>
      <c r="AW434" s="13" t="s">
        <v>33</v>
      </c>
      <c r="AX434" s="13" t="s">
        <v>71</v>
      </c>
      <c r="AY434" s="210" t="s">
        <v>208</v>
      </c>
    </row>
    <row r="435" spans="1:65" s="14" customFormat="1" ht="11.25">
      <c r="B435" s="211"/>
      <c r="C435" s="212"/>
      <c r="D435" s="194" t="s">
        <v>221</v>
      </c>
      <c r="E435" s="213" t="s">
        <v>18</v>
      </c>
      <c r="F435" s="214" t="s">
        <v>620</v>
      </c>
      <c r="G435" s="212"/>
      <c r="H435" s="215">
        <v>0.02</v>
      </c>
      <c r="I435" s="216"/>
      <c r="J435" s="212"/>
      <c r="K435" s="212"/>
      <c r="L435" s="217"/>
      <c r="M435" s="218"/>
      <c r="N435" s="219"/>
      <c r="O435" s="219"/>
      <c r="P435" s="219"/>
      <c r="Q435" s="219"/>
      <c r="R435" s="219"/>
      <c r="S435" s="219"/>
      <c r="T435" s="219"/>
      <c r="U435" s="220"/>
      <c r="AT435" s="221" t="s">
        <v>221</v>
      </c>
      <c r="AU435" s="221" t="s">
        <v>83</v>
      </c>
      <c r="AV435" s="14" t="s">
        <v>80</v>
      </c>
      <c r="AW435" s="14" t="s">
        <v>33</v>
      </c>
      <c r="AX435" s="14" t="s">
        <v>71</v>
      </c>
      <c r="AY435" s="221" t="s">
        <v>208</v>
      </c>
    </row>
    <row r="436" spans="1:65" s="16" customFormat="1" ht="11.25">
      <c r="B436" s="233"/>
      <c r="C436" s="234"/>
      <c r="D436" s="194" t="s">
        <v>221</v>
      </c>
      <c r="E436" s="235" t="s">
        <v>18</v>
      </c>
      <c r="F436" s="236" t="s">
        <v>247</v>
      </c>
      <c r="G436" s="234"/>
      <c r="H436" s="237">
        <v>0.02</v>
      </c>
      <c r="I436" s="238"/>
      <c r="J436" s="234"/>
      <c r="K436" s="234"/>
      <c r="L436" s="239"/>
      <c r="M436" s="240"/>
      <c r="N436" s="241"/>
      <c r="O436" s="241"/>
      <c r="P436" s="241"/>
      <c r="Q436" s="241"/>
      <c r="R436" s="241"/>
      <c r="S436" s="241"/>
      <c r="T436" s="241"/>
      <c r="U436" s="242"/>
      <c r="AT436" s="243" t="s">
        <v>221</v>
      </c>
      <c r="AU436" s="243" t="s">
        <v>83</v>
      </c>
      <c r="AV436" s="16" t="s">
        <v>89</v>
      </c>
      <c r="AW436" s="16" t="s">
        <v>33</v>
      </c>
      <c r="AX436" s="16" t="s">
        <v>76</v>
      </c>
      <c r="AY436" s="243" t="s">
        <v>208</v>
      </c>
    </row>
    <row r="437" spans="1:65" s="2" customFormat="1" ht="24.2" customHeight="1">
      <c r="A437" s="38"/>
      <c r="B437" s="39"/>
      <c r="C437" s="182" t="s">
        <v>621</v>
      </c>
      <c r="D437" s="182" t="s">
        <v>212</v>
      </c>
      <c r="E437" s="183" t="s">
        <v>622</v>
      </c>
      <c r="F437" s="184" t="s">
        <v>623</v>
      </c>
      <c r="G437" s="185" t="s">
        <v>548</v>
      </c>
      <c r="H437" s="186">
        <v>-0.5</v>
      </c>
      <c r="I437" s="187"/>
      <c r="J437" s="186">
        <f>ROUND(I437*H437,2)</f>
        <v>0</v>
      </c>
      <c r="K437" s="184" t="s">
        <v>18</v>
      </c>
      <c r="L437" s="43"/>
      <c r="M437" s="188" t="s">
        <v>18</v>
      </c>
      <c r="N437" s="189" t="s">
        <v>42</v>
      </c>
      <c r="O437" s="68"/>
      <c r="P437" s="190">
        <f>O437*H437</f>
        <v>0</v>
      </c>
      <c r="Q437" s="190">
        <v>0</v>
      </c>
      <c r="R437" s="190">
        <f>Q437*H437</f>
        <v>0</v>
      </c>
      <c r="S437" s="190">
        <v>1</v>
      </c>
      <c r="T437" s="190">
        <f>S437*H437</f>
        <v>-0.5</v>
      </c>
      <c r="U437" s="191" t="s">
        <v>18</v>
      </c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R437" s="192" t="s">
        <v>89</v>
      </c>
      <c r="AT437" s="192" t="s">
        <v>212</v>
      </c>
      <c r="AU437" s="192" t="s">
        <v>83</v>
      </c>
      <c r="AY437" s="21" t="s">
        <v>208</v>
      </c>
      <c r="BE437" s="193">
        <f>IF(N437="základní",J437,0)</f>
        <v>0</v>
      </c>
      <c r="BF437" s="193">
        <f>IF(N437="snížená",J437,0)</f>
        <v>0</v>
      </c>
      <c r="BG437" s="193">
        <f>IF(N437="zákl. přenesená",J437,0)</f>
        <v>0</v>
      </c>
      <c r="BH437" s="193">
        <f>IF(N437="sníž. přenesená",J437,0)</f>
        <v>0</v>
      </c>
      <c r="BI437" s="193">
        <f>IF(N437="nulová",J437,0)</f>
        <v>0</v>
      </c>
      <c r="BJ437" s="21" t="s">
        <v>76</v>
      </c>
      <c r="BK437" s="193">
        <f>ROUND(I437*H437,2)</f>
        <v>0</v>
      </c>
      <c r="BL437" s="21" t="s">
        <v>89</v>
      </c>
      <c r="BM437" s="192" t="s">
        <v>624</v>
      </c>
    </row>
    <row r="438" spans="1:65" s="2" customFormat="1" ht="19.5">
      <c r="A438" s="38"/>
      <c r="B438" s="39"/>
      <c r="C438" s="40"/>
      <c r="D438" s="194" t="s">
        <v>217</v>
      </c>
      <c r="E438" s="40"/>
      <c r="F438" s="195" t="s">
        <v>625</v>
      </c>
      <c r="G438" s="40"/>
      <c r="H438" s="40"/>
      <c r="I438" s="196"/>
      <c r="J438" s="40"/>
      <c r="K438" s="40"/>
      <c r="L438" s="43"/>
      <c r="M438" s="197"/>
      <c r="N438" s="198"/>
      <c r="O438" s="68"/>
      <c r="P438" s="68"/>
      <c r="Q438" s="68"/>
      <c r="R438" s="68"/>
      <c r="S438" s="68"/>
      <c r="T438" s="68"/>
      <c r="U438" s="69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T438" s="21" t="s">
        <v>217</v>
      </c>
      <c r="AU438" s="21" t="s">
        <v>83</v>
      </c>
    </row>
    <row r="439" spans="1:65" s="13" customFormat="1" ht="11.25">
      <c r="B439" s="201"/>
      <c r="C439" s="202"/>
      <c r="D439" s="194" t="s">
        <v>221</v>
      </c>
      <c r="E439" s="203" t="s">
        <v>18</v>
      </c>
      <c r="F439" s="204" t="s">
        <v>592</v>
      </c>
      <c r="G439" s="202"/>
      <c r="H439" s="203" t="s">
        <v>18</v>
      </c>
      <c r="I439" s="205"/>
      <c r="J439" s="202"/>
      <c r="K439" s="202"/>
      <c r="L439" s="206"/>
      <c r="M439" s="207"/>
      <c r="N439" s="208"/>
      <c r="O439" s="208"/>
      <c r="P439" s="208"/>
      <c r="Q439" s="208"/>
      <c r="R439" s="208"/>
      <c r="S439" s="208"/>
      <c r="T439" s="208"/>
      <c r="U439" s="209"/>
      <c r="AT439" s="210" t="s">
        <v>221</v>
      </c>
      <c r="AU439" s="210" t="s">
        <v>83</v>
      </c>
      <c r="AV439" s="13" t="s">
        <v>76</v>
      </c>
      <c r="AW439" s="13" t="s">
        <v>33</v>
      </c>
      <c r="AX439" s="13" t="s">
        <v>71</v>
      </c>
      <c r="AY439" s="210" t="s">
        <v>208</v>
      </c>
    </row>
    <row r="440" spans="1:65" s="14" customFormat="1" ht="11.25">
      <c r="B440" s="211"/>
      <c r="C440" s="212"/>
      <c r="D440" s="194" t="s">
        <v>221</v>
      </c>
      <c r="E440" s="213" t="s">
        <v>18</v>
      </c>
      <c r="F440" s="214" t="s">
        <v>593</v>
      </c>
      <c r="G440" s="212"/>
      <c r="H440" s="215">
        <v>-0.04</v>
      </c>
      <c r="I440" s="216"/>
      <c r="J440" s="212"/>
      <c r="K440" s="212"/>
      <c r="L440" s="217"/>
      <c r="M440" s="218"/>
      <c r="N440" s="219"/>
      <c r="O440" s="219"/>
      <c r="P440" s="219"/>
      <c r="Q440" s="219"/>
      <c r="R440" s="219"/>
      <c r="S440" s="219"/>
      <c r="T440" s="219"/>
      <c r="U440" s="220"/>
      <c r="AT440" s="221" t="s">
        <v>221</v>
      </c>
      <c r="AU440" s="221" t="s">
        <v>83</v>
      </c>
      <c r="AV440" s="14" t="s">
        <v>80</v>
      </c>
      <c r="AW440" s="14" t="s">
        <v>33</v>
      </c>
      <c r="AX440" s="14" t="s">
        <v>71</v>
      </c>
      <c r="AY440" s="221" t="s">
        <v>208</v>
      </c>
    </row>
    <row r="441" spans="1:65" s="14" customFormat="1" ht="11.25">
      <c r="B441" s="211"/>
      <c r="C441" s="212"/>
      <c r="D441" s="194" t="s">
        <v>221</v>
      </c>
      <c r="E441" s="213" t="s">
        <v>18</v>
      </c>
      <c r="F441" s="214" t="s">
        <v>594</v>
      </c>
      <c r="G441" s="212"/>
      <c r="H441" s="215">
        <v>-0.46</v>
      </c>
      <c r="I441" s="216"/>
      <c r="J441" s="212"/>
      <c r="K441" s="212"/>
      <c r="L441" s="217"/>
      <c r="M441" s="218"/>
      <c r="N441" s="219"/>
      <c r="O441" s="219"/>
      <c r="P441" s="219"/>
      <c r="Q441" s="219"/>
      <c r="R441" s="219"/>
      <c r="S441" s="219"/>
      <c r="T441" s="219"/>
      <c r="U441" s="220"/>
      <c r="AT441" s="221" t="s">
        <v>221</v>
      </c>
      <c r="AU441" s="221" t="s">
        <v>83</v>
      </c>
      <c r="AV441" s="14" t="s">
        <v>80</v>
      </c>
      <c r="AW441" s="14" t="s">
        <v>33</v>
      </c>
      <c r="AX441" s="14" t="s">
        <v>71</v>
      </c>
      <c r="AY441" s="221" t="s">
        <v>208</v>
      </c>
    </row>
    <row r="442" spans="1:65" s="16" customFormat="1" ht="11.25">
      <c r="B442" s="233"/>
      <c r="C442" s="234"/>
      <c r="D442" s="194" t="s">
        <v>221</v>
      </c>
      <c r="E442" s="235" t="s">
        <v>18</v>
      </c>
      <c r="F442" s="236" t="s">
        <v>247</v>
      </c>
      <c r="G442" s="234"/>
      <c r="H442" s="237">
        <v>-0.5</v>
      </c>
      <c r="I442" s="238"/>
      <c r="J442" s="234"/>
      <c r="K442" s="234"/>
      <c r="L442" s="239"/>
      <c r="M442" s="240"/>
      <c r="N442" s="241"/>
      <c r="O442" s="241"/>
      <c r="P442" s="241"/>
      <c r="Q442" s="241"/>
      <c r="R442" s="241"/>
      <c r="S442" s="241"/>
      <c r="T442" s="241"/>
      <c r="U442" s="242"/>
      <c r="AT442" s="243" t="s">
        <v>221</v>
      </c>
      <c r="AU442" s="243" t="s">
        <v>83</v>
      </c>
      <c r="AV442" s="16" t="s">
        <v>89</v>
      </c>
      <c r="AW442" s="16" t="s">
        <v>33</v>
      </c>
      <c r="AX442" s="16" t="s">
        <v>76</v>
      </c>
      <c r="AY442" s="243" t="s">
        <v>208</v>
      </c>
    </row>
    <row r="443" spans="1:65" s="2" customFormat="1" ht="37.9" customHeight="1">
      <c r="A443" s="38"/>
      <c r="B443" s="39"/>
      <c r="C443" s="182" t="s">
        <v>626</v>
      </c>
      <c r="D443" s="182" t="s">
        <v>212</v>
      </c>
      <c r="E443" s="183" t="s">
        <v>627</v>
      </c>
      <c r="F443" s="184" t="s">
        <v>628</v>
      </c>
      <c r="G443" s="185" t="s">
        <v>548</v>
      </c>
      <c r="H443" s="186">
        <v>0.71</v>
      </c>
      <c r="I443" s="187"/>
      <c r="J443" s="186">
        <f>ROUND(I443*H443,2)</f>
        <v>0</v>
      </c>
      <c r="K443" s="184" t="s">
        <v>215</v>
      </c>
      <c r="L443" s="43"/>
      <c r="M443" s="188" t="s">
        <v>18</v>
      </c>
      <c r="N443" s="189" t="s">
        <v>42</v>
      </c>
      <c r="O443" s="68"/>
      <c r="P443" s="190">
        <f>O443*H443</f>
        <v>0</v>
      </c>
      <c r="Q443" s="190">
        <v>0</v>
      </c>
      <c r="R443" s="190">
        <f>Q443*H443</f>
        <v>0</v>
      </c>
      <c r="S443" s="190">
        <v>0</v>
      </c>
      <c r="T443" s="190">
        <f>S443*H443</f>
        <v>0</v>
      </c>
      <c r="U443" s="191" t="s">
        <v>18</v>
      </c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R443" s="192" t="s">
        <v>89</v>
      </c>
      <c r="AT443" s="192" t="s">
        <v>212</v>
      </c>
      <c r="AU443" s="192" t="s">
        <v>83</v>
      </c>
      <c r="AY443" s="21" t="s">
        <v>208</v>
      </c>
      <c r="BE443" s="193">
        <f>IF(N443="základní",J443,0)</f>
        <v>0</v>
      </c>
      <c r="BF443" s="193">
        <f>IF(N443="snížená",J443,0)</f>
        <v>0</v>
      </c>
      <c r="BG443" s="193">
        <f>IF(N443="zákl. přenesená",J443,0)</f>
        <v>0</v>
      </c>
      <c r="BH443" s="193">
        <f>IF(N443="sníž. přenesená",J443,0)</f>
        <v>0</v>
      </c>
      <c r="BI443" s="193">
        <f>IF(N443="nulová",J443,0)</f>
        <v>0</v>
      </c>
      <c r="BJ443" s="21" t="s">
        <v>76</v>
      </c>
      <c r="BK443" s="193">
        <f>ROUND(I443*H443,2)</f>
        <v>0</v>
      </c>
      <c r="BL443" s="21" t="s">
        <v>89</v>
      </c>
      <c r="BM443" s="192" t="s">
        <v>629</v>
      </c>
    </row>
    <row r="444" spans="1:65" s="2" customFormat="1" ht="29.25">
      <c r="A444" s="38"/>
      <c r="B444" s="39"/>
      <c r="C444" s="40"/>
      <c r="D444" s="194" t="s">
        <v>217</v>
      </c>
      <c r="E444" s="40"/>
      <c r="F444" s="195" t="s">
        <v>630</v>
      </c>
      <c r="G444" s="40"/>
      <c r="H444" s="40"/>
      <c r="I444" s="196"/>
      <c r="J444" s="40"/>
      <c r="K444" s="40"/>
      <c r="L444" s="43"/>
      <c r="M444" s="197"/>
      <c r="N444" s="198"/>
      <c r="O444" s="68"/>
      <c r="P444" s="68"/>
      <c r="Q444" s="68"/>
      <c r="R444" s="68"/>
      <c r="S444" s="68"/>
      <c r="T444" s="68"/>
      <c r="U444" s="69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T444" s="21" t="s">
        <v>217</v>
      </c>
      <c r="AU444" s="21" t="s">
        <v>83</v>
      </c>
    </row>
    <row r="445" spans="1:65" s="2" customFormat="1" ht="11.25">
      <c r="A445" s="38"/>
      <c r="B445" s="39"/>
      <c r="C445" s="40"/>
      <c r="D445" s="199" t="s">
        <v>219</v>
      </c>
      <c r="E445" s="40"/>
      <c r="F445" s="200" t="s">
        <v>631</v>
      </c>
      <c r="G445" s="40"/>
      <c r="H445" s="40"/>
      <c r="I445" s="196"/>
      <c r="J445" s="40"/>
      <c r="K445" s="40"/>
      <c r="L445" s="43"/>
      <c r="M445" s="197"/>
      <c r="N445" s="198"/>
      <c r="O445" s="68"/>
      <c r="P445" s="68"/>
      <c r="Q445" s="68"/>
      <c r="R445" s="68"/>
      <c r="S445" s="68"/>
      <c r="T445" s="68"/>
      <c r="U445" s="69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T445" s="21" t="s">
        <v>219</v>
      </c>
      <c r="AU445" s="21" t="s">
        <v>83</v>
      </c>
    </row>
    <row r="446" spans="1:65" s="13" customFormat="1" ht="11.25">
      <c r="B446" s="201"/>
      <c r="C446" s="202"/>
      <c r="D446" s="194" t="s">
        <v>221</v>
      </c>
      <c r="E446" s="203" t="s">
        <v>18</v>
      </c>
      <c r="F446" s="204" t="s">
        <v>595</v>
      </c>
      <c r="G446" s="202"/>
      <c r="H446" s="203" t="s">
        <v>18</v>
      </c>
      <c r="I446" s="205"/>
      <c r="J446" s="202"/>
      <c r="K446" s="202"/>
      <c r="L446" s="206"/>
      <c r="M446" s="207"/>
      <c r="N446" s="208"/>
      <c r="O446" s="208"/>
      <c r="P446" s="208"/>
      <c r="Q446" s="208"/>
      <c r="R446" s="208"/>
      <c r="S446" s="208"/>
      <c r="T446" s="208"/>
      <c r="U446" s="209"/>
      <c r="AT446" s="210" t="s">
        <v>221</v>
      </c>
      <c r="AU446" s="210" t="s">
        <v>83</v>
      </c>
      <c r="AV446" s="13" t="s">
        <v>76</v>
      </c>
      <c r="AW446" s="13" t="s">
        <v>33</v>
      </c>
      <c r="AX446" s="13" t="s">
        <v>71</v>
      </c>
      <c r="AY446" s="210" t="s">
        <v>208</v>
      </c>
    </row>
    <row r="447" spans="1:65" s="14" customFormat="1" ht="11.25">
      <c r="B447" s="211"/>
      <c r="C447" s="212"/>
      <c r="D447" s="194" t="s">
        <v>221</v>
      </c>
      <c r="E447" s="213" t="s">
        <v>18</v>
      </c>
      <c r="F447" s="214" t="s">
        <v>632</v>
      </c>
      <c r="G447" s="212"/>
      <c r="H447" s="215">
        <v>0.71</v>
      </c>
      <c r="I447" s="216"/>
      <c r="J447" s="212"/>
      <c r="K447" s="212"/>
      <c r="L447" s="217"/>
      <c r="M447" s="218"/>
      <c r="N447" s="219"/>
      <c r="O447" s="219"/>
      <c r="P447" s="219"/>
      <c r="Q447" s="219"/>
      <c r="R447" s="219"/>
      <c r="S447" s="219"/>
      <c r="T447" s="219"/>
      <c r="U447" s="220"/>
      <c r="AT447" s="221" t="s">
        <v>221</v>
      </c>
      <c r="AU447" s="221" t="s">
        <v>83</v>
      </c>
      <c r="AV447" s="14" t="s">
        <v>80</v>
      </c>
      <c r="AW447" s="14" t="s">
        <v>33</v>
      </c>
      <c r="AX447" s="14" t="s">
        <v>76</v>
      </c>
      <c r="AY447" s="221" t="s">
        <v>208</v>
      </c>
    </row>
    <row r="448" spans="1:65" s="2" customFormat="1" ht="33" customHeight="1">
      <c r="A448" s="38"/>
      <c r="B448" s="39"/>
      <c r="C448" s="182" t="s">
        <v>633</v>
      </c>
      <c r="D448" s="182" t="s">
        <v>212</v>
      </c>
      <c r="E448" s="183" t="s">
        <v>634</v>
      </c>
      <c r="F448" s="184" t="s">
        <v>635</v>
      </c>
      <c r="G448" s="185" t="s">
        <v>548</v>
      </c>
      <c r="H448" s="186">
        <v>1.93</v>
      </c>
      <c r="I448" s="187"/>
      <c r="J448" s="186">
        <f>ROUND(I448*H448,2)</f>
        <v>0</v>
      </c>
      <c r="K448" s="184" t="s">
        <v>215</v>
      </c>
      <c r="L448" s="43"/>
      <c r="M448" s="188" t="s">
        <v>18</v>
      </c>
      <c r="N448" s="189" t="s">
        <v>42</v>
      </c>
      <c r="O448" s="68"/>
      <c r="P448" s="190">
        <f>O448*H448</f>
        <v>0</v>
      </c>
      <c r="Q448" s="190">
        <v>0</v>
      </c>
      <c r="R448" s="190">
        <f>Q448*H448</f>
        <v>0</v>
      </c>
      <c r="S448" s="190">
        <v>0</v>
      </c>
      <c r="T448" s="190">
        <f>S448*H448</f>
        <v>0</v>
      </c>
      <c r="U448" s="191" t="s">
        <v>18</v>
      </c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2" t="s">
        <v>89</v>
      </c>
      <c r="AT448" s="192" t="s">
        <v>212</v>
      </c>
      <c r="AU448" s="192" t="s">
        <v>83</v>
      </c>
      <c r="AY448" s="21" t="s">
        <v>208</v>
      </c>
      <c r="BE448" s="193">
        <f>IF(N448="základní",J448,0)</f>
        <v>0</v>
      </c>
      <c r="BF448" s="193">
        <f>IF(N448="snížená",J448,0)</f>
        <v>0</v>
      </c>
      <c r="BG448" s="193">
        <f>IF(N448="zákl. přenesená",J448,0)</f>
        <v>0</v>
      </c>
      <c r="BH448" s="193">
        <f>IF(N448="sníž. přenesená",J448,0)</f>
        <v>0</v>
      </c>
      <c r="BI448" s="193">
        <f>IF(N448="nulová",J448,0)</f>
        <v>0</v>
      </c>
      <c r="BJ448" s="21" t="s">
        <v>76</v>
      </c>
      <c r="BK448" s="193">
        <f>ROUND(I448*H448,2)</f>
        <v>0</v>
      </c>
      <c r="BL448" s="21" t="s">
        <v>89</v>
      </c>
      <c r="BM448" s="192" t="s">
        <v>636</v>
      </c>
    </row>
    <row r="449" spans="1:65" s="2" customFormat="1" ht="29.25">
      <c r="A449" s="38"/>
      <c r="B449" s="39"/>
      <c r="C449" s="40"/>
      <c r="D449" s="194" t="s">
        <v>217</v>
      </c>
      <c r="E449" s="40"/>
      <c r="F449" s="195" t="s">
        <v>637</v>
      </c>
      <c r="G449" s="40"/>
      <c r="H449" s="40"/>
      <c r="I449" s="196"/>
      <c r="J449" s="40"/>
      <c r="K449" s="40"/>
      <c r="L449" s="43"/>
      <c r="M449" s="197"/>
      <c r="N449" s="198"/>
      <c r="O449" s="68"/>
      <c r="P449" s="68"/>
      <c r="Q449" s="68"/>
      <c r="R449" s="68"/>
      <c r="S449" s="68"/>
      <c r="T449" s="68"/>
      <c r="U449" s="69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T449" s="21" t="s">
        <v>217</v>
      </c>
      <c r="AU449" s="21" t="s">
        <v>83</v>
      </c>
    </row>
    <row r="450" spans="1:65" s="2" customFormat="1" ht="11.25">
      <c r="A450" s="38"/>
      <c r="B450" s="39"/>
      <c r="C450" s="40"/>
      <c r="D450" s="199" t="s">
        <v>219</v>
      </c>
      <c r="E450" s="40"/>
      <c r="F450" s="200" t="s">
        <v>638</v>
      </c>
      <c r="G450" s="40"/>
      <c r="H450" s="40"/>
      <c r="I450" s="196"/>
      <c r="J450" s="40"/>
      <c r="K450" s="40"/>
      <c r="L450" s="43"/>
      <c r="M450" s="197"/>
      <c r="N450" s="198"/>
      <c r="O450" s="68"/>
      <c r="P450" s="68"/>
      <c r="Q450" s="68"/>
      <c r="R450" s="68"/>
      <c r="S450" s="68"/>
      <c r="T450" s="68"/>
      <c r="U450" s="69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T450" s="21" t="s">
        <v>219</v>
      </c>
      <c r="AU450" s="21" t="s">
        <v>83</v>
      </c>
    </row>
    <row r="451" spans="1:65" s="13" customFormat="1" ht="11.25">
      <c r="B451" s="201"/>
      <c r="C451" s="202"/>
      <c r="D451" s="194" t="s">
        <v>221</v>
      </c>
      <c r="E451" s="203" t="s">
        <v>18</v>
      </c>
      <c r="F451" s="204" t="s">
        <v>639</v>
      </c>
      <c r="G451" s="202"/>
      <c r="H451" s="203" t="s">
        <v>18</v>
      </c>
      <c r="I451" s="205"/>
      <c r="J451" s="202"/>
      <c r="K451" s="202"/>
      <c r="L451" s="206"/>
      <c r="M451" s="207"/>
      <c r="N451" s="208"/>
      <c r="O451" s="208"/>
      <c r="P451" s="208"/>
      <c r="Q451" s="208"/>
      <c r="R451" s="208"/>
      <c r="S451" s="208"/>
      <c r="T451" s="208"/>
      <c r="U451" s="209"/>
      <c r="AT451" s="210" t="s">
        <v>221</v>
      </c>
      <c r="AU451" s="210" t="s">
        <v>83</v>
      </c>
      <c r="AV451" s="13" t="s">
        <v>76</v>
      </c>
      <c r="AW451" s="13" t="s">
        <v>33</v>
      </c>
      <c r="AX451" s="13" t="s">
        <v>71</v>
      </c>
      <c r="AY451" s="210" t="s">
        <v>208</v>
      </c>
    </row>
    <row r="452" spans="1:65" s="14" customFormat="1" ht="11.25">
      <c r="B452" s="211"/>
      <c r="C452" s="212"/>
      <c r="D452" s="194" t="s">
        <v>221</v>
      </c>
      <c r="E452" s="213" t="s">
        <v>18</v>
      </c>
      <c r="F452" s="214" t="s">
        <v>640</v>
      </c>
      <c r="G452" s="212"/>
      <c r="H452" s="215">
        <v>1.93</v>
      </c>
      <c r="I452" s="216"/>
      <c r="J452" s="212"/>
      <c r="K452" s="212"/>
      <c r="L452" s="217"/>
      <c r="M452" s="218"/>
      <c r="N452" s="219"/>
      <c r="O452" s="219"/>
      <c r="P452" s="219"/>
      <c r="Q452" s="219"/>
      <c r="R452" s="219"/>
      <c r="S452" s="219"/>
      <c r="T452" s="219"/>
      <c r="U452" s="220"/>
      <c r="AT452" s="221" t="s">
        <v>221</v>
      </c>
      <c r="AU452" s="221" t="s">
        <v>83</v>
      </c>
      <c r="AV452" s="14" t="s">
        <v>80</v>
      </c>
      <c r="AW452" s="14" t="s">
        <v>33</v>
      </c>
      <c r="AX452" s="14" t="s">
        <v>76</v>
      </c>
      <c r="AY452" s="221" t="s">
        <v>208</v>
      </c>
    </row>
    <row r="453" spans="1:65" s="2" customFormat="1" ht="33" customHeight="1">
      <c r="A453" s="38"/>
      <c r="B453" s="39"/>
      <c r="C453" s="182" t="s">
        <v>641</v>
      </c>
      <c r="D453" s="182" t="s">
        <v>212</v>
      </c>
      <c r="E453" s="183" t="s">
        <v>642</v>
      </c>
      <c r="F453" s="184" t="s">
        <v>643</v>
      </c>
      <c r="G453" s="185" t="s">
        <v>548</v>
      </c>
      <c r="H453" s="186">
        <v>1.88</v>
      </c>
      <c r="I453" s="187"/>
      <c r="J453" s="186">
        <f>ROUND(I453*H453,2)</f>
        <v>0</v>
      </c>
      <c r="K453" s="184" t="s">
        <v>215</v>
      </c>
      <c r="L453" s="43"/>
      <c r="M453" s="188" t="s">
        <v>18</v>
      </c>
      <c r="N453" s="189" t="s">
        <v>42</v>
      </c>
      <c r="O453" s="68"/>
      <c r="P453" s="190">
        <f>O453*H453</f>
        <v>0</v>
      </c>
      <c r="Q453" s="190">
        <v>0</v>
      </c>
      <c r="R453" s="190">
        <f>Q453*H453</f>
        <v>0</v>
      </c>
      <c r="S453" s="190">
        <v>0</v>
      </c>
      <c r="T453" s="190">
        <f>S453*H453</f>
        <v>0</v>
      </c>
      <c r="U453" s="191" t="s">
        <v>18</v>
      </c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R453" s="192" t="s">
        <v>89</v>
      </c>
      <c r="AT453" s="192" t="s">
        <v>212</v>
      </c>
      <c r="AU453" s="192" t="s">
        <v>83</v>
      </c>
      <c r="AY453" s="21" t="s">
        <v>208</v>
      </c>
      <c r="BE453" s="193">
        <f>IF(N453="základní",J453,0)</f>
        <v>0</v>
      </c>
      <c r="BF453" s="193">
        <f>IF(N453="snížená",J453,0)</f>
        <v>0</v>
      </c>
      <c r="BG453" s="193">
        <f>IF(N453="zákl. přenesená",J453,0)</f>
        <v>0</v>
      </c>
      <c r="BH453" s="193">
        <f>IF(N453="sníž. přenesená",J453,0)</f>
        <v>0</v>
      </c>
      <c r="BI453" s="193">
        <f>IF(N453="nulová",J453,0)</f>
        <v>0</v>
      </c>
      <c r="BJ453" s="21" t="s">
        <v>76</v>
      </c>
      <c r="BK453" s="193">
        <f>ROUND(I453*H453,2)</f>
        <v>0</v>
      </c>
      <c r="BL453" s="21" t="s">
        <v>89</v>
      </c>
      <c r="BM453" s="192" t="s">
        <v>644</v>
      </c>
    </row>
    <row r="454" spans="1:65" s="2" customFormat="1" ht="19.5">
      <c r="A454" s="38"/>
      <c r="B454" s="39"/>
      <c r="C454" s="40"/>
      <c r="D454" s="194" t="s">
        <v>217</v>
      </c>
      <c r="E454" s="40"/>
      <c r="F454" s="195" t="s">
        <v>645</v>
      </c>
      <c r="G454" s="40"/>
      <c r="H454" s="40"/>
      <c r="I454" s="196"/>
      <c r="J454" s="40"/>
      <c r="K454" s="40"/>
      <c r="L454" s="43"/>
      <c r="M454" s="197"/>
      <c r="N454" s="198"/>
      <c r="O454" s="68"/>
      <c r="P454" s="68"/>
      <c r="Q454" s="68"/>
      <c r="R454" s="68"/>
      <c r="S454" s="68"/>
      <c r="T454" s="68"/>
      <c r="U454" s="69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T454" s="21" t="s">
        <v>217</v>
      </c>
      <c r="AU454" s="21" t="s">
        <v>83</v>
      </c>
    </row>
    <row r="455" spans="1:65" s="2" customFormat="1" ht="11.25">
      <c r="A455" s="38"/>
      <c r="B455" s="39"/>
      <c r="C455" s="40"/>
      <c r="D455" s="199" t="s">
        <v>219</v>
      </c>
      <c r="E455" s="40"/>
      <c r="F455" s="200" t="s">
        <v>646</v>
      </c>
      <c r="G455" s="40"/>
      <c r="H455" s="40"/>
      <c r="I455" s="196"/>
      <c r="J455" s="40"/>
      <c r="K455" s="40"/>
      <c r="L455" s="43"/>
      <c r="M455" s="197"/>
      <c r="N455" s="198"/>
      <c r="O455" s="68"/>
      <c r="P455" s="68"/>
      <c r="Q455" s="68"/>
      <c r="R455" s="68"/>
      <c r="S455" s="68"/>
      <c r="T455" s="68"/>
      <c r="U455" s="69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T455" s="21" t="s">
        <v>219</v>
      </c>
      <c r="AU455" s="21" t="s">
        <v>83</v>
      </c>
    </row>
    <row r="456" spans="1:65" s="13" customFormat="1" ht="11.25">
      <c r="B456" s="201"/>
      <c r="C456" s="202"/>
      <c r="D456" s="194" t="s">
        <v>221</v>
      </c>
      <c r="E456" s="203" t="s">
        <v>18</v>
      </c>
      <c r="F456" s="204" t="s">
        <v>599</v>
      </c>
      <c r="G456" s="202"/>
      <c r="H456" s="203" t="s">
        <v>18</v>
      </c>
      <c r="I456" s="205"/>
      <c r="J456" s="202"/>
      <c r="K456" s="202"/>
      <c r="L456" s="206"/>
      <c r="M456" s="207"/>
      <c r="N456" s="208"/>
      <c r="O456" s="208"/>
      <c r="P456" s="208"/>
      <c r="Q456" s="208"/>
      <c r="R456" s="208"/>
      <c r="S456" s="208"/>
      <c r="T456" s="208"/>
      <c r="U456" s="209"/>
      <c r="AT456" s="210" t="s">
        <v>221</v>
      </c>
      <c r="AU456" s="210" t="s">
        <v>83</v>
      </c>
      <c r="AV456" s="13" t="s">
        <v>76</v>
      </c>
      <c r="AW456" s="13" t="s">
        <v>33</v>
      </c>
      <c r="AX456" s="13" t="s">
        <v>71</v>
      </c>
      <c r="AY456" s="210" t="s">
        <v>208</v>
      </c>
    </row>
    <row r="457" spans="1:65" s="14" customFormat="1" ht="11.25">
      <c r="B457" s="211"/>
      <c r="C457" s="212"/>
      <c r="D457" s="194" t="s">
        <v>221</v>
      </c>
      <c r="E457" s="213" t="s">
        <v>18</v>
      </c>
      <c r="F457" s="214" t="s">
        <v>647</v>
      </c>
      <c r="G457" s="212"/>
      <c r="H457" s="215">
        <v>1.88</v>
      </c>
      <c r="I457" s="216"/>
      <c r="J457" s="212"/>
      <c r="K457" s="212"/>
      <c r="L457" s="217"/>
      <c r="M457" s="218"/>
      <c r="N457" s="219"/>
      <c r="O457" s="219"/>
      <c r="P457" s="219"/>
      <c r="Q457" s="219"/>
      <c r="R457" s="219"/>
      <c r="S457" s="219"/>
      <c r="T457" s="219"/>
      <c r="U457" s="220"/>
      <c r="AT457" s="221" t="s">
        <v>221</v>
      </c>
      <c r="AU457" s="221" t="s">
        <v>83</v>
      </c>
      <c r="AV457" s="14" t="s">
        <v>80</v>
      </c>
      <c r="AW457" s="14" t="s">
        <v>33</v>
      </c>
      <c r="AX457" s="14" t="s">
        <v>76</v>
      </c>
      <c r="AY457" s="221" t="s">
        <v>208</v>
      </c>
    </row>
    <row r="458" spans="1:65" s="12" customFormat="1" ht="20.85" customHeight="1">
      <c r="B458" s="166"/>
      <c r="C458" s="167"/>
      <c r="D458" s="168" t="s">
        <v>70</v>
      </c>
      <c r="E458" s="180" t="s">
        <v>648</v>
      </c>
      <c r="F458" s="180" t="s">
        <v>649</v>
      </c>
      <c r="G458" s="167"/>
      <c r="H458" s="167"/>
      <c r="I458" s="170"/>
      <c r="J458" s="181">
        <f>BK458</f>
        <v>0</v>
      </c>
      <c r="K458" s="167"/>
      <c r="L458" s="172"/>
      <c r="M458" s="173"/>
      <c r="N458" s="174"/>
      <c r="O458" s="174"/>
      <c r="P458" s="175">
        <f>SUM(P459:P461)</f>
        <v>0</v>
      </c>
      <c r="Q458" s="174"/>
      <c r="R458" s="175">
        <f>SUM(R459:R461)</f>
        <v>0</v>
      </c>
      <c r="S458" s="174"/>
      <c r="T458" s="175">
        <f>SUM(T459:T461)</f>
        <v>0</v>
      </c>
      <c r="U458" s="176"/>
      <c r="AR458" s="177" t="s">
        <v>76</v>
      </c>
      <c r="AT458" s="178" t="s">
        <v>70</v>
      </c>
      <c r="AU458" s="178" t="s">
        <v>80</v>
      </c>
      <c r="AY458" s="177" t="s">
        <v>208</v>
      </c>
      <c r="BK458" s="179">
        <f>SUM(BK459:BK461)</f>
        <v>0</v>
      </c>
    </row>
    <row r="459" spans="1:65" s="2" customFormat="1" ht="21.75" customHeight="1">
      <c r="A459" s="38"/>
      <c r="B459" s="39"/>
      <c r="C459" s="182" t="s">
        <v>650</v>
      </c>
      <c r="D459" s="182" t="s">
        <v>212</v>
      </c>
      <c r="E459" s="183" t="s">
        <v>651</v>
      </c>
      <c r="F459" s="184" t="s">
        <v>652</v>
      </c>
      <c r="G459" s="185" t="s">
        <v>548</v>
      </c>
      <c r="H459" s="186">
        <v>2.0099999999999998</v>
      </c>
      <c r="I459" s="187"/>
      <c r="J459" s="186">
        <f>ROUND(I459*H459,2)</f>
        <v>0</v>
      </c>
      <c r="K459" s="184" t="s">
        <v>215</v>
      </c>
      <c r="L459" s="43"/>
      <c r="M459" s="188" t="s">
        <v>18</v>
      </c>
      <c r="N459" s="189" t="s">
        <v>42</v>
      </c>
      <c r="O459" s="68"/>
      <c r="P459" s="190">
        <f>O459*H459</f>
        <v>0</v>
      </c>
      <c r="Q459" s="190">
        <v>0</v>
      </c>
      <c r="R459" s="190">
        <f>Q459*H459</f>
        <v>0</v>
      </c>
      <c r="S459" s="190">
        <v>0</v>
      </c>
      <c r="T459" s="190">
        <f>S459*H459</f>
        <v>0</v>
      </c>
      <c r="U459" s="191" t="s">
        <v>18</v>
      </c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R459" s="192" t="s">
        <v>89</v>
      </c>
      <c r="AT459" s="192" t="s">
        <v>212</v>
      </c>
      <c r="AU459" s="192" t="s">
        <v>83</v>
      </c>
      <c r="AY459" s="21" t="s">
        <v>208</v>
      </c>
      <c r="BE459" s="193">
        <f>IF(N459="základní",J459,0)</f>
        <v>0</v>
      </c>
      <c r="BF459" s="193">
        <f>IF(N459="snížená",J459,0)</f>
        <v>0</v>
      </c>
      <c r="BG459" s="193">
        <f>IF(N459="zákl. přenesená",J459,0)</f>
        <v>0</v>
      </c>
      <c r="BH459" s="193">
        <f>IF(N459="sníž. přenesená",J459,0)</f>
        <v>0</v>
      </c>
      <c r="BI459" s="193">
        <f>IF(N459="nulová",J459,0)</f>
        <v>0</v>
      </c>
      <c r="BJ459" s="21" t="s">
        <v>76</v>
      </c>
      <c r="BK459" s="193">
        <f>ROUND(I459*H459,2)</f>
        <v>0</v>
      </c>
      <c r="BL459" s="21" t="s">
        <v>89</v>
      </c>
      <c r="BM459" s="192" t="s">
        <v>653</v>
      </c>
    </row>
    <row r="460" spans="1:65" s="2" customFormat="1" ht="29.25">
      <c r="A460" s="38"/>
      <c r="B460" s="39"/>
      <c r="C460" s="40"/>
      <c r="D460" s="194" t="s">
        <v>217</v>
      </c>
      <c r="E460" s="40"/>
      <c r="F460" s="195" t="s">
        <v>654</v>
      </c>
      <c r="G460" s="40"/>
      <c r="H460" s="40"/>
      <c r="I460" s="196"/>
      <c r="J460" s="40"/>
      <c r="K460" s="40"/>
      <c r="L460" s="43"/>
      <c r="M460" s="197"/>
      <c r="N460" s="198"/>
      <c r="O460" s="68"/>
      <c r="P460" s="68"/>
      <c r="Q460" s="68"/>
      <c r="R460" s="68"/>
      <c r="S460" s="68"/>
      <c r="T460" s="68"/>
      <c r="U460" s="69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T460" s="21" t="s">
        <v>217</v>
      </c>
      <c r="AU460" s="21" t="s">
        <v>83</v>
      </c>
    </row>
    <row r="461" spans="1:65" s="2" customFormat="1" ht="11.25">
      <c r="A461" s="38"/>
      <c r="B461" s="39"/>
      <c r="C461" s="40"/>
      <c r="D461" s="199" t="s">
        <v>219</v>
      </c>
      <c r="E461" s="40"/>
      <c r="F461" s="200" t="s">
        <v>655</v>
      </c>
      <c r="G461" s="40"/>
      <c r="H461" s="40"/>
      <c r="I461" s="196"/>
      <c r="J461" s="40"/>
      <c r="K461" s="40"/>
      <c r="L461" s="43"/>
      <c r="M461" s="197"/>
      <c r="N461" s="198"/>
      <c r="O461" s="68"/>
      <c r="P461" s="68"/>
      <c r="Q461" s="68"/>
      <c r="R461" s="68"/>
      <c r="S461" s="68"/>
      <c r="T461" s="68"/>
      <c r="U461" s="69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T461" s="21" t="s">
        <v>219</v>
      </c>
      <c r="AU461" s="21" t="s">
        <v>83</v>
      </c>
    </row>
    <row r="462" spans="1:65" s="12" customFormat="1" ht="25.9" customHeight="1">
      <c r="B462" s="166"/>
      <c r="C462" s="167"/>
      <c r="D462" s="168" t="s">
        <v>70</v>
      </c>
      <c r="E462" s="169" t="s">
        <v>656</v>
      </c>
      <c r="F462" s="169" t="s">
        <v>657</v>
      </c>
      <c r="G462" s="167"/>
      <c r="H462" s="167"/>
      <c r="I462" s="170"/>
      <c r="J462" s="171">
        <f>BK462</f>
        <v>0</v>
      </c>
      <c r="K462" s="167"/>
      <c r="L462" s="172"/>
      <c r="M462" s="173"/>
      <c r="N462" s="174"/>
      <c r="O462" s="174"/>
      <c r="P462" s="175">
        <f>P463+P473+P484+P506+P511+P531+P535+P539+P562+P578+P584+P644+P650+P659+P665</f>
        <v>0</v>
      </c>
      <c r="Q462" s="174"/>
      <c r="R462" s="175">
        <f>R463+R473+R484+R506+R511+R531+R535+R539+R562+R578+R584+R644+R650+R659+R665</f>
        <v>3.0599999999999999E-2</v>
      </c>
      <c r="S462" s="174"/>
      <c r="T462" s="175">
        <f>T463+T473+T484+T506+T511+T531+T535+T539+T562+T578+T584+T644+T650+T659+T665</f>
        <v>7.7223909999999982</v>
      </c>
      <c r="U462" s="176"/>
      <c r="AR462" s="177" t="s">
        <v>80</v>
      </c>
      <c r="AT462" s="178" t="s">
        <v>70</v>
      </c>
      <c r="AU462" s="178" t="s">
        <v>71</v>
      </c>
      <c r="AY462" s="177" t="s">
        <v>208</v>
      </c>
      <c r="BK462" s="179">
        <f>BK463+BK473+BK484+BK506+BK511+BK531+BK535+BK539+BK562+BK578+BK584+BK644+BK650+BK659+BK665</f>
        <v>0</v>
      </c>
    </row>
    <row r="463" spans="1:65" s="12" customFormat="1" ht="22.9" customHeight="1">
      <c r="B463" s="166"/>
      <c r="C463" s="167"/>
      <c r="D463" s="168" t="s">
        <v>70</v>
      </c>
      <c r="E463" s="180" t="s">
        <v>658</v>
      </c>
      <c r="F463" s="180" t="s">
        <v>659</v>
      </c>
      <c r="G463" s="167"/>
      <c r="H463" s="167"/>
      <c r="I463" s="170"/>
      <c r="J463" s="181">
        <f>BK463</f>
        <v>0</v>
      </c>
      <c r="K463" s="167"/>
      <c r="L463" s="172"/>
      <c r="M463" s="173"/>
      <c r="N463" s="174"/>
      <c r="O463" s="174"/>
      <c r="P463" s="175">
        <f>SUM(P464:P472)</f>
        <v>0</v>
      </c>
      <c r="Q463" s="174"/>
      <c r="R463" s="175">
        <f>SUM(R464:R472)</f>
        <v>0</v>
      </c>
      <c r="S463" s="174"/>
      <c r="T463" s="175">
        <f>SUM(T464:T472)</f>
        <v>1.8356799999999998</v>
      </c>
      <c r="U463" s="176"/>
      <c r="AR463" s="177" t="s">
        <v>80</v>
      </c>
      <c r="AT463" s="178" t="s">
        <v>70</v>
      </c>
      <c r="AU463" s="178" t="s">
        <v>76</v>
      </c>
      <c r="AY463" s="177" t="s">
        <v>208</v>
      </c>
      <c r="BK463" s="179">
        <f>SUM(BK464:BK472)</f>
        <v>0</v>
      </c>
    </row>
    <row r="464" spans="1:65" s="2" customFormat="1" ht="33" customHeight="1">
      <c r="A464" s="38"/>
      <c r="B464" s="39"/>
      <c r="C464" s="182" t="s">
        <v>660</v>
      </c>
      <c r="D464" s="182" t="s">
        <v>212</v>
      </c>
      <c r="E464" s="183" t="s">
        <v>661</v>
      </c>
      <c r="F464" s="184" t="s">
        <v>662</v>
      </c>
      <c r="G464" s="185" t="s">
        <v>129</v>
      </c>
      <c r="H464" s="186">
        <v>333.76</v>
      </c>
      <c r="I464" s="187"/>
      <c r="J464" s="186">
        <f>ROUND(I464*H464,2)</f>
        <v>0</v>
      </c>
      <c r="K464" s="184" t="s">
        <v>215</v>
      </c>
      <c r="L464" s="43"/>
      <c r="M464" s="188" t="s">
        <v>18</v>
      </c>
      <c r="N464" s="189" t="s">
        <v>42</v>
      </c>
      <c r="O464" s="68"/>
      <c r="P464" s="190">
        <f>O464*H464</f>
        <v>0</v>
      </c>
      <c r="Q464" s="190">
        <v>0</v>
      </c>
      <c r="R464" s="190">
        <f>Q464*H464</f>
        <v>0</v>
      </c>
      <c r="S464" s="190">
        <v>5.4999999999999997E-3</v>
      </c>
      <c r="T464" s="190">
        <f>S464*H464</f>
        <v>1.8356799999999998</v>
      </c>
      <c r="U464" s="191" t="s">
        <v>18</v>
      </c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R464" s="192" t="s">
        <v>343</v>
      </c>
      <c r="AT464" s="192" t="s">
        <v>212</v>
      </c>
      <c r="AU464" s="192" t="s">
        <v>80</v>
      </c>
      <c r="AY464" s="21" t="s">
        <v>208</v>
      </c>
      <c r="BE464" s="193">
        <f>IF(N464="základní",J464,0)</f>
        <v>0</v>
      </c>
      <c r="BF464" s="193">
        <f>IF(N464="snížená",J464,0)</f>
        <v>0</v>
      </c>
      <c r="BG464" s="193">
        <f>IF(N464="zákl. přenesená",J464,0)</f>
        <v>0</v>
      </c>
      <c r="BH464" s="193">
        <f>IF(N464="sníž. přenesená",J464,0)</f>
        <v>0</v>
      </c>
      <c r="BI464" s="193">
        <f>IF(N464="nulová",J464,0)</f>
        <v>0</v>
      </c>
      <c r="BJ464" s="21" t="s">
        <v>76</v>
      </c>
      <c r="BK464" s="193">
        <f>ROUND(I464*H464,2)</f>
        <v>0</v>
      </c>
      <c r="BL464" s="21" t="s">
        <v>343</v>
      </c>
      <c r="BM464" s="192" t="s">
        <v>663</v>
      </c>
    </row>
    <row r="465" spans="1:65" s="2" customFormat="1" ht="19.5">
      <c r="A465" s="38"/>
      <c r="B465" s="39"/>
      <c r="C465" s="40"/>
      <c r="D465" s="194" t="s">
        <v>217</v>
      </c>
      <c r="E465" s="40"/>
      <c r="F465" s="195" t="s">
        <v>664</v>
      </c>
      <c r="G465" s="40"/>
      <c r="H465" s="40"/>
      <c r="I465" s="196"/>
      <c r="J465" s="40"/>
      <c r="K465" s="40"/>
      <c r="L465" s="43"/>
      <c r="M465" s="197"/>
      <c r="N465" s="198"/>
      <c r="O465" s="68"/>
      <c r="P465" s="68"/>
      <c r="Q465" s="68"/>
      <c r="R465" s="68"/>
      <c r="S465" s="68"/>
      <c r="T465" s="68"/>
      <c r="U465" s="69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T465" s="21" t="s">
        <v>217</v>
      </c>
      <c r="AU465" s="21" t="s">
        <v>80</v>
      </c>
    </row>
    <row r="466" spans="1:65" s="2" customFormat="1" ht="11.25">
      <c r="A466" s="38"/>
      <c r="B466" s="39"/>
      <c r="C466" s="40"/>
      <c r="D466" s="199" t="s">
        <v>219</v>
      </c>
      <c r="E466" s="40"/>
      <c r="F466" s="200" t="s">
        <v>665</v>
      </c>
      <c r="G466" s="40"/>
      <c r="H466" s="40"/>
      <c r="I466" s="196"/>
      <c r="J466" s="40"/>
      <c r="K466" s="40"/>
      <c r="L466" s="43"/>
      <c r="M466" s="197"/>
      <c r="N466" s="198"/>
      <c r="O466" s="68"/>
      <c r="P466" s="68"/>
      <c r="Q466" s="68"/>
      <c r="R466" s="68"/>
      <c r="S466" s="68"/>
      <c r="T466" s="68"/>
      <c r="U466" s="69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T466" s="21" t="s">
        <v>219</v>
      </c>
      <c r="AU466" s="21" t="s">
        <v>80</v>
      </c>
    </row>
    <row r="467" spans="1:65" s="14" customFormat="1" ht="11.25">
      <c r="B467" s="211"/>
      <c r="C467" s="212"/>
      <c r="D467" s="194" t="s">
        <v>221</v>
      </c>
      <c r="E467" s="213" t="s">
        <v>18</v>
      </c>
      <c r="F467" s="214" t="s">
        <v>131</v>
      </c>
      <c r="G467" s="212"/>
      <c r="H467" s="215">
        <v>467.56</v>
      </c>
      <c r="I467" s="216"/>
      <c r="J467" s="212"/>
      <c r="K467" s="212"/>
      <c r="L467" s="217"/>
      <c r="M467" s="218"/>
      <c r="N467" s="219"/>
      <c r="O467" s="219"/>
      <c r="P467" s="219"/>
      <c r="Q467" s="219"/>
      <c r="R467" s="219"/>
      <c r="S467" s="219"/>
      <c r="T467" s="219"/>
      <c r="U467" s="220"/>
      <c r="AT467" s="221" t="s">
        <v>221</v>
      </c>
      <c r="AU467" s="221" t="s">
        <v>80</v>
      </c>
      <c r="AV467" s="14" t="s">
        <v>80</v>
      </c>
      <c r="AW467" s="14" t="s">
        <v>33</v>
      </c>
      <c r="AX467" s="14" t="s">
        <v>71</v>
      </c>
      <c r="AY467" s="221" t="s">
        <v>208</v>
      </c>
    </row>
    <row r="468" spans="1:65" s="13" customFormat="1" ht="11.25">
      <c r="B468" s="201"/>
      <c r="C468" s="202"/>
      <c r="D468" s="194" t="s">
        <v>221</v>
      </c>
      <c r="E468" s="203" t="s">
        <v>18</v>
      </c>
      <c r="F468" s="204" t="s">
        <v>666</v>
      </c>
      <c r="G468" s="202"/>
      <c r="H468" s="203" t="s">
        <v>18</v>
      </c>
      <c r="I468" s="205"/>
      <c r="J468" s="202"/>
      <c r="K468" s="202"/>
      <c r="L468" s="206"/>
      <c r="M468" s="207"/>
      <c r="N468" s="208"/>
      <c r="O468" s="208"/>
      <c r="P468" s="208"/>
      <c r="Q468" s="208"/>
      <c r="R468" s="208"/>
      <c r="S468" s="208"/>
      <c r="T468" s="208"/>
      <c r="U468" s="209"/>
      <c r="AT468" s="210" t="s">
        <v>221</v>
      </c>
      <c r="AU468" s="210" t="s">
        <v>80</v>
      </c>
      <c r="AV468" s="13" t="s">
        <v>76</v>
      </c>
      <c r="AW468" s="13" t="s">
        <v>33</v>
      </c>
      <c r="AX468" s="13" t="s">
        <v>71</v>
      </c>
      <c r="AY468" s="210" t="s">
        <v>208</v>
      </c>
    </row>
    <row r="469" spans="1:65" s="14" customFormat="1" ht="11.25">
      <c r="B469" s="211"/>
      <c r="C469" s="212"/>
      <c r="D469" s="194" t="s">
        <v>221</v>
      </c>
      <c r="E469" s="213" t="s">
        <v>18</v>
      </c>
      <c r="F469" s="214" t="s">
        <v>667</v>
      </c>
      <c r="G469" s="212"/>
      <c r="H469" s="215">
        <v>-122.9</v>
      </c>
      <c r="I469" s="216"/>
      <c r="J469" s="212"/>
      <c r="K469" s="212"/>
      <c r="L469" s="217"/>
      <c r="M469" s="218"/>
      <c r="N469" s="219"/>
      <c r="O469" s="219"/>
      <c r="P469" s="219"/>
      <c r="Q469" s="219"/>
      <c r="R469" s="219"/>
      <c r="S469" s="219"/>
      <c r="T469" s="219"/>
      <c r="U469" s="220"/>
      <c r="AT469" s="221" t="s">
        <v>221</v>
      </c>
      <c r="AU469" s="221" t="s">
        <v>80</v>
      </c>
      <c r="AV469" s="14" t="s">
        <v>80</v>
      </c>
      <c r="AW469" s="14" t="s">
        <v>33</v>
      </c>
      <c r="AX469" s="14" t="s">
        <v>71</v>
      </c>
      <c r="AY469" s="221" t="s">
        <v>208</v>
      </c>
    </row>
    <row r="470" spans="1:65" s="13" customFormat="1" ht="11.25">
      <c r="B470" s="201"/>
      <c r="C470" s="202"/>
      <c r="D470" s="194" t="s">
        <v>221</v>
      </c>
      <c r="E470" s="203" t="s">
        <v>18</v>
      </c>
      <c r="F470" s="204" t="s">
        <v>668</v>
      </c>
      <c r="G470" s="202"/>
      <c r="H470" s="203" t="s">
        <v>18</v>
      </c>
      <c r="I470" s="205"/>
      <c r="J470" s="202"/>
      <c r="K470" s="202"/>
      <c r="L470" s="206"/>
      <c r="M470" s="207"/>
      <c r="N470" s="208"/>
      <c r="O470" s="208"/>
      <c r="P470" s="208"/>
      <c r="Q470" s="208"/>
      <c r="R470" s="208"/>
      <c r="S470" s="208"/>
      <c r="T470" s="208"/>
      <c r="U470" s="209"/>
      <c r="AT470" s="210" t="s">
        <v>221</v>
      </c>
      <c r="AU470" s="210" t="s">
        <v>80</v>
      </c>
      <c r="AV470" s="13" t="s">
        <v>76</v>
      </c>
      <c r="AW470" s="13" t="s">
        <v>33</v>
      </c>
      <c r="AX470" s="13" t="s">
        <v>71</v>
      </c>
      <c r="AY470" s="210" t="s">
        <v>208</v>
      </c>
    </row>
    <row r="471" spans="1:65" s="14" customFormat="1" ht="11.25">
      <c r="B471" s="211"/>
      <c r="C471" s="212"/>
      <c r="D471" s="194" t="s">
        <v>221</v>
      </c>
      <c r="E471" s="213" t="s">
        <v>18</v>
      </c>
      <c r="F471" s="214" t="s">
        <v>669</v>
      </c>
      <c r="G471" s="212"/>
      <c r="H471" s="215">
        <v>-10.9</v>
      </c>
      <c r="I471" s="216"/>
      <c r="J471" s="212"/>
      <c r="K471" s="212"/>
      <c r="L471" s="217"/>
      <c r="M471" s="218"/>
      <c r="N471" s="219"/>
      <c r="O471" s="219"/>
      <c r="P471" s="219"/>
      <c r="Q471" s="219"/>
      <c r="R471" s="219"/>
      <c r="S471" s="219"/>
      <c r="T471" s="219"/>
      <c r="U471" s="220"/>
      <c r="AT471" s="221" t="s">
        <v>221</v>
      </c>
      <c r="AU471" s="221" t="s">
        <v>80</v>
      </c>
      <c r="AV471" s="14" t="s">
        <v>80</v>
      </c>
      <c r="AW471" s="14" t="s">
        <v>33</v>
      </c>
      <c r="AX471" s="14" t="s">
        <v>71</v>
      </c>
      <c r="AY471" s="221" t="s">
        <v>208</v>
      </c>
    </row>
    <row r="472" spans="1:65" s="16" customFormat="1" ht="11.25">
      <c r="B472" s="233"/>
      <c r="C472" s="234"/>
      <c r="D472" s="194" t="s">
        <v>221</v>
      </c>
      <c r="E472" s="235" t="s">
        <v>18</v>
      </c>
      <c r="F472" s="236" t="s">
        <v>247</v>
      </c>
      <c r="G472" s="234"/>
      <c r="H472" s="237">
        <v>333.76</v>
      </c>
      <c r="I472" s="238"/>
      <c r="J472" s="234"/>
      <c r="K472" s="234"/>
      <c r="L472" s="239"/>
      <c r="M472" s="240"/>
      <c r="N472" s="241"/>
      <c r="O472" s="241"/>
      <c r="P472" s="241"/>
      <c r="Q472" s="241"/>
      <c r="R472" s="241"/>
      <c r="S472" s="241"/>
      <c r="T472" s="241"/>
      <c r="U472" s="242"/>
      <c r="AT472" s="243" t="s">
        <v>221</v>
      </c>
      <c r="AU472" s="243" t="s">
        <v>80</v>
      </c>
      <c r="AV472" s="16" t="s">
        <v>89</v>
      </c>
      <c r="AW472" s="16" t="s">
        <v>33</v>
      </c>
      <c r="AX472" s="16" t="s">
        <v>76</v>
      </c>
      <c r="AY472" s="243" t="s">
        <v>208</v>
      </c>
    </row>
    <row r="473" spans="1:65" s="12" customFormat="1" ht="22.9" customHeight="1">
      <c r="B473" s="166"/>
      <c r="C473" s="167"/>
      <c r="D473" s="168" t="s">
        <v>70</v>
      </c>
      <c r="E473" s="180" t="s">
        <v>670</v>
      </c>
      <c r="F473" s="180" t="s">
        <v>671</v>
      </c>
      <c r="G473" s="167"/>
      <c r="H473" s="167"/>
      <c r="I473" s="170"/>
      <c r="J473" s="181">
        <f>BK473</f>
        <v>0</v>
      </c>
      <c r="K473" s="167"/>
      <c r="L473" s="172"/>
      <c r="M473" s="173"/>
      <c r="N473" s="174"/>
      <c r="O473" s="174"/>
      <c r="P473" s="175">
        <f>SUM(P474:P483)</f>
        <v>0</v>
      </c>
      <c r="Q473" s="174"/>
      <c r="R473" s="175">
        <f>SUM(R474:R483)</f>
        <v>0</v>
      </c>
      <c r="S473" s="174"/>
      <c r="T473" s="175">
        <f>SUM(T474:T483)</f>
        <v>1.9283249999999998</v>
      </c>
      <c r="U473" s="176"/>
      <c r="AR473" s="177" t="s">
        <v>80</v>
      </c>
      <c r="AT473" s="178" t="s">
        <v>70</v>
      </c>
      <c r="AU473" s="178" t="s">
        <v>76</v>
      </c>
      <c r="AY473" s="177" t="s">
        <v>208</v>
      </c>
      <c r="BK473" s="179">
        <f>SUM(BK474:BK483)</f>
        <v>0</v>
      </c>
    </row>
    <row r="474" spans="1:65" s="2" customFormat="1" ht="24.2" customHeight="1">
      <c r="A474" s="38"/>
      <c r="B474" s="39"/>
      <c r="C474" s="182" t="s">
        <v>672</v>
      </c>
      <c r="D474" s="182" t="s">
        <v>212</v>
      </c>
      <c r="E474" s="183" t="s">
        <v>673</v>
      </c>
      <c r="F474" s="184" t="s">
        <v>674</v>
      </c>
      <c r="G474" s="185" t="s">
        <v>129</v>
      </c>
      <c r="H474" s="186">
        <v>36.729999999999997</v>
      </c>
      <c r="I474" s="187"/>
      <c r="J474" s="186">
        <f>ROUND(I474*H474,2)</f>
        <v>0</v>
      </c>
      <c r="K474" s="184" t="s">
        <v>215</v>
      </c>
      <c r="L474" s="43"/>
      <c r="M474" s="188" t="s">
        <v>18</v>
      </c>
      <c r="N474" s="189" t="s">
        <v>42</v>
      </c>
      <c r="O474" s="68"/>
      <c r="P474" s="190">
        <f>O474*H474</f>
        <v>0</v>
      </c>
      <c r="Q474" s="190">
        <v>0</v>
      </c>
      <c r="R474" s="190">
        <f>Q474*H474</f>
        <v>0</v>
      </c>
      <c r="S474" s="190">
        <v>5.2499999999999998E-2</v>
      </c>
      <c r="T474" s="190">
        <f>S474*H474</f>
        <v>1.9283249999999998</v>
      </c>
      <c r="U474" s="191" t="s">
        <v>18</v>
      </c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R474" s="192" t="s">
        <v>343</v>
      </c>
      <c r="AT474" s="192" t="s">
        <v>212</v>
      </c>
      <c r="AU474" s="192" t="s">
        <v>80</v>
      </c>
      <c r="AY474" s="21" t="s">
        <v>208</v>
      </c>
      <c r="BE474" s="193">
        <f>IF(N474="základní",J474,0)</f>
        <v>0</v>
      </c>
      <c r="BF474" s="193">
        <f>IF(N474="snížená",J474,0)</f>
        <v>0</v>
      </c>
      <c r="BG474" s="193">
        <f>IF(N474="zákl. přenesená",J474,0)</f>
        <v>0</v>
      </c>
      <c r="BH474" s="193">
        <f>IF(N474="sníž. přenesená",J474,0)</f>
        <v>0</v>
      </c>
      <c r="BI474" s="193">
        <f>IF(N474="nulová",J474,0)</f>
        <v>0</v>
      </c>
      <c r="BJ474" s="21" t="s">
        <v>76</v>
      </c>
      <c r="BK474" s="193">
        <f>ROUND(I474*H474,2)</f>
        <v>0</v>
      </c>
      <c r="BL474" s="21" t="s">
        <v>343</v>
      </c>
      <c r="BM474" s="192" t="s">
        <v>675</v>
      </c>
    </row>
    <row r="475" spans="1:65" s="2" customFormat="1" ht="29.25">
      <c r="A475" s="38"/>
      <c r="B475" s="39"/>
      <c r="C475" s="40"/>
      <c r="D475" s="194" t="s">
        <v>217</v>
      </c>
      <c r="E475" s="40"/>
      <c r="F475" s="195" t="s">
        <v>676</v>
      </c>
      <c r="G475" s="40"/>
      <c r="H475" s="40"/>
      <c r="I475" s="196"/>
      <c r="J475" s="40"/>
      <c r="K475" s="40"/>
      <c r="L475" s="43"/>
      <c r="M475" s="197"/>
      <c r="N475" s="198"/>
      <c r="O475" s="68"/>
      <c r="P475" s="68"/>
      <c r="Q475" s="68"/>
      <c r="R475" s="68"/>
      <c r="S475" s="68"/>
      <c r="T475" s="68"/>
      <c r="U475" s="69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T475" s="21" t="s">
        <v>217</v>
      </c>
      <c r="AU475" s="21" t="s">
        <v>80</v>
      </c>
    </row>
    <row r="476" spans="1:65" s="2" customFormat="1" ht="11.25">
      <c r="A476" s="38"/>
      <c r="B476" s="39"/>
      <c r="C476" s="40"/>
      <c r="D476" s="199" t="s">
        <v>219</v>
      </c>
      <c r="E476" s="40"/>
      <c r="F476" s="200" t="s">
        <v>677</v>
      </c>
      <c r="G476" s="40"/>
      <c r="H476" s="40"/>
      <c r="I476" s="196"/>
      <c r="J476" s="40"/>
      <c r="K476" s="40"/>
      <c r="L476" s="43"/>
      <c r="M476" s="197"/>
      <c r="N476" s="198"/>
      <c r="O476" s="68"/>
      <c r="P476" s="68"/>
      <c r="Q476" s="68"/>
      <c r="R476" s="68"/>
      <c r="S476" s="68"/>
      <c r="T476" s="68"/>
      <c r="U476" s="69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T476" s="21" t="s">
        <v>219</v>
      </c>
      <c r="AU476" s="21" t="s">
        <v>80</v>
      </c>
    </row>
    <row r="477" spans="1:65" s="13" customFormat="1" ht="11.25">
      <c r="B477" s="201"/>
      <c r="C477" s="202"/>
      <c r="D477" s="194" t="s">
        <v>221</v>
      </c>
      <c r="E477" s="203" t="s">
        <v>18</v>
      </c>
      <c r="F477" s="204" t="s">
        <v>678</v>
      </c>
      <c r="G477" s="202"/>
      <c r="H477" s="203" t="s">
        <v>18</v>
      </c>
      <c r="I477" s="205"/>
      <c r="J477" s="202"/>
      <c r="K477" s="202"/>
      <c r="L477" s="206"/>
      <c r="M477" s="207"/>
      <c r="N477" s="208"/>
      <c r="O477" s="208"/>
      <c r="P477" s="208"/>
      <c r="Q477" s="208"/>
      <c r="R477" s="208"/>
      <c r="S477" s="208"/>
      <c r="T477" s="208"/>
      <c r="U477" s="209"/>
      <c r="AT477" s="210" t="s">
        <v>221</v>
      </c>
      <c r="AU477" s="210" t="s">
        <v>80</v>
      </c>
      <c r="AV477" s="13" t="s">
        <v>76</v>
      </c>
      <c r="AW477" s="13" t="s">
        <v>33</v>
      </c>
      <c r="AX477" s="13" t="s">
        <v>71</v>
      </c>
      <c r="AY477" s="210" t="s">
        <v>208</v>
      </c>
    </row>
    <row r="478" spans="1:65" s="14" customFormat="1" ht="11.25">
      <c r="B478" s="211"/>
      <c r="C478" s="212"/>
      <c r="D478" s="194" t="s">
        <v>221</v>
      </c>
      <c r="E478" s="213" t="s">
        <v>18</v>
      </c>
      <c r="F478" s="214" t="s">
        <v>679</v>
      </c>
      <c r="G478" s="212"/>
      <c r="H478" s="215">
        <v>5.18</v>
      </c>
      <c r="I478" s="216"/>
      <c r="J478" s="212"/>
      <c r="K478" s="212"/>
      <c r="L478" s="217"/>
      <c r="M478" s="218"/>
      <c r="N478" s="219"/>
      <c r="O478" s="219"/>
      <c r="P478" s="219"/>
      <c r="Q478" s="219"/>
      <c r="R478" s="219"/>
      <c r="S478" s="219"/>
      <c r="T478" s="219"/>
      <c r="U478" s="220"/>
      <c r="AT478" s="221" t="s">
        <v>221</v>
      </c>
      <c r="AU478" s="221" t="s">
        <v>80</v>
      </c>
      <c r="AV478" s="14" t="s">
        <v>80</v>
      </c>
      <c r="AW478" s="14" t="s">
        <v>33</v>
      </c>
      <c r="AX478" s="14" t="s">
        <v>71</v>
      </c>
      <c r="AY478" s="221" t="s">
        <v>208</v>
      </c>
    </row>
    <row r="479" spans="1:65" s="14" customFormat="1" ht="11.25">
      <c r="B479" s="211"/>
      <c r="C479" s="212"/>
      <c r="D479" s="194" t="s">
        <v>221</v>
      </c>
      <c r="E479" s="213" t="s">
        <v>18</v>
      </c>
      <c r="F479" s="214" t="s">
        <v>680</v>
      </c>
      <c r="G479" s="212"/>
      <c r="H479" s="215">
        <v>5.75</v>
      </c>
      <c r="I479" s="216"/>
      <c r="J479" s="212"/>
      <c r="K479" s="212"/>
      <c r="L479" s="217"/>
      <c r="M479" s="218"/>
      <c r="N479" s="219"/>
      <c r="O479" s="219"/>
      <c r="P479" s="219"/>
      <c r="Q479" s="219"/>
      <c r="R479" s="219"/>
      <c r="S479" s="219"/>
      <c r="T479" s="219"/>
      <c r="U479" s="220"/>
      <c r="AT479" s="221" t="s">
        <v>221</v>
      </c>
      <c r="AU479" s="221" t="s">
        <v>80</v>
      </c>
      <c r="AV479" s="14" t="s">
        <v>80</v>
      </c>
      <c r="AW479" s="14" t="s">
        <v>33</v>
      </c>
      <c r="AX479" s="14" t="s">
        <v>71</v>
      </c>
      <c r="AY479" s="221" t="s">
        <v>208</v>
      </c>
    </row>
    <row r="480" spans="1:65" s="14" customFormat="1" ht="11.25">
      <c r="B480" s="211"/>
      <c r="C480" s="212"/>
      <c r="D480" s="194" t="s">
        <v>221</v>
      </c>
      <c r="E480" s="213" t="s">
        <v>18</v>
      </c>
      <c r="F480" s="214" t="s">
        <v>681</v>
      </c>
      <c r="G480" s="212"/>
      <c r="H480" s="215">
        <v>16.78</v>
      </c>
      <c r="I480" s="216"/>
      <c r="J480" s="212"/>
      <c r="K480" s="212"/>
      <c r="L480" s="217"/>
      <c r="M480" s="218"/>
      <c r="N480" s="219"/>
      <c r="O480" s="219"/>
      <c r="P480" s="219"/>
      <c r="Q480" s="219"/>
      <c r="R480" s="219"/>
      <c r="S480" s="219"/>
      <c r="T480" s="219"/>
      <c r="U480" s="220"/>
      <c r="AT480" s="221" t="s">
        <v>221</v>
      </c>
      <c r="AU480" s="221" t="s">
        <v>80</v>
      </c>
      <c r="AV480" s="14" t="s">
        <v>80</v>
      </c>
      <c r="AW480" s="14" t="s">
        <v>33</v>
      </c>
      <c r="AX480" s="14" t="s">
        <v>71</v>
      </c>
      <c r="AY480" s="221" t="s">
        <v>208</v>
      </c>
    </row>
    <row r="481" spans="1:65" s="14" customFormat="1" ht="11.25">
      <c r="B481" s="211"/>
      <c r="C481" s="212"/>
      <c r="D481" s="194" t="s">
        <v>221</v>
      </c>
      <c r="E481" s="213" t="s">
        <v>18</v>
      </c>
      <c r="F481" s="214" t="s">
        <v>682</v>
      </c>
      <c r="G481" s="212"/>
      <c r="H481" s="215">
        <v>3.43</v>
      </c>
      <c r="I481" s="216"/>
      <c r="J481" s="212"/>
      <c r="K481" s="212"/>
      <c r="L481" s="217"/>
      <c r="M481" s="218"/>
      <c r="N481" s="219"/>
      <c r="O481" s="219"/>
      <c r="P481" s="219"/>
      <c r="Q481" s="219"/>
      <c r="R481" s="219"/>
      <c r="S481" s="219"/>
      <c r="T481" s="219"/>
      <c r="U481" s="220"/>
      <c r="AT481" s="221" t="s">
        <v>221</v>
      </c>
      <c r="AU481" s="221" t="s">
        <v>80</v>
      </c>
      <c r="AV481" s="14" t="s">
        <v>80</v>
      </c>
      <c r="AW481" s="14" t="s">
        <v>33</v>
      </c>
      <c r="AX481" s="14" t="s">
        <v>71</v>
      </c>
      <c r="AY481" s="221" t="s">
        <v>208</v>
      </c>
    </row>
    <row r="482" spans="1:65" s="14" customFormat="1" ht="11.25">
      <c r="B482" s="211"/>
      <c r="C482" s="212"/>
      <c r="D482" s="194" t="s">
        <v>221</v>
      </c>
      <c r="E482" s="213" t="s">
        <v>18</v>
      </c>
      <c r="F482" s="214" t="s">
        <v>683</v>
      </c>
      <c r="G482" s="212"/>
      <c r="H482" s="215">
        <v>5.59</v>
      </c>
      <c r="I482" s="216"/>
      <c r="J482" s="212"/>
      <c r="K482" s="212"/>
      <c r="L482" s="217"/>
      <c r="M482" s="218"/>
      <c r="N482" s="219"/>
      <c r="O482" s="219"/>
      <c r="P482" s="219"/>
      <c r="Q482" s="219"/>
      <c r="R482" s="219"/>
      <c r="S482" s="219"/>
      <c r="T482" s="219"/>
      <c r="U482" s="220"/>
      <c r="AT482" s="221" t="s">
        <v>221</v>
      </c>
      <c r="AU482" s="221" t="s">
        <v>80</v>
      </c>
      <c r="AV482" s="14" t="s">
        <v>80</v>
      </c>
      <c r="AW482" s="14" t="s">
        <v>33</v>
      </c>
      <c r="AX482" s="14" t="s">
        <v>71</v>
      </c>
      <c r="AY482" s="221" t="s">
        <v>208</v>
      </c>
    </row>
    <row r="483" spans="1:65" s="16" customFormat="1" ht="11.25">
      <c r="B483" s="233"/>
      <c r="C483" s="234"/>
      <c r="D483" s="194" t="s">
        <v>221</v>
      </c>
      <c r="E483" s="235" t="s">
        <v>18</v>
      </c>
      <c r="F483" s="236" t="s">
        <v>247</v>
      </c>
      <c r="G483" s="234"/>
      <c r="H483" s="237">
        <v>36.729999999999997</v>
      </c>
      <c r="I483" s="238"/>
      <c r="J483" s="234"/>
      <c r="K483" s="234"/>
      <c r="L483" s="239"/>
      <c r="M483" s="240"/>
      <c r="N483" s="241"/>
      <c r="O483" s="241"/>
      <c r="P483" s="241"/>
      <c r="Q483" s="241"/>
      <c r="R483" s="241"/>
      <c r="S483" s="241"/>
      <c r="T483" s="241"/>
      <c r="U483" s="242"/>
      <c r="AT483" s="243" t="s">
        <v>221</v>
      </c>
      <c r="AU483" s="243" t="s">
        <v>80</v>
      </c>
      <c r="AV483" s="16" t="s">
        <v>89</v>
      </c>
      <c r="AW483" s="16" t="s">
        <v>33</v>
      </c>
      <c r="AX483" s="16" t="s">
        <v>76</v>
      </c>
      <c r="AY483" s="243" t="s">
        <v>208</v>
      </c>
    </row>
    <row r="484" spans="1:65" s="12" customFormat="1" ht="22.9" customHeight="1">
      <c r="B484" s="166"/>
      <c r="C484" s="167"/>
      <c r="D484" s="168" t="s">
        <v>70</v>
      </c>
      <c r="E484" s="180" t="s">
        <v>684</v>
      </c>
      <c r="F484" s="180" t="s">
        <v>685</v>
      </c>
      <c r="G484" s="167"/>
      <c r="H484" s="167"/>
      <c r="I484" s="170"/>
      <c r="J484" s="181">
        <f>BK484</f>
        <v>0</v>
      </c>
      <c r="K484" s="167"/>
      <c r="L484" s="172"/>
      <c r="M484" s="173"/>
      <c r="N484" s="174"/>
      <c r="O484" s="174"/>
      <c r="P484" s="175">
        <f>SUM(P485:P505)</f>
        <v>0</v>
      </c>
      <c r="Q484" s="174"/>
      <c r="R484" s="175">
        <f>SUM(R485:R505)</f>
        <v>0</v>
      </c>
      <c r="S484" s="174"/>
      <c r="T484" s="175">
        <f>SUM(T485:T505)</f>
        <v>0.49109000000000003</v>
      </c>
      <c r="U484" s="176"/>
      <c r="AR484" s="177" t="s">
        <v>80</v>
      </c>
      <c r="AT484" s="178" t="s">
        <v>70</v>
      </c>
      <c r="AU484" s="178" t="s">
        <v>76</v>
      </c>
      <c r="AY484" s="177" t="s">
        <v>208</v>
      </c>
      <c r="BK484" s="179">
        <f>SUM(BK485:BK505)</f>
        <v>0</v>
      </c>
    </row>
    <row r="485" spans="1:65" s="2" customFormat="1" ht="16.5" customHeight="1">
      <c r="A485" s="38"/>
      <c r="B485" s="39"/>
      <c r="C485" s="182" t="s">
        <v>686</v>
      </c>
      <c r="D485" s="182" t="s">
        <v>212</v>
      </c>
      <c r="E485" s="183" t="s">
        <v>687</v>
      </c>
      <c r="F485" s="184" t="s">
        <v>688</v>
      </c>
      <c r="G485" s="185" t="s">
        <v>689</v>
      </c>
      <c r="H485" s="186">
        <v>8</v>
      </c>
      <c r="I485" s="187"/>
      <c r="J485" s="186">
        <f>ROUND(I485*H485,2)</f>
        <v>0</v>
      </c>
      <c r="K485" s="184" t="s">
        <v>215</v>
      </c>
      <c r="L485" s="43"/>
      <c r="M485" s="188" t="s">
        <v>18</v>
      </c>
      <c r="N485" s="189" t="s">
        <v>42</v>
      </c>
      <c r="O485" s="68"/>
      <c r="P485" s="190">
        <f>O485*H485</f>
        <v>0</v>
      </c>
      <c r="Q485" s="190">
        <v>0</v>
      </c>
      <c r="R485" s="190">
        <f>Q485*H485</f>
        <v>0</v>
      </c>
      <c r="S485" s="190">
        <v>3.4200000000000001E-2</v>
      </c>
      <c r="T485" s="190">
        <f>S485*H485</f>
        <v>0.27360000000000001</v>
      </c>
      <c r="U485" s="191" t="s">
        <v>18</v>
      </c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R485" s="192" t="s">
        <v>343</v>
      </c>
      <c r="AT485" s="192" t="s">
        <v>212</v>
      </c>
      <c r="AU485" s="192" t="s">
        <v>80</v>
      </c>
      <c r="AY485" s="21" t="s">
        <v>208</v>
      </c>
      <c r="BE485" s="193">
        <f>IF(N485="základní",J485,0)</f>
        <v>0</v>
      </c>
      <c r="BF485" s="193">
        <f>IF(N485="snížená",J485,0)</f>
        <v>0</v>
      </c>
      <c r="BG485" s="193">
        <f>IF(N485="zákl. přenesená",J485,0)</f>
        <v>0</v>
      </c>
      <c r="BH485" s="193">
        <f>IF(N485="sníž. přenesená",J485,0)</f>
        <v>0</v>
      </c>
      <c r="BI485" s="193">
        <f>IF(N485="nulová",J485,0)</f>
        <v>0</v>
      </c>
      <c r="BJ485" s="21" t="s">
        <v>76</v>
      </c>
      <c r="BK485" s="193">
        <f>ROUND(I485*H485,2)</f>
        <v>0</v>
      </c>
      <c r="BL485" s="21" t="s">
        <v>343</v>
      </c>
      <c r="BM485" s="192" t="s">
        <v>690</v>
      </c>
    </row>
    <row r="486" spans="1:65" s="2" customFormat="1" ht="11.25">
      <c r="A486" s="38"/>
      <c r="B486" s="39"/>
      <c r="C486" s="40"/>
      <c r="D486" s="194" t="s">
        <v>217</v>
      </c>
      <c r="E486" s="40"/>
      <c r="F486" s="195" t="s">
        <v>691</v>
      </c>
      <c r="G486" s="40"/>
      <c r="H486" s="40"/>
      <c r="I486" s="196"/>
      <c r="J486" s="40"/>
      <c r="K486" s="40"/>
      <c r="L486" s="43"/>
      <c r="M486" s="197"/>
      <c r="N486" s="198"/>
      <c r="O486" s="68"/>
      <c r="P486" s="68"/>
      <c r="Q486" s="68"/>
      <c r="R486" s="68"/>
      <c r="S486" s="68"/>
      <c r="T486" s="68"/>
      <c r="U486" s="69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T486" s="21" t="s">
        <v>217</v>
      </c>
      <c r="AU486" s="21" t="s">
        <v>80</v>
      </c>
    </row>
    <row r="487" spans="1:65" s="2" customFormat="1" ht="11.25">
      <c r="A487" s="38"/>
      <c r="B487" s="39"/>
      <c r="C487" s="40"/>
      <c r="D487" s="199" t="s">
        <v>219</v>
      </c>
      <c r="E487" s="40"/>
      <c r="F487" s="200" t="s">
        <v>692</v>
      </c>
      <c r="G487" s="40"/>
      <c r="H487" s="40"/>
      <c r="I487" s="196"/>
      <c r="J487" s="40"/>
      <c r="K487" s="40"/>
      <c r="L487" s="43"/>
      <c r="M487" s="197"/>
      <c r="N487" s="198"/>
      <c r="O487" s="68"/>
      <c r="P487" s="68"/>
      <c r="Q487" s="68"/>
      <c r="R487" s="68"/>
      <c r="S487" s="68"/>
      <c r="T487" s="68"/>
      <c r="U487" s="69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T487" s="21" t="s">
        <v>219</v>
      </c>
      <c r="AU487" s="21" t="s">
        <v>80</v>
      </c>
    </row>
    <row r="488" spans="1:65" s="14" customFormat="1" ht="11.25">
      <c r="B488" s="211"/>
      <c r="C488" s="212"/>
      <c r="D488" s="194" t="s">
        <v>221</v>
      </c>
      <c r="E488" s="213" t="s">
        <v>18</v>
      </c>
      <c r="F488" s="214" t="s">
        <v>124</v>
      </c>
      <c r="G488" s="212"/>
      <c r="H488" s="215">
        <v>8</v>
      </c>
      <c r="I488" s="216"/>
      <c r="J488" s="212"/>
      <c r="K488" s="212"/>
      <c r="L488" s="217"/>
      <c r="M488" s="218"/>
      <c r="N488" s="219"/>
      <c r="O488" s="219"/>
      <c r="P488" s="219"/>
      <c r="Q488" s="219"/>
      <c r="R488" s="219"/>
      <c r="S488" s="219"/>
      <c r="T488" s="219"/>
      <c r="U488" s="220"/>
      <c r="AT488" s="221" t="s">
        <v>221</v>
      </c>
      <c r="AU488" s="221" t="s">
        <v>80</v>
      </c>
      <c r="AV488" s="14" t="s">
        <v>80</v>
      </c>
      <c r="AW488" s="14" t="s">
        <v>33</v>
      </c>
      <c r="AX488" s="14" t="s">
        <v>76</v>
      </c>
      <c r="AY488" s="221" t="s">
        <v>208</v>
      </c>
    </row>
    <row r="489" spans="1:65" s="2" customFormat="1" ht="16.5" customHeight="1">
      <c r="A489" s="38"/>
      <c r="B489" s="39"/>
      <c r="C489" s="182" t="s">
        <v>693</v>
      </c>
      <c r="D489" s="182" t="s">
        <v>212</v>
      </c>
      <c r="E489" s="183" t="s">
        <v>694</v>
      </c>
      <c r="F489" s="184" t="s">
        <v>695</v>
      </c>
      <c r="G489" s="185" t="s">
        <v>689</v>
      </c>
      <c r="H489" s="186">
        <v>9</v>
      </c>
      <c r="I489" s="187"/>
      <c r="J489" s="186">
        <f>ROUND(I489*H489,2)</f>
        <v>0</v>
      </c>
      <c r="K489" s="184" t="s">
        <v>215</v>
      </c>
      <c r="L489" s="43"/>
      <c r="M489" s="188" t="s">
        <v>18</v>
      </c>
      <c r="N489" s="189" t="s">
        <v>42</v>
      </c>
      <c r="O489" s="68"/>
      <c r="P489" s="190">
        <f>O489*H489</f>
        <v>0</v>
      </c>
      <c r="Q489" s="190">
        <v>0</v>
      </c>
      <c r="R489" s="190">
        <f>Q489*H489</f>
        <v>0</v>
      </c>
      <c r="S489" s="190">
        <v>1.9460000000000002E-2</v>
      </c>
      <c r="T489" s="190">
        <f>S489*H489</f>
        <v>0.17514000000000002</v>
      </c>
      <c r="U489" s="191" t="s">
        <v>18</v>
      </c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R489" s="192" t="s">
        <v>343</v>
      </c>
      <c r="AT489" s="192" t="s">
        <v>212</v>
      </c>
      <c r="AU489" s="192" t="s">
        <v>80</v>
      </c>
      <c r="AY489" s="21" t="s">
        <v>208</v>
      </c>
      <c r="BE489" s="193">
        <f>IF(N489="základní",J489,0)</f>
        <v>0</v>
      </c>
      <c r="BF489" s="193">
        <f>IF(N489="snížená",J489,0)</f>
        <v>0</v>
      </c>
      <c r="BG489" s="193">
        <f>IF(N489="zákl. přenesená",J489,0)</f>
        <v>0</v>
      </c>
      <c r="BH489" s="193">
        <f>IF(N489="sníž. přenesená",J489,0)</f>
        <v>0</v>
      </c>
      <c r="BI489" s="193">
        <f>IF(N489="nulová",J489,0)</f>
        <v>0</v>
      </c>
      <c r="BJ489" s="21" t="s">
        <v>76</v>
      </c>
      <c r="BK489" s="193">
        <f>ROUND(I489*H489,2)</f>
        <v>0</v>
      </c>
      <c r="BL489" s="21" t="s">
        <v>343</v>
      </c>
      <c r="BM489" s="192" t="s">
        <v>696</v>
      </c>
    </row>
    <row r="490" spans="1:65" s="2" customFormat="1" ht="11.25">
      <c r="A490" s="38"/>
      <c r="B490" s="39"/>
      <c r="C490" s="40"/>
      <c r="D490" s="194" t="s">
        <v>217</v>
      </c>
      <c r="E490" s="40"/>
      <c r="F490" s="195" t="s">
        <v>697</v>
      </c>
      <c r="G490" s="40"/>
      <c r="H490" s="40"/>
      <c r="I490" s="196"/>
      <c r="J490" s="40"/>
      <c r="K490" s="40"/>
      <c r="L490" s="43"/>
      <c r="M490" s="197"/>
      <c r="N490" s="198"/>
      <c r="O490" s="68"/>
      <c r="P490" s="68"/>
      <c r="Q490" s="68"/>
      <c r="R490" s="68"/>
      <c r="S490" s="68"/>
      <c r="T490" s="68"/>
      <c r="U490" s="69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T490" s="21" t="s">
        <v>217</v>
      </c>
      <c r="AU490" s="21" t="s">
        <v>80</v>
      </c>
    </row>
    <row r="491" spans="1:65" s="2" customFormat="1" ht="11.25">
      <c r="A491" s="38"/>
      <c r="B491" s="39"/>
      <c r="C491" s="40"/>
      <c r="D491" s="199" t="s">
        <v>219</v>
      </c>
      <c r="E491" s="40"/>
      <c r="F491" s="200" t="s">
        <v>698</v>
      </c>
      <c r="G491" s="40"/>
      <c r="H491" s="40"/>
      <c r="I491" s="196"/>
      <c r="J491" s="40"/>
      <c r="K491" s="40"/>
      <c r="L491" s="43"/>
      <c r="M491" s="197"/>
      <c r="N491" s="198"/>
      <c r="O491" s="68"/>
      <c r="P491" s="68"/>
      <c r="Q491" s="68"/>
      <c r="R491" s="68"/>
      <c r="S491" s="68"/>
      <c r="T491" s="68"/>
      <c r="U491" s="69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T491" s="21" t="s">
        <v>219</v>
      </c>
      <c r="AU491" s="21" t="s">
        <v>80</v>
      </c>
    </row>
    <row r="492" spans="1:65" s="14" customFormat="1" ht="11.25">
      <c r="B492" s="211"/>
      <c r="C492" s="212"/>
      <c r="D492" s="194" t="s">
        <v>221</v>
      </c>
      <c r="E492" s="213" t="s">
        <v>18</v>
      </c>
      <c r="F492" s="214" t="s">
        <v>248</v>
      </c>
      <c r="G492" s="212"/>
      <c r="H492" s="215">
        <v>9</v>
      </c>
      <c r="I492" s="216"/>
      <c r="J492" s="212"/>
      <c r="K492" s="212"/>
      <c r="L492" s="217"/>
      <c r="M492" s="218"/>
      <c r="N492" s="219"/>
      <c r="O492" s="219"/>
      <c r="P492" s="219"/>
      <c r="Q492" s="219"/>
      <c r="R492" s="219"/>
      <c r="S492" s="219"/>
      <c r="T492" s="219"/>
      <c r="U492" s="220"/>
      <c r="AT492" s="221" t="s">
        <v>221</v>
      </c>
      <c r="AU492" s="221" t="s">
        <v>80</v>
      </c>
      <c r="AV492" s="14" t="s">
        <v>80</v>
      </c>
      <c r="AW492" s="14" t="s">
        <v>33</v>
      </c>
      <c r="AX492" s="14" t="s">
        <v>76</v>
      </c>
      <c r="AY492" s="221" t="s">
        <v>208</v>
      </c>
    </row>
    <row r="493" spans="1:65" s="2" customFormat="1" ht="16.5" customHeight="1">
      <c r="A493" s="38"/>
      <c r="B493" s="39"/>
      <c r="C493" s="182" t="s">
        <v>699</v>
      </c>
      <c r="D493" s="182" t="s">
        <v>212</v>
      </c>
      <c r="E493" s="183" t="s">
        <v>700</v>
      </c>
      <c r="F493" s="184" t="s">
        <v>701</v>
      </c>
      <c r="G493" s="185" t="s">
        <v>689</v>
      </c>
      <c r="H493" s="186">
        <v>3</v>
      </c>
      <c r="I493" s="187"/>
      <c r="J493" s="186">
        <f>ROUND(I493*H493,2)</f>
        <v>0</v>
      </c>
      <c r="K493" s="184" t="s">
        <v>18</v>
      </c>
      <c r="L493" s="43"/>
      <c r="M493" s="188" t="s">
        <v>18</v>
      </c>
      <c r="N493" s="189" t="s">
        <v>42</v>
      </c>
      <c r="O493" s="68"/>
      <c r="P493" s="190">
        <f>O493*H493</f>
        <v>0</v>
      </c>
      <c r="Q493" s="190">
        <v>0</v>
      </c>
      <c r="R493" s="190">
        <f>Q493*H493</f>
        <v>0</v>
      </c>
      <c r="S493" s="190">
        <v>0</v>
      </c>
      <c r="T493" s="190">
        <f>S493*H493</f>
        <v>0</v>
      </c>
      <c r="U493" s="191" t="s">
        <v>18</v>
      </c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R493" s="192" t="s">
        <v>343</v>
      </c>
      <c r="AT493" s="192" t="s">
        <v>212</v>
      </c>
      <c r="AU493" s="192" t="s">
        <v>80</v>
      </c>
      <c r="AY493" s="21" t="s">
        <v>208</v>
      </c>
      <c r="BE493" s="193">
        <f>IF(N493="základní",J493,0)</f>
        <v>0</v>
      </c>
      <c r="BF493" s="193">
        <f>IF(N493="snížená",J493,0)</f>
        <v>0</v>
      </c>
      <c r="BG493" s="193">
        <f>IF(N493="zákl. přenesená",J493,0)</f>
        <v>0</v>
      </c>
      <c r="BH493" s="193">
        <f>IF(N493="sníž. přenesená",J493,0)</f>
        <v>0</v>
      </c>
      <c r="BI493" s="193">
        <f>IF(N493="nulová",J493,0)</f>
        <v>0</v>
      </c>
      <c r="BJ493" s="21" t="s">
        <v>76</v>
      </c>
      <c r="BK493" s="193">
        <f>ROUND(I493*H493,2)</f>
        <v>0</v>
      </c>
      <c r="BL493" s="21" t="s">
        <v>343</v>
      </c>
      <c r="BM493" s="192" t="s">
        <v>702</v>
      </c>
    </row>
    <row r="494" spans="1:65" s="2" customFormat="1" ht="11.25">
      <c r="A494" s="38"/>
      <c r="B494" s="39"/>
      <c r="C494" s="40"/>
      <c r="D494" s="194" t="s">
        <v>217</v>
      </c>
      <c r="E494" s="40"/>
      <c r="F494" s="195" t="s">
        <v>701</v>
      </c>
      <c r="G494" s="40"/>
      <c r="H494" s="40"/>
      <c r="I494" s="196"/>
      <c r="J494" s="40"/>
      <c r="K494" s="40"/>
      <c r="L494" s="43"/>
      <c r="M494" s="197"/>
      <c r="N494" s="198"/>
      <c r="O494" s="68"/>
      <c r="P494" s="68"/>
      <c r="Q494" s="68"/>
      <c r="R494" s="68"/>
      <c r="S494" s="68"/>
      <c r="T494" s="68"/>
      <c r="U494" s="69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T494" s="21" t="s">
        <v>217</v>
      </c>
      <c r="AU494" s="21" t="s">
        <v>80</v>
      </c>
    </row>
    <row r="495" spans="1:65" s="2" customFormat="1" ht="19.5">
      <c r="A495" s="38"/>
      <c r="B495" s="39"/>
      <c r="C495" s="40"/>
      <c r="D495" s="194" t="s">
        <v>703</v>
      </c>
      <c r="E495" s="40"/>
      <c r="F495" s="244" t="s">
        <v>704</v>
      </c>
      <c r="G495" s="40"/>
      <c r="H495" s="40"/>
      <c r="I495" s="196"/>
      <c r="J495" s="40"/>
      <c r="K495" s="40"/>
      <c r="L495" s="43"/>
      <c r="M495" s="197"/>
      <c r="N495" s="198"/>
      <c r="O495" s="68"/>
      <c r="P495" s="68"/>
      <c r="Q495" s="68"/>
      <c r="R495" s="68"/>
      <c r="S495" s="68"/>
      <c r="T495" s="68"/>
      <c r="U495" s="69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T495" s="21" t="s">
        <v>703</v>
      </c>
      <c r="AU495" s="21" t="s">
        <v>80</v>
      </c>
    </row>
    <row r="496" spans="1:65" s="13" customFormat="1" ht="11.25">
      <c r="B496" s="201"/>
      <c r="C496" s="202"/>
      <c r="D496" s="194" t="s">
        <v>221</v>
      </c>
      <c r="E496" s="203" t="s">
        <v>18</v>
      </c>
      <c r="F496" s="204" t="s">
        <v>705</v>
      </c>
      <c r="G496" s="202"/>
      <c r="H496" s="203" t="s">
        <v>18</v>
      </c>
      <c r="I496" s="205"/>
      <c r="J496" s="202"/>
      <c r="K496" s="202"/>
      <c r="L496" s="206"/>
      <c r="M496" s="207"/>
      <c r="N496" s="208"/>
      <c r="O496" s="208"/>
      <c r="P496" s="208"/>
      <c r="Q496" s="208"/>
      <c r="R496" s="208"/>
      <c r="S496" s="208"/>
      <c r="T496" s="208"/>
      <c r="U496" s="209"/>
      <c r="AT496" s="210" t="s">
        <v>221</v>
      </c>
      <c r="AU496" s="210" t="s">
        <v>80</v>
      </c>
      <c r="AV496" s="13" t="s">
        <v>76</v>
      </c>
      <c r="AW496" s="13" t="s">
        <v>33</v>
      </c>
      <c r="AX496" s="13" t="s">
        <v>71</v>
      </c>
      <c r="AY496" s="210" t="s">
        <v>208</v>
      </c>
    </row>
    <row r="497" spans="1:65" s="14" customFormat="1" ht="11.25">
      <c r="B497" s="211"/>
      <c r="C497" s="212"/>
      <c r="D497" s="194" t="s">
        <v>221</v>
      </c>
      <c r="E497" s="213" t="s">
        <v>18</v>
      </c>
      <c r="F497" s="214" t="s">
        <v>83</v>
      </c>
      <c r="G497" s="212"/>
      <c r="H497" s="215">
        <v>3</v>
      </c>
      <c r="I497" s="216"/>
      <c r="J497" s="212"/>
      <c r="K497" s="212"/>
      <c r="L497" s="217"/>
      <c r="M497" s="218"/>
      <c r="N497" s="219"/>
      <c r="O497" s="219"/>
      <c r="P497" s="219"/>
      <c r="Q497" s="219"/>
      <c r="R497" s="219"/>
      <c r="S497" s="219"/>
      <c r="T497" s="219"/>
      <c r="U497" s="220"/>
      <c r="AT497" s="221" t="s">
        <v>221</v>
      </c>
      <c r="AU497" s="221" t="s">
        <v>80</v>
      </c>
      <c r="AV497" s="14" t="s">
        <v>80</v>
      </c>
      <c r="AW497" s="14" t="s">
        <v>33</v>
      </c>
      <c r="AX497" s="14" t="s">
        <v>76</v>
      </c>
      <c r="AY497" s="221" t="s">
        <v>208</v>
      </c>
    </row>
    <row r="498" spans="1:65" s="2" customFormat="1" ht="16.5" customHeight="1">
      <c r="A498" s="38"/>
      <c r="B498" s="39"/>
      <c r="C498" s="182" t="s">
        <v>706</v>
      </c>
      <c r="D498" s="182" t="s">
        <v>212</v>
      </c>
      <c r="E498" s="183" t="s">
        <v>707</v>
      </c>
      <c r="F498" s="184" t="s">
        <v>708</v>
      </c>
      <c r="G498" s="185" t="s">
        <v>689</v>
      </c>
      <c r="H498" s="186">
        <v>1</v>
      </c>
      <c r="I498" s="187"/>
      <c r="J498" s="186">
        <f>ROUND(I498*H498,2)</f>
        <v>0</v>
      </c>
      <c r="K498" s="184" t="s">
        <v>215</v>
      </c>
      <c r="L498" s="43"/>
      <c r="M498" s="188" t="s">
        <v>18</v>
      </c>
      <c r="N498" s="189" t="s">
        <v>42</v>
      </c>
      <c r="O498" s="68"/>
      <c r="P498" s="190">
        <f>O498*H498</f>
        <v>0</v>
      </c>
      <c r="Q498" s="190">
        <v>0</v>
      </c>
      <c r="R498" s="190">
        <f>Q498*H498</f>
        <v>0</v>
      </c>
      <c r="S498" s="190">
        <v>3.4700000000000002E-2</v>
      </c>
      <c r="T498" s="190">
        <f>S498*H498</f>
        <v>3.4700000000000002E-2</v>
      </c>
      <c r="U498" s="191" t="s">
        <v>18</v>
      </c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R498" s="192" t="s">
        <v>343</v>
      </c>
      <c r="AT498" s="192" t="s">
        <v>212</v>
      </c>
      <c r="AU498" s="192" t="s">
        <v>80</v>
      </c>
      <c r="AY498" s="21" t="s">
        <v>208</v>
      </c>
      <c r="BE498" s="193">
        <f>IF(N498="základní",J498,0)</f>
        <v>0</v>
      </c>
      <c r="BF498" s="193">
        <f>IF(N498="snížená",J498,0)</f>
        <v>0</v>
      </c>
      <c r="BG498" s="193">
        <f>IF(N498="zákl. přenesená",J498,0)</f>
        <v>0</v>
      </c>
      <c r="BH498" s="193">
        <f>IF(N498="sníž. přenesená",J498,0)</f>
        <v>0</v>
      </c>
      <c r="BI498" s="193">
        <f>IF(N498="nulová",J498,0)</f>
        <v>0</v>
      </c>
      <c r="BJ498" s="21" t="s">
        <v>76</v>
      </c>
      <c r="BK498" s="193">
        <f>ROUND(I498*H498,2)</f>
        <v>0</v>
      </c>
      <c r="BL498" s="21" t="s">
        <v>343</v>
      </c>
      <c r="BM498" s="192" t="s">
        <v>709</v>
      </c>
    </row>
    <row r="499" spans="1:65" s="2" customFormat="1" ht="19.5">
      <c r="A499" s="38"/>
      <c r="B499" s="39"/>
      <c r="C499" s="40"/>
      <c r="D499" s="194" t="s">
        <v>217</v>
      </c>
      <c r="E499" s="40"/>
      <c r="F499" s="195" t="s">
        <v>710</v>
      </c>
      <c r="G499" s="40"/>
      <c r="H499" s="40"/>
      <c r="I499" s="196"/>
      <c r="J499" s="40"/>
      <c r="K499" s="40"/>
      <c r="L499" s="43"/>
      <c r="M499" s="197"/>
      <c r="N499" s="198"/>
      <c r="O499" s="68"/>
      <c r="P499" s="68"/>
      <c r="Q499" s="68"/>
      <c r="R499" s="68"/>
      <c r="S499" s="68"/>
      <c r="T499" s="68"/>
      <c r="U499" s="69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T499" s="21" t="s">
        <v>217</v>
      </c>
      <c r="AU499" s="21" t="s">
        <v>80</v>
      </c>
    </row>
    <row r="500" spans="1:65" s="2" customFormat="1" ht="11.25">
      <c r="A500" s="38"/>
      <c r="B500" s="39"/>
      <c r="C500" s="40"/>
      <c r="D500" s="199" t="s">
        <v>219</v>
      </c>
      <c r="E500" s="40"/>
      <c r="F500" s="200" t="s">
        <v>711</v>
      </c>
      <c r="G500" s="40"/>
      <c r="H500" s="40"/>
      <c r="I500" s="196"/>
      <c r="J500" s="40"/>
      <c r="K500" s="40"/>
      <c r="L500" s="43"/>
      <c r="M500" s="197"/>
      <c r="N500" s="198"/>
      <c r="O500" s="68"/>
      <c r="P500" s="68"/>
      <c r="Q500" s="68"/>
      <c r="R500" s="68"/>
      <c r="S500" s="68"/>
      <c r="T500" s="68"/>
      <c r="U500" s="69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T500" s="21" t="s">
        <v>219</v>
      </c>
      <c r="AU500" s="21" t="s">
        <v>80</v>
      </c>
    </row>
    <row r="501" spans="1:65" s="14" customFormat="1" ht="11.25">
      <c r="B501" s="211"/>
      <c r="C501" s="212"/>
      <c r="D501" s="194" t="s">
        <v>221</v>
      </c>
      <c r="E501" s="213" t="s">
        <v>18</v>
      </c>
      <c r="F501" s="214" t="s">
        <v>76</v>
      </c>
      <c r="G501" s="212"/>
      <c r="H501" s="215">
        <v>1</v>
      </c>
      <c r="I501" s="216"/>
      <c r="J501" s="212"/>
      <c r="K501" s="212"/>
      <c r="L501" s="217"/>
      <c r="M501" s="218"/>
      <c r="N501" s="219"/>
      <c r="O501" s="219"/>
      <c r="P501" s="219"/>
      <c r="Q501" s="219"/>
      <c r="R501" s="219"/>
      <c r="S501" s="219"/>
      <c r="T501" s="219"/>
      <c r="U501" s="220"/>
      <c r="AT501" s="221" t="s">
        <v>221</v>
      </c>
      <c r="AU501" s="221" t="s">
        <v>80</v>
      </c>
      <c r="AV501" s="14" t="s">
        <v>80</v>
      </c>
      <c r="AW501" s="14" t="s">
        <v>33</v>
      </c>
      <c r="AX501" s="14" t="s">
        <v>76</v>
      </c>
      <c r="AY501" s="221" t="s">
        <v>208</v>
      </c>
    </row>
    <row r="502" spans="1:65" s="2" customFormat="1" ht="16.5" customHeight="1">
      <c r="A502" s="38"/>
      <c r="B502" s="39"/>
      <c r="C502" s="182" t="s">
        <v>712</v>
      </c>
      <c r="D502" s="182" t="s">
        <v>212</v>
      </c>
      <c r="E502" s="183" t="s">
        <v>713</v>
      </c>
      <c r="F502" s="184" t="s">
        <v>714</v>
      </c>
      <c r="G502" s="185" t="s">
        <v>402</v>
      </c>
      <c r="H502" s="186">
        <v>9</v>
      </c>
      <c r="I502" s="187"/>
      <c r="J502" s="186">
        <f>ROUND(I502*H502,2)</f>
        <v>0</v>
      </c>
      <c r="K502" s="184" t="s">
        <v>215</v>
      </c>
      <c r="L502" s="43"/>
      <c r="M502" s="188" t="s">
        <v>18</v>
      </c>
      <c r="N502" s="189" t="s">
        <v>42</v>
      </c>
      <c r="O502" s="68"/>
      <c r="P502" s="190">
        <f>O502*H502</f>
        <v>0</v>
      </c>
      <c r="Q502" s="190">
        <v>0</v>
      </c>
      <c r="R502" s="190">
        <f>Q502*H502</f>
        <v>0</v>
      </c>
      <c r="S502" s="190">
        <v>8.4999999999999995E-4</v>
      </c>
      <c r="T502" s="190">
        <f>S502*H502</f>
        <v>7.6499999999999997E-3</v>
      </c>
      <c r="U502" s="191" t="s">
        <v>18</v>
      </c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R502" s="192" t="s">
        <v>343</v>
      </c>
      <c r="AT502" s="192" t="s">
        <v>212</v>
      </c>
      <c r="AU502" s="192" t="s">
        <v>80</v>
      </c>
      <c r="AY502" s="21" t="s">
        <v>208</v>
      </c>
      <c r="BE502" s="193">
        <f>IF(N502="základní",J502,0)</f>
        <v>0</v>
      </c>
      <c r="BF502" s="193">
        <f>IF(N502="snížená",J502,0)</f>
        <v>0</v>
      </c>
      <c r="BG502" s="193">
        <f>IF(N502="zákl. přenesená",J502,0)</f>
        <v>0</v>
      </c>
      <c r="BH502" s="193">
        <f>IF(N502="sníž. přenesená",J502,0)</f>
        <v>0</v>
      </c>
      <c r="BI502" s="193">
        <f>IF(N502="nulová",J502,0)</f>
        <v>0</v>
      </c>
      <c r="BJ502" s="21" t="s">
        <v>76</v>
      </c>
      <c r="BK502" s="193">
        <f>ROUND(I502*H502,2)</f>
        <v>0</v>
      </c>
      <c r="BL502" s="21" t="s">
        <v>343</v>
      </c>
      <c r="BM502" s="192" t="s">
        <v>715</v>
      </c>
    </row>
    <row r="503" spans="1:65" s="2" customFormat="1" ht="19.5">
      <c r="A503" s="38"/>
      <c r="B503" s="39"/>
      <c r="C503" s="40"/>
      <c r="D503" s="194" t="s">
        <v>217</v>
      </c>
      <c r="E503" s="40"/>
      <c r="F503" s="195" t="s">
        <v>716</v>
      </c>
      <c r="G503" s="40"/>
      <c r="H503" s="40"/>
      <c r="I503" s="196"/>
      <c r="J503" s="40"/>
      <c r="K503" s="40"/>
      <c r="L503" s="43"/>
      <c r="M503" s="197"/>
      <c r="N503" s="198"/>
      <c r="O503" s="68"/>
      <c r="P503" s="68"/>
      <c r="Q503" s="68"/>
      <c r="R503" s="68"/>
      <c r="S503" s="68"/>
      <c r="T503" s="68"/>
      <c r="U503" s="69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T503" s="21" t="s">
        <v>217</v>
      </c>
      <c r="AU503" s="21" t="s">
        <v>80</v>
      </c>
    </row>
    <row r="504" spans="1:65" s="2" customFormat="1" ht="11.25">
      <c r="A504" s="38"/>
      <c r="B504" s="39"/>
      <c r="C504" s="40"/>
      <c r="D504" s="199" t="s">
        <v>219</v>
      </c>
      <c r="E504" s="40"/>
      <c r="F504" s="200" t="s">
        <v>717</v>
      </c>
      <c r="G504" s="40"/>
      <c r="H504" s="40"/>
      <c r="I504" s="196"/>
      <c r="J504" s="40"/>
      <c r="K504" s="40"/>
      <c r="L504" s="43"/>
      <c r="M504" s="197"/>
      <c r="N504" s="198"/>
      <c r="O504" s="68"/>
      <c r="P504" s="68"/>
      <c r="Q504" s="68"/>
      <c r="R504" s="68"/>
      <c r="S504" s="68"/>
      <c r="T504" s="68"/>
      <c r="U504" s="69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T504" s="21" t="s">
        <v>219</v>
      </c>
      <c r="AU504" s="21" t="s">
        <v>80</v>
      </c>
    </row>
    <row r="505" spans="1:65" s="14" customFormat="1" ht="11.25">
      <c r="B505" s="211"/>
      <c r="C505" s="212"/>
      <c r="D505" s="194" t="s">
        <v>221</v>
      </c>
      <c r="E505" s="213" t="s">
        <v>18</v>
      </c>
      <c r="F505" s="214" t="s">
        <v>248</v>
      </c>
      <c r="G505" s="212"/>
      <c r="H505" s="215">
        <v>9</v>
      </c>
      <c r="I505" s="216"/>
      <c r="J505" s="212"/>
      <c r="K505" s="212"/>
      <c r="L505" s="217"/>
      <c r="M505" s="218"/>
      <c r="N505" s="219"/>
      <c r="O505" s="219"/>
      <c r="P505" s="219"/>
      <c r="Q505" s="219"/>
      <c r="R505" s="219"/>
      <c r="S505" s="219"/>
      <c r="T505" s="219"/>
      <c r="U505" s="220"/>
      <c r="AT505" s="221" t="s">
        <v>221</v>
      </c>
      <c r="AU505" s="221" t="s">
        <v>80</v>
      </c>
      <c r="AV505" s="14" t="s">
        <v>80</v>
      </c>
      <c r="AW505" s="14" t="s">
        <v>33</v>
      </c>
      <c r="AX505" s="14" t="s">
        <v>76</v>
      </c>
      <c r="AY505" s="221" t="s">
        <v>208</v>
      </c>
    </row>
    <row r="506" spans="1:65" s="12" customFormat="1" ht="22.9" customHeight="1">
      <c r="B506" s="166"/>
      <c r="C506" s="167"/>
      <c r="D506" s="168" t="s">
        <v>70</v>
      </c>
      <c r="E506" s="180" t="s">
        <v>718</v>
      </c>
      <c r="F506" s="180" t="s">
        <v>719</v>
      </c>
      <c r="G506" s="167"/>
      <c r="H506" s="167"/>
      <c r="I506" s="170"/>
      <c r="J506" s="181">
        <f>BK506</f>
        <v>0</v>
      </c>
      <c r="K506" s="167"/>
      <c r="L506" s="172"/>
      <c r="M506" s="173"/>
      <c r="N506" s="174"/>
      <c r="O506" s="174"/>
      <c r="P506" s="175">
        <f>SUM(P507:P510)</f>
        <v>0</v>
      </c>
      <c r="Q506" s="174"/>
      <c r="R506" s="175">
        <f>SUM(R507:R510)</f>
        <v>2.7879999999999999E-2</v>
      </c>
      <c r="S506" s="174"/>
      <c r="T506" s="175">
        <f>SUM(T507:T510)</f>
        <v>0</v>
      </c>
      <c r="U506" s="176"/>
      <c r="AR506" s="177" t="s">
        <v>80</v>
      </c>
      <c r="AT506" s="178" t="s">
        <v>70</v>
      </c>
      <c r="AU506" s="178" t="s">
        <v>76</v>
      </c>
      <c r="AY506" s="177" t="s">
        <v>208</v>
      </c>
      <c r="BK506" s="179">
        <f>SUM(BK507:BK510)</f>
        <v>0</v>
      </c>
    </row>
    <row r="507" spans="1:65" s="2" customFormat="1" ht="21.75" customHeight="1">
      <c r="A507" s="38"/>
      <c r="B507" s="39"/>
      <c r="C507" s="182" t="s">
        <v>720</v>
      </c>
      <c r="D507" s="182" t="s">
        <v>212</v>
      </c>
      <c r="E507" s="183" t="s">
        <v>721</v>
      </c>
      <c r="F507" s="184" t="s">
        <v>722</v>
      </c>
      <c r="G507" s="185" t="s">
        <v>402</v>
      </c>
      <c r="H507" s="186">
        <v>68</v>
      </c>
      <c r="I507" s="187"/>
      <c r="J507" s="186">
        <f>ROUND(I507*H507,2)</f>
        <v>0</v>
      </c>
      <c r="K507" s="184" t="s">
        <v>215</v>
      </c>
      <c r="L507" s="43"/>
      <c r="M507" s="188" t="s">
        <v>18</v>
      </c>
      <c r="N507" s="189" t="s">
        <v>42</v>
      </c>
      <c r="O507" s="68"/>
      <c r="P507" s="190">
        <f>O507*H507</f>
        <v>0</v>
      </c>
      <c r="Q507" s="190">
        <v>4.0999999999999999E-4</v>
      </c>
      <c r="R507" s="190">
        <f>Q507*H507</f>
        <v>2.7879999999999999E-2</v>
      </c>
      <c r="S507" s="190">
        <v>0</v>
      </c>
      <c r="T507" s="190">
        <f>S507*H507</f>
        <v>0</v>
      </c>
      <c r="U507" s="191" t="s">
        <v>18</v>
      </c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R507" s="192" t="s">
        <v>343</v>
      </c>
      <c r="AT507" s="192" t="s">
        <v>212</v>
      </c>
      <c r="AU507" s="192" t="s">
        <v>80</v>
      </c>
      <c r="AY507" s="21" t="s">
        <v>208</v>
      </c>
      <c r="BE507" s="193">
        <f>IF(N507="základní",J507,0)</f>
        <v>0</v>
      </c>
      <c r="BF507" s="193">
        <f>IF(N507="snížená",J507,0)</f>
        <v>0</v>
      </c>
      <c r="BG507" s="193">
        <f>IF(N507="zákl. přenesená",J507,0)</f>
        <v>0</v>
      </c>
      <c r="BH507" s="193">
        <f>IF(N507="sníž. přenesená",J507,0)</f>
        <v>0</v>
      </c>
      <c r="BI507" s="193">
        <f>IF(N507="nulová",J507,0)</f>
        <v>0</v>
      </c>
      <c r="BJ507" s="21" t="s">
        <v>76</v>
      </c>
      <c r="BK507" s="193">
        <f>ROUND(I507*H507,2)</f>
        <v>0</v>
      </c>
      <c r="BL507" s="21" t="s">
        <v>343</v>
      </c>
      <c r="BM507" s="192" t="s">
        <v>723</v>
      </c>
    </row>
    <row r="508" spans="1:65" s="2" customFormat="1" ht="19.5">
      <c r="A508" s="38"/>
      <c r="B508" s="39"/>
      <c r="C508" s="40"/>
      <c r="D508" s="194" t="s">
        <v>217</v>
      </c>
      <c r="E508" s="40"/>
      <c r="F508" s="195" t="s">
        <v>724</v>
      </c>
      <c r="G508" s="40"/>
      <c r="H508" s="40"/>
      <c r="I508" s="196"/>
      <c r="J508" s="40"/>
      <c r="K508" s="40"/>
      <c r="L508" s="43"/>
      <c r="M508" s="197"/>
      <c r="N508" s="198"/>
      <c r="O508" s="68"/>
      <c r="P508" s="68"/>
      <c r="Q508" s="68"/>
      <c r="R508" s="68"/>
      <c r="S508" s="68"/>
      <c r="T508" s="68"/>
      <c r="U508" s="69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T508" s="21" t="s">
        <v>217</v>
      </c>
      <c r="AU508" s="21" t="s">
        <v>80</v>
      </c>
    </row>
    <row r="509" spans="1:65" s="2" customFormat="1" ht="11.25">
      <c r="A509" s="38"/>
      <c r="B509" s="39"/>
      <c r="C509" s="40"/>
      <c r="D509" s="199" t="s">
        <v>219</v>
      </c>
      <c r="E509" s="40"/>
      <c r="F509" s="200" t="s">
        <v>725</v>
      </c>
      <c r="G509" s="40"/>
      <c r="H509" s="40"/>
      <c r="I509" s="196"/>
      <c r="J509" s="40"/>
      <c r="K509" s="40"/>
      <c r="L509" s="43"/>
      <c r="M509" s="197"/>
      <c r="N509" s="198"/>
      <c r="O509" s="68"/>
      <c r="P509" s="68"/>
      <c r="Q509" s="68"/>
      <c r="R509" s="68"/>
      <c r="S509" s="68"/>
      <c r="T509" s="68"/>
      <c r="U509" s="69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T509" s="21" t="s">
        <v>219</v>
      </c>
      <c r="AU509" s="21" t="s">
        <v>80</v>
      </c>
    </row>
    <row r="510" spans="1:65" s="14" customFormat="1" ht="11.25">
      <c r="B510" s="211"/>
      <c r="C510" s="212"/>
      <c r="D510" s="194" t="s">
        <v>221</v>
      </c>
      <c r="E510" s="213" t="s">
        <v>18</v>
      </c>
      <c r="F510" s="214" t="s">
        <v>726</v>
      </c>
      <c r="G510" s="212"/>
      <c r="H510" s="215">
        <v>68</v>
      </c>
      <c r="I510" s="216"/>
      <c r="J510" s="212"/>
      <c r="K510" s="212"/>
      <c r="L510" s="217"/>
      <c r="M510" s="218"/>
      <c r="N510" s="219"/>
      <c r="O510" s="219"/>
      <c r="P510" s="219"/>
      <c r="Q510" s="219"/>
      <c r="R510" s="219"/>
      <c r="S510" s="219"/>
      <c r="T510" s="219"/>
      <c r="U510" s="220"/>
      <c r="AT510" s="221" t="s">
        <v>221</v>
      </c>
      <c r="AU510" s="221" t="s">
        <v>80</v>
      </c>
      <c r="AV510" s="14" t="s">
        <v>80</v>
      </c>
      <c r="AW510" s="14" t="s">
        <v>33</v>
      </c>
      <c r="AX510" s="14" t="s">
        <v>76</v>
      </c>
      <c r="AY510" s="221" t="s">
        <v>208</v>
      </c>
    </row>
    <row r="511" spans="1:65" s="12" customFormat="1" ht="22.9" customHeight="1">
      <c r="B511" s="166"/>
      <c r="C511" s="167"/>
      <c r="D511" s="168" t="s">
        <v>70</v>
      </c>
      <c r="E511" s="180" t="s">
        <v>727</v>
      </c>
      <c r="F511" s="180" t="s">
        <v>728</v>
      </c>
      <c r="G511" s="167"/>
      <c r="H511" s="167"/>
      <c r="I511" s="170"/>
      <c r="J511" s="181">
        <f>BK511</f>
        <v>0</v>
      </c>
      <c r="K511" s="167"/>
      <c r="L511" s="172"/>
      <c r="M511" s="173"/>
      <c r="N511" s="174"/>
      <c r="O511" s="174"/>
      <c r="P511" s="175">
        <f>SUM(P512:P530)</f>
        <v>0</v>
      </c>
      <c r="Q511" s="174"/>
      <c r="R511" s="175">
        <f>SUM(R512:R530)</f>
        <v>2.7200000000000002E-3</v>
      </c>
      <c r="S511" s="174"/>
      <c r="T511" s="175">
        <f>SUM(T512:T530)</f>
        <v>0</v>
      </c>
      <c r="U511" s="176"/>
      <c r="AR511" s="177" t="s">
        <v>80</v>
      </c>
      <c r="AT511" s="178" t="s">
        <v>70</v>
      </c>
      <c r="AU511" s="178" t="s">
        <v>76</v>
      </c>
      <c r="AY511" s="177" t="s">
        <v>208</v>
      </c>
      <c r="BK511" s="179">
        <f>SUM(BK512:BK530)</f>
        <v>0</v>
      </c>
    </row>
    <row r="512" spans="1:65" s="2" customFormat="1" ht="24.2" customHeight="1">
      <c r="A512" s="38"/>
      <c r="B512" s="39"/>
      <c r="C512" s="182" t="s">
        <v>729</v>
      </c>
      <c r="D512" s="182" t="s">
        <v>212</v>
      </c>
      <c r="E512" s="183" t="s">
        <v>730</v>
      </c>
      <c r="F512" s="184" t="s">
        <v>731</v>
      </c>
      <c r="G512" s="185" t="s">
        <v>402</v>
      </c>
      <c r="H512" s="186">
        <v>34</v>
      </c>
      <c r="I512" s="187"/>
      <c r="J512" s="186">
        <f>ROUND(I512*H512,2)</f>
        <v>0</v>
      </c>
      <c r="K512" s="184" t="s">
        <v>215</v>
      </c>
      <c r="L512" s="43"/>
      <c r="M512" s="188" t="s">
        <v>18</v>
      </c>
      <c r="N512" s="189" t="s">
        <v>42</v>
      </c>
      <c r="O512" s="68"/>
      <c r="P512" s="190">
        <f>O512*H512</f>
        <v>0</v>
      </c>
      <c r="Q512" s="190">
        <v>8.0000000000000007E-5</v>
      </c>
      <c r="R512" s="190">
        <f>Q512*H512</f>
        <v>2.7200000000000002E-3</v>
      </c>
      <c r="S512" s="190">
        <v>0</v>
      </c>
      <c r="T512" s="190">
        <f>S512*H512</f>
        <v>0</v>
      </c>
      <c r="U512" s="191" t="s">
        <v>18</v>
      </c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R512" s="192" t="s">
        <v>343</v>
      </c>
      <c r="AT512" s="192" t="s">
        <v>212</v>
      </c>
      <c r="AU512" s="192" t="s">
        <v>80</v>
      </c>
      <c r="AY512" s="21" t="s">
        <v>208</v>
      </c>
      <c r="BE512" s="193">
        <f>IF(N512="základní",J512,0)</f>
        <v>0</v>
      </c>
      <c r="BF512" s="193">
        <f>IF(N512="snížená",J512,0)</f>
        <v>0</v>
      </c>
      <c r="BG512" s="193">
        <f>IF(N512="zákl. přenesená",J512,0)</f>
        <v>0</v>
      </c>
      <c r="BH512" s="193">
        <f>IF(N512="sníž. přenesená",J512,0)</f>
        <v>0</v>
      </c>
      <c r="BI512" s="193">
        <f>IF(N512="nulová",J512,0)</f>
        <v>0</v>
      </c>
      <c r="BJ512" s="21" t="s">
        <v>76</v>
      </c>
      <c r="BK512" s="193">
        <f>ROUND(I512*H512,2)</f>
        <v>0</v>
      </c>
      <c r="BL512" s="21" t="s">
        <v>343</v>
      </c>
      <c r="BM512" s="192" t="s">
        <v>732</v>
      </c>
    </row>
    <row r="513" spans="1:65" s="2" customFormat="1" ht="19.5">
      <c r="A513" s="38"/>
      <c r="B513" s="39"/>
      <c r="C513" s="40"/>
      <c r="D513" s="194" t="s">
        <v>217</v>
      </c>
      <c r="E513" s="40"/>
      <c r="F513" s="195" t="s">
        <v>733</v>
      </c>
      <c r="G513" s="40"/>
      <c r="H513" s="40"/>
      <c r="I513" s="196"/>
      <c r="J513" s="40"/>
      <c r="K513" s="40"/>
      <c r="L513" s="43"/>
      <c r="M513" s="197"/>
      <c r="N513" s="198"/>
      <c r="O513" s="68"/>
      <c r="P513" s="68"/>
      <c r="Q513" s="68"/>
      <c r="R513" s="68"/>
      <c r="S513" s="68"/>
      <c r="T513" s="68"/>
      <c r="U513" s="69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T513" s="21" t="s">
        <v>217</v>
      </c>
      <c r="AU513" s="21" t="s">
        <v>80</v>
      </c>
    </row>
    <row r="514" spans="1:65" s="2" customFormat="1" ht="11.25">
      <c r="A514" s="38"/>
      <c r="B514" s="39"/>
      <c r="C514" s="40"/>
      <c r="D514" s="199" t="s">
        <v>219</v>
      </c>
      <c r="E514" s="40"/>
      <c r="F514" s="200" t="s">
        <v>734</v>
      </c>
      <c r="G514" s="40"/>
      <c r="H514" s="40"/>
      <c r="I514" s="196"/>
      <c r="J514" s="40"/>
      <c r="K514" s="40"/>
      <c r="L514" s="43"/>
      <c r="M514" s="197"/>
      <c r="N514" s="198"/>
      <c r="O514" s="68"/>
      <c r="P514" s="68"/>
      <c r="Q514" s="68"/>
      <c r="R514" s="68"/>
      <c r="S514" s="68"/>
      <c r="T514" s="68"/>
      <c r="U514" s="69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T514" s="21" t="s">
        <v>219</v>
      </c>
      <c r="AU514" s="21" t="s">
        <v>80</v>
      </c>
    </row>
    <row r="515" spans="1:65" s="14" customFormat="1" ht="11.25">
      <c r="B515" s="211"/>
      <c r="C515" s="212"/>
      <c r="D515" s="194" t="s">
        <v>221</v>
      </c>
      <c r="E515" s="213" t="s">
        <v>18</v>
      </c>
      <c r="F515" s="214" t="s">
        <v>558</v>
      </c>
      <c r="G515" s="212"/>
      <c r="H515" s="215">
        <v>34</v>
      </c>
      <c r="I515" s="216"/>
      <c r="J515" s="212"/>
      <c r="K515" s="212"/>
      <c r="L515" s="217"/>
      <c r="M515" s="218"/>
      <c r="N515" s="219"/>
      <c r="O515" s="219"/>
      <c r="P515" s="219"/>
      <c r="Q515" s="219"/>
      <c r="R515" s="219"/>
      <c r="S515" s="219"/>
      <c r="T515" s="219"/>
      <c r="U515" s="220"/>
      <c r="AT515" s="221" t="s">
        <v>221</v>
      </c>
      <c r="AU515" s="221" t="s">
        <v>80</v>
      </c>
      <c r="AV515" s="14" t="s">
        <v>80</v>
      </c>
      <c r="AW515" s="14" t="s">
        <v>33</v>
      </c>
      <c r="AX515" s="14" t="s">
        <v>76</v>
      </c>
      <c r="AY515" s="221" t="s">
        <v>208</v>
      </c>
    </row>
    <row r="516" spans="1:65" s="2" customFormat="1" ht="16.5" customHeight="1">
      <c r="A516" s="38"/>
      <c r="B516" s="39"/>
      <c r="C516" s="182" t="s">
        <v>735</v>
      </c>
      <c r="D516" s="182" t="s">
        <v>212</v>
      </c>
      <c r="E516" s="183" t="s">
        <v>736</v>
      </c>
      <c r="F516" s="184" t="s">
        <v>737</v>
      </c>
      <c r="G516" s="185" t="s">
        <v>129</v>
      </c>
      <c r="H516" s="186">
        <v>15.96</v>
      </c>
      <c r="I516" s="187"/>
      <c r="J516" s="186">
        <f>ROUND(I516*H516,2)</f>
        <v>0</v>
      </c>
      <c r="K516" s="184" t="s">
        <v>215</v>
      </c>
      <c r="L516" s="43"/>
      <c r="M516" s="188" t="s">
        <v>18</v>
      </c>
      <c r="N516" s="189" t="s">
        <v>42</v>
      </c>
      <c r="O516" s="68"/>
      <c r="P516" s="190">
        <f>O516*H516</f>
        <v>0</v>
      </c>
      <c r="Q516" s="190">
        <v>0</v>
      </c>
      <c r="R516" s="190">
        <f>Q516*H516</f>
        <v>0</v>
      </c>
      <c r="S516" s="190">
        <v>0</v>
      </c>
      <c r="T516" s="190">
        <f>S516*H516</f>
        <v>0</v>
      </c>
      <c r="U516" s="191" t="s">
        <v>18</v>
      </c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R516" s="192" t="s">
        <v>343</v>
      </c>
      <c r="AT516" s="192" t="s">
        <v>212</v>
      </c>
      <c r="AU516" s="192" t="s">
        <v>80</v>
      </c>
      <c r="AY516" s="21" t="s">
        <v>208</v>
      </c>
      <c r="BE516" s="193">
        <f>IF(N516="základní",J516,0)</f>
        <v>0</v>
      </c>
      <c r="BF516" s="193">
        <f>IF(N516="snížená",J516,0)</f>
        <v>0</v>
      </c>
      <c r="BG516" s="193">
        <f>IF(N516="zákl. přenesená",J516,0)</f>
        <v>0</v>
      </c>
      <c r="BH516" s="193">
        <f>IF(N516="sníž. přenesená",J516,0)</f>
        <v>0</v>
      </c>
      <c r="BI516" s="193">
        <f>IF(N516="nulová",J516,0)</f>
        <v>0</v>
      </c>
      <c r="BJ516" s="21" t="s">
        <v>76</v>
      </c>
      <c r="BK516" s="193">
        <f>ROUND(I516*H516,2)</f>
        <v>0</v>
      </c>
      <c r="BL516" s="21" t="s">
        <v>343</v>
      </c>
      <c r="BM516" s="192" t="s">
        <v>738</v>
      </c>
    </row>
    <row r="517" spans="1:65" s="2" customFormat="1" ht="19.5">
      <c r="A517" s="38"/>
      <c r="B517" s="39"/>
      <c r="C517" s="40"/>
      <c r="D517" s="194" t="s">
        <v>217</v>
      </c>
      <c r="E517" s="40"/>
      <c r="F517" s="195" t="s">
        <v>739</v>
      </c>
      <c r="G517" s="40"/>
      <c r="H517" s="40"/>
      <c r="I517" s="196"/>
      <c r="J517" s="40"/>
      <c r="K517" s="40"/>
      <c r="L517" s="43"/>
      <c r="M517" s="197"/>
      <c r="N517" s="198"/>
      <c r="O517" s="68"/>
      <c r="P517" s="68"/>
      <c r="Q517" s="68"/>
      <c r="R517" s="68"/>
      <c r="S517" s="68"/>
      <c r="T517" s="68"/>
      <c r="U517" s="69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T517" s="21" t="s">
        <v>217</v>
      </c>
      <c r="AU517" s="21" t="s">
        <v>80</v>
      </c>
    </row>
    <row r="518" spans="1:65" s="2" customFormat="1" ht="11.25">
      <c r="A518" s="38"/>
      <c r="B518" s="39"/>
      <c r="C518" s="40"/>
      <c r="D518" s="199" t="s">
        <v>219</v>
      </c>
      <c r="E518" s="40"/>
      <c r="F518" s="200" t="s">
        <v>740</v>
      </c>
      <c r="G518" s="40"/>
      <c r="H518" s="40"/>
      <c r="I518" s="196"/>
      <c r="J518" s="40"/>
      <c r="K518" s="40"/>
      <c r="L518" s="43"/>
      <c r="M518" s="197"/>
      <c r="N518" s="198"/>
      <c r="O518" s="68"/>
      <c r="P518" s="68"/>
      <c r="Q518" s="68"/>
      <c r="R518" s="68"/>
      <c r="S518" s="68"/>
      <c r="T518" s="68"/>
      <c r="U518" s="69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T518" s="21" t="s">
        <v>219</v>
      </c>
      <c r="AU518" s="21" t="s">
        <v>80</v>
      </c>
    </row>
    <row r="519" spans="1:65" s="14" customFormat="1" ht="11.25">
      <c r="B519" s="211"/>
      <c r="C519" s="212"/>
      <c r="D519" s="194" t="s">
        <v>221</v>
      </c>
      <c r="E519" s="213" t="s">
        <v>18</v>
      </c>
      <c r="F519" s="214" t="s">
        <v>741</v>
      </c>
      <c r="G519" s="212"/>
      <c r="H519" s="215">
        <v>0.96</v>
      </c>
      <c r="I519" s="216"/>
      <c r="J519" s="212"/>
      <c r="K519" s="212"/>
      <c r="L519" s="217"/>
      <c r="M519" s="218"/>
      <c r="N519" s="219"/>
      <c r="O519" s="219"/>
      <c r="P519" s="219"/>
      <c r="Q519" s="219"/>
      <c r="R519" s="219"/>
      <c r="S519" s="219"/>
      <c r="T519" s="219"/>
      <c r="U519" s="220"/>
      <c r="AT519" s="221" t="s">
        <v>221</v>
      </c>
      <c r="AU519" s="221" t="s">
        <v>80</v>
      </c>
      <c r="AV519" s="14" t="s">
        <v>80</v>
      </c>
      <c r="AW519" s="14" t="s">
        <v>33</v>
      </c>
      <c r="AX519" s="14" t="s">
        <v>71</v>
      </c>
      <c r="AY519" s="221" t="s">
        <v>208</v>
      </c>
    </row>
    <row r="520" spans="1:65" s="14" customFormat="1" ht="11.25">
      <c r="B520" s="211"/>
      <c r="C520" s="212"/>
      <c r="D520" s="194" t="s">
        <v>221</v>
      </c>
      <c r="E520" s="213" t="s">
        <v>18</v>
      </c>
      <c r="F520" s="214" t="s">
        <v>742</v>
      </c>
      <c r="G520" s="212"/>
      <c r="H520" s="215">
        <v>0.72</v>
      </c>
      <c r="I520" s="216"/>
      <c r="J520" s="212"/>
      <c r="K520" s="212"/>
      <c r="L520" s="217"/>
      <c r="M520" s="218"/>
      <c r="N520" s="219"/>
      <c r="O520" s="219"/>
      <c r="P520" s="219"/>
      <c r="Q520" s="219"/>
      <c r="R520" s="219"/>
      <c r="S520" s="219"/>
      <c r="T520" s="219"/>
      <c r="U520" s="220"/>
      <c r="AT520" s="221" t="s">
        <v>221</v>
      </c>
      <c r="AU520" s="221" t="s">
        <v>80</v>
      </c>
      <c r="AV520" s="14" t="s">
        <v>80</v>
      </c>
      <c r="AW520" s="14" t="s">
        <v>33</v>
      </c>
      <c r="AX520" s="14" t="s">
        <v>71</v>
      </c>
      <c r="AY520" s="221" t="s">
        <v>208</v>
      </c>
    </row>
    <row r="521" spans="1:65" s="14" customFormat="1" ht="11.25">
      <c r="B521" s="211"/>
      <c r="C521" s="212"/>
      <c r="D521" s="194" t="s">
        <v>221</v>
      </c>
      <c r="E521" s="213" t="s">
        <v>18</v>
      </c>
      <c r="F521" s="214" t="s">
        <v>743</v>
      </c>
      <c r="G521" s="212"/>
      <c r="H521" s="215">
        <v>5.04</v>
      </c>
      <c r="I521" s="216"/>
      <c r="J521" s="212"/>
      <c r="K521" s="212"/>
      <c r="L521" s="217"/>
      <c r="M521" s="218"/>
      <c r="N521" s="219"/>
      <c r="O521" s="219"/>
      <c r="P521" s="219"/>
      <c r="Q521" s="219"/>
      <c r="R521" s="219"/>
      <c r="S521" s="219"/>
      <c r="T521" s="219"/>
      <c r="U521" s="220"/>
      <c r="AT521" s="221" t="s">
        <v>221</v>
      </c>
      <c r="AU521" s="221" t="s">
        <v>80</v>
      </c>
      <c r="AV521" s="14" t="s">
        <v>80</v>
      </c>
      <c r="AW521" s="14" t="s">
        <v>33</v>
      </c>
      <c r="AX521" s="14" t="s">
        <v>71</v>
      </c>
      <c r="AY521" s="221" t="s">
        <v>208</v>
      </c>
    </row>
    <row r="522" spans="1:65" s="14" customFormat="1" ht="11.25">
      <c r="B522" s="211"/>
      <c r="C522" s="212"/>
      <c r="D522" s="194" t="s">
        <v>221</v>
      </c>
      <c r="E522" s="213" t="s">
        <v>18</v>
      </c>
      <c r="F522" s="214" t="s">
        <v>744</v>
      </c>
      <c r="G522" s="212"/>
      <c r="H522" s="215">
        <v>2.88</v>
      </c>
      <c r="I522" s="216"/>
      <c r="J522" s="212"/>
      <c r="K522" s="212"/>
      <c r="L522" s="217"/>
      <c r="M522" s="218"/>
      <c r="N522" s="219"/>
      <c r="O522" s="219"/>
      <c r="P522" s="219"/>
      <c r="Q522" s="219"/>
      <c r="R522" s="219"/>
      <c r="S522" s="219"/>
      <c r="T522" s="219"/>
      <c r="U522" s="220"/>
      <c r="AT522" s="221" t="s">
        <v>221</v>
      </c>
      <c r="AU522" s="221" t="s">
        <v>80</v>
      </c>
      <c r="AV522" s="14" t="s">
        <v>80</v>
      </c>
      <c r="AW522" s="14" t="s">
        <v>33</v>
      </c>
      <c r="AX522" s="14" t="s">
        <v>71</v>
      </c>
      <c r="AY522" s="221" t="s">
        <v>208</v>
      </c>
    </row>
    <row r="523" spans="1:65" s="14" customFormat="1" ht="11.25">
      <c r="B523" s="211"/>
      <c r="C523" s="212"/>
      <c r="D523" s="194" t="s">
        <v>221</v>
      </c>
      <c r="E523" s="213" t="s">
        <v>18</v>
      </c>
      <c r="F523" s="214" t="s">
        <v>745</v>
      </c>
      <c r="G523" s="212"/>
      <c r="H523" s="215">
        <v>2.16</v>
      </c>
      <c r="I523" s="216"/>
      <c r="J523" s="212"/>
      <c r="K523" s="212"/>
      <c r="L523" s="217"/>
      <c r="M523" s="218"/>
      <c r="N523" s="219"/>
      <c r="O523" s="219"/>
      <c r="P523" s="219"/>
      <c r="Q523" s="219"/>
      <c r="R523" s="219"/>
      <c r="S523" s="219"/>
      <c r="T523" s="219"/>
      <c r="U523" s="220"/>
      <c r="AT523" s="221" t="s">
        <v>221</v>
      </c>
      <c r="AU523" s="221" t="s">
        <v>80</v>
      </c>
      <c r="AV523" s="14" t="s">
        <v>80</v>
      </c>
      <c r="AW523" s="14" t="s">
        <v>33</v>
      </c>
      <c r="AX523" s="14" t="s">
        <v>71</v>
      </c>
      <c r="AY523" s="221" t="s">
        <v>208</v>
      </c>
    </row>
    <row r="524" spans="1:65" s="14" customFormat="1" ht="11.25">
      <c r="B524" s="211"/>
      <c r="C524" s="212"/>
      <c r="D524" s="194" t="s">
        <v>221</v>
      </c>
      <c r="E524" s="213" t="s">
        <v>18</v>
      </c>
      <c r="F524" s="214" t="s">
        <v>746</v>
      </c>
      <c r="G524" s="212"/>
      <c r="H524" s="215">
        <v>0.6</v>
      </c>
      <c r="I524" s="216"/>
      <c r="J524" s="212"/>
      <c r="K524" s="212"/>
      <c r="L524" s="217"/>
      <c r="M524" s="218"/>
      <c r="N524" s="219"/>
      <c r="O524" s="219"/>
      <c r="P524" s="219"/>
      <c r="Q524" s="219"/>
      <c r="R524" s="219"/>
      <c r="S524" s="219"/>
      <c r="T524" s="219"/>
      <c r="U524" s="220"/>
      <c r="AT524" s="221" t="s">
        <v>221</v>
      </c>
      <c r="AU524" s="221" t="s">
        <v>80</v>
      </c>
      <c r="AV524" s="14" t="s">
        <v>80</v>
      </c>
      <c r="AW524" s="14" t="s">
        <v>33</v>
      </c>
      <c r="AX524" s="14" t="s">
        <v>71</v>
      </c>
      <c r="AY524" s="221" t="s">
        <v>208</v>
      </c>
    </row>
    <row r="525" spans="1:65" s="14" customFormat="1" ht="11.25">
      <c r="B525" s="211"/>
      <c r="C525" s="212"/>
      <c r="D525" s="194" t="s">
        <v>221</v>
      </c>
      <c r="E525" s="213" t="s">
        <v>18</v>
      </c>
      <c r="F525" s="214" t="s">
        <v>747</v>
      </c>
      <c r="G525" s="212"/>
      <c r="H525" s="215">
        <v>1.44</v>
      </c>
      <c r="I525" s="216"/>
      <c r="J525" s="212"/>
      <c r="K525" s="212"/>
      <c r="L525" s="217"/>
      <c r="M525" s="218"/>
      <c r="N525" s="219"/>
      <c r="O525" s="219"/>
      <c r="P525" s="219"/>
      <c r="Q525" s="219"/>
      <c r="R525" s="219"/>
      <c r="S525" s="219"/>
      <c r="T525" s="219"/>
      <c r="U525" s="220"/>
      <c r="AT525" s="221" t="s">
        <v>221</v>
      </c>
      <c r="AU525" s="221" t="s">
        <v>80</v>
      </c>
      <c r="AV525" s="14" t="s">
        <v>80</v>
      </c>
      <c r="AW525" s="14" t="s">
        <v>33</v>
      </c>
      <c r="AX525" s="14" t="s">
        <v>71</v>
      </c>
      <c r="AY525" s="221" t="s">
        <v>208</v>
      </c>
    </row>
    <row r="526" spans="1:65" s="14" customFormat="1" ht="11.25">
      <c r="B526" s="211"/>
      <c r="C526" s="212"/>
      <c r="D526" s="194" t="s">
        <v>221</v>
      </c>
      <c r="E526" s="213" t="s">
        <v>18</v>
      </c>
      <c r="F526" s="214" t="s">
        <v>748</v>
      </c>
      <c r="G526" s="212"/>
      <c r="H526" s="215">
        <v>2.16</v>
      </c>
      <c r="I526" s="216"/>
      <c r="J526" s="212"/>
      <c r="K526" s="212"/>
      <c r="L526" s="217"/>
      <c r="M526" s="218"/>
      <c r="N526" s="219"/>
      <c r="O526" s="219"/>
      <c r="P526" s="219"/>
      <c r="Q526" s="219"/>
      <c r="R526" s="219"/>
      <c r="S526" s="219"/>
      <c r="T526" s="219"/>
      <c r="U526" s="220"/>
      <c r="AT526" s="221" t="s">
        <v>221</v>
      </c>
      <c r="AU526" s="221" t="s">
        <v>80</v>
      </c>
      <c r="AV526" s="14" t="s">
        <v>80</v>
      </c>
      <c r="AW526" s="14" t="s">
        <v>33</v>
      </c>
      <c r="AX526" s="14" t="s">
        <v>71</v>
      </c>
      <c r="AY526" s="221" t="s">
        <v>208</v>
      </c>
    </row>
    <row r="527" spans="1:65" s="16" customFormat="1" ht="11.25">
      <c r="B527" s="233"/>
      <c r="C527" s="234"/>
      <c r="D527" s="194" t="s">
        <v>221</v>
      </c>
      <c r="E527" s="235" t="s">
        <v>18</v>
      </c>
      <c r="F527" s="236" t="s">
        <v>247</v>
      </c>
      <c r="G527" s="234"/>
      <c r="H527" s="237">
        <v>15.96</v>
      </c>
      <c r="I527" s="238"/>
      <c r="J527" s="234"/>
      <c r="K527" s="234"/>
      <c r="L527" s="239"/>
      <c r="M527" s="240"/>
      <c r="N527" s="241"/>
      <c r="O527" s="241"/>
      <c r="P527" s="241"/>
      <c r="Q527" s="241"/>
      <c r="R527" s="241"/>
      <c r="S527" s="241"/>
      <c r="T527" s="241"/>
      <c r="U527" s="242"/>
      <c r="AT527" s="243" t="s">
        <v>221</v>
      </c>
      <c r="AU527" s="243" t="s">
        <v>80</v>
      </c>
      <c r="AV527" s="16" t="s">
        <v>89</v>
      </c>
      <c r="AW527" s="16" t="s">
        <v>33</v>
      </c>
      <c r="AX527" s="16" t="s">
        <v>76</v>
      </c>
      <c r="AY527" s="243" t="s">
        <v>208</v>
      </c>
    </row>
    <row r="528" spans="1:65" s="2" customFormat="1" ht="24.2" customHeight="1">
      <c r="A528" s="38"/>
      <c r="B528" s="39"/>
      <c r="C528" s="182" t="s">
        <v>749</v>
      </c>
      <c r="D528" s="182" t="s">
        <v>212</v>
      </c>
      <c r="E528" s="183" t="s">
        <v>750</v>
      </c>
      <c r="F528" s="184" t="s">
        <v>751</v>
      </c>
      <c r="G528" s="185" t="s">
        <v>752</v>
      </c>
      <c r="H528" s="187"/>
      <c r="I528" s="187"/>
      <c r="J528" s="186">
        <f>ROUND(I528*H528,2)</f>
        <v>0</v>
      </c>
      <c r="K528" s="184" t="s">
        <v>215</v>
      </c>
      <c r="L528" s="43"/>
      <c r="M528" s="188" t="s">
        <v>18</v>
      </c>
      <c r="N528" s="189" t="s">
        <v>42</v>
      </c>
      <c r="O528" s="68"/>
      <c r="P528" s="190">
        <f>O528*H528</f>
        <v>0</v>
      </c>
      <c r="Q528" s="190">
        <v>0</v>
      </c>
      <c r="R528" s="190">
        <f>Q528*H528</f>
        <v>0</v>
      </c>
      <c r="S528" s="190">
        <v>0</v>
      </c>
      <c r="T528" s="190">
        <f>S528*H528</f>
        <v>0</v>
      </c>
      <c r="U528" s="191" t="s">
        <v>18</v>
      </c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R528" s="192" t="s">
        <v>343</v>
      </c>
      <c r="AT528" s="192" t="s">
        <v>212</v>
      </c>
      <c r="AU528" s="192" t="s">
        <v>80</v>
      </c>
      <c r="AY528" s="21" t="s">
        <v>208</v>
      </c>
      <c r="BE528" s="193">
        <f>IF(N528="základní",J528,0)</f>
        <v>0</v>
      </c>
      <c r="BF528" s="193">
        <f>IF(N528="snížená",J528,0)</f>
        <v>0</v>
      </c>
      <c r="BG528" s="193">
        <f>IF(N528="zákl. přenesená",J528,0)</f>
        <v>0</v>
      </c>
      <c r="BH528" s="193">
        <f>IF(N528="sníž. přenesená",J528,0)</f>
        <v>0</v>
      </c>
      <c r="BI528" s="193">
        <f>IF(N528="nulová",J528,0)</f>
        <v>0</v>
      </c>
      <c r="BJ528" s="21" t="s">
        <v>76</v>
      </c>
      <c r="BK528" s="193">
        <f>ROUND(I528*H528,2)</f>
        <v>0</v>
      </c>
      <c r="BL528" s="21" t="s">
        <v>343</v>
      </c>
      <c r="BM528" s="192" t="s">
        <v>753</v>
      </c>
    </row>
    <row r="529" spans="1:65" s="2" customFormat="1" ht="29.25">
      <c r="A529" s="38"/>
      <c r="B529" s="39"/>
      <c r="C529" s="40"/>
      <c r="D529" s="194" t="s">
        <v>217</v>
      </c>
      <c r="E529" s="40"/>
      <c r="F529" s="195" t="s">
        <v>754</v>
      </c>
      <c r="G529" s="40"/>
      <c r="H529" s="40"/>
      <c r="I529" s="196"/>
      <c r="J529" s="40"/>
      <c r="K529" s="40"/>
      <c r="L529" s="43"/>
      <c r="M529" s="197"/>
      <c r="N529" s="198"/>
      <c r="O529" s="68"/>
      <c r="P529" s="68"/>
      <c r="Q529" s="68"/>
      <c r="R529" s="68"/>
      <c r="S529" s="68"/>
      <c r="T529" s="68"/>
      <c r="U529" s="69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T529" s="21" t="s">
        <v>217</v>
      </c>
      <c r="AU529" s="21" t="s">
        <v>80</v>
      </c>
    </row>
    <row r="530" spans="1:65" s="2" customFormat="1" ht="11.25">
      <c r="A530" s="38"/>
      <c r="B530" s="39"/>
      <c r="C530" s="40"/>
      <c r="D530" s="199" t="s">
        <v>219</v>
      </c>
      <c r="E530" s="40"/>
      <c r="F530" s="200" t="s">
        <v>755</v>
      </c>
      <c r="G530" s="40"/>
      <c r="H530" s="40"/>
      <c r="I530" s="196"/>
      <c r="J530" s="40"/>
      <c r="K530" s="40"/>
      <c r="L530" s="43"/>
      <c r="M530" s="197"/>
      <c r="N530" s="198"/>
      <c r="O530" s="68"/>
      <c r="P530" s="68"/>
      <c r="Q530" s="68"/>
      <c r="R530" s="68"/>
      <c r="S530" s="68"/>
      <c r="T530" s="68"/>
      <c r="U530" s="69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T530" s="21" t="s">
        <v>219</v>
      </c>
      <c r="AU530" s="21" t="s">
        <v>80</v>
      </c>
    </row>
    <row r="531" spans="1:65" s="12" customFormat="1" ht="22.9" customHeight="1">
      <c r="B531" s="166"/>
      <c r="C531" s="167"/>
      <c r="D531" s="168" t="s">
        <v>70</v>
      </c>
      <c r="E531" s="180" t="s">
        <v>756</v>
      </c>
      <c r="F531" s="180" t="s">
        <v>106</v>
      </c>
      <c r="G531" s="167"/>
      <c r="H531" s="167"/>
      <c r="I531" s="170"/>
      <c r="J531" s="181">
        <f>BK531</f>
        <v>0</v>
      </c>
      <c r="K531" s="167"/>
      <c r="L531" s="172"/>
      <c r="M531" s="173"/>
      <c r="N531" s="174"/>
      <c r="O531" s="174"/>
      <c r="P531" s="175">
        <f>SUM(P532:P534)</f>
        <v>0</v>
      </c>
      <c r="Q531" s="174"/>
      <c r="R531" s="175">
        <f>SUM(R532:R534)</f>
        <v>0</v>
      </c>
      <c r="S531" s="174"/>
      <c r="T531" s="175">
        <f>SUM(T532:T534)</f>
        <v>0</v>
      </c>
      <c r="U531" s="176"/>
      <c r="AR531" s="177" t="s">
        <v>80</v>
      </c>
      <c r="AT531" s="178" t="s">
        <v>70</v>
      </c>
      <c r="AU531" s="178" t="s">
        <v>76</v>
      </c>
      <c r="AY531" s="177" t="s">
        <v>208</v>
      </c>
      <c r="BK531" s="179">
        <f>SUM(BK532:BK534)</f>
        <v>0</v>
      </c>
    </row>
    <row r="532" spans="1:65" s="2" customFormat="1" ht="24.2" customHeight="1">
      <c r="A532" s="38"/>
      <c r="B532" s="39"/>
      <c r="C532" s="182" t="s">
        <v>757</v>
      </c>
      <c r="D532" s="182" t="s">
        <v>212</v>
      </c>
      <c r="E532" s="183" t="s">
        <v>758</v>
      </c>
      <c r="F532" s="184" t="s">
        <v>759</v>
      </c>
      <c r="G532" s="185" t="s">
        <v>402</v>
      </c>
      <c r="H532" s="186">
        <v>1</v>
      </c>
      <c r="I532" s="187"/>
      <c r="J532" s="186">
        <f>ROUND(I532*H532,2)</f>
        <v>0</v>
      </c>
      <c r="K532" s="184" t="s">
        <v>215</v>
      </c>
      <c r="L532" s="43"/>
      <c r="M532" s="188" t="s">
        <v>18</v>
      </c>
      <c r="N532" s="189" t="s">
        <v>42</v>
      </c>
      <c r="O532" s="68"/>
      <c r="P532" s="190">
        <f>O532*H532</f>
        <v>0</v>
      </c>
      <c r="Q532" s="190">
        <v>0</v>
      </c>
      <c r="R532" s="190">
        <f>Q532*H532</f>
        <v>0</v>
      </c>
      <c r="S532" s="190">
        <v>0</v>
      </c>
      <c r="T532" s="190">
        <f>S532*H532</f>
        <v>0</v>
      </c>
      <c r="U532" s="191" t="s">
        <v>18</v>
      </c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R532" s="192" t="s">
        <v>343</v>
      </c>
      <c r="AT532" s="192" t="s">
        <v>212</v>
      </c>
      <c r="AU532" s="192" t="s">
        <v>80</v>
      </c>
      <c r="AY532" s="21" t="s">
        <v>208</v>
      </c>
      <c r="BE532" s="193">
        <f>IF(N532="základní",J532,0)</f>
        <v>0</v>
      </c>
      <c r="BF532" s="193">
        <f>IF(N532="snížená",J532,0)</f>
        <v>0</v>
      </c>
      <c r="BG532" s="193">
        <f>IF(N532="zákl. přenesená",J532,0)</f>
        <v>0</v>
      </c>
      <c r="BH532" s="193">
        <f>IF(N532="sníž. přenesená",J532,0)</f>
        <v>0</v>
      </c>
      <c r="BI532" s="193">
        <f>IF(N532="nulová",J532,0)</f>
        <v>0</v>
      </c>
      <c r="BJ532" s="21" t="s">
        <v>76</v>
      </c>
      <c r="BK532" s="193">
        <f>ROUND(I532*H532,2)</f>
        <v>0</v>
      </c>
      <c r="BL532" s="21" t="s">
        <v>343</v>
      </c>
      <c r="BM532" s="192" t="s">
        <v>760</v>
      </c>
    </row>
    <row r="533" spans="1:65" s="2" customFormat="1" ht="11.25">
      <c r="A533" s="38"/>
      <c r="B533" s="39"/>
      <c r="C533" s="40"/>
      <c r="D533" s="194" t="s">
        <v>217</v>
      </c>
      <c r="E533" s="40"/>
      <c r="F533" s="195" t="s">
        <v>761</v>
      </c>
      <c r="G533" s="40"/>
      <c r="H533" s="40"/>
      <c r="I533" s="196"/>
      <c r="J533" s="40"/>
      <c r="K533" s="40"/>
      <c r="L533" s="43"/>
      <c r="M533" s="197"/>
      <c r="N533" s="198"/>
      <c r="O533" s="68"/>
      <c r="P533" s="68"/>
      <c r="Q533" s="68"/>
      <c r="R533" s="68"/>
      <c r="S533" s="68"/>
      <c r="T533" s="68"/>
      <c r="U533" s="69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T533" s="21" t="s">
        <v>217</v>
      </c>
      <c r="AU533" s="21" t="s">
        <v>80</v>
      </c>
    </row>
    <row r="534" spans="1:65" s="2" customFormat="1" ht="11.25">
      <c r="A534" s="38"/>
      <c r="B534" s="39"/>
      <c r="C534" s="40"/>
      <c r="D534" s="199" t="s">
        <v>219</v>
      </c>
      <c r="E534" s="40"/>
      <c r="F534" s="200" t="s">
        <v>762</v>
      </c>
      <c r="G534" s="40"/>
      <c r="H534" s="40"/>
      <c r="I534" s="196"/>
      <c r="J534" s="40"/>
      <c r="K534" s="40"/>
      <c r="L534" s="43"/>
      <c r="M534" s="197"/>
      <c r="N534" s="198"/>
      <c r="O534" s="68"/>
      <c r="P534" s="68"/>
      <c r="Q534" s="68"/>
      <c r="R534" s="68"/>
      <c r="S534" s="68"/>
      <c r="T534" s="68"/>
      <c r="U534" s="69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T534" s="21" t="s">
        <v>219</v>
      </c>
      <c r="AU534" s="21" t="s">
        <v>80</v>
      </c>
    </row>
    <row r="535" spans="1:65" s="12" customFormat="1" ht="22.9" customHeight="1">
      <c r="B535" s="166"/>
      <c r="C535" s="167"/>
      <c r="D535" s="168" t="s">
        <v>70</v>
      </c>
      <c r="E535" s="180" t="s">
        <v>763</v>
      </c>
      <c r="F535" s="180" t="s">
        <v>114</v>
      </c>
      <c r="G535" s="167"/>
      <c r="H535" s="167"/>
      <c r="I535" s="170"/>
      <c r="J535" s="181">
        <f>BK535</f>
        <v>0</v>
      </c>
      <c r="K535" s="167"/>
      <c r="L535" s="172"/>
      <c r="M535" s="173"/>
      <c r="N535" s="174"/>
      <c r="O535" s="174"/>
      <c r="P535" s="175">
        <f>SUM(P536:P538)</f>
        <v>0</v>
      </c>
      <c r="Q535" s="174"/>
      <c r="R535" s="175">
        <f>SUM(R536:R538)</f>
        <v>0</v>
      </c>
      <c r="S535" s="174"/>
      <c r="T535" s="175">
        <f>SUM(T536:T538)</f>
        <v>2.3E-2</v>
      </c>
      <c r="U535" s="176"/>
      <c r="AR535" s="177" t="s">
        <v>80</v>
      </c>
      <c r="AT535" s="178" t="s">
        <v>70</v>
      </c>
      <c r="AU535" s="178" t="s">
        <v>76</v>
      </c>
      <c r="AY535" s="177" t="s">
        <v>208</v>
      </c>
      <c r="BK535" s="179">
        <f>SUM(BK536:BK538)</f>
        <v>0</v>
      </c>
    </row>
    <row r="536" spans="1:65" s="2" customFormat="1" ht="16.5" customHeight="1">
      <c r="A536" s="38"/>
      <c r="B536" s="39"/>
      <c r="C536" s="182" t="s">
        <v>764</v>
      </c>
      <c r="D536" s="182" t="s">
        <v>212</v>
      </c>
      <c r="E536" s="183" t="s">
        <v>765</v>
      </c>
      <c r="F536" s="184" t="s">
        <v>766</v>
      </c>
      <c r="G536" s="185" t="s">
        <v>402</v>
      </c>
      <c r="H536" s="186">
        <v>1</v>
      </c>
      <c r="I536" s="187"/>
      <c r="J536" s="186">
        <f>ROUND(I536*H536,2)</f>
        <v>0</v>
      </c>
      <c r="K536" s="184" t="s">
        <v>215</v>
      </c>
      <c r="L536" s="43"/>
      <c r="M536" s="188" t="s">
        <v>18</v>
      </c>
      <c r="N536" s="189" t="s">
        <v>42</v>
      </c>
      <c r="O536" s="68"/>
      <c r="P536" s="190">
        <f>O536*H536</f>
        <v>0</v>
      </c>
      <c r="Q536" s="190">
        <v>0</v>
      </c>
      <c r="R536" s="190">
        <f>Q536*H536</f>
        <v>0</v>
      </c>
      <c r="S536" s="190">
        <v>2.3E-2</v>
      </c>
      <c r="T536" s="190">
        <f>S536*H536</f>
        <v>2.3E-2</v>
      </c>
      <c r="U536" s="191" t="s">
        <v>18</v>
      </c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R536" s="192" t="s">
        <v>343</v>
      </c>
      <c r="AT536" s="192" t="s">
        <v>212</v>
      </c>
      <c r="AU536" s="192" t="s">
        <v>80</v>
      </c>
      <c r="AY536" s="21" t="s">
        <v>208</v>
      </c>
      <c r="BE536" s="193">
        <f>IF(N536="základní",J536,0)</f>
        <v>0</v>
      </c>
      <c r="BF536" s="193">
        <f>IF(N536="snížená",J536,0)</f>
        <v>0</v>
      </c>
      <c r="BG536" s="193">
        <f>IF(N536="zákl. přenesená",J536,0)</f>
        <v>0</v>
      </c>
      <c r="BH536" s="193">
        <f>IF(N536="sníž. přenesená",J536,0)</f>
        <v>0</v>
      </c>
      <c r="BI536" s="193">
        <f>IF(N536="nulová",J536,0)</f>
        <v>0</v>
      </c>
      <c r="BJ536" s="21" t="s">
        <v>76</v>
      </c>
      <c r="BK536" s="193">
        <f>ROUND(I536*H536,2)</f>
        <v>0</v>
      </c>
      <c r="BL536" s="21" t="s">
        <v>343</v>
      </c>
      <c r="BM536" s="192" t="s">
        <v>767</v>
      </c>
    </row>
    <row r="537" spans="1:65" s="2" customFormat="1" ht="11.25">
      <c r="A537" s="38"/>
      <c r="B537" s="39"/>
      <c r="C537" s="40"/>
      <c r="D537" s="194" t="s">
        <v>217</v>
      </c>
      <c r="E537" s="40"/>
      <c r="F537" s="195" t="s">
        <v>768</v>
      </c>
      <c r="G537" s="40"/>
      <c r="H537" s="40"/>
      <c r="I537" s="196"/>
      <c r="J537" s="40"/>
      <c r="K537" s="40"/>
      <c r="L537" s="43"/>
      <c r="M537" s="197"/>
      <c r="N537" s="198"/>
      <c r="O537" s="68"/>
      <c r="P537" s="68"/>
      <c r="Q537" s="68"/>
      <c r="R537" s="68"/>
      <c r="S537" s="68"/>
      <c r="T537" s="68"/>
      <c r="U537" s="69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T537" s="21" t="s">
        <v>217</v>
      </c>
      <c r="AU537" s="21" t="s">
        <v>80</v>
      </c>
    </row>
    <row r="538" spans="1:65" s="2" customFormat="1" ht="11.25">
      <c r="A538" s="38"/>
      <c r="B538" s="39"/>
      <c r="C538" s="40"/>
      <c r="D538" s="199" t="s">
        <v>219</v>
      </c>
      <c r="E538" s="40"/>
      <c r="F538" s="200" t="s">
        <v>769</v>
      </c>
      <c r="G538" s="40"/>
      <c r="H538" s="40"/>
      <c r="I538" s="196"/>
      <c r="J538" s="40"/>
      <c r="K538" s="40"/>
      <c r="L538" s="43"/>
      <c r="M538" s="197"/>
      <c r="N538" s="198"/>
      <c r="O538" s="68"/>
      <c r="P538" s="68"/>
      <c r="Q538" s="68"/>
      <c r="R538" s="68"/>
      <c r="S538" s="68"/>
      <c r="T538" s="68"/>
      <c r="U538" s="69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T538" s="21" t="s">
        <v>219</v>
      </c>
      <c r="AU538" s="21" t="s">
        <v>80</v>
      </c>
    </row>
    <row r="539" spans="1:65" s="12" customFormat="1" ht="22.9" customHeight="1">
      <c r="B539" s="166"/>
      <c r="C539" s="167"/>
      <c r="D539" s="168" t="s">
        <v>70</v>
      </c>
      <c r="E539" s="180" t="s">
        <v>770</v>
      </c>
      <c r="F539" s="180" t="s">
        <v>122</v>
      </c>
      <c r="G539" s="167"/>
      <c r="H539" s="167"/>
      <c r="I539" s="170"/>
      <c r="J539" s="181">
        <f>BK539</f>
        <v>0</v>
      </c>
      <c r="K539" s="167"/>
      <c r="L539" s="172"/>
      <c r="M539" s="173"/>
      <c r="N539" s="174"/>
      <c r="O539" s="174"/>
      <c r="P539" s="175">
        <f>SUM(P540:P561)</f>
        <v>0</v>
      </c>
      <c r="Q539" s="174"/>
      <c r="R539" s="175">
        <f>SUM(R540:R561)</f>
        <v>0</v>
      </c>
      <c r="S539" s="174"/>
      <c r="T539" s="175">
        <f>SUM(T540:T561)</f>
        <v>0.45666299999999999</v>
      </c>
      <c r="U539" s="176"/>
      <c r="AR539" s="177" t="s">
        <v>80</v>
      </c>
      <c r="AT539" s="178" t="s">
        <v>70</v>
      </c>
      <c r="AU539" s="178" t="s">
        <v>76</v>
      </c>
      <c r="AY539" s="177" t="s">
        <v>208</v>
      </c>
      <c r="BK539" s="179">
        <f>SUM(BK540:BK561)</f>
        <v>0</v>
      </c>
    </row>
    <row r="540" spans="1:65" s="2" customFormat="1" ht="44.25" customHeight="1">
      <c r="A540" s="38"/>
      <c r="B540" s="39"/>
      <c r="C540" s="182" t="s">
        <v>771</v>
      </c>
      <c r="D540" s="182" t="s">
        <v>212</v>
      </c>
      <c r="E540" s="183" t="s">
        <v>772</v>
      </c>
      <c r="F540" s="184" t="s">
        <v>773</v>
      </c>
      <c r="G540" s="185" t="s">
        <v>331</v>
      </c>
      <c r="H540" s="186">
        <v>9.57</v>
      </c>
      <c r="I540" s="187"/>
      <c r="J540" s="186">
        <f>ROUND(I540*H540,2)</f>
        <v>0</v>
      </c>
      <c r="K540" s="184" t="s">
        <v>215</v>
      </c>
      <c r="L540" s="43"/>
      <c r="M540" s="188" t="s">
        <v>18</v>
      </c>
      <c r="N540" s="189" t="s">
        <v>42</v>
      </c>
      <c r="O540" s="68"/>
      <c r="P540" s="190">
        <f>O540*H540</f>
        <v>0</v>
      </c>
      <c r="Q540" s="190">
        <v>0</v>
      </c>
      <c r="R540" s="190">
        <f>Q540*H540</f>
        <v>0</v>
      </c>
      <c r="S540" s="190">
        <v>1.3100000000000001E-2</v>
      </c>
      <c r="T540" s="190">
        <f>S540*H540</f>
        <v>0.12536700000000001</v>
      </c>
      <c r="U540" s="191" t="s">
        <v>18</v>
      </c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R540" s="192" t="s">
        <v>343</v>
      </c>
      <c r="AT540" s="192" t="s">
        <v>212</v>
      </c>
      <c r="AU540" s="192" t="s">
        <v>80</v>
      </c>
      <c r="AY540" s="21" t="s">
        <v>208</v>
      </c>
      <c r="BE540" s="193">
        <f>IF(N540="základní",J540,0)</f>
        <v>0</v>
      </c>
      <c r="BF540" s="193">
        <f>IF(N540="snížená",J540,0)</f>
        <v>0</v>
      </c>
      <c r="BG540" s="193">
        <f>IF(N540="zákl. přenesená",J540,0)</f>
        <v>0</v>
      </c>
      <c r="BH540" s="193">
        <f>IF(N540="sníž. přenesená",J540,0)</f>
        <v>0</v>
      </c>
      <c r="BI540" s="193">
        <f>IF(N540="nulová",J540,0)</f>
        <v>0</v>
      </c>
      <c r="BJ540" s="21" t="s">
        <v>76</v>
      </c>
      <c r="BK540" s="193">
        <f>ROUND(I540*H540,2)</f>
        <v>0</v>
      </c>
      <c r="BL540" s="21" t="s">
        <v>343</v>
      </c>
      <c r="BM540" s="192" t="s">
        <v>774</v>
      </c>
    </row>
    <row r="541" spans="1:65" s="2" customFormat="1" ht="29.25">
      <c r="A541" s="38"/>
      <c r="B541" s="39"/>
      <c r="C541" s="40"/>
      <c r="D541" s="194" t="s">
        <v>217</v>
      </c>
      <c r="E541" s="40"/>
      <c r="F541" s="195" t="s">
        <v>775</v>
      </c>
      <c r="G541" s="40"/>
      <c r="H541" s="40"/>
      <c r="I541" s="196"/>
      <c r="J541" s="40"/>
      <c r="K541" s="40"/>
      <c r="L541" s="43"/>
      <c r="M541" s="197"/>
      <c r="N541" s="198"/>
      <c r="O541" s="68"/>
      <c r="P541" s="68"/>
      <c r="Q541" s="68"/>
      <c r="R541" s="68"/>
      <c r="S541" s="68"/>
      <c r="T541" s="68"/>
      <c r="U541" s="69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T541" s="21" t="s">
        <v>217</v>
      </c>
      <c r="AU541" s="21" t="s">
        <v>80</v>
      </c>
    </row>
    <row r="542" spans="1:65" s="2" customFormat="1" ht="11.25">
      <c r="A542" s="38"/>
      <c r="B542" s="39"/>
      <c r="C542" s="40"/>
      <c r="D542" s="199" t="s">
        <v>219</v>
      </c>
      <c r="E542" s="40"/>
      <c r="F542" s="200" t="s">
        <v>776</v>
      </c>
      <c r="G542" s="40"/>
      <c r="H542" s="40"/>
      <c r="I542" s="196"/>
      <c r="J542" s="40"/>
      <c r="K542" s="40"/>
      <c r="L542" s="43"/>
      <c r="M542" s="197"/>
      <c r="N542" s="198"/>
      <c r="O542" s="68"/>
      <c r="P542" s="68"/>
      <c r="Q542" s="68"/>
      <c r="R542" s="68"/>
      <c r="S542" s="68"/>
      <c r="T542" s="68"/>
      <c r="U542" s="69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T542" s="21" t="s">
        <v>219</v>
      </c>
      <c r="AU542" s="21" t="s">
        <v>80</v>
      </c>
    </row>
    <row r="543" spans="1:65" s="13" customFormat="1" ht="11.25">
      <c r="B543" s="201"/>
      <c r="C543" s="202"/>
      <c r="D543" s="194" t="s">
        <v>221</v>
      </c>
      <c r="E543" s="203" t="s">
        <v>18</v>
      </c>
      <c r="F543" s="204" t="s">
        <v>777</v>
      </c>
      <c r="G543" s="202"/>
      <c r="H543" s="203" t="s">
        <v>18</v>
      </c>
      <c r="I543" s="205"/>
      <c r="J543" s="202"/>
      <c r="K543" s="202"/>
      <c r="L543" s="206"/>
      <c r="M543" s="207"/>
      <c r="N543" s="208"/>
      <c r="O543" s="208"/>
      <c r="P543" s="208"/>
      <c r="Q543" s="208"/>
      <c r="R543" s="208"/>
      <c r="S543" s="208"/>
      <c r="T543" s="208"/>
      <c r="U543" s="209"/>
      <c r="AT543" s="210" t="s">
        <v>221</v>
      </c>
      <c r="AU543" s="210" t="s">
        <v>80</v>
      </c>
      <c r="AV543" s="13" t="s">
        <v>76</v>
      </c>
      <c r="AW543" s="13" t="s">
        <v>33</v>
      </c>
      <c r="AX543" s="13" t="s">
        <v>71</v>
      </c>
      <c r="AY543" s="210" t="s">
        <v>208</v>
      </c>
    </row>
    <row r="544" spans="1:65" s="14" customFormat="1" ht="11.25">
      <c r="B544" s="211"/>
      <c r="C544" s="212"/>
      <c r="D544" s="194" t="s">
        <v>221</v>
      </c>
      <c r="E544" s="213" t="s">
        <v>18</v>
      </c>
      <c r="F544" s="214" t="s">
        <v>778</v>
      </c>
      <c r="G544" s="212"/>
      <c r="H544" s="215">
        <v>5.45</v>
      </c>
      <c r="I544" s="216"/>
      <c r="J544" s="212"/>
      <c r="K544" s="212"/>
      <c r="L544" s="217"/>
      <c r="M544" s="218"/>
      <c r="N544" s="219"/>
      <c r="O544" s="219"/>
      <c r="P544" s="219"/>
      <c r="Q544" s="219"/>
      <c r="R544" s="219"/>
      <c r="S544" s="219"/>
      <c r="T544" s="219"/>
      <c r="U544" s="220"/>
      <c r="AT544" s="221" t="s">
        <v>221</v>
      </c>
      <c r="AU544" s="221" t="s">
        <v>80</v>
      </c>
      <c r="AV544" s="14" t="s">
        <v>80</v>
      </c>
      <c r="AW544" s="14" t="s">
        <v>33</v>
      </c>
      <c r="AX544" s="14" t="s">
        <v>71</v>
      </c>
      <c r="AY544" s="221" t="s">
        <v>208</v>
      </c>
    </row>
    <row r="545" spans="1:65" s="14" customFormat="1" ht="11.25">
      <c r="B545" s="211"/>
      <c r="C545" s="212"/>
      <c r="D545" s="194" t="s">
        <v>221</v>
      </c>
      <c r="E545" s="213" t="s">
        <v>18</v>
      </c>
      <c r="F545" s="214" t="s">
        <v>779</v>
      </c>
      <c r="G545" s="212"/>
      <c r="H545" s="215">
        <v>1.59</v>
      </c>
      <c r="I545" s="216"/>
      <c r="J545" s="212"/>
      <c r="K545" s="212"/>
      <c r="L545" s="217"/>
      <c r="M545" s="218"/>
      <c r="N545" s="219"/>
      <c r="O545" s="219"/>
      <c r="P545" s="219"/>
      <c r="Q545" s="219"/>
      <c r="R545" s="219"/>
      <c r="S545" s="219"/>
      <c r="T545" s="219"/>
      <c r="U545" s="220"/>
      <c r="AT545" s="221" t="s">
        <v>221</v>
      </c>
      <c r="AU545" s="221" t="s">
        <v>80</v>
      </c>
      <c r="AV545" s="14" t="s">
        <v>80</v>
      </c>
      <c r="AW545" s="14" t="s">
        <v>33</v>
      </c>
      <c r="AX545" s="14" t="s">
        <v>71</v>
      </c>
      <c r="AY545" s="221" t="s">
        <v>208</v>
      </c>
    </row>
    <row r="546" spans="1:65" s="14" customFormat="1" ht="11.25">
      <c r="B546" s="211"/>
      <c r="C546" s="212"/>
      <c r="D546" s="194" t="s">
        <v>221</v>
      </c>
      <c r="E546" s="213" t="s">
        <v>18</v>
      </c>
      <c r="F546" s="214" t="s">
        <v>780</v>
      </c>
      <c r="G546" s="212"/>
      <c r="H546" s="215">
        <v>1.73</v>
      </c>
      <c r="I546" s="216"/>
      <c r="J546" s="212"/>
      <c r="K546" s="212"/>
      <c r="L546" s="217"/>
      <c r="M546" s="218"/>
      <c r="N546" s="219"/>
      <c r="O546" s="219"/>
      <c r="P546" s="219"/>
      <c r="Q546" s="219"/>
      <c r="R546" s="219"/>
      <c r="S546" s="219"/>
      <c r="T546" s="219"/>
      <c r="U546" s="220"/>
      <c r="AT546" s="221" t="s">
        <v>221</v>
      </c>
      <c r="AU546" s="221" t="s">
        <v>80</v>
      </c>
      <c r="AV546" s="14" t="s">
        <v>80</v>
      </c>
      <c r="AW546" s="14" t="s">
        <v>33</v>
      </c>
      <c r="AX546" s="14" t="s">
        <v>71</v>
      </c>
      <c r="AY546" s="221" t="s">
        <v>208</v>
      </c>
    </row>
    <row r="547" spans="1:65" s="14" customFormat="1" ht="11.25">
      <c r="B547" s="211"/>
      <c r="C547" s="212"/>
      <c r="D547" s="194" t="s">
        <v>221</v>
      </c>
      <c r="E547" s="213" t="s">
        <v>18</v>
      </c>
      <c r="F547" s="214" t="s">
        <v>781</v>
      </c>
      <c r="G547" s="212"/>
      <c r="H547" s="215">
        <v>0.8</v>
      </c>
      <c r="I547" s="216"/>
      <c r="J547" s="212"/>
      <c r="K547" s="212"/>
      <c r="L547" s="217"/>
      <c r="M547" s="218"/>
      <c r="N547" s="219"/>
      <c r="O547" s="219"/>
      <c r="P547" s="219"/>
      <c r="Q547" s="219"/>
      <c r="R547" s="219"/>
      <c r="S547" s="219"/>
      <c r="T547" s="219"/>
      <c r="U547" s="220"/>
      <c r="AT547" s="221" t="s">
        <v>221</v>
      </c>
      <c r="AU547" s="221" t="s">
        <v>80</v>
      </c>
      <c r="AV547" s="14" t="s">
        <v>80</v>
      </c>
      <c r="AW547" s="14" t="s">
        <v>33</v>
      </c>
      <c r="AX547" s="14" t="s">
        <v>71</v>
      </c>
      <c r="AY547" s="221" t="s">
        <v>208</v>
      </c>
    </row>
    <row r="548" spans="1:65" s="16" customFormat="1" ht="11.25">
      <c r="B548" s="233"/>
      <c r="C548" s="234"/>
      <c r="D548" s="194" t="s">
        <v>221</v>
      </c>
      <c r="E548" s="235" t="s">
        <v>18</v>
      </c>
      <c r="F548" s="236" t="s">
        <v>247</v>
      </c>
      <c r="G548" s="234"/>
      <c r="H548" s="237">
        <v>9.57</v>
      </c>
      <c r="I548" s="238"/>
      <c r="J548" s="234"/>
      <c r="K548" s="234"/>
      <c r="L548" s="239"/>
      <c r="M548" s="240"/>
      <c r="N548" s="241"/>
      <c r="O548" s="241"/>
      <c r="P548" s="241"/>
      <c r="Q548" s="241"/>
      <c r="R548" s="241"/>
      <c r="S548" s="241"/>
      <c r="T548" s="241"/>
      <c r="U548" s="242"/>
      <c r="AT548" s="243" t="s">
        <v>221</v>
      </c>
      <c r="AU548" s="243" t="s">
        <v>80</v>
      </c>
      <c r="AV548" s="16" t="s">
        <v>89</v>
      </c>
      <c r="AW548" s="16" t="s">
        <v>33</v>
      </c>
      <c r="AX548" s="16" t="s">
        <v>76</v>
      </c>
      <c r="AY548" s="243" t="s">
        <v>208</v>
      </c>
    </row>
    <row r="549" spans="1:65" s="2" customFormat="1" ht="44.25" customHeight="1">
      <c r="A549" s="38"/>
      <c r="B549" s="39"/>
      <c r="C549" s="182" t="s">
        <v>782</v>
      </c>
      <c r="D549" s="182" t="s">
        <v>212</v>
      </c>
      <c r="E549" s="183" t="s">
        <v>783</v>
      </c>
      <c r="F549" s="184" t="s">
        <v>784</v>
      </c>
      <c r="G549" s="185" t="s">
        <v>331</v>
      </c>
      <c r="H549" s="186">
        <v>19.04</v>
      </c>
      <c r="I549" s="187"/>
      <c r="J549" s="186">
        <f>ROUND(I549*H549,2)</f>
        <v>0</v>
      </c>
      <c r="K549" s="184" t="s">
        <v>215</v>
      </c>
      <c r="L549" s="43"/>
      <c r="M549" s="188" t="s">
        <v>18</v>
      </c>
      <c r="N549" s="189" t="s">
        <v>42</v>
      </c>
      <c r="O549" s="68"/>
      <c r="P549" s="190">
        <f>O549*H549</f>
        <v>0</v>
      </c>
      <c r="Q549" s="190">
        <v>0</v>
      </c>
      <c r="R549" s="190">
        <f>Q549*H549</f>
        <v>0</v>
      </c>
      <c r="S549" s="190">
        <v>1.7399999999999999E-2</v>
      </c>
      <c r="T549" s="190">
        <f>S549*H549</f>
        <v>0.33129599999999998</v>
      </c>
      <c r="U549" s="191" t="s">
        <v>18</v>
      </c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R549" s="192" t="s">
        <v>343</v>
      </c>
      <c r="AT549" s="192" t="s">
        <v>212</v>
      </c>
      <c r="AU549" s="192" t="s">
        <v>80</v>
      </c>
      <c r="AY549" s="21" t="s">
        <v>208</v>
      </c>
      <c r="BE549" s="193">
        <f>IF(N549="základní",J549,0)</f>
        <v>0</v>
      </c>
      <c r="BF549" s="193">
        <f>IF(N549="snížená",J549,0)</f>
        <v>0</v>
      </c>
      <c r="BG549" s="193">
        <f>IF(N549="zákl. přenesená",J549,0)</f>
        <v>0</v>
      </c>
      <c r="BH549" s="193">
        <f>IF(N549="sníž. přenesená",J549,0)</f>
        <v>0</v>
      </c>
      <c r="BI549" s="193">
        <f>IF(N549="nulová",J549,0)</f>
        <v>0</v>
      </c>
      <c r="BJ549" s="21" t="s">
        <v>76</v>
      </c>
      <c r="BK549" s="193">
        <f>ROUND(I549*H549,2)</f>
        <v>0</v>
      </c>
      <c r="BL549" s="21" t="s">
        <v>343</v>
      </c>
      <c r="BM549" s="192" t="s">
        <v>785</v>
      </c>
    </row>
    <row r="550" spans="1:65" s="2" customFormat="1" ht="29.25">
      <c r="A550" s="38"/>
      <c r="B550" s="39"/>
      <c r="C550" s="40"/>
      <c r="D550" s="194" t="s">
        <v>217</v>
      </c>
      <c r="E550" s="40"/>
      <c r="F550" s="195" t="s">
        <v>786</v>
      </c>
      <c r="G550" s="40"/>
      <c r="H550" s="40"/>
      <c r="I550" s="196"/>
      <c r="J550" s="40"/>
      <c r="K550" s="40"/>
      <c r="L550" s="43"/>
      <c r="M550" s="197"/>
      <c r="N550" s="198"/>
      <c r="O550" s="68"/>
      <c r="P550" s="68"/>
      <c r="Q550" s="68"/>
      <c r="R550" s="68"/>
      <c r="S550" s="68"/>
      <c r="T550" s="68"/>
      <c r="U550" s="69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T550" s="21" t="s">
        <v>217</v>
      </c>
      <c r="AU550" s="21" t="s">
        <v>80</v>
      </c>
    </row>
    <row r="551" spans="1:65" s="2" customFormat="1" ht="11.25">
      <c r="A551" s="38"/>
      <c r="B551" s="39"/>
      <c r="C551" s="40"/>
      <c r="D551" s="199" t="s">
        <v>219</v>
      </c>
      <c r="E551" s="40"/>
      <c r="F551" s="200" t="s">
        <v>787</v>
      </c>
      <c r="G551" s="40"/>
      <c r="H551" s="40"/>
      <c r="I551" s="196"/>
      <c r="J551" s="40"/>
      <c r="K551" s="40"/>
      <c r="L551" s="43"/>
      <c r="M551" s="197"/>
      <c r="N551" s="198"/>
      <c r="O551" s="68"/>
      <c r="P551" s="68"/>
      <c r="Q551" s="68"/>
      <c r="R551" s="68"/>
      <c r="S551" s="68"/>
      <c r="T551" s="68"/>
      <c r="U551" s="69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T551" s="21" t="s">
        <v>219</v>
      </c>
      <c r="AU551" s="21" t="s">
        <v>80</v>
      </c>
    </row>
    <row r="552" spans="1:65" s="13" customFormat="1" ht="11.25">
      <c r="B552" s="201"/>
      <c r="C552" s="202"/>
      <c r="D552" s="194" t="s">
        <v>221</v>
      </c>
      <c r="E552" s="203" t="s">
        <v>18</v>
      </c>
      <c r="F552" s="204" t="s">
        <v>777</v>
      </c>
      <c r="G552" s="202"/>
      <c r="H552" s="203" t="s">
        <v>18</v>
      </c>
      <c r="I552" s="205"/>
      <c r="J552" s="202"/>
      <c r="K552" s="202"/>
      <c r="L552" s="206"/>
      <c r="M552" s="207"/>
      <c r="N552" s="208"/>
      <c r="O552" s="208"/>
      <c r="P552" s="208"/>
      <c r="Q552" s="208"/>
      <c r="R552" s="208"/>
      <c r="S552" s="208"/>
      <c r="T552" s="208"/>
      <c r="U552" s="209"/>
      <c r="AT552" s="210" t="s">
        <v>221</v>
      </c>
      <c r="AU552" s="210" t="s">
        <v>80</v>
      </c>
      <c r="AV552" s="13" t="s">
        <v>76</v>
      </c>
      <c r="AW552" s="13" t="s">
        <v>33</v>
      </c>
      <c r="AX552" s="13" t="s">
        <v>71</v>
      </c>
      <c r="AY552" s="210" t="s">
        <v>208</v>
      </c>
    </row>
    <row r="553" spans="1:65" s="14" customFormat="1" ht="11.25">
      <c r="B553" s="211"/>
      <c r="C553" s="212"/>
      <c r="D553" s="194" t="s">
        <v>221</v>
      </c>
      <c r="E553" s="213" t="s">
        <v>18</v>
      </c>
      <c r="F553" s="214" t="s">
        <v>788</v>
      </c>
      <c r="G553" s="212"/>
      <c r="H553" s="215">
        <v>10.36</v>
      </c>
      <c r="I553" s="216"/>
      <c r="J553" s="212"/>
      <c r="K553" s="212"/>
      <c r="L553" s="217"/>
      <c r="M553" s="218"/>
      <c r="N553" s="219"/>
      <c r="O553" s="219"/>
      <c r="P553" s="219"/>
      <c r="Q553" s="219"/>
      <c r="R553" s="219"/>
      <c r="S553" s="219"/>
      <c r="T553" s="219"/>
      <c r="U553" s="220"/>
      <c r="AT553" s="221" t="s">
        <v>221</v>
      </c>
      <c r="AU553" s="221" t="s">
        <v>80</v>
      </c>
      <c r="AV553" s="14" t="s">
        <v>80</v>
      </c>
      <c r="AW553" s="14" t="s">
        <v>33</v>
      </c>
      <c r="AX553" s="14" t="s">
        <v>71</v>
      </c>
      <c r="AY553" s="221" t="s">
        <v>208</v>
      </c>
    </row>
    <row r="554" spans="1:65" s="14" customFormat="1" ht="11.25">
      <c r="B554" s="211"/>
      <c r="C554" s="212"/>
      <c r="D554" s="194" t="s">
        <v>221</v>
      </c>
      <c r="E554" s="213" t="s">
        <v>18</v>
      </c>
      <c r="F554" s="214" t="s">
        <v>94</v>
      </c>
      <c r="G554" s="212"/>
      <c r="H554" s="215">
        <v>5</v>
      </c>
      <c r="I554" s="216"/>
      <c r="J554" s="212"/>
      <c r="K554" s="212"/>
      <c r="L554" s="217"/>
      <c r="M554" s="218"/>
      <c r="N554" s="219"/>
      <c r="O554" s="219"/>
      <c r="P554" s="219"/>
      <c r="Q554" s="219"/>
      <c r="R554" s="219"/>
      <c r="S554" s="219"/>
      <c r="T554" s="219"/>
      <c r="U554" s="220"/>
      <c r="AT554" s="221" t="s">
        <v>221</v>
      </c>
      <c r="AU554" s="221" t="s">
        <v>80</v>
      </c>
      <c r="AV554" s="14" t="s">
        <v>80</v>
      </c>
      <c r="AW554" s="14" t="s">
        <v>33</v>
      </c>
      <c r="AX554" s="14" t="s">
        <v>71</v>
      </c>
      <c r="AY554" s="221" t="s">
        <v>208</v>
      </c>
    </row>
    <row r="555" spans="1:65" s="14" customFormat="1" ht="11.25">
      <c r="B555" s="211"/>
      <c r="C555" s="212"/>
      <c r="D555" s="194" t="s">
        <v>221</v>
      </c>
      <c r="E555" s="213" t="s">
        <v>18</v>
      </c>
      <c r="F555" s="214" t="s">
        <v>789</v>
      </c>
      <c r="G555" s="212"/>
      <c r="H555" s="215">
        <v>3.68</v>
      </c>
      <c r="I555" s="216"/>
      <c r="J555" s="212"/>
      <c r="K555" s="212"/>
      <c r="L555" s="217"/>
      <c r="M555" s="218"/>
      <c r="N555" s="219"/>
      <c r="O555" s="219"/>
      <c r="P555" s="219"/>
      <c r="Q555" s="219"/>
      <c r="R555" s="219"/>
      <c r="S555" s="219"/>
      <c r="T555" s="219"/>
      <c r="U555" s="220"/>
      <c r="AT555" s="221" t="s">
        <v>221</v>
      </c>
      <c r="AU555" s="221" t="s">
        <v>80</v>
      </c>
      <c r="AV555" s="14" t="s">
        <v>80</v>
      </c>
      <c r="AW555" s="14" t="s">
        <v>33</v>
      </c>
      <c r="AX555" s="14" t="s">
        <v>71</v>
      </c>
      <c r="AY555" s="221" t="s">
        <v>208</v>
      </c>
    </row>
    <row r="556" spans="1:65" s="16" customFormat="1" ht="11.25">
      <c r="B556" s="233"/>
      <c r="C556" s="234"/>
      <c r="D556" s="194" t="s">
        <v>221</v>
      </c>
      <c r="E556" s="235" t="s">
        <v>18</v>
      </c>
      <c r="F556" s="236" t="s">
        <v>247</v>
      </c>
      <c r="G556" s="234"/>
      <c r="H556" s="237">
        <v>19.04</v>
      </c>
      <c r="I556" s="238"/>
      <c r="J556" s="234"/>
      <c r="K556" s="234"/>
      <c r="L556" s="239"/>
      <c r="M556" s="240"/>
      <c r="N556" s="241"/>
      <c r="O556" s="241"/>
      <c r="P556" s="241"/>
      <c r="Q556" s="241"/>
      <c r="R556" s="241"/>
      <c r="S556" s="241"/>
      <c r="T556" s="241"/>
      <c r="U556" s="242"/>
      <c r="AT556" s="243" t="s">
        <v>221</v>
      </c>
      <c r="AU556" s="243" t="s">
        <v>80</v>
      </c>
      <c r="AV556" s="16" t="s">
        <v>89</v>
      </c>
      <c r="AW556" s="16" t="s">
        <v>33</v>
      </c>
      <c r="AX556" s="16" t="s">
        <v>76</v>
      </c>
      <c r="AY556" s="243" t="s">
        <v>208</v>
      </c>
    </row>
    <row r="557" spans="1:65" s="2" customFormat="1" ht="16.5" customHeight="1">
      <c r="A557" s="38"/>
      <c r="B557" s="39"/>
      <c r="C557" s="182" t="s">
        <v>210</v>
      </c>
      <c r="D557" s="182" t="s">
        <v>212</v>
      </c>
      <c r="E557" s="183" t="s">
        <v>790</v>
      </c>
      <c r="F557" s="184" t="s">
        <v>791</v>
      </c>
      <c r="G557" s="185" t="s">
        <v>792</v>
      </c>
      <c r="H557" s="186">
        <v>1</v>
      </c>
      <c r="I557" s="187"/>
      <c r="J557" s="186">
        <f>ROUND(I557*H557,2)</f>
        <v>0</v>
      </c>
      <c r="K557" s="184" t="s">
        <v>18</v>
      </c>
      <c r="L557" s="43"/>
      <c r="M557" s="188" t="s">
        <v>18</v>
      </c>
      <c r="N557" s="189" t="s">
        <v>42</v>
      </c>
      <c r="O557" s="68"/>
      <c r="P557" s="190">
        <f>O557*H557</f>
        <v>0</v>
      </c>
      <c r="Q557" s="190">
        <v>0</v>
      </c>
      <c r="R557" s="190">
        <f>Q557*H557</f>
        <v>0</v>
      </c>
      <c r="S557" s="190">
        <v>0</v>
      </c>
      <c r="T557" s="190">
        <f>S557*H557</f>
        <v>0</v>
      </c>
      <c r="U557" s="191" t="s">
        <v>18</v>
      </c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R557" s="192" t="s">
        <v>343</v>
      </c>
      <c r="AT557" s="192" t="s">
        <v>212</v>
      </c>
      <c r="AU557" s="192" t="s">
        <v>80</v>
      </c>
      <c r="AY557" s="21" t="s">
        <v>208</v>
      </c>
      <c r="BE557" s="193">
        <f>IF(N557="základní",J557,0)</f>
        <v>0</v>
      </c>
      <c r="BF557" s="193">
        <f>IF(N557="snížená",J557,0)</f>
        <v>0</v>
      </c>
      <c r="BG557" s="193">
        <f>IF(N557="zákl. přenesená",J557,0)</f>
        <v>0</v>
      </c>
      <c r="BH557" s="193">
        <f>IF(N557="sníž. přenesená",J557,0)</f>
        <v>0</v>
      </c>
      <c r="BI557" s="193">
        <f>IF(N557="nulová",J557,0)</f>
        <v>0</v>
      </c>
      <c r="BJ557" s="21" t="s">
        <v>76</v>
      </c>
      <c r="BK557" s="193">
        <f>ROUND(I557*H557,2)</f>
        <v>0</v>
      </c>
      <c r="BL557" s="21" t="s">
        <v>343</v>
      </c>
      <c r="BM557" s="192" t="s">
        <v>793</v>
      </c>
    </row>
    <row r="558" spans="1:65" s="2" customFormat="1" ht="11.25">
      <c r="A558" s="38"/>
      <c r="B558" s="39"/>
      <c r="C558" s="40"/>
      <c r="D558" s="194" t="s">
        <v>217</v>
      </c>
      <c r="E558" s="40"/>
      <c r="F558" s="195" t="s">
        <v>791</v>
      </c>
      <c r="G558" s="40"/>
      <c r="H558" s="40"/>
      <c r="I558" s="196"/>
      <c r="J558" s="40"/>
      <c r="K558" s="40"/>
      <c r="L558" s="43"/>
      <c r="M558" s="197"/>
      <c r="N558" s="198"/>
      <c r="O558" s="68"/>
      <c r="P558" s="68"/>
      <c r="Q558" s="68"/>
      <c r="R558" s="68"/>
      <c r="S558" s="68"/>
      <c r="T558" s="68"/>
      <c r="U558" s="69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T558" s="21" t="s">
        <v>217</v>
      </c>
      <c r="AU558" s="21" t="s">
        <v>80</v>
      </c>
    </row>
    <row r="559" spans="1:65" s="2" customFormat="1" ht="19.5">
      <c r="A559" s="38"/>
      <c r="B559" s="39"/>
      <c r="C559" s="40"/>
      <c r="D559" s="194" t="s">
        <v>703</v>
      </c>
      <c r="E559" s="40"/>
      <c r="F559" s="244" t="s">
        <v>794</v>
      </c>
      <c r="G559" s="40"/>
      <c r="H559" s="40"/>
      <c r="I559" s="196"/>
      <c r="J559" s="40"/>
      <c r="K559" s="40"/>
      <c r="L559" s="43"/>
      <c r="M559" s="197"/>
      <c r="N559" s="198"/>
      <c r="O559" s="68"/>
      <c r="P559" s="68"/>
      <c r="Q559" s="68"/>
      <c r="R559" s="68"/>
      <c r="S559" s="68"/>
      <c r="T559" s="68"/>
      <c r="U559" s="69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T559" s="21" t="s">
        <v>703</v>
      </c>
      <c r="AU559" s="21" t="s">
        <v>80</v>
      </c>
    </row>
    <row r="560" spans="1:65" s="13" customFormat="1" ht="11.25">
      <c r="B560" s="201"/>
      <c r="C560" s="202"/>
      <c r="D560" s="194" t="s">
        <v>221</v>
      </c>
      <c r="E560" s="203" t="s">
        <v>18</v>
      </c>
      <c r="F560" s="204" t="s">
        <v>795</v>
      </c>
      <c r="G560" s="202"/>
      <c r="H560" s="203" t="s">
        <v>18</v>
      </c>
      <c r="I560" s="205"/>
      <c r="J560" s="202"/>
      <c r="K560" s="202"/>
      <c r="L560" s="206"/>
      <c r="M560" s="207"/>
      <c r="N560" s="208"/>
      <c r="O560" s="208"/>
      <c r="P560" s="208"/>
      <c r="Q560" s="208"/>
      <c r="R560" s="208"/>
      <c r="S560" s="208"/>
      <c r="T560" s="208"/>
      <c r="U560" s="209"/>
      <c r="AT560" s="210" t="s">
        <v>221</v>
      </c>
      <c r="AU560" s="210" t="s">
        <v>80</v>
      </c>
      <c r="AV560" s="13" t="s">
        <v>76</v>
      </c>
      <c r="AW560" s="13" t="s">
        <v>33</v>
      </c>
      <c r="AX560" s="13" t="s">
        <v>71</v>
      </c>
      <c r="AY560" s="210" t="s">
        <v>208</v>
      </c>
    </row>
    <row r="561" spans="1:65" s="14" customFormat="1" ht="11.25">
      <c r="B561" s="211"/>
      <c r="C561" s="212"/>
      <c r="D561" s="194" t="s">
        <v>221</v>
      </c>
      <c r="E561" s="213" t="s">
        <v>18</v>
      </c>
      <c r="F561" s="214" t="s">
        <v>76</v>
      </c>
      <c r="G561" s="212"/>
      <c r="H561" s="215">
        <v>1</v>
      </c>
      <c r="I561" s="216"/>
      <c r="J561" s="212"/>
      <c r="K561" s="212"/>
      <c r="L561" s="217"/>
      <c r="M561" s="218"/>
      <c r="N561" s="219"/>
      <c r="O561" s="219"/>
      <c r="P561" s="219"/>
      <c r="Q561" s="219"/>
      <c r="R561" s="219"/>
      <c r="S561" s="219"/>
      <c r="T561" s="219"/>
      <c r="U561" s="220"/>
      <c r="AT561" s="221" t="s">
        <v>221</v>
      </c>
      <c r="AU561" s="221" t="s">
        <v>80</v>
      </c>
      <c r="AV561" s="14" t="s">
        <v>80</v>
      </c>
      <c r="AW561" s="14" t="s">
        <v>33</v>
      </c>
      <c r="AX561" s="14" t="s">
        <v>76</v>
      </c>
      <c r="AY561" s="221" t="s">
        <v>208</v>
      </c>
    </row>
    <row r="562" spans="1:65" s="12" customFormat="1" ht="22.9" customHeight="1">
      <c r="B562" s="166"/>
      <c r="C562" s="167"/>
      <c r="D562" s="168" t="s">
        <v>70</v>
      </c>
      <c r="E562" s="180" t="s">
        <v>796</v>
      </c>
      <c r="F562" s="180" t="s">
        <v>797</v>
      </c>
      <c r="G562" s="167"/>
      <c r="H562" s="167"/>
      <c r="I562" s="170"/>
      <c r="J562" s="181">
        <f>BK562</f>
        <v>0</v>
      </c>
      <c r="K562" s="167"/>
      <c r="L562" s="172"/>
      <c r="M562" s="173"/>
      <c r="N562" s="174"/>
      <c r="O562" s="174"/>
      <c r="P562" s="175">
        <f>SUM(P563:P577)</f>
        <v>0</v>
      </c>
      <c r="Q562" s="174"/>
      <c r="R562" s="175">
        <f>SUM(R563:R577)</f>
        <v>0</v>
      </c>
      <c r="S562" s="174"/>
      <c r="T562" s="175">
        <f>SUM(T563:T577)</f>
        <v>0.34620000000000001</v>
      </c>
      <c r="U562" s="176"/>
      <c r="AR562" s="177" t="s">
        <v>80</v>
      </c>
      <c r="AT562" s="178" t="s">
        <v>70</v>
      </c>
      <c r="AU562" s="178" t="s">
        <v>76</v>
      </c>
      <c r="AY562" s="177" t="s">
        <v>208</v>
      </c>
      <c r="BK562" s="179">
        <f>SUM(BK563:BK577)</f>
        <v>0</v>
      </c>
    </row>
    <row r="563" spans="1:65" s="2" customFormat="1" ht="24.2" customHeight="1">
      <c r="A563" s="38"/>
      <c r="B563" s="39"/>
      <c r="C563" s="182" t="s">
        <v>798</v>
      </c>
      <c r="D563" s="182" t="s">
        <v>212</v>
      </c>
      <c r="E563" s="183" t="s">
        <v>799</v>
      </c>
      <c r="F563" s="184" t="s">
        <v>800</v>
      </c>
      <c r="G563" s="185" t="s">
        <v>129</v>
      </c>
      <c r="H563" s="186">
        <v>2.35</v>
      </c>
      <c r="I563" s="187"/>
      <c r="J563" s="186">
        <f>ROUND(I563*H563,2)</f>
        <v>0</v>
      </c>
      <c r="K563" s="184" t="s">
        <v>215</v>
      </c>
      <c r="L563" s="43"/>
      <c r="M563" s="188" t="s">
        <v>18</v>
      </c>
      <c r="N563" s="189" t="s">
        <v>42</v>
      </c>
      <c r="O563" s="68"/>
      <c r="P563" s="190">
        <f>O563*H563</f>
        <v>0</v>
      </c>
      <c r="Q563" s="190">
        <v>0</v>
      </c>
      <c r="R563" s="190">
        <f>Q563*H563</f>
        <v>0</v>
      </c>
      <c r="S563" s="190">
        <v>1.7250000000000001E-2</v>
      </c>
      <c r="T563" s="190">
        <f>S563*H563</f>
        <v>4.0537500000000004E-2</v>
      </c>
      <c r="U563" s="191" t="s">
        <v>18</v>
      </c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R563" s="192" t="s">
        <v>343</v>
      </c>
      <c r="AT563" s="192" t="s">
        <v>212</v>
      </c>
      <c r="AU563" s="192" t="s">
        <v>80</v>
      </c>
      <c r="AY563" s="21" t="s">
        <v>208</v>
      </c>
      <c r="BE563" s="193">
        <f>IF(N563="základní",J563,0)</f>
        <v>0</v>
      </c>
      <c r="BF563" s="193">
        <f>IF(N563="snížená",J563,0)</f>
        <v>0</v>
      </c>
      <c r="BG563" s="193">
        <f>IF(N563="zákl. přenesená",J563,0)</f>
        <v>0</v>
      </c>
      <c r="BH563" s="193">
        <f>IF(N563="sníž. přenesená",J563,0)</f>
        <v>0</v>
      </c>
      <c r="BI563" s="193">
        <f>IF(N563="nulová",J563,0)</f>
        <v>0</v>
      </c>
      <c r="BJ563" s="21" t="s">
        <v>76</v>
      </c>
      <c r="BK563" s="193">
        <f>ROUND(I563*H563,2)</f>
        <v>0</v>
      </c>
      <c r="BL563" s="21" t="s">
        <v>343</v>
      </c>
      <c r="BM563" s="192" t="s">
        <v>801</v>
      </c>
    </row>
    <row r="564" spans="1:65" s="2" customFormat="1" ht="29.25">
      <c r="A564" s="38"/>
      <c r="B564" s="39"/>
      <c r="C564" s="40"/>
      <c r="D564" s="194" t="s">
        <v>217</v>
      </c>
      <c r="E564" s="40"/>
      <c r="F564" s="195" t="s">
        <v>802</v>
      </c>
      <c r="G564" s="40"/>
      <c r="H564" s="40"/>
      <c r="I564" s="196"/>
      <c r="J564" s="40"/>
      <c r="K564" s="40"/>
      <c r="L564" s="43"/>
      <c r="M564" s="197"/>
      <c r="N564" s="198"/>
      <c r="O564" s="68"/>
      <c r="P564" s="68"/>
      <c r="Q564" s="68"/>
      <c r="R564" s="68"/>
      <c r="S564" s="68"/>
      <c r="T564" s="68"/>
      <c r="U564" s="69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T564" s="21" t="s">
        <v>217</v>
      </c>
      <c r="AU564" s="21" t="s">
        <v>80</v>
      </c>
    </row>
    <row r="565" spans="1:65" s="2" customFormat="1" ht="11.25">
      <c r="A565" s="38"/>
      <c r="B565" s="39"/>
      <c r="C565" s="40"/>
      <c r="D565" s="199" t="s">
        <v>219</v>
      </c>
      <c r="E565" s="40"/>
      <c r="F565" s="200" t="s">
        <v>803</v>
      </c>
      <c r="G565" s="40"/>
      <c r="H565" s="40"/>
      <c r="I565" s="196"/>
      <c r="J565" s="40"/>
      <c r="K565" s="40"/>
      <c r="L565" s="43"/>
      <c r="M565" s="197"/>
      <c r="N565" s="198"/>
      <c r="O565" s="68"/>
      <c r="P565" s="68"/>
      <c r="Q565" s="68"/>
      <c r="R565" s="68"/>
      <c r="S565" s="68"/>
      <c r="T565" s="68"/>
      <c r="U565" s="69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T565" s="21" t="s">
        <v>219</v>
      </c>
      <c r="AU565" s="21" t="s">
        <v>80</v>
      </c>
    </row>
    <row r="566" spans="1:65" s="13" customFormat="1" ht="11.25">
      <c r="B566" s="201"/>
      <c r="C566" s="202"/>
      <c r="D566" s="194" t="s">
        <v>221</v>
      </c>
      <c r="E566" s="203" t="s">
        <v>18</v>
      </c>
      <c r="F566" s="204" t="s">
        <v>804</v>
      </c>
      <c r="G566" s="202"/>
      <c r="H566" s="203" t="s">
        <v>18</v>
      </c>
      <c r="I566" s="205"/>
      <c r="J566" s="202"/>
      <c r="K566" s="202"/>
      <c r="L566" s="206"/>
      <c r="M566" s="207"/>
      <c r="N566" s="208"/>
      <c r="O566" s="208"/>
      <c r="P566" s="208"/>
      <c r="Q566" s="208"/>
      <c r="R566" s="208"/>
      <c r="S566" s="208"/>
      <c r="T566" s="208"/>
      <c r="U566" s="209"/>
      <c r="AT566" s="210" t="s">
        <v>221</v>
      </c>
      <c r="AU566" s="210" t="s">
        <v>80</v>
      </c>
      <c r="AV566" s="13" t="s">
        <v>76</v>
      </c>
      <c r="AW566" s="13" t="s">
        <v>33</v>
      </c>
      <c r="AX566" s="13" t="s">
        <v>71</v>
      </c>
      <c r="AY566" s="210" t="s">
        <v>208</v>
      </c>
    </row>
    <row r="567" spans="1:65" s="14" customFormat="1" ht="11.25">
      <c r="B567" s="211"/>
      <c r="C567" s="212"/>
      <c r="D567" s="194" t="s">
        <v>221</v>
      </c>
      <c r="E567" s="213" t="s">
        <v>18</v>
      </c>
      <c r="F567" s="214" t="s">
        <v>805</v>
      </c>
      <c r="G567" s="212"/>
      <c r="H567" s="215">
        <v>2.35</v>
      </c>
      <c r="I567" s="216"/>
      <c r="J567" s="212"/>
      <c r="K567" s="212"/>
      <c r="L567" s="217"/>
      <c r="M567" s="218"/>
      <c r="N567" s="219"/>
      <c r="O567" s="219"/>
      <c r="P567" s="219"/>
      <c r="Q567" s="219"/>
      <c r="R567" s="219"/>
      <c r="S567" s="219"/>
      <c r="T567" s="219"/>
      <c r="U567" s="220"/>
      <c r="AT567" s="221" t="s">
        <v>221</v>
      </c>
      <c r="AU567" s="221" t="s">
        <v>80</v>
      </c>
      <c r="AV567" s="14" t="s">
        <v>80</v>
      </c>
      <c r="AW567" s="14" t="s">
        <v>33</v>
      </c>
      <c r="AX567" s="14" t="s">
        <v>76</v>
      </c>
      <c r="AY567" s="221" t="s">
        <v>208</v>
      </c>
    </row>
    <row r="568" spans="1:65" s="2" customFormat="1" ht="24.2" customHeight="1">
      <c r="A568" s="38"/>
      <c r="B568" s="39"/>
      <c r="C568" s="182" t="s">
        <v>806</v>
      </c>
      <c r="D568" s="182" t="s">
        <v>212</v>
      </c>
      <c r="E568" s="183" t="s">
        <v>807</v>
      </c>
      <c r="F568" s="184" t="s">
        <v>808</v>
      </c>
      <c r="G568" s="185" t="s">
        <v>129</v>
      </c>
      <c r="H568" s="186">
        <v>12.85</v>
      </c>
      <c r="I568" s="187"/>
      <c r="J568" s="186">
        <f>ROUND(I568*H568,2)</f>
        <v>0</v>
      </c>
      <c r="K568" s="184" t="s">
        <v>215</v>
      </c>
      <c r="L568" s="43"/>
      <c r="M568" s="188" t="s">
        <v>18</v>
      </c>
      <c r="N568" s="189" t="s">
        <v>42</v>
      </c>
      <c r="O568" s="68"/>
      <c r="P568" s="190">
        <f>O568*H568</f>
        <v>0</v>
      </c>
      <c r="Q568" s="190">
        <v>0</v>
      </c>
      <c r="R568" s="190">
        <f>Q568*H568</f>
        <v>0</v>
      </c>
      <c r="S568" s="190">
        <v>1.7250000000000001E-2</v>
      </c>
      <c r="T568" s="190">
        <f>S568*H568</f>
        <v>0.22166250000000001</v>
      </c>
      <c r="U568" s="191" t="s">
        <v>18</v>
      </c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R568" s="192" t="s">
        <v>343</v>
      </c>
      <c r="AT568" s="192" t="s">
        <v>212</v>
      </c>
      <c r="AU568" s="192" t="s">
        <v>80</v>
      </c>
      <c r="AY568" s="21" t="s">
        <v>208</v>
      </c>
      <c r="BE568" s="193">
        <f>IF(N568="základní",J568,0)</f>
        <v>0</v>
      </c>
      <c r="BF568" s="193">
        <f>IF(N568="snížená",J568,0)</f>
        <v>0</v>
      </c>
      <c r="BG568" s="193">
        <f>IF(N568="zákl. přenesená",J568,0)</f>
        <v>0</v>
      </c>
      <c r="BH568" s="193">
        <f>IF(N568="sníž. přenesená",J568,0)</f>
        <v>0</v>
      </c>
      <c r="BI568" s="193">
        <f>IF(N568="nulová",J568,0)</f>
        <v>0</v>
      </c>
      <c r="BJ568" s="21" t="s">
        <v>76</v>
      </c>
      <c r="BK568" s="193">
        <f>ROUND(I568*H568,2)</f>
        <v>0</v>
      </c>
      <c r="BL568" s="21" t="s">
        <v>343</v>
      </c>
      <c r="BM568" s="192" t="s">
        <v>809</v>
      </c>
    </row>
    <row r="569" spans="1:65" s="2" customFormat="1" ht="29.25">
      <c r="A569" s="38"/>
      <c r="B569" s="39"/>
      <c r="C569" s="40"/>
      <c r="D569" s="194" t="s">
        <v>217</v>
      </c>
      <c r="E569" s="40"/>
      <c r="F569" s="195" t="s">
        <v>810</v>
      </c>
      <c r="G569" s="40"/>
      <c r="H569" s="40"/>
      <c r="I569" s="196"/>
      <c r="J569" s="40"/>
      <c r="K569" s="40"/>
      <c r="L569" s="43"/>
      <c r="M569" s="197"/>
      <c r="N569" s="198"/>
      <c r="O569" s="68"/>
      <c r="P569" s="68"/>
      <c r="Q569" s="68"/>
      <c r="R569" s="68"/>
      <c r="S569" s="68"/>
      <c r="T569" s="68"/>
      <c r="U569" s="69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T569" s="21" t="s">
        <v>217</v>
      </c>
      <c r="AU569" s="21" t="s">
        <v>80</v>
      </c>
    </row>
    <row r="570" spans="1:65" s="2" customFormat="1" ht="11.25">
      <c r="A570" s="38"/>
      <c r="B570" s="39"/>
      <c r="C570" s="40"/>
      <c r="D570" s="199" t="s">
        <v>219</v>
      </c>
      <c r="E570" s="40"/>
      <c r="F570" s="200" t="s">
        <v>811</v>
      </c>
      <c r="G570" s="40"/>
      <c r="H570" s="40"/>
      <c r="I570" s="196"/>
      <c r="J570" s="40"/>
      <c r="K570" s="40"/>
      <c r="L570" s="43"/>
      <c r="M570" s="197"/>
      <c r="N570" s="198"/>
      <c r="O570" s="68"/>
      <c r="P570" s="68"/>
      <c r="Q570" s="68"/>
      <c r="R570" s="68"/>
      <c r="S570" s="68"/>
      <c r="T570" s="68"/>
      <c r="U570" s="69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T570" s="21" t="s">
        <v>219</v>
      </c>
      <c r="AU570" s="21" t="s">
        <v>80</v>
      </c>
    </row>
    <row r="571" spans="1:65" s="13" customFormat="1" ht="11.25">
      <c r="B571" s="201"/>
      <c r="C571" s="202"/>
      <c r="D571" s="194" t="s">
        <v>221</v>
      </c>
      <c r="E571" s="203" t="s">
        <v>18</v>
      </c>
      <c r="F571" s="204" t="s">
        <v>812</v>
      </c>
      <c r="G571" s="202"/>
      <c r="H571" s="203" t="s">
        <v>18</v>
      </c>
      <c r="I571" s="205"/>
      <c r="J571" s="202"/>
      <c r="K571" s="202"/>
      <c r="L571" s="206"/>
      <c r="M571" s="207"/>
      <c r="N571" s="208"/>
      <c r="O571" s="208"/>
      <c r="P571" s="208"/>
      <c r="Q571" s="208"/>
      <c r="R571" s="208"/>
      <c r="S571" s="208"/>
      <c r="T571" s="208"/>
      <c r="U571" s="209"/>
      <c r="AT571" s="210" t="s">
        <v>221</v>
      </c>
      <c r="AU571" s="210" t="s">
        <v>80</v>
      </c>
      <c r="AV571" s="13" t="s">
        <v>76</v>
      </c>
      <c r="AW571" s="13" t="s">
        <v>33</v>
      </c>
      <c r="AX571" s="13" t="s">
        <v>71</v>
      </c>
      <c r="AY571" s="210" t="s">
        <v>208</v>
      </c>
    </row>
    <row r="572" spans="1:65" s="14" customFormat="1" ht="11.25">
      <c r="B572" s="211"/>
      <c r="C572" s="212"/>
      <c r="D572" s="194" t="s">
        <v>221</v>
      </c>
      <c r="E572" s="213" t="s">
        <v>18</v>
      </c>
      <c r="F572" s="214" t="s">
        <v>813</v>
      </c>
      <c r="G572" s="212"/>
      <c r="H572" s="215">
        <v>12.85</v>
      </c>
      <c r="I572" s="216"/>
      <c r="J572" s="212"/>
      <c r="K572" s="212"/>
      <c r="L572" s="217"/>
      <c r="M572" s="218"/>
      <c r="N572" s="219"/>
      <c r="O572" s="219"/>
      <c r="P572" s="219"/>
      <c r="Q572" s="219"/>
      <c r="R572" s="219"/>
      <c r="S572" s="219"/>
      <c r="T572" s="219"/>
      <c r="U572" s="220"/>
      <c r="AT572" s="221" t="s">
        <v>221</v>
      </c>
      <c r="AU572" s="221" t="s">
        <v>80</v>
      </c>
      <c r="AV572" s="14" t="s">
        <v>80</v>
      </c>
      <c r="AW572" s="14" t="s">
        <v>33</v>
      </c>
      <c r="AX572" s="14" t="s">
        <v>76</v>
      </c>
      <c r="AY572" s="221" t="s">
        <v>208</v>
      </c>
    </row>
    <row r="573" spans="1:65" s="2" customFormat="1" ht="24.2" customHeight="1">
      <c r="A573" s="38"/>
      <c r="B573" s="39"/>
      <c r="C573" s="182" t="s">
        <v>814</v>
      </c>
      <c r="D573" s="182" t="s">
        <v>212</v>
      </c>
      <c r="E573" s="183" t="s">
        <v>815</v>
      </c>
      <c r="F573" s="184" t="s">
        <v>816</v>
      </c>
      <c r="G573" s="185" t="s">
        <v>402</v>
      </c>
      <c r="H573" s="186">
        <v>14</v>
      </c>
      <c r="I573" s="187"/>
      <c r="J573" s="186">
        <f>ROUND(I573*H573,2)</f>
        <v>0</v>
      </c>
      <c r="K573" s="184" t="s">
        <v>215</v>
      </c>
      <c r="L573" s="43"/>
      <c r="M573" s="188" t="s">
        <v>18</v>
      </c>
      <c r="N573" s="189" t="s">
        <v>42</v>
      </c>
      <c r="O573" s="68"/>
      <c r="P573" s="190">
        <f>O573*H573</f>
        <v>0</v>
      </c>
      <c r="Q573" s="190">
        <v>0</v>
      </c>
      <c r="R573" s="190">
        <f>Q573*H573</f>
        <v>0</v>
      </c>
      <c r="S573" s="190">
        <v>6.0000000000000001E-3</v>
      </c>
      <c r="T573" s="190">
        <f>S573*H573</f>
        <v>8.4000000000000005E-2</v>
      </c>
      <c r="U573" s="191" t="s">
        <v>18</v>
      </c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R573" s="192" t="s">
        <v>343</v>
      </c>
      <c r="AT573" s="192" t="s">
        <v>212</v>
      </c>
      <c r="AU573" s="192" t="s">
        <v>80</v>
      </c>
      <c r="AY573" s="21" t="s">
        <v>208</v>
      </c>
      <c r="BE573" s="193">
        <f>IF(N573="základní",J573,0)</f>
        <v>0</v>
      </c>
      <c r="BF573" s="193">
        <f>IF(N573="snížená",J573,0)</f>
        <v>0</v>
      </c>
      <c r="BG573" s="193">
        <f>IF(N573="zákl. přenesená",J573,0)</f>
        <v>0</v>
      </c>
      <c r="BH573" s="193">
        <f>IF(N573="sníž. přenesená",J573,0)</f>
        <v>0</v>
      </c>
      <c r="BI573" s="193">
        <f>IF(N573="nulová",J573,0)</f>
        <v>0</v>
      </c>
      <c r="BJ573" s="21" t="s">
        <v>76</v>
      </c>
      <c r="BK573" s="193">
        <f>ROUND(I573*H573,2)</f>
        <v>0</v>
      </c>
      <c r="BL573" s="21" t="s">
        <v>343</v>
      </c>
      <c r="BM573" s="192" t="s">
        <v>817</v>
      </c>
    </row>
    <row r="574" spans="1:65" s="2" customFormat="1" ht="29.25">
      <c r="A574" s="38"/>
      <c r="B574" s="39"/>
      <c r="C574" s="40"/>
      <c r="D574" s="194" t="s">
        <v>217</v>
      </c>
      <c r="E574" s="40"/>
      <c r="F574" s="195" t="s">
        <v>818</v>
      </c>
      <c r="G574" s="40"/>
      <c r="H574" s="40"/>
      <c r="I574" s="196"/>
      <c r="J574" s="40"/>
      <c r="K574" s="40"/>
      <c r="L574" s="43"/>
      <c r="M574" s="197"/>
      <c r="N574" s="198"/>
      <c r="O574" s="68"/>
      <c r="P574" s="68"/>
      <c r="Q574" s="68"/>
      <c r="R574" s="68"/>
      <c r="S574" s="68"/>
      <c r="T574" s="68"/>
      <c r="U574" s="69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T574" s="21" t="s">
        <v>217</v>
      </c>
      <c r="AU574" s="21" t="s">
        <v>80</v>
      </c>
    </row>
    <row r="575" spans="1:65" s="2" customFormat="1" ht="11.25">
      <c r="A575" s="38"/>
      <c r="B575" s="39"/>
      <c r="C575" s="40"/>
      <c r="D575" s="199" t="s">
        <v>219</v>
      </c>
      <c r="E575" s="40"/>
      <c r="F575" s="200" t="s">
        <v>819</v>
      </c>
      <c r="G575" s="40"/>
      <c r="H575" s="40"/>
      <c r="I575" s="196"/>
      <c r="J575" s="40"/>
      <c r="K575" s="40"/>
      <c r="L575" s="43"/>
      <c r="M575" s="197"/>
      <c r="N575" s="198"/>
      <c r="O575" s="68"/>
      <c r="P575" s="68"/>
      <c r="Q575" s="68"/>
      <c r="R575" s="68"/>
      <c r="S575" s="68"/>
      <c r="T575" s="68"/>
      <c r="U575" s="69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T575" s="21" t="s">
        <v>219</v>
      </c>
      <c r="AU575" s="21" t="s">
        <v>80</v>
      </c>
    </row>
    <row r="576" spans="1:65" s="13" customFormat="1" ht="11.25">
      <c r="B576" s="201"/>
      <c r="C576" s="202"/>
      <c r="D576" s="194" t="s">
        <v>221</v>
      </c>
      <c r="E576" s="203" t="s">
        <v>18</v>
      </c>
      <c r="F576" s="204" t="s">
        <v>820</v>
      </c>
      <c r="G576" s="202"/>
      <c r="H576" s="203" t="s">
        <v>18</v>
      </c>
      <c r="I576" s="205"/>
      <c r="J576" s="202"/>
      <c r="K576" s="202"/>
      <c r="L576" s="206"/>
      <c r="M576" s="207"/>
      <c r="N576" s="208"/>
      <c r="O576" s="208"/>
      <c r="P576" s="208"/>
      <c r="Q576" s="208"/>
      <c r="R576" s="208"/>
      <c r="S576" s="208"/>
      <c r="T576" s="208"/>
      <c r="U576" s="209"/>
      <c r="AT576" s="210" t="s">
        <v>221</v>
      </c>
      <c r="AU576" s="210" t="s">
        <v>80</v>
      </c>
      <c r="AV576" s="13" t="s">
        <v>76</v>
      </c>
      <c r="AW576" s="13" t="s">
        <v>33</v>
      </c>
      <c r="AX576" s="13" t="s">
        <v>71</v>
      </c>
      <c r="AY576" s="210" t="s">
        <v>208</v>
      </c>
    </row>
    <row r="577" spans="1:65" s="14" customFormat="1" ht="11.25">
      <c r="B577" s="211"/>
      <c r="C577" s="212"/>
      <c r="D577" s="194" t="s">
        <v>221</v>
      </c>
      <c r="E577" s="213" t="s">
        <v>18</v>
      </c>
      <c r="F577" s="214" t="s">
        <v>328</v>
      </c>
      <c r="G577" s="212"/>
      <c r="H577" s="215">
        <v>14</v>
      </c>
      <c r="I577" s="216"/>
      <c r="J577" s="212"/>
      <c r="K577" s="212"/>
      <c r="L577" s="217"/>
      <c r="M577" s="218"/>
      <c r="N577" s="219"/>
      <c r="O577" s="219"/>
      <c r="P577" s="219"/>
      <c r="Q577" s="219"/>
      <c r="R577" s="219"/>
      <c r="S577" s="219"/>
      <c r="T577" s="219"/>
      <c r="U577" s="220"/>
      <c r="AT577" s="221" t="s">
        <v>221</v>
      </c>
      <c r="AU577" s="221" t="s">
        <v>80</v>
      </c>
      <c r="AV577" s="14" t="s">
        <v>80</v>
      </c>
      <c r="AW577" s="14" t="s">
        <v>33</v>
      </c>
      <c r="AX577" s="14" t="s">
        <v>76</v>
      </c>
      <c r="AY577" s="221" t="s">
        <v>208</v>
      </c>
    </row>
    <row r="578" spans="1:65" s="12" customFormat="1" ht="22.9" customHeight="1">
      <c r="B578" s="166"/>
      <c r="C578" s="167"/>
      <c r="D578" s="168" t="s">
        <v>70</v>
      </c>
      <c r="E578" s="180" t="s">
        <v>821</v>
      </c>
      <c r="F578" s="180" t="s">
        <v>822</v>
      </c>
      <c r="G578" s="167"/>
      <c r="H578" s="167"/>
      <c r="I578" s="170"/>
      <c r="J578" s="181">
        <f>BK578</f>
        <v>0</v>
      </c>
      <c r="K578" s="167"/>
      <c r="L578" s="172"/>
      <c r="M578" s="173"/>
      <c r="N578" s="174"/>
      <c r="O578" s="174"/>
      <c r="P578" s="175">
        <f>SUM(P579:P583)</f>
        <v>0</v>
      </c>
      <c r="Q578" s="174"/>
      <c r="R578" s="175">
        <f>SUM(R579:R583)</f>
        <v>0</v>
      </c>
      <c r="S578" s="174"/>
      <c r="T578" s="175">
        <f>SUM(T579:T583)</f>
        <v>1.2358E-3</v>
      </c>
      <c r="U578" s="176"/>
      <c r="AR578" s="177" t="s">
        <v>80</v>
      </c>
      <c r="AT578" s="178" t="s">
        <v>70</v>
      </c>
      <c r="AU578" s="178" t="s">
        <v>76</v>
      </c>
      <c r="AY578" s="177" t="s">
        <v>208</v>
      </c>
      <c r="BK578" s="179">
        <f>SUM(BK579:BK583)</f>
        <v>0</v>
      </c>
    </row>
    <row r="579" spans="1:65" s="2" customFormat="1" ht="16.5" customHeight="1">
      <c r="A579" s="38"/>
      <c r="B579" s="39"/>
      <c r="C579" s="182" t="s">
        <v>823</v>
      </c>
      <c r="D579" s="182" t="s">
        <v>212</v>
      </c>
      <c r="E579" s="183" t="s">
        <v>824</v>
      </c>
      <c r="F579" s="184" t="s">
        <v>825</v>
      </c>
      <c r="G579" s="185" t="s">
        <v>331</v>
      </c>
      <c r="H579" s="186">
        <v>0.74</v>
      </c>
      <c r="I579" s="187"/>
      <c r="J579" s="186">
        <f>ROUND(I579*H579,2)</f>
        <v>0</v>
      </c>
      <c r="K579" s="184" t="s">
        <v>215</v>
      </c>
      <c r="L579" s="43"/>
      <c r="M579" s="188" t="s">
        <v>18</v>
      </c>
      <c r="N579" s="189" t="s">
        <v>42</v>
      </c>
      <c r="O579" s="68"/>
      <c r="P579" s="190">
        <f>O579*H579</f>
        <v>0</v>
      </c>
      <c r="Q579" s="190">
        <v>0</v>
      </c>
      <c r="R579" s="190">
        <f>Q579*H579</f>
        <v>0</v>
      </c>
      <c r="S579" s="190">
        <v>1.67E-3</v>
      </c>
      <c r="T579" s="190">
        <f>S579*H579</f>
        <v>1.2358E-3</v>
      </c>
      <c r="U579" s="191" t="s">
        <v>18</v>
      </c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R579" s="192" t="s">
        <v>343</v>
      </c>
      <c r="AT579" s="192" t="s">
        <v>212</v>
      </c>
      <c r="AU579" s="192" t="s">
        <v>80</v>
      </c>
      <c r="AY579" s="21" t="s">
        <v>208</v>
      </c>
      <c r="BE579" s="193">
        <f>IF(N579="základní",J579,0)</f>
        <v>0</v>
      </c>
      <c r="BF579" s="193">
        <f>IF(N579="snížená",J579,0)</f>
        <v>0</v>
      </c>
      <c r="BG579" s="193">
        <f>IF(N579="zákl. přenesená",J579,0)</f>
        <v>0</v>
      </c>
      <c r="BH579" s="193">
        <f>IF(N579="sníž. přenesená",J579,0)</f>
        <v>0</v>
      </c>
      <c r="BI579" s="193">
        <f>IF(N579="nulová",J579,0)</f>
        <v>0</v>
      </c>
      <c r="BJ579" s="21" t="s">
        <v>76</v>
      </c>
      <c r="BK579" s="193">
        <f>ROUND(I579*H579,2)</f>
        <v>0</v>
      </c>
      <c r="BL579" s="21" t="s">
        <v>343</v>
      </c>
      <c r="BM579" s="192" t="s">
        <v>826</v>
      </c>
    </row>
    <row r="580" spans="1:65" s="2" customFormat="1" ht="11.25">
      <c r="A580" s="38"/>
      <c r="B580" s="39"/>
      <c r="C580" s="40"/>
      <c r="D580" s="194" t="s">
        <v>217</v>
      </c>
      <c r="E580" s="40"/>
      <c r="F580" s="195" t="s">
        <v>827</v>
      </c>
      <c r="G580" s="40"/>
      <c r="H580" s="40"/>
      <c r="I580" s="196"/>
      <c r="J580" s="40"/>
      <c r="K580" s="40"/>
      <c r="L580" s="43"/>
      <c r="M580" s="197"/>
      <c r="N580" s="198"/>
      <c r="O580" s="68"/>
      <c r="P580" s="68"/>
      <c r="Q580" s="68"/>
      <c r="R580" s="68"/>
      <c r="S580" s="68"/>
      <c r="T580" s="68"/>
      <c r="U580" s="69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T580" s="21" t="s">
        <v>217</v>
      </c>
      <c r="AU580" s="21" t="s">
        <v>80</v>
      </c>
    </row>
    <row r="581" spans="1:65" s="2" customFormat="1" ht="11.25">
      <c r="A581" s="38"/>
      <c r="B581" s="39"/>
      <c r="C581" s="40"/>
      <c r="D581" s="199" t="s">
        <v>219</v>
      </c>
      <c r="E581" s="40"/>
      <c r="F581" s="200" t="s">
        <v>828</v>
      </c>
      <c r="G581" s="40"/>
      <c r="H581" s="40"/>
      <c r="I581" s="196"/>
      <c r="J581" s="40"/>
      <c r="K581" s="40"/>
      <c r="L581" s="43"/>
      <c r="M581" s="197"/>
      <c r="N581" s="198"/>
      <c r="O581" s="68"/>
      <c r="P581" s="68"/>
      <c r="Q581" s="68"/>
      <c r="R581" s="68"/>
      <c r="S581" s="68"/>
      <c r="T581" s="68"/>
      <c r="U581" s="69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T581" s="21" t="s">
        <v>219</v>
      </c>
      <c r="AU581" s="21" t="s">
        <v>80</v>
      </c>
    </row>
    <row r="582" spans="1:65" s="13" customFormat="1" ht="11.25">
      <c r="B582" s="201"/>
      <c r="C582" s="202"/>
      <c r="D582" s="194" t="s">
        <v>221</v>
      </c>
      <c r="E582" s="203" t="s">
        <v>18</v>
      </c>
      <c r="F582" s="204" t="s">
        <v>541</v>
      </c>
      <c r="G582" s="202"/>
      <c r="H582" s="203" t="s">
        <v>18</v>
      </c>
      <c r="I582" s="205"/>
      <c r="J582" s="202"/>
      <c r="K582" s="202"/>
      <c r="L582" s="206"/>
      <c r="M582" s="207"/>
      <c r="N582" s="208"/>
      <c r="O582" s="208"/>
      <c r="P582" s="208"/>
      <c r="Q582" s="208"/>
      <c r="R582" s="208"/>
      <c r="S582" s="208"/>
      <c r="T582" s="208"/>
      <c r="U582" s="209"/>
      <c r="AT582" s="210" t="s">
        <v>221</v>
      </c>
      <c r="AU582" s="210" t="s">
        <v>80</v>
      </c>
      <c r="AV582" s="13" t="s">
        <v>76</v>
      </c>
      <c r="AW582" s="13" t="s">
        <v>33</v>
      </c>
      <c r="AX582" s="13" t="s">
        <v>71</v>
      </c>
      <c r="AY582" s="210" t="s">
        <v>208</v>
      </c>
    </row>
    <row r="583" spans="1:65" s="14" customFormat="1" ht="11.25">
      <c r="B583" s="211"/>
      <c r="C583" s="212"/>
      <c r="D583" s="194" t="s">
        <v>221</v>
      </c>
      <c r="E583" s="213" t="s">
        <v>18</v>
      </c>
      <c r="F583" s="214" t="s">
        <v>829</v>
      </c>
      <c r="G583" s="212"/>
      <c r="H583" s="215">
        <v>0.74</v>
      </c>
      <c r="I583" s="216"/>
      <c r="J583" s="212"/>
      <c r="K583" s="212"/>
      <c r="L583" s="217"/>
      <c r="M583" s="218"/>
      <c r="N583" s="219"/>
      <c r="O583" s="219"/>
      <c r="P583" s="219"/>
      <c r="Q583" s="219"/>
      <c r="R583" s="219"/>
      <c r="S583" s="219"/>
      <c r="T583" s="219"/>
      <c r="U583" s="220"/>
      <c r="AT583" s="221" t="s">
        <v>221</v>
      </c>
      <c r="AU583" s="221" t="s">
        <v>80</v>
      </c>
      <c r="AV583" s="14" t="s">
        <v>80</v>
      </c>
      <c r="AW583" s="14" t="s">
        <v>33</v>
      </c>
      <c r="AX583" s="14" t="s">
        <v>76</v>
      </c>
      <c r="AY583" s="221" t="s">
        <v>208</v>
      </c>
    </row>
    <row r="584" spans="1:65" s="12" customFormat="1" ht="22.9" customHeight="1">
      <c r="B584" s="166"/>
      <c r="C584" s="167"/>
      <c r="D584" s="168" t="s">
        <v>70</v>
      </c>
      <c r="E584" s="180" t="s">
        <v>830</v>
      </c>
      <c r="F584" s="180" t="s">
        <v>831</v>
      </c>
      <c r="G584" s="167"/>
      <c r="H584" s="167"/>
      <c r="I584" s="170"/>
      <c r="J584" s="181">
        <f>BK584</f>
        <v>0</v>
      </c>
      <c r="K584" s="167"/>
      <c r="L584" s="172"/>
      <c r="M584" s="173"/>
      <c r="N584" s="174"/>
      <c r="O584" s="174"/>
      <c r="P584" s="175">
        <f>SUM(P585:P643)</f>
        <v>0</v>
      </c>
      <c r="Q584" s="174"/>
      <c r="R584" s="175">
        <f>SUM(R585:R643)</f>
        <v>0</v>
      </c>
      <c r="S584" s="174"/>
      <c r="T584" s="175">
        <f>SUM(T585:T643)</f>
        <v>1.8814432000000001</v>
      </c>
      <c r="U584" s="176"/>
      <c r="AR584" s="177" t="s">
        <v>80</v>
      </c>
      <c r="AT584" s="178" t="s">
        <v>70</v>
      </c>
      <c r="AU584" s="178" t="s">
        <v>76</v>
      </c>
      <c r="AY584" s="177" t="s">
        <v>208</v>
      </c>
      <c r="BK584" s="179">
        <f>SUM(BK585:BK643)</f>
        <v>0</v>
      </c>
    </row>
    <row r="585" spans="1:65" s="2" customFormat="1" ht="24.2" customHeight="1">
      <c r="A585" s="38"/>
      <c r="B585" s="39"/>
      <c r="C585" s="182" t="s">
        <v>832</v>
      </c>
      <c r="D585" s="182" t="s">
        <v>212</v>
      </c>
      <c r="E585" s="183" t="s">
        <v>833</v>
      </c>
      <c r="F585" s="184" t="s">
        <v>834</v>
      </c>
      <c r="G585" s="185" t="s">
        <v>129</v>
      </c>
      <c r="H585" s="186">
        <v>4.26</v>
      </c>
      <c r="I585" s="187"/>
      <c r="J585" s="186">
        <f>ROUND(I585*H585,2)</f>
        <v>0</v>
      </c>
      <c r="K585" s="184" t="s">
        <v>215</v>
      </c>
      <c r="L585" s="43"/>
      <c r="M585" s="188" t="s">
        <v>18</v>
      </c>
      <c r="N585" s="189" t="s">
        <v>42</v>
      </c>
      <c r="O585" s="68"/>
      <c r="P585" s="190">
        <f>O585*H585</f>
        <v>0</v>
      </c>
      <c r="Q585" s="190">
        <v>0</v>
      </c>
      <c r="R585" s="190">
        <f>Q585*H585</f>
        <v>0</v>
      </c>
      <c r="S585" s="190">
        <v>2.4649999999999998E-2</v>
      </c>
      <c r="T585" s="190">
        <f>S585*H585</f>
        <v>0.10500899999999999</v>
      </c>
      <c r="U585" s="191" t="s">
        <v>18</v>
      </c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R585" s="192" t="s">
        <v>343</v>
      </c>
      <c r="AT585" s="192" t="s">
        <v>212</v>
      </c>
      <c r="AU585" s="192" t="s">
        <v>80</v>
      </c>
      <c r="AY585" s="21" t="s">
        <v>208</v>
      </c>
      <c r="BE585" s="193">
        <f>IF(N585="základní",J585,0)</f>
        <v>0</v>
      </c>
      <c r="BF585" s="193">
        <f>IF(N585="snížená",J585,0)</f>
        <v>0</v>
      </c>
      <c r="BG585" s="193">
        <f>IF(N585="zákl. přenesená",J585,0)</f>
        <v>0</v>
      </c>
      <c r="BH585" s="193">
        <f>IF(N585="sníž. přenesená",J585,0)</f>
        <v>0</v>
      </c>
      <c r="BI585" s="193">
        <f>IF(N585="nulová",J585,0)</f>
        <v>0</v>
      </c>
      <c r="BJ585" s="21" t="s">
        <v>76</v>
      </c>
      <c r="BK585" s="193">
        <f>ROUND(I585*H585,2)</f>
        <v>0</v>
      </c>
      <c r="BL585" s="21" t="s">
        <v>343</v>
      </c>
      <c r="BM585" s="192" t="s">
        <v>835</v>
      </c>
    </row>
    <row r="586" spans="1:65" s="2" customFormat="1" ht="11.25">
      <c r="A586" s="38"/>
      <c r="B586" s="39"/>
      <c r="C586" s="40"/>
      <c r="D586" s="194" t="s">
        <v>217</v>
      </c>
      <c r="E586" s="40"/>
      <c r="F586" s="195" t="s">
        <v>836</v>
      </c>
      <c r="G586" s="40"/>
      <c r="H586" s="40"/>
      <c r="I586" s="196"/>
      <c r="J586" s="40"/>
      <c r="K586" s="40"/>
      <c r="L586" s="43"/>
      <c r="M586" s="197"/>
      <c r="N586" s="198"/>
      <c r="O586" s="68"/>
      <c r="P586" s="68"/>
      <c r="Q586" s="68"/>
      <c r="R586" s="68"/>
      <c r="S586" s="68"/>
      <c r="T586" s="68"/>
      <c r="U586" s="69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T586" s="21" t="s">
        <v>217</v>
      </c>
      <c r="AU586" s="21" t="s">
        <v>80</v>
      </c>
    </row>
    <row r="587" spans="1:65" s="2" customFormat="1" ht="11.25">
      <c r="A587" s="38"/>
      <c r="B587" s="39"/>
      <c r="C587" s="40"/>
      <c r="D587" s="199" t="s">
        <v>219</v>
      </c>
      <c r="E587" s="40"/>
      <c r="F587" s="200" t="s">
        <v>837</v>
      </c>
      <c r="G587" s="40"/>
      <c r="H587" s="40"/>
      <c r="I587" s="196"/>
      <c r="J587" s="40"/>
      <c r="K587" s="40"/>
      <c r="L587" s="43"/>
      <c r="M587" s="197"/>
      <c r="N587" s="198"/>
      <c r="O587" s="68"/>
      <c r="P587" s="68"/>
      <c r="Q587" s="68"/>
      <c r="R587" s="68"/>
      <c r="S587" s="68"/>
      <c r="T587" s="68"/>
      <c r="U587" s="69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T587" s="21" t="s">
        <v>219</v>
      </c>
      <c r="AU587" s="21" t="s">
        <v>80</v>
      </c>
    </row>
    <row r="588" spans="1:65" s="13" customFormat="1" ht="11.25">
      <c r="B588" s="201"/>
      <c r="C588" s="202"/>
      <c r="D588" s="194" t="s">
        <v>221</v>
      </c>
      <c r="E588" s="203" t="s">
        <v>18</v>
      </c>
      <c r="F588" s="204" t="s">
        <v>838</v>
      </c>
      <c r="G588" s="202"/>
      <c r="H588" s="203" t="s">
        <v>18</v>
      </c>
      <c r="I588" s="205"/>
      <c r="J588" s="202"/>
      <c r="K588" s="202"/>
      <c r="L588" s="206"/>
      <c r="M588" s="207"/>
      <c r="N588" s="208"/>
      <c r="O588" s="208"/>
      <c r="P588" s="208"/>
      <c r="Q588" s="208"/>
      <c r="R588" s="208"/>
      <c r="S588" s="208"/>
      <c r="T588" s="208"/>
      <c r="U588" s="209"/>
      <c r="AT588" s="210" t="s">
        <v>221</v>
      </c>
      <c r="AU588" s="210" t="s">
        <v>80</v>
      </c>
      <c r="AV588" s="13" t="s">
        <v>76</v>
      </c>
      <c r="AW588" s="13" t="s">
        <v>33</v>
      </c>
      <c r="AX588" s="13" t="s">
        <v>71</v>
      </c>
      <c r="AY588" s="210" t="s">
        <v>208</v>
      </c>
    </row>
    <row r="589" spans="1:65" s="14" customFormat="1" ht="11.25">
      <c r="B589" s="211"/>
      <c r="C589" s="212"/>
      <c r="D589" s="194" t="s">
        <v>221</v>
      </c>
      <c r="E589" s="213" t="s">
        <v>18</v>
      </c>
      <c r="F589" s="214" t="s">
        <v>839</v>
      </c>
      <c r="G589" s="212"/>
      <c r="H589" s="215">
        <v>4.26</v>
      </c>
      <c r="I589" s="216"/>
      <c r="J589" s="212"/>
      <c r="K589" s="212"/>
      <c r="L589" s="217"/>
      <c r="M589" s="218"/>
      <c r="N589" s="219"/>
      <c r="O589" s="219"/>
      <c r="P589" s="219"/>
      <c r="Q589" s="219"/>
      <c r="R589" s="219"/>
      <c r="S589" s="219"/>
      <c r="T589" s="219"/>
      <c r="U589" s="220"/>
      <c r="AT589" s="221" t="s">
        <v>221</v>
      </c>
      <c r="AU589" s="221" t="s">
        <v>80</v>
      </c>
      <c r="AV589" s="14" t="s">
        <v>80</v>
      </c>
      <c r="AW589" s="14" t="s">
        <v>33</v>
      </c>
      <c r="AX589" s="14" t="s">
        <v>76</v>
      </c>
      <c r="AY589" s="221" t="s">
        <v>208</v>
      </c>
    </row>
    <row r="590" spans="1:65" s="2" customFormat="1" ht="16.5" customHeight="1">
      <c r="A590" s="38"/>
      <c r="B590" s="39"/>
      <c r="C590" s="182" t="s">
        <v>840</v>
      </c>
      <c r="D590" s="182" t="s">
        <v>212</v>
      </c>
      <c r="E590" s="183" t="s">
        <v>841</v>
      </c>
      <c r="F590" s="184" t="s">
        <v>842</v>
      </c>
      <c r="G590" s="185" t="s">
        <v>129</v>
      </c>
      <c r="H590" s="186">
        <v>21.91</v>
      </c>
      <c r="I590" s="187"/>
      <c r="J590" s="186">
        <f>ROUND(I590*H590,2)</f>
        <v>0</v>
      </c>
      <c r="K590" s="184" t="s">
        <v>215</v>
      </c>
      <c r="L590" s="43"/>
      <c r="M590" s="188" t="s">
        <v>18</v>
      </c>
      <c r="N590" s="189" t="s">
        <v>42</v>
      </c>
      <c r="O590" s="68"/>
      <c r="P590" s="190">
        <f>O590*H590</f>
        <v>0</v>
      </c>
      <c r="Q590" s="190">
        <v>0</v>
      </c>
      <c r="R590" s="190">
        <f>Q590*H590</f>
        <v>0</v>
      </c>
      <c r="S590" s="190">
        <v>1.098E-2</v>
      </c>
      <c r="T590" s="190">
        <f>S590*H590</f>
        <v>0.2405718</v>
      </c>
      <c r="U590" s="191" t="s">
        <v>18</v>
      </c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R590" s="192" t="s">
        <v>343</v>
      </c>
      <c r="AT590" s="192" t="s">
        <v>212</v>
      </c>
      <c r="AU590" s="192" t="s">
        <v>80</v>
      </c>
      <c r="AY590" s="21" t="s">
        <v>208</v>
      </c>
      <c r="BE590" s="193">
        <f>IF(N590="základní",J590,0)</f>
        <v>0</v>
      </c>
      <c r="BF590" s="193">
        <f>IF(N590="snížená",J590,0)</f>
        <v>0</v>
      </c>
      <c r="BG590" s="193">
        <f>IF(N590="zákl. přenesená",J590,0)</f>
        <v>0</v>
      </c>
      <c r="BH590" s="193">
        <f>IF(N590="sníž. přenesená",J590,0)</f>
        <v>0</v>
      </c>
      <c r="BI590" s="193">
        <f>IF(N590="nulová",J590,0)</f>
        <v>0</v>
      </c>
      <c r="BJ590" s="21" t="s">
        <v>76</v>
      </c>
      <c r="BK590" s="193">
        <f>ROUND(I590*H590,2)</f>
        <v>0</v>
      </c>
      <c r="BL590" s="21" t="s">
        <v>343</v>
      </c>
      <c r="BM590" s="192" t="s">
        <v>843</v>
      </c>
    </row>
    <row r="591" spans="1:65" s="2" customFormat="1" ht="11.25">
      <c r="A591" s="38"/>
      <c r="B591" s="39"/>
      <c r="C591" s="40"/>
      <c r="D591" s="194" t="s">
        <v>217</v>
      </c>
      <c r="E591" s="40"/>
      <c r="F591" s="195" t="s">
        <v>844</v>
      </c>
      <c r="G591" s="40"/>
      <c r="H591" s="40"/>
      <c r="I591" s="196"/>
      <c r="J591" s="40"/>
      <c r="K591" s="40"/>
      <c r="L591" s="43"/>
      <c r="M591" s="197"/>
      <c r="N591" s="198"/>
      <c r="O591" s="68"/>
      <c r="P591" s="68"/>
      <c r="Q591" s="68"/>
      <c r="R591" s="68"/>
      <c r="S591" s="68"/>
      <c r="T591" s="68"/>
      <c r="U591" s="69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T591" s="21" t="s">
        <v>217</v>
      </c>
      <c r="AU591" s="21" t="s">
        <v>80</v>
      </c>
    </row>
    <row r="592" spans="1:65" s="2" customFormat="1" ht="11.25">
      <c r="A592" s="38"/>
      <c r="B592" s="39"/>
      <c r="C592" s="40"/>
      <c r="D592" s="199" t="s">
        <v>219</v>
      </c>
      <c r="E592" s="40"/>
      <c r="F592" s="200" t="s">
        <v>845</v>
      </c>
      <c r="G592" s="40"/>
      <c r="H592" s="40"/>
      <c r="I592" s="196"/>
      <c r="J592" s="40"/>
      <c r="K592" s="40"/>
      <c r="L592" s="43"/>
      <c r="M592" s="197"/>
      <c r="N592" s="198"/>
      <c r="O592" s="68"/>
      <c r="P592" s="68"/>
      <c r="Q592" s="68"/>
      <c r="R592" s="68"/>
      <c r="S592" s="68"/>
      <c r="T592" s="68"/>
      <c r="U592" s="69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T592" s="21" t="s">
        <v>219</v>
      </c>
      <c r="AU592" s="21" t="s">
        <v>80</v>
      </c>
    </row>
    <row r="593" spans="1:65" s="13" customFormat="1" ht="11.25">
      <c r="B593" s="201"/>
      <c r="C593" s="202"/>
      <c r="D593" s="194" t="s">
        <v>221</v>
      </c>
      <c r="E593" s="203" t="s">
        <v>18</v>
      </c>
      <c r="F593" s="204" t="s">
        <v>846</v>
      </c>
      <c r="G593" s="202"/>
      <c r="H593" s="203" t="s">
        <v>18</v>
      </c>
      <c r="I593" s="205"/>
      <c r="J593" s="202"/>
      <c r="K593" s="202"/>
      <c r="L593" s="206"/>
      <c r="M593" s="207"/>
      <c r="N593" s="208"/>
      <c r="O593" s="208"/>
      <c r="P593" s="208"/>
      <c r="Q593" s="208"/>
      <c r="R593" s="208"/>
      <c r="S593" s="208"/>
      <c r="T593" s="208"/>
      <c r="U593" s="209"/>
      <c r="AT593" s="210" t="s">
        <v>221</v>
      </c>
      <c r="AU593" s="210" t="s">
        <v>80</v>
      </c>
      <c r="AV593" s="13" t="s">
        <v>76</v>
      </c>
      <c r="AW593" s="13" t="s">
        <v>33</v>
      </c>
      <c r="AX593" s="13" t="s">
        <v>71</v>
      </c>
      <c r="AY593" s="210" t="s">
        <v>208</v>
      </c>
    </row>
    <row r="594" spans="1:65" s="14" customFormat="1" ht="11.25">
      <c r="B594" s="211"/>
      <c r="C594" s="212"/>
      <c r="D594" s="194" t="s">
        <v>221</v>
      </c>
      <c r="E594" s="213" t="s">
        <v>18</v>
      </c>
      <c r="F594" s="214" t="s">
        <v>847</v>
      </c>
      <c r="G594" s="212"/>
      <c r="H594" s="215">
        <v>21.91</v>
      </c>
      <c r="I594" s="216"/>
      <c r="J594" s="212"/>
      <c r="K594" s="212"/>
      <c r="L594" s="217"/>
      <c r="M594" s="218"/>
      <c r="N594" s="219"/>
      <c r="O594" s="219"/>
      <c r="P594" s="219"/>
      <c r="Q594" s="219"/>
      <c r="R594" s="219"/>
      <c r="S594" s="219"/>
      <c r="T594" s="219"/>
      <c r="U594" s="220"/>
      <c r="AT594" s="221" t="s">
        <v>221</v>
      </c>
      <c r="AU594" s="221" t="s">
        <v>80</v>
      </c>
      <c r="AV594" s="14" t="s">
        <v>80</v>
      </c>
      <c r="AW594" s="14" t="s">
        <v>33</v>
      </c>
      <c r="AX594" s="14" t="s">
        <v>76</v>
      </c>
      <c r="AY594" s="221" t="s">
        <v>208</v>
      </c>
    </row>
    <row r="595" spans="1:65" s="2" customFormat="1" ht="24.2" customHeight="1">
      <c r="A595" s="38"/>
      <c r="B595" s="39"/>
      <c r="C595" s="182" t="s">
        <v>848</v>
      </c>
      <c r="D595" s="182" t="s">
        <v>212</v>
      </c>
      <c r="E595" s="183" t="s">
        <v>849</v>
      </c>
      <c r="F595" s="184" t="s">
        <v>850</v>
      </c>
      <c r="G595" s="185" t="s">
        <v>129</v>
      </c>
      <c r="H595" s="186">
        <v>41.17</v>
      </c>
      <c r="I595" s="187"/>
      <c r="J595" s="186">
        <f>ROUND(I595*H595,2)</f>
        <v>0</v>
      </c>
      <c r="K595" s="184" t="s">
        <v>215</v>
      </c>
      <c r="L595" s="43"/>
      <c r="M595" s="188" t="s">
        <v>18</v>
      </c>
      <c r="N595" s="189" t="s">
        <v>42</v>
      </c>
      <c r="O595" s="68"/>
      <c r="P595" s="190">
        <f>O595*H595</f>
        <v>0</v>
      </c>
      <c r="Q595" s="190">
        <v>0</v>
      </c>
      <c r="R595" s="190">
        <f>Q595*H595</f>
        <v>0</v>
      </c>
      <c r="S595" s="190">
        <v>8.0000000000000002E-3</v>
      </c>
      <c r="T595" s="190">
        <f>S595*H595</f>
        <v>0.32936000000000004</v>
      </c>
      <c r="U595" s="191" t="s">
        <v>18</v>
      </c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R595" s="192" t="s">
        <v>343</v>
      </c>
      <c r="AT595" s="192" t="s">
        <v>212</v>
      </c>
      <c r="AU595" s="192" t="s">
        <v>80</v>
      </c>
      <c r="AY595" s="21" t="s">
        <v>208</v>
      </c>
      <c r="BE595" s="193">
        <f>IF(N595="základní",J595,0)</f>
        <v>0</v>
      </c>
      <c r="BF595" s="193">
        <f>IF(N595="snížená",J595,0)</f>
        <v>0</v>
      </c>
      <c r="BG595" s="193">
        <f>IF(N595="zákl. přenesená",J595,0)</f>
        <v>0</v>
      </c>
      <c r="BH595" s="193">
        <f>IF(N595="sníž. přenesená",J595,0)</f>
        <v>0</v>
      </c>
      <c r="BI595" s="193">
        <f>IF(N595="nulová",J595,0)</f>
        <v>0</v>
      </c>
      <c r="BJ595" s="21" t="s">
        <v>76</v>
      </c>
      <c r="BK595" s="193">
        <f>ROUND(I595*H595,2)</f>
        <v>0</v>
      </c>
      <c r="BL595" s="21" t="s">
        <v>343</v>
      </c>
      <c r="BM595" s="192" t="s">
        <v>851</v>
      </c>
    </row>
    <row r="596" spans="1:65" s="2" customFormat="1" ht="11.25">
      <c r="A596" s="38"/>
      <c r="B596" s="39"/>
      <c r="C596" s="40"/>
      <c r="D596" s="194" t="s">
        <v>217</v>
      </c>
      <c r="E596" s="40"/>
      <c r="F596" s="195" t="s">
        <v>852</v>
      </c>
      <c r="G596" s="40"/>
      <c r="H596" s="40"/>
      <c r="I596" s="196"/>
      <c r="J596" s="40"/>
      <c r="K596" s="40"/>
      <c r="L596" s="43"/>
      <c r="M596" s="197"/>
      <c r="N596" s="198"/>
      <c r="O596" s="68"/>
      <c r="P596" s="68"/>
      <c r="Q596" s="68"/>
      <c r="R596" s="68"/>
      <c r="S596" s="68"/>
      <c r="T596" s="68"/>
      <c r="U596" s="69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T596" s="21" t="s">
        <v>217</v>
      </c>
      <c r="AU596" s="21" t="s">
        <v>80</v>
      </c>
    </row>
    <row r="597" spans="1:65" s="2" customFormat="1" ht="11.25">
      <c r="A597" s="38"/>
      <c r="B597" s="39"/>
      <c r="C597" s="40"/>
      <c r="D597" s="199" t="s">
        <v>219</v>
      </c>
      <c r="E597" s="40"/>
      <c r="F597" s="200" t="s">
        <v>853</v>
      </c>
      <c r="G597" s="40"/>
      <c r="H597" s="40"/>
      <c r="I597" s="196"/>
      <c r="J597" s="40"/>
      <c r="K597" s="40"/>
      <c r="L597" s="43"/>
      <c r="M597" s="197"/>
      <c r="N597" s="198"/>
      <c r="O597" s="68"/>
      <c r="P597" s="68"/>
      <c r="Q597" s="68"/>
      <c r="R597" s="68"/>
      <c r="S597" s="68"/>
      <c r="T597" s="68"/>
      <c r="U597" s="69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T597" s="21" t="s">
        <v>219</v>
      </c>
      <c r="AU597" s="21" t="s">
        <v>80</v>
      </c>
    </row>
    <row r="598" spans="1:65" s="13" customFormat="1" ht="11.25">
      <c r="B598" s="201"/>
      <c r="C598" s="202"/>
      <c r="D598" s="194" t="s">
        <v>221</v>
      </c>
      <c r="E598" s="203" t="s">
        <v>18</v>
      </c>
      <c r="F598" s="204" t="s">
        <v>846</v>
      </c>
      <c r="G598" s="202"/>
      <c r="H598" s="203" t="s">
        <v>18</v>
      </c>
      <c r="I598" s="205"/>
      <c r="J598" s="202"/>
      <c r="K598" s="202"/>
      <c r="L598" s="206"/>
      <c r="M598" s="207"/>
      <c r="N598" s="208"/>
      <c r="O598" s="208"/>
      <c r="P598" s="208"/>
      <c r="Q598" s="208"/>
      <c r="R598" s="208"/>
      <c r="S598" s="208"/>
      <c r="T598" s="208"/>
      <c r="U598" s="209"/>
      <c r="AT598" s="210" t="s">
        <v>221</v>
      </c>
      <c r="AU598" s="210" t="s">
        <v>80</v>
      </c>
      <c r="AV598" s="13" t="s">
        <v>76</v>
      </c>
      <c r="AW598" s="13" t="s">
        <v>33</v>
      </c>
      <c r="AX598" s="13" t="s">
        <v>71</v>
      </c>
      <c r="AY598" s="210" t="s">
        <v>208</v>
      </c>
    </row>
    <row r="599" spans="1:65" s="14" customFormat="1" ht="11.25">
      <c r="B599" s="211"/>
      <c r="C599" s="212"/>
      <c r="D599" s="194" t="s">
        <v>221</v>
      </c>
      <c r="E599" s="213" t="s">
        <v>18</v>
      </c>
      <c r="F599" s="214" t="s">
        <v>847</v>
      </c>
      <c r="G599" s="212"/>
      <c r="H599" s="215">
        <v>21.91</v>
      </c>
      <c r="I599" s="216"/>
      <c r="J599" s="212"/>
      <c r="K599" s="212"/>
      <c r="L599" s="217"/>
      <c r="M599" s="218"/>
      <c r="N599" s="219"/>
      <c r="O599" s="219"/>
      <c r="P599" s="219"/>
      <c r="Q599" s="219"/>
      <c r="R599" s="219"/>
      <c r="S599" s="219"/>
      <c r="T599" s="219"/>
      <c r="U599" s="220"/>
      <c r="AT599" s="221" t="s">
        <v>221</v>
      </c>
      <c r="AU599" s="221" t="s">
        <v>80</v>
      </c>
      <c r="AV599" s="14" t="s">
        <v>80</v>
      </c>
      <c r="AW599" s="14" t="s">
        <v>33</v>
      </c>
      <c r="AX599" s="14" t="s">
        <v>71</v>
      </c>
      <c r="AY599" s="221" t="s">
        <v>208</v>
      </c>
    </row>
    <row r="600" spans="1:65" s="13" customFormat="1" ht="11.25">
      <c r="B600" s="201"/>
      <c r="C600" s="202"/>
      <c r="D600" s="194" t="s">
        <v>221</v>
      </c>
      <c r="E600" s="203" t="s">
        <v>18</v>
      </c>
      <c r="F600" s="204" t="s">
        <v>838</v>
      </c>
      <c r="G600" s="202"/>
      <c r="H600" s="203" t="s">
        <v>18</v>
      </c>
      <c r="I600" s="205"/>
      <c r="J600" s="202"/>
      <c r="K600" s="202"/>
      <c r="L600" s="206"/>
      <c r="M600" s="207"/>
      <c r="N600" s="208"/>
      <c r="O600" s="208"/>
      <c r="P600" s="208"/>
      <c r="Q600" s="208"/>
      <c r="R600" s="208"/>
      <c r="S600" s="208"/>
      <c r="T600" s="208"/>
      <c r="U600" s="209"/>
      <c r="AT600" s="210" t="s">
        <v>221</v>
      </c>
      <c r="AU600" s="210" t="s">
        <v>80</v>
      </c>
      <c r="AV600" s="13" t="s">
        <v>76</v>
      </c>
      <c r="AW600" s="13" t="s">
        <v>33</v>
      </c>
      <c r="AX600" s="13" t="s">
        <v>71</v>
      </c>
      <c r="AY600" s="210" t="s">
        <v>208</v>
      </c>
    </row>
    <row r="601" spans="1:65" s="14" customFormat="1" ht="11.25">
      <c r="B601" s="211"/>
      <c r="C601" s="212"/>
      <c r="D601" s="194" t="s">
        <v>221</v>
      </c>
      <c r="E601" s="213" t="s">
        <v>18</v>
      </c>
      <c r="F601" s="214" t="s">
        <v>839</v>
      </c>
      <c r="G601" s="212"/>
      <c r="H601" s="215">
        <v>4.26</v>
      </c>
      <c r="I601" s="216"/>
      <c r="J601" s="212"/>
      <c r="K601" s="212"/>
      <c r="L601" s="217"/>
      <c r="M601" s="218"/>
      <c r="N601" s="219"/>
      <c r="O601" s="219"/>
      <c r="P601" s="219"/>
      <c r="Q601" s="219"/>
      <c r="R601" s="219"/>
      <c r="S601" s="219"/>
      <c r="T601" s="219"/>
      <c r="U601" s="220"/>
      <c r="AT601" s="221" t="s">
        <v>221</v>
      </c>
      <c r="AU601" s="221" t="s">
        <v>80</v>
      </c>
      <c r="AV601" s="14" t="s">
        <v>80</v>
      </c>
      <c r="AW601" s="14" t="s">
        <v>33</v>
      </c>
      <c r="AX601" s="14" t="s">
        <v>71</v>
      </c>
      <c r="AY601" s="221" t="s">
        <v>208</v>
      </c>
    </row>
    <row r="602" spans="1:65" s="13" customFormat="1" ht="11.25">
      <c r="B602" s="201"/>
      <c r="C602" s="202"/>
      <c r="D602" s="194" t="s">
        <v>221</v>
      </c>
      <c r="E602" s="203" t="s">
        <v>18</v>
      </c>
      <c r="F602" s="204" t="s">
        <v>854</v>
      </c>
      <c r="G602" s="202"/>
      <c r="H602" s="203" t="s">
        <v>18</v>
      </c>
      <c r="I602" s="205"/>
      <c r="J602" s="202"/>
      <c r="K602" s="202"/>
      <c r="L602" s="206"/>
      <c r="M602" s="207"/>
      <c r="N602" s="208"/>
      <c r="O602" s="208"/>
      <c r="P602" s="208"/>
      <c r="Q602" s="208"/>
      <c r="R602" s="208"/>
      <c r="S602" s="208"/>
      <c r="T602" s="208"/>
      <c r="U602" s="209"/>
      <c r="AT602" s="210" t="s">
        <v>221</v>
      </c>
      <c r="AU602" s="210" t="s">
        <v>80</v>
      </c>
      <c r="AV602" s="13" t="s">
        <v>76</v>
      </c>
      <c r="AW602" s="13" t="s">
        <v>33</v>
      </c>
      <c r="AX602" s="13" t="s">
        <v>71</v>
      </c>
      <c r="AY602" s="210" t="s">
        <v>208</v>
      </c>
    </row>
    <row r="603" spans="1:65" s="14" customFormat="1" ht="11.25">
      <c r="B603" s="211"/>
      <c r="C603" s="212"/>
      <c r="D603" s="194" t="s">
        <v>221</v>
      </c>
      <c r="E603" s="213" t="s">
        <v>18</v>
      </c>
      <c r="F603" s="214" t="s">
        <v>855</v>
      </c>
      <c r="G603" s="212"/>
      <c r="H603" s="215">
        <v>15</v>
      </c>
      <c r="I603" s="216"/>
      <c r="J603" s="212"/>
      <c r="K603" s="212"/>
      <c r="L603" s="217"/>
      <c r="M603" s="218"/>
      <c r="N603" s="219"/>
      <c r="O603" s="219"/>
      <c r="P603" s="219"/>
      <c r="Q603" s="219"/>
      <c r="R603" s="219"/>
      <c r="S603" s="219"/>
      <c r="T603" s="219"/>
      <c r="U603" s="220"/>
      <c r="AT603" s="221" t="s">
        <v>221</v>
      </c>
      <c r="AU603" s="221" t="s">
        <v>80</v>
      </c>
      <c r="AV603" s="14" t="s">
        <v>80</v>
      </c>
      <c r="AW603" s="14" t="s">
        <v>33</v>
      </c>
      <c r="AX603" s="14" t="s">
        <v>71</v>
      </c>
      <c r="AY603" s="221" t="s">
        <v>208</v>
      </c>
    </row>
    <row r="604" spans="1:65" s="16" customFormat="1" ht="11.25">
      <c r="B604" s="233"/>
      <c r="C604" s="234"/>
      <c r="D604" s="194" t="s">
        <v>221</v>
      </c>
      <c r="E604" s="235" t="s">
        <v>18</v>
      </c>
      <c r="F604" s="236" t="s">
        <v>247</v>
      </c>
      <c r="G604" s="234"/>
      <c r="H604" s="237">
        <v>41.17</v>
      </c>
      <c r="I604" s="238"/>
      <c r="J604" s="234"/>
      <c r="K604" s="234"/>
      <c r="L604" s="239"/>
      <c r="M604" s="240"/>
      <c r="N604" s="241"/>
      <c r="O604" s="241"/>
      <c r="P604" s="241"/>
      <c r="Q604" s="241"/>
      <c r="R604" s="241"/>
      <c r="S604" s="241"/>
      <c r="T604" s="241"/>
      <c r="U604" s="242"/>
      <c r="AT604" s="243" t="s">
        <v>221</v>
      </c>
      <c r="AU604" s="243" t="s">
        <v>80</v>
      </c>
      <c r="AV604" s="16" t="s">
        <v>89</v>
      </c>
      <c r="AW604" s="16" t="s">
        <v>33</v>
      </c>
      <c r="AX604" s="16" t="s">
        <v>76</v>
      </c>
      <c r="AY604" s="243" t="s">
        <v>208</v>
      </c>
    </row>
    <row r="605" spans="1:65" s="2" customFormat="1" ht="21.75" customHeight="1">
      <c r="A605" s="38"/>
      <c r="B605" s="39"/>
      <c r="C605" s="182" t="s">
        <v>856</v>
      </c>
      <c r="D605" s="182" t="s">
        <v>212</v>
      </c>
      <c r="E605" s="183" t="s">
        <v>857</v>
      </c>
      <c r="F605" s="184" t="s">
        <v>858</v>
      </c>
      <c r="G605" s="185" t="s">
        <v>129</v>
      </c>
      <c r="H605" s="186">
        <v>5.88</v>
      </c>
      <c r="I605" s="187"/>
      <c r="J605" s="186">
        <f>ROUND(I605*H605,2)</f>
        <v>0</v>
      </c>
      <c r="K605" s="184" t="s">
        <v>215</v>
      </c>
      <c r="L605" s="43"/>
      <c r="M605" s="188" t="s">
        <v>18</v>
      </c>
      <c r="N605" s="189" t="s">
        <v>42</v>
      </c>
      <c r="O605" s="68"/>
      <c r="P605" s="190">
        <f>O605*H605</f>
        <v>0</v>
      </c>
      <c r="Q605" s="190">
        <v>0</v>
      </c>
      <c r="R605" s="190">
        <f>Q605*H605</f>
        <v>0</v>
      </c>
      <c r="S605" s="190">
        <v>1.098E-2</v>
      </c>
      <c r="T605" s="190">
        <f>S605*H605</f>
        <v>6.4562400000000006E-2</v>
      </c>
      <c r="U605" s="191" t="s">
        <v>18</v>
      </c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R605" s="192" t="s">
        <v>343</v>
      </c>
      <c r="AT605" s="192" t="s">
        <v>212</v>
      </c>
      <c r="AU605" s="192" t="s">
        <v>80</v>
      </c>
      <c r="AY605" s="21" t="s">
        <v>208</v>
      </c>
      <c r="BE605" s="193">
        <f>IF(N605="základní",J605,0)</f>
        <v>0</v>
      </c>
      <c r="BF605" s="193">
        <f>IF(N605="snížená",J605,0)</f>
        <v>0</v>
      </c>
      <c r="BG605" s="193">
        <f>IF(N605="zákl. přenesená",J605,0)</f>
        <v>0</v>
      </c>
      <c r="BH605" s="193">
        <f>IF(N605="sníž. přenesená",J605,0)</f>
        <v>0</v>
      </c>
      <c r="BI605" s="193">
        <f>IF(N605="nulová",J605,0)</f>
        <v>0</v>
      </c>
      <c r="BJ605" s="21" t="s">
        <v>76</v>
      </c>
      <c r="BK605" s="193">
        <f>ROUND(I605*H605,2)</f>
        <v>0</v>
      </c>
      <c r="BL605" s="21" t="s">
        <v>343</v>
      </c>
      <c r="BM605" s="192" t="s">
        <v>859</v>
      </c>
    </row>
    <row r="606" spans="1:65" s="2" customFormat="1" ht="11.25">
      <c r="A606" s="38"/>
      <c r="B606" s="39"/>
      <c r="C606" s="40"/>
      <c r="D606" s="194" t="s">
        <v>217</v>
      </c>
      <c r="E606" s="40"/>
      <c r="F606" s="195" t="s">
        <v>860</v>
      </c>
      <c r="G606" s="40"/>
      <c r="H606" s="40"/>
      <c r="I606" s="196"/>
      <c r="J606" s="40"/>
      <c r="K606" s="40"/>
      <c r="L606" s="43"/>
      <c r="M606" s="197"/>
      <c r="N606" s="198"/>
      <c r="O606" s="68"/>
      <c r="P606" s="68"/>
      <c r="Q606" s="68"/>
      <c r="R606" s="68"/>
      <c r="S606" s="68"/>
      <c r="T606" s="68"/>
      <c r="U606" s="69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T606" s="21" t="s">
        <v>217</v>
      </c>
      <c r="AU606" s="21" t="s">
        <v>80</v>
      </c>
    </row>
    <row r="607" spans="1:65" s="2" customFormat="1" ht="11.25">
      <c r="A607" s="38"/>
      <c r="B607" s="39"/>
      <c r="C607" s="40"/>
      <c r="D607" s="199" t="s">
        <v>219</v>
      </c>
      <c r="E607" s="40"/>
      <c r="F607" s="200" t="s">
        <v>861</v>
      </c>
      <c r="G607" s="40"/>
      <c r="H607" s="40"/>
      <c r="I607" s="196"/>
      <c r="J607" s="40"/>
      <c r="K607" s="40"/>
      <c r="L607" s="43"/>
      <c r="M607" s="197"/>
      <c r="N607" s="198"/>
      <c r="O607" s="68"/>
      <c r="P607" s="68"/>
      <c r="Q607" s="68"/>
      <c r="R607" s="68"/>
      <c r="S607" s="68"/>
      <c r="T607" s="68"/>
      <c r="U607" s="69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T607" s="21" t="s">
        <v>219</v>
      </c>
      <c r="AU607" s="21" t="s">
        <v>80</v>
      </c>
    </row>
    <row r="608" spans="1:65" s="13" customFormat="1" ht="11.25">
      <c r="B608" s="201"/>
      <c r="C608" s="202"/>
      <c r="D608" s="194" t="s">
        <v>221</v>
      </c>
      <c r="E608" s="203" t="s">
        <v>18</v>
      </c>
      <c r="F608" s="204" t="s">
        <v>846</v>
      </c>
      <c r="G608" s="202"/>
      <c r="H608" s="203" t="s">
        <v>18</v>
      </c>
      <c r="I608" s="205"/>
      <c r="J608" s="202"/>
      <c r="K608" s="202"/>
      <c r="L608" s="206"/>
      <c r="M608" s="207"/>
      <c r="N608" s="208"/>
      <c r="O608" s="208"/>
      <c r="P608" s="208"/>
      <c r="Q608" s="208"/>
      <c r="R608" s="208"/>
      <c r="S608" s="208"/>
      <c r="T608" s="208"/>
      <c r="U608" s="209"/>
      <c r="AT608" s="210" t="s">
        <v>221</v>
      </c>
      <c r="AU608" s="210" t="s">
        <v>80</v>
      </c>
      <c r="AV608" s="13" t="s">
        <v>76</v>
      </c>
      <c r="AW608" s="13" t="s">
        <v>33</v>
      </c>
      <c r="AX608" s="13" t="s">
        <v>71</v>
      </c>
      <c r="AY608" s="210" t="s">
        <v>208</v>
      </c>
    </row>
    <row r="609" spans="1:65" s="14" customFormat="1" ht="11.25">
      <c r="B609" s="211"/>
      <c r="C609" s="212"/>
      <c r="D609" s="194" t="s">
        <v>221</v>
      </c>
      <c r="E609" s="213" t="s">
        <v>18</v>
      </c>
      <c r="F609" s="214" t="s">
        <v>862</v>
      </c>
      <c r="G609" s="212"/>
      <c r="H609" s="215">
        <v>5.88</v>
      </c>
      <c r="I609" s="216"/>
      <c r="J609" s="212"/>
      <c r="K609" s="212"/>
      <c r="L609" s="217"/>
      <c r="M609" s="218"/>
      <c r="N609" s="219"/>
      <c r="O609" s="219"/>
      <c r="P609" s="219"/>
      <c r="Q609" s="219"/>
      <c r="R609" s="219"/>
      <c r="S609" s="219"/>
      <c r="T609" s="219"/>
      <c r="U609" s="220"/>
      <c r="AT609" s="221" t="s">
        <v>221</v>
      </c>
      <c r="AU609" s="221" t="s">
        <v>80</v>
      </c>
      <c r="AV609" s="14" t="s">
        <v>80</v>
      </c>
      <c r="AW609" s="14" t="s">
        <v>33</v>
      </c>
      <c r="AX609" s="14" t="s">
        <v>76</v>
      </c>
      <c r="AY609" s="221" t="s">
        <v>208</v>
      </c>
    </row>
    <row r="610" spans="1:65" s="2" customFormat="1" ht="24.2" customHeight="1">
      <c r="A610" s="38"/>
      <c r="B610" s="39"/>
      <c r="C610" s="182" t="s">
        <v>863</v>
      </c>
      <c r="D610" s="182" t="s">
        <v>212</v>
      </c>
      <c r="E610" s="183" t="s">
        <v>864</v>
      </c>
      <c r="F610" s="184" t="s">
        <v>865</v>
      </c>
      <c r="G610" s="185" t="s">
        <v>129</v>
      </c>
      <c r="H610" s="186">
        <v>5.88</v>
      </c>
      <c r="I610" s="187"/>
      <c r="J610" s="186">
        <f>ROUND(I610*H610,2)</f>
        <v>0</v>
      </c>
      <c r="K610" s="184" t="s">
        <v>215</v>
      </c>
      <c r="L610" s="43"/>
      <c r="M610" s="188" t="s">
        <v>18</v>
      </c>
      <c r="N610" s="189" t="s">
        <v>42</v>
      </c>
      <c r="O610" s="68"/>
      <c r="P610" s="190">
        <f>O610*H610</f>
        <v>0</v>
      </c>
      <c r="Q610" s="190">
        <v>0</v>
      </c>
      <c r="R610" s="190">
        <f>Q610*H610</f>
        <v>0</v>
      </c>
      <c r="S610" s="190">
        <v>8.0000000000000002E-3</v>
      </c>
      <c r="T610" s="190">
        <f>S610*H610</f>
        <v>4.7039999999999998E-2</v>
      </c>
      <c r="U610" s="191" t="s">
        <v>18</v>
      </c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R610" s="192" t="s">
        <v>343</v>
      </c>
      <c r="AT610" s="192" t="s">
        <v>212</v>
      </c>
      <c r="AU610" s="192" t="s">
        <v>80</v>
      </c>
      <c r="AY610" s="21" t="s">
        <v>208</v>
      </c>
      <c r="BE610" s="193">
        <f>IF(N610="základní",J610,0)</f>
        <v>0</v>
      </c>
      <c r="BF610" s="193">
        <f>IF(N610="snížená",J610,0)</f>
        <v>0</v>
      </c>
      <c r="BG610" s="193">
        <f>IF(N610="zákl. přenesená",J610,0)</f>
        <v>0</v>
      </c>
      <c r="BH610" s="193">
        <f>IF(N610="sníž. přenesená",J610,0)</f>
        <v>0</v>
      </c>
      <c r="BI610" s="193">
        <f>IF(N610="nulová",J610,0)</f>
        <v>0</v>
      </c>
      <c r="BJ610" s="21" t="s">
        <v>76</v>
      </c>
      <c r="BK610" s="193">
        <f>ROUND(I610*H610,2)</f>
        <v>0</v>
      </c>
      <c r="BL610" s="21" t="s">
        <v>343</v>
      </c>
      <c r="BM610" s="192" t="s">
        <v>866</v>
      </c>
    </row>
    <row r="611" spans="1:65" s="2" customFormat="1" ht="11.25">
      <c r="A611" s="38"/>
      <c r="B611" s="39"/>
      <c r="C611" s="40"/>
      <c r="D611" s="194" t="s">
        <v>217</v>
      </c>
      <c r="E611" s="40"/>
      <c r="F611" s="195" t="s">
        <v>867</v>
      </c>
      <c r="G611" s="40"/>
      <c r="H611" s="40"/>
      <c r="I611" s="196"/>
      <c r="J611" s="40"/>
      <c r="K611" s="40"/>
      <c r="L611" s="43"/>
      <c r="M611" s="197"/>
      <c r="N611" s="198"/>
      <c r="O611" s="68"/>
      <c r="P611" s="68"/>
      <c r="Q611" s="68"/>
      <c r="R611" s="68"/>
      <c r="S611" s="68"/>
      <c r="T611" s="68"/>
      <c r="U611" s="69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T611" s="21" t="s">
        <v>217</v>
      </c>
      <c r="AU611" s="21" t="s">
        <v>80</v>
      </c>
    </row>
    <row r="612" spans="1:65" s="2" customFormat="1" ht="11.25">
      <c r="A612" s="38"/>
      <c r="B612" s="39"/>
      <c r="C612" s="40"/>
      <c r="D612" s="199" t="s">
        <v>219</v>
      </c>
      <c r="E612" s="40"/>
      <c r="F612" s="200" t="s">
        <v>868</v>
      </c>
      <c r="G612" s="40"/>
      <c r="H612" s="40"/>
      <c r="I612" s="196"/>
      <c r="J612" s="40"/>
      <c r="K612" s="40"/>
      <c r="L612" s="43"/>
      <c r="M612" s="197"/>
      <c r="N612" s="198"/>
      <c r="O612" s="68"/>
      <c r="P612" s="68"/>
      <c r="Q612" s="68"/>
      <c r="R612" s="68"/>
      <c r="S612" s="68"/>
      <c r="T612" s="68"/>
      <c r="U612" s="69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T612" s="21" t="s">
        <v>219</v>
      </c>
      <c r="AU612" s="21" t="s">
        <v>80</v>
      </c>
    </row>
    <row r="613" spans="1:65" s="13" customFormat="1" ht="11.25">
      <c r="B613" s="201"/>
      <c r="C613" s="202"/>
      <c r="D613" s="194" t="s">
        <v>221</v>
      </c>
      <c r="E613" s="203" t="s">
        <v>18</v>
      </c>
      <c r="F613" s="204" t="s">
        <v>846</v>
      </c>
      <c r="G613" s="202"/>
      <c r="H613" s="203" t="s">
        <v>18</v>
      </c>
      <c r="I613" s="205"/>
      <c r="J613" s="202"/>
      <c r="K613" s="202"/>
      <c r="L613" s="206"/>
      <c r="M613" s="207"/>
      <c r="N613" s="208"/>
      <c r="O613" s="208"/>
      <c r="P613" s="208"/>
      <c r="Q613" s="208"/>
      <c r="R613" s="208"/>
      <c r="S613" s="208"/>
      <c r="T613" s="208"/>
      <c r="U613" s="209"/>
      <c r="AT613" s="210" t="s">
        <v>221</v>
      </c>
      <c r="AU613" s="210" t="s">
        <v>80</v>
      </c>
      <c r="AV613" s="13" t="s">
        <v>76</v>
      </c>
      <c r="AW613" s="13" t="s">
        <v>33</v>
      </c>
      <c r="AX613" s="13" t="s">
        <v>71</v>
      </c>
      <c r="AY613" s="210" t="s">
        <v>208</v>
      </c>
    </row>
    <row r="614" spans="1:65" s="14" customFormat="1" ht="11.25">
      <c r="B614" s="211"/>
      <c r="C614" s="212"/>
      <c r="D614" s="194" t="s">
        <v>221</v>
      </c>
      <c r="E614" s="213" t="s">
        <v>18</v>
      </c>
      <c r="F614" s="214" t="s">
        <v>862</v>
      </c>
      <c r="G614" s="212"/>
      <c r="H614" s="215">
        <v>5.88</v>
      </c>
      <c r="I614" s="216"/>
      <c r="J614" s="212"/>
      <c r="K614" s="212"/>
      <c r="L614" s="217"/>
      <c r="M614" s="218"/>
      <c r="N614" s="219"/>
      <c r="O614" s="219"/>
      <c r="P614" s="219"/>
      <c r="Q614" s="219"/>
      <c r="R614" s="219"/>
      <c r="S614" s="219"/>
      <c r="T614" s="219"/>
      <c r="U614" s="220"/>
      <c r="AT614" s="221" t="s">
        <v>221</v>
      </c>
      <c r="AU614" s="221" t="s">
        <v>80</v>
      </c>
      <c r="AV614" s="14" t="s">
        <v>80</v>
      </c>
      <c r="AW614" s="14" t="s">
        <v>33</v>
      </c>
      <c r="AX614" s="14" t="s">
        <v>76</v>
      </c>
      <c r="AY614" s="221" t="s">
        <v>208</v>
      </c>
    </row>
    <row r="615" spans="1:65" s="2" customFormat="1" ht="24.2" customHeight="1">
      <c r="A615" s="38"/>
      <c r="B615" s="39"/>
      <c r="C615" s="182" t="s">
        <v>869</v>
      </c>
      <c r="D615" s="182" t="s">
        <v>212</v>
      </c>
      <c r="E615" s="183" t="s">
        <v>870</v>
      </c>
      <c r="F615" s="184" t="s">
        <v>871</v>
      </c>
      <c r="G615" s="185" t="s">
        <v>331</v>
      </c>
      <c r="H615" s="186">
        <v>0.74</v>
      </c>
      <c r="I615" s="187"/>
      <c r="J615" s="186">
        <f>ROUND(I615*H615,2)</f>
        <v>0</v>
      </c>
      <c r="K615" s="184" t="s">
        <v>215</v>
      </c>
      <c r="L615" s="43"/>
      <c r="M615" s="188" t="s">
        <v>18</v>
      </c>
      <c r="N615" s="189" t="s">
        <v>42</v>
      </c>
      <c r="O615" s="68"/>
      <c r="P615" s="190">
        <f>O615*H615</f>
        <v>0</v>
      </c>
      <c r="Q615" s="190">
        <v>0</v>
      </c>
      <c r="R615" s="190">
        <f>Q615*H615</f>
        <v>0</v>
      </c>
      <c r="S615" s="190">
        <v>5.0000000000000001E-3</v>
      </c>
      <c r="T615" s="190">
        <f>S615*H615</f>
        <v>3.7000000000000002E-3</v>
      </c>
      <c r="U615" s="191" t="s">
        <v>18</v>
      </c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R615" s="192" t="s">
        <v>343</v>
      </c>
      <c r="AT615" s="192" t="s">
        <v>212</v>
      </c>
      <c r="AU615" s="192" t="s">
        <v>80</v>
      </c>
      <c r="AY615" s="21" t="s">
        <v>208</v>
      </c>
      <c r="BE615" s="193">
        <f>IF(N615="základní",J615,0)</f>
        <v>0</v>
      </c>
      <c r="BF615" s="193">
        <f>IF(N615="snížená",J615,0)</f>
        <v>0</v>
      </c>
      <c r="BG615" s="193">
        <f>IF(N615="zákl. přenesená",J615,0)</f>
        <v>0</v>
      </c>
      <c r="BH615" s="193">
        <f>IF(N615="sníž. přenesená",J615,0)</f>
        <v>0</v>
      </c>
      <c r="BI615" s="193">
        <f>IF(N615="nulová",J615,0)</f>
        <v>0</v>
      </c>
      <c r="BJ615" s="21" t="s">
        <v>76</v>
      </c>
      <c r="BK615" s="193">
        <f>ROUND(I615*H615,2)</f>
        <v>0</v>
      </c>
      <c r="BL615" s="21" t="s">
        <v>343</v>
      </c>
      <c r="BM615" s="192" t="s">
        <v>872</v>
      </c>
    </row>
    <row r="616" spans="1:65" s="2" customFormat="1" ht="11.25">
      <c r="A616" s="38"/>
      <c r="B616" s="39"/>
      <c r="C616" s="40"/>
      <c r="D616" s="194" t="s">
        <v>217</v>
      </c>
      <c r="E616" s="40"/>
      <c r="F616" s="195" t="s">
        <v>873</v>
      </c>
      <c r="G616" s="40"/>
      <c r="H616" s="40"/>
      <c r="I616" s="196"/>
      <c r="J616" s="40"/>
      <c r="K616" s="40"/>
      <c r="L616" s="43"/>
      <c r="M616" s="197"/>
      <c r="N616" s="198"/>
      <c r="O616" s="68"/>
      <c r="P616" s="68"/>
      <c r="Q616" s="68"/>
      <c r="R616" s="68"/>
      <c r="S616" s="68"/>
      <c r="T616" s="68"/>
      <c r="U616" s="69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T616" s="21" t="s">
        <v>217</v>
      </c>
      <c r="AU616" s="21" t="s">
        <v>80</v>
      </c>
    </row>
    <row r="617" spans="1:65" s="2" customFormat="1" ht="11.25">
      <c r="A617" s="38"/>
      <c r="B617" s="39"/>
      <c r="C617" s="40"/>
      <c r="D617" s="199" t="s">
        <v>219</v>
      </c>
      <c r="E617" s="40"/>
      <c r="F617" s="200" t="s">
        <v>874</v>
      </c>
      <c r="G617" s="40"/>
      <c r="H617" s="40"/>
      <c r="I617" s="196"/>
      <c r="J617" s="40"/>
      <c r="K617" s="40"/>
      <c r="L617" s="43"/>
      <c r="M617" s="197"/>
      <c r="N617" s="198"/>
      <c r="O617" s="68"/>
      <c r="P617" s="68"/>
      <c r="Q617" s="68"/>
      <c r="R617" s="68"/>
      <c r="S617" s="68"/>
      <c r="T617" s="68"/>
      <c r="U617" s="69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T617" s="21" t="s">
        <v>219</v>
      </c>
      <c r="AU617" s="21" t="s">
        <v>80</v>
      </c>
    </row>
    <row r="618" spans="1:65" s="13" customFormat="1" ht="11.25">
      <c r="B618" s="201"/>
      <c r="C618" s="202"/>
      <c r="D618" s="194" t="s">
        <v>221</v>
      </c>
      <c r="E618" s="203" t="s">
        <v>18</v>
      </c>
      <c r="F618" s="204" t="s">
        <v>541</v>
      </c>
      <c r="G618" s="202"/>
      <c r="H618" s="203" t="s">
        <v>18</v>
      </c>
      <c r="I618" s="205"/>
      <c r="J618" s="202"/>
      <c r="K618" s="202"/>
      <c r="L618" s="206"/>
      <c r="M618" s="207"/>
      <c r="N618" s="208"/>
      <c r="O618" s="208"/>
      <c r="P618" s="208"/>
      <c r="Q618" s="208"/>
      <c r="R618" s="208"/>
      <c r="S618" s="208"/>
      <c r="T618" s="208"/>
      <c r="U618" s="209"/>
      <c r="AT618" s="210" t="s">
        <v>221</v>
      </c>
      <c r="AU618" s="210" t="s">
        <v>80</v>
      </c>
      <c r="AV618" s="13" t="s">
        <v>76</v>
      </c>
      <c r="AW618" s="13" t="s">
        <v>33</v>
      </c>
      <c r="AX618" s="13" t="s">
        <v>71</v>
      </c>
      <c r="AY618" s="210" t="s">
        <v>208</v>
      </c>
    </row>
    <row r="619" spans="1:65" s="14" customFormat="1" ht="11.25">
      <c r="B619" s="211"/>
      <c r="C619" s="212"/>
      <c r="D619" s="194" t="s">
        <v>221</v>
      </c>
      <c r="E619" s="213" t="s">
        <v>18</v>
      </c>
      <c r="F619" s="214" t="s">
        <v>829</v>
      </c>
      <c r="G619" s="212"/>
      <c r="H619" s="215">
        <v>0.74</v>
      </c>
      <c r="I619" s="216"/>
      <c r="J619" s="212"/>
      <c r="K619" s="212"/>
      <c r="L619" s="217"/>
      <c r="M619" s="218"/>
      <c r="N619" s="219"/>
      <c r="O619" s="219"/>
      <c r="P619" s="219"/>
      <c r="Q619" s="219"/>
      <c r="R619" s="219"/>
      <c r="S619" s="219"/>
      <c r="T619" s="219"/>
      <c r="U619" s="220"/>
      <c r="AT619" s="221" t="s">
        <v>221</v>
      </c>
      <c r="AU619" s="221" t="s">
        <v>80</v>
      </c>
      <c r="AV619" s="14" t="s">
        <v>80</v>
      </c>
      <c r="AW619" s="14" t="s">
        <v>33</v>
      </c>
      <c r="AX619" s="14" t="s">
        <v>76</v>
      </c>
      <c r="AY619" s="221" t="s">
        <v>208</v>
      </c>
    </row>
    <row r="620" spans="1:65" s="2" customFormat="1" ht="24.2" customHeight="1">
      <c r="A620" s="38"/>
      <c r="B620" s="39"/>
      <c r="C620" s="182" t="s">
        <v>875</v>
      </c>
      <c r="D620" s="182" t="s">
        <v>212</v>
      </c>
      <c r="E620" s="183" t="s">
        <v>876</v>
      </c>
      <c r="F620" s="184" t="s">
        <v>877</v>
      </c>
      <c r="G620" s="185" t="s">
        <v>402</v>
      </c>
      <c r="H620" s="186">
        <v>27</v>
      </c>
      <c r="I620" s="187"/>
      <c r="J620" s="186">
        <f>ROUND(I620*H620,2)</f>
        <v>0</v>
      </c>
      <c r="K620" s="184" t="s">
        <v>215</v>
      </c>
      <c r="L620" s="43"/>
      <c r="M620" s="188" t="s">
        <v>18</v>
      </c>
      <c r="N620" s="189" t="s">
        <v>42</v>
      </c>
      <c r="O620" s="68"/>
      <c r="P620" s="190">
        <f>O620*H620</f>
        <v>0</v>
      </c>
      <c r="Q620" s="190">
        <v>0</v>
      </c>
      <c r="R620" s="190">
        <f>Q620*H620</f>
        <v>0</v>
      </c>
      <c r="S620" s="190">
        <v>2.4E-2</v>
      </c>
      <c r="T620" s="190">
        <f>S620*H620</f>
        <v>0.64800000000000002</v>
      </c>
      <c r="U620" s="191" t="s">
        <v>18</v>
      </c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R620" s="192" t="s">
        <v>343</v>
      </c>
      <c r="AT620" s="192" t="s">
        <v>212</v>
      </c>
      <c r="AU620" s="192" t="s">
        <v>80</v>
      </c>
      <c r="AY620" s="21" t="s">
        <v>208</v>
      </c>
      <c r="BE620" s="193">
        <f>IF(N620="základní",J620,0)</f>
        <v>0</v>
      </c>
      <c r="BF620" s="193">
        <f>IF(N620="snížená",J620,0)</f>
        <v>0</v>
      </c>
      <c r="BG620" s="193">
        <f>IF(N620="zákl. přenesená",J620,0)</f>
        <v>0</v>
      </c>
      <c r="BH620" s="193">
        <f>IF(N620="sníž. přenesená",J620,0)</f>
        <v>0</v>
      </c>
      <c r="BI620" s="193">
        <f>IF(N620="nulová",J620,0)</f>
        <v>0</v>
      </c>
      <c r="BJ620" s="21" t="s">
        <v>76</v>
      </c>
      <c r="BK620" s="193">
        <f>ROUND(I620*H620,2)</f>
        <v>0</v>
      </c>
      <c r="BL620" s="21" t="s">
        <v>343</v>
      </c>
      <c r="BM620" s="192" t="s">
        <v>878</v>
      </c>
    </row>
    <row r="621" spans="1:65" s="2" customFormat="1" ht="19.5">
      <c r="A621" s="38"/>
      <c r="B621" s="39"/>
      <c r="C621" s="40"/>
      <c r="D621" s="194" t="s">
        <v>217</v>
      </c>
      <c r="E621" s="40"/>
      <c r="F621" s="195" t="s">
        <v>879</v>
      </c>
      <c r="G621" s="40"/>
      <c r="H621" s="40"/>
      <c r="I621" s="196"/>
      <c r="J621" s="40"/>
      <c r="K621" s="40"/>
      <c r="L621" s="43"/>
      <c r="M621" s="197"/>
      <c r="N621" s="198"/>
      <c r="O621" s="68"/>
      <c r="P621" s="68"/>
      <c r="Q621" s="68"/>
      <c r="R621" s="68"/>
      <c r="S621" s="68"/>
      <c r="T621" s="68"/>
      <c r="U621" s="69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T621" s="21" t="s">
        <v>217</v>
      </c>
      <c r="AU621" s="21" t="s">
        <v>80</v>
      </c>
    </row>
    <row r="622" spans="1:65" s="2" customFormat="1" ht="11.25">
      <c r="A622" s="38"/>
      <c r="B622" s="39"/>
      <c r="C622" s="40"/>
      <c r="D622" s="199" t="s">
        <v>219</v>
      </c>
      <c r="E622" s="40"/>
      <c r="F622" s="200" t="s">
        <v>880</v>
      </c>
      <c r="G622" s="40"/>
      <c r="H622" s="40"/>
      <c r="I622" s="196"/>
      <c r="J622" s="40"/>
      <c r="K622" s="40"/>
      <c r="L622" s="43"/>
      <c r="M622" s="197"/>
      <c r="N622" s="198"/>
      <c r="O622" s="68"/>
      <c r="P622" s="68"/>
      <c r="Q622" s="68"/>
      <c r="R622" s="68"/>
      <c r="S622" s="68"/>
      <c r="T622" s="68"/>
      <c r="U622" s="69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T622" s="21" t="s">
        <v>219</v>
      </c>
      <c r="AU622" s="21" t="s">
        <v>80</v>
      </c>
    </row>
    <row r="623" spans="1:65" s="13" customFormat="1" ht="11.25">
      <c r="B623" s="201"/>
      <c r="C623" s="202"/>
      <c r="D623" s="194" t="s">
        <v>221</v>
      </c>
      <c r="E623" s="203" t="s">
        <v>18</v>
      </c>
      <c r="F623" s="204" t="s">
        <v>371</v>
      </c>
      <c r="G623" s="202"/>
      <c r="H623" s="203" t="s">
        <v>18</v>
      </c>
      <c r="I623" s="205"/>
      <c r="J623" s="202"/>
      <c r="K623" s="202"/>
      <c r="L623" s="206"/>
      <c r="M623" s="207"/>
      <c r="N623" s="208"/>
      <c r="O623" s="208"/>
      <c r="P623" s="208"/>
      <c r="Q623" s="208"/>
      <c r="R623" s="208"/>
      <c r="S623" s="208"/>
      <c r="T623" s="208"/>
      <c r="U623" s="209"/>
      <c r="AT623" s="210" t="s">
        <v>221</v>
      </c>
      <c r="AU623" s="210" t="s">
        <v>80</v>
      </c>
      <c r="AV623" s="13" t="s">
        <v>76</v>
      </c>
      <c r="AW623" s="13" t="s">
        <v>33</v>
      </c>
      <c r="AX623" s="13" t="s">
        <v>71</v>
      </c>
      <c r="AY623" s="210" t="s">
        <v>208</v>
      </c>
    </row>
    <row r="624" spans="1:65" s="14" customFormat="1" ht="11.25">
      <c r="B624" s="211"/>
      <c r="C624" s="212"/>
      <c r="D624" s="194" t="s">
        <v>221</v>
      </c>
      <c r="E624" s="213" t="s">
        <v>18</v>
      </c>
      <c r="F624" s="214" t="s">
        <v>248</v>
      </c>
      <c r="G624" s="212"/>
      <c r="H624" s="215">
        <v>9</v>
      </c>
      <c r="I624" s="216"/>
      <c r="J624" s="212"/>
      <c r="K624" s="212"/>
      <c r="L624" s="217"/>
      <c r="M624" s="218"/>
      <c r="N624" s="219"/>
      <c r="O624" s="219"/>
      <c r="P624" s="219"/>
      <c r="Q624" s="219"/>
      <c r="R624" s="219"/>
      <c r="S624" s="219"/>
      <c r="T624" s="219"/>
      <c r="U624" s="220"/>
      <c r="AT624" s="221" t="s">
        <v>221</v>
      </c>
      <c r="AU624" s="221" t="s">
        <v>80</v>
      </c>
      <c r="AV624" s="14" t="s">
        <v>80</v>
      </c>
      <c r="AW624" s="14" t="s">
        <v>33</v>
      </c>
      <c r="AX624" s="14" t="s">
        <v>71</v>
      </c>
      <c r="AY624" s="221" t="s">
        <v>208</v>
      </c>
    </row>
    <row r="625" spans="1:65" s="13" customFormat="1" ht="11.25">
      <c r="B625" s="201"/>
      <c r="C625" s="202"/>
      <c r="D625" s="194" t="s">
        <v>221</v>
      </c>
      <c r="E625" s="203" t="s">
        <v>18</v>
      </c>
      <c r="F625" s="204" t="s">
        <v>373</v>
      </c>
      <c r="G625" s="202"/>
      <c r="H625" s="203" t="s">
        <v>18</v>
      </c>
      <c r="I625" s="205"/>
      <c r="J625" s="202"/>
      <c r="K625" s="202"/>
      <c r="L625" s="206"/>
      <c r="M625" s="207"/>
      <c r="N625" s="208"/>
      <c r="O625" s="208"/>
      <c r="P625" s="208"/>
      <c r="Q625" s="208"/>
      <c r="R625" s="208"/>
      <c r="S625" s="208"/>
      <c r="T625" s="208"/>
      <c r="U625" s="209"/>
      <c r="AT625" s="210" t="s">
        <v>221</v>
      </c>
      <c r="AU625" s="210" t="s">
        <v>80</v>
      </c>
      <c r="AV625" s="13" t="s">
        <v>76</v>
      </c>
      <c r="AW625" s="13" t="s">
        <v>33</v>
      </c>
      <c r="AX625" s="13" t="s">
        <v>71</v>
      </c>
      <c r="AY625" s="210" t="s">
        <v>208</v>
      </c>
    </row>
    <row r="626" spans="1:65" s="14" customFormat="1" ht="11.25">
      <c r="B626" s="211"/>
      <c r="C626" s="212"/>
      <c r="D626" s="194" t="s">
        <v>221</v>
      </c>
      <c r="E626" s="213" t="s">
        <v>18</v>
      </c>
      <c r="F626" s="214" t="s">
        <v>80</v>
      </c>
      <c r="G626" s="212"/>
      <c r="H626" s="215">
        <v>2</v>
      </c>
      <c r="I626" s="216"/>
      <c r="J626" s="212"/>
      <c r="K626" s="212"/>
      <c r="L626" s="217"/>
      <c r="M626" s="218"/>
      <c r="N626" s="219"/>
      <c r="O626" s="219"/>
      <c r="P626" s="219"/>
      <c r="Q626" s="219"/>
      <c r="R626" s="219"/>
      <c r="S626" s="219"/>
      <c r="T626" s="219"/>
      <c r="U626" s="220"/>
      <c r="AT626" s="221" t="s">
        <v>221</v>
      </c>
      <c r="AU626" s="221" t="s">
        <v>80</v>
      </c>
      <c r="AV626" s="14" t="s">
        <v>80</v>
      </c>
      <c r="AW626" s="14" t="s">
        <v>33</v>
      </c>
      <c r="AX626" s="14" t="s">
        <v>71</v>
      </c>
      <c r="AY626" s="221" t="s">
        <v>208</v>
      </c>
    </row>
    <row r="627" spans="1:65" s="13" customFormat="1" ht="11.25">
      <c r="B627" s="201"/>
      <c r="C627" s="202"/>
      <c r="D627" s="194" t="s">
        <v>221</v>
      </c>
      <c r="E627" s="203" t="s">
        <v>18</v>
      </c>
      <c r="F627" s="204" t="s">
        <v>375</v>
      </c>
      <c r="G627" s="202"/>
      <c r="H627" s="203" t="s">
        <v>18</v>
      </c>
      <c r="I627" s="205"/>
      <c r="J627" s="202"/>
      <c r="K627" s="202"/>
      <c r="L627" s="206"/>
      <c r="M627" s="207"/>
      <c r="N627" s="208"/>
      <c r="O627" s="208"/>
      <c r="P627" s="208"/>
      <c r="Q627" s="208"/>
      <c r="R627" s="208"/>
      <c r="S627" s="208"/>
      <c r="T627" s="208"/>
      <c r="U627" s="209"/>
      <c r="AT627" s="210" t="s">
        <v>221</v>
      </c>
      <c r="AU627" s="210" t="s">
        <v>80</v>
      </c>
      <c r="AV627" s="13" t="s">
        <v>76</v>
      </c>
      <c r="AW627" s="13" t="s">
        <v>33</v>
      </c>
      <c r="AX627" s="13" t="s">
        <v>71</v>
      </c>
      <c r="AY627" s="210" t="s">
        <v>208</v>
      </c>
    </row>
    <row r="628" spans="1:65" s="14" customFormat="1" ht="11.25">
      <c r="B628" s="211"/>
      <c r="C628" s="212"/>
      <c r="D628" s="194" t="s">
        <v>221</v>
      </c>
      <c r="E628" s="213" t="s">
        <v>18</v>
      </c>
      <c r="F628" s="214" t="s">
        <v>248</v>
      </c>
      <c r="G628" s="212"/>
      <c r="H628" s="215">
        <v>9</v>
      </c>
      <c r="I628" s="216"/>
      <c r="J628" s="212"/>
      <c r="K628" s="212"/>
      <c r="L628" s="217"/>
      <c r="M628" s="218"/>
      <c r="N628" s="219"/>
      <c r="O628" s="219"/>
      <c r="P628" s="219"/>
      <c r="Q628" s="219"/>
      <c r="R628" s="219"/>
      <c r="S628" s="219"/>
      <c r="T628" s="219"/>
      <c r="U628" s="220"/>
      <c r="AT628" s="221" t="s">
        <v>221</v>
      </c>
      <c r="AU628" s="221" t="s">
        <v>80</v>
      </c>
      <c r="AV628" s="14" t="s">
        <v>80</v>
      </c>
      <c r="AW628" s="14" t="s">
        <v>33</v>
      </c>
      <c r="AX628" s="14" t="s">
        <v>71</v>
      </c>
      <c r="AY628" s="221" t="s">
        <v>208</v>
      </c>
    </row>
    <row r="629" spans="1:65" s="13" customFormat="1" ht="11.25">
      <c r="B629" s="201"/>
      <c r="C629" s="202"/>
      <c r="D629" s="194" t="s">
        <v>221</v>
      </c>
      <c r="E629" s="203" t="s">
        <v>18</v>
      </c>
      <c r="F629" s="204" t="s">
        <v>377</v>
      </c>
      <c r="G629" s="202"/>
      <c r="H629" s="203" t="s">
        <v>18</v>
      </c>
      <c r="I629" s="205"/>
      <c r="J629" s="202"/>
      <c r="K629" s="202"/>
      <c r="L629" s="206"/>
      <c r="M629" s="207"/>
      <c r="N629" s="208"/>
      <c r="O629" s="208"/>
      <c r="P629" s="208"/>
      <c r="Q629" s="208"/>
      <c r="R629" s="208"/>
      <c r="S629" s="208"/>
      <c r="T629" s="208"/>
      <c r="U629" s="209"/>
      <c r="AT629" s="210" t="s">
        <v>221</v>
      </c>
      <c r="AU629" s="210" t="s">
        <v>80</v>
      </c>
      <c r="AV629" s="13" t="s">
        <v>76</v>
      </c>
      <c r="AW629" s="13" t="s">
        <v>33</v>
      </c>
      <c r="AX629" s="13" t="s">
        <v>71</v>
      </c>
      <c r="AY629" s="210" t="s">
        <v>208</v>
      </c>
    </row>
    <row r="630" spans="1:65" s="14" customFormat="1" ht="11.25">
      <c r="B630" s="211"/>
      <c r="C630" s="212"/>
      <c r="D630" s="194" t="s">
        <v>221</v>
      </c>
      <c r="E630" s="213" t="s">
        <v>18</v>
      </c>
      <c r="F630" s="214" t="s">
        <v>121</v>
      </c>
      <c r="G630" s="212"/>
      <c r="H630" s="215">
        <v>7</v>
      </c>
      <c r="I630" s="216"/>
      <c r="J630" s="212"/>
      <c r="K630" s="212"/>
      <c r="L630" s="217"/>
      <c r="M630" s="218"/>
      <c r="N630" s="219"/>
      <c r="O630" s="219"/>
      <c r="P630" s="219"/>
      <c r="Q630" s="219"/>
      <c r="R630" s="219"/>
      <c r="S630" s="219"/>
      <c r="T630" s="219"/>
      <c r="U630" s="220"/>
      <c r="AT630" s="221" t="s">
        <v>221</v>
      </c>
      <c r="AU630" s="221" t="s">
        <v>80</v>
      </c>
      <c r="AV630" s="14" t="s">
        <v>80</v>
      </c>
      <c r="AW630" s="14" t="s">
        <v>33</v>
      </c>
      <c r="AX630" s="14" t="s">
        <v>71</v>
      </c>
      <c r="AY630" s="221" t="s">
        <v>208</v>
      </c>
    </row>
    <row r="631" spans="1:65" s="16" customFormat="1" ht="11.25">
      <c r="B631" s="233"/>
      <c r="C631" s="234"/>
      <c r="D631" s="194" t="s">
        <v>221</v>
      </c>
      <c r="E631" s="235" t="s">
        <v>18</v>
      </c>
      <c r="F631" s="236" t="s">
        <v>247</v>
      </c>
      <c r="G631" s="234"/>
      <c r="H631" s="237">
        <v>27</v>
      </c>
      <c r="I631" s="238"/>
      <c r="J631" s="234"/>
      <c r="K631" s="234"/>
      <c r="L631" s="239"/>
      <c r="M631" s="240"/>
      <c r="N631" s="241"/>
      <c r="O631" s="241"/>
      <c r="P631" s="241"/>
      <c r="Q631" s="241"/>
      <c r="R631" s="241"/>
      <c r="S631" s="241"/>
      <c r="T631" s="241"/>
      <c r="U631" s="242"/>
      <c r="AT631" s="243" t="s">
        <v>221</v>
      </c>
      <c r="AU631" s="243" t="s">
        <v>80</v>
      </c>
      <c r="AV631" s="16" t="s">
        <v>89</v>
      </c>
      <c r="AW631" s="16" t="s">
        <v>33</v>
      </c>
      <c r="AX631" s="16" t="s">
        <v>76</v>
      </c>
      <c r="AY631" s="243" t="s">
        <v>208</v>
      </c>
    </row>
    <row r="632" spans="1:65" s="2" customFormat="1" ht="24.2" customHeight="1">
      <c r="A632" s="38"/>
      <c r="B632" s="39"/>
      <c r="C632" s="182" t="s">
        <v>881</v>
      </c>
      <c r="D632" s="182" t="s">
        <v>212</v>
      </c>
      <c r="E632" s="183" t="s">
        <v>882</v>
      </c>
      <c r="F632" s="184" t="s">
        <v>883</v>
      </c>
      <c r="G632" s="185" t="s">
        <v>402</v>
      </c>
      <c r="H632" s="186">
        <v>4</v>
      </c>
      <c r="I632" s="187"/>
      <c r="J632" s="186">
        <f>ROUND(I632*H632,2)</f>
        <v>0</v>
      </c>
      <c r="K632" s="184" t="s">
        <v>215</v>
      </c>
      <c r="L632" s="43"/>
      <c r="M632" s="188" t="s">
        <v>18</v>
      </c>
      <c r="N632" s="189" t="s">
        <v>42</v>
      </c>
      <c r="O632" s="68"/>
      <c r="P632" s="190">
        <f>O632*H632</f>
        <v>0</v>
      </c>
      <c r="Q632" s="190">
        <v>0</v>
      </c>
      <c r="R632" s="190">
        <f>Q632*H632</f>
        <v>0</v>
      </c>
      <c r="S632" s="190">
        <v>2.8000000000000001E-2</v>
      </c>
      <c r="T632" s="190">
        <f>S632*H632</f>
        <v>0.112</v>
      </c>
      <c r="U632" s="191" t="s">
        <v>18</v>
      </c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R632" s="192" t="s">
        <v>343</v>
      </c>
      <c r="AT632" s="192" t="s">
        <v>212</v>
      </c>
      <c r="AU632" s="192" t="s">
        <v>80</v>
      </c>
      <c r="AY632" s="21" t="s">
        <v>208</v>
      </c>
      <c r="BE632" s="193">
        <f>IF(N632="základní",J632,0)</f>
        <v>0</v>
      </c>
      <c r="BF632" s="193">
        <f>IF(N632="snížená",J632,0)</f>
        <v>0</v>
      </c>
      <c r="BG632" s="193">
        <f>IF(N632="zákl. přenesená",J632,0)</f>
        <v>0</v>
      </c>
      <c r="BH632" s="193">
        <f>IF(N632="sníž. přenesená",J632,0)</f>
        <v>0</v>
      </c>
      <c r="BI632" s="193">
        <f>IF(N632="nulová",J632,0)</f>
        <v>0</v>
      </c>
      <c r="BJ632" s="21" t="s">
        <v>76</v>
      </c>
      <c r="BK632" s="193">
        <f>ROUND(I632*H632,2)</f>
        <v>0</v>
      </c>
      <c r="BL632" s="21" t="s">
        <v>343</v>
      </c>
      <c r="BM632" s="192" t="s">
        <v>884</v>
      </c>
    </row>
    <row r="633" spans="1:65" s="2" customFormat="1" ht="19.5">
      <c r="A633" s="38"/>
      <c r="B633" s="39"/>
      <c r="C633" s="40"/>
      <c r="D633" s="194" t="s">
        <v>217</v>
      </c>
      <c r="E633" s="40"/>
      <c r="F633" s="195" t="s">
        <v>885</v>
      </c>
      <c r="G633" s="40"/>
      <c r="H633" s="40"/>
      <c r="I633" s="196"/>
      <c r="J633" s="40"/>
      <c r="K633" s="40"/>
      <c r="L633" s="43"/>
      <c r="M633" s="197"/>
      <c r="N633" s="198"/>
      <c r="O633" s="68"/>
      <c r="P633" s="68"/>
      <c r="Q633" s="68"/>
      <c r="R633" s="68"/>
      <c r="S633" s="68"/>
      <c r="T633" s="68"/>
      <c r="U633" s="69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T633" s="21" t="s">
        <v>217</v>
      </c>
      <c r="AU633" s="21" t="s">
        <v>80</v>
      </c>
    </row>
    <row r="634" spans="1:65" s="2" customFormat="1" ht="11.25">
      <c r="A634" s="38"/>
      <c r="B634" s="39"/>
      <c r="C634" s="40"/>
      <c r="D634" s="199" t="s">
        <v>219</v>
      </c>
      <c r="E634" s="40"/>
      <c r="F634" s="200" t="s">
        <v>886</v>
      </c>
      <c r="G634" s="40"/>
      <c r="H634" s="40"/>
      <c r="I634" s="196"/>
      <c r="J634" s="40"/>
      <c r="K634" s="40"/>
      <c r="L634" s="43"/>
      <c r="M634" s="197"/>
      <c r="N634" s="198"/>
      <c r="O634" s="68"/>
      <c r="P634" s="68"/>
      <c r="Q634" s="68"/>
      <c r="R634" s="68"/>
      <c r="S634" s="68"/>
      <c r="T634" s="68"/>
      <c r="U634" s="69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T634" s="21" t="s">
        <v>219</v>
      </c>
      <c r="AU634" s="21" t="s">
        <v>80</v>
      </c>
    </row>
    <row r="635" spans="1:65" s="13" customFormat="1" ht="11.25">
      <c r="B635" s="201"/>
      <c r="C635" s="202"/>
      <c r="D635" s="194" t="s">
        <v>221</v>
      </c>
      <c r="E635" s="203" t="s">
        <v>18</v>
      </c>
      <c r="F635" s="204" t="s">
        <v>385</v>
      </c>
      <c r="G635" s="202"/>
      <c r="H635" s="203" t="s">
        <v>18</v>
      </c>
      <c r="I635" s="205"/>
      <c r="J635" s="202"/>
      <c r="K635" s="202"/>
      <c r="L635" s="206"/>
      <c r="M635" s="207"/>
      <c r="N635" s="208"/>
      <c r="O635" s="208"/>
      <c r="P635" s="208"/>
      <c r="Q635" s="208"/>
      <c r="R635" s="208"/>
      <c r="S635" s="208"/>
      <c r="T635" s="208"/>
      <c r="U635" s="209"/>
      <c r="AT635" s="210" t="s">
        <v>221</v>
      </c>
      <c r="AU635" s="210" t="s">
        <v>80</v>
      </c>
      <c r="AV635" s="13" t="s">
        <v>76</v>
      </c>
      <c r="AW635" s="13" t="s">
        <v>33</v>
      </c>
      <c r="AX635" s="13" t="s">
        <v>71</v>
      </c>
      <c r="AY635" s="210" t="s">
        <v>208</v>
      </c>
    </row>
    <row r="636" spans="1:65" s="14" customFormat="1" ht="11.25">
      <c r="B636" s="211"/>
      <c r="C636" s="212"/>
      <c r="D636" s="194" t="s">
        <v>221</v>
      </c>
      <c r="E636" s="213" t="s">
        <v>18</v>
      </c>
      <c r="F636" s="214" t="s">
        <v>76</v>
      </c>
      <c r="G636" s="212"/>
      <c r="H636" s="215">
        <v>1</v>
      </c>
      <c r="I636" s="216"/>
      <c r="J636" s="212"/>
      <c r="K636" s="212"/>
      <c r="L636" s="217"/>
      <c r="M636" s="218"/>
      <c r="N636" s="219"/>
      <c r="O636" s="219"/>
      <c r="P636" s="219"/>
      <c r="Q636" s="219"/>
      <c r="R636" s="219"/>
      <c r="S636" s="219"/>
      <c r="T636" s="219"/>
      <c r="U636" s="220"/>
      <c r="AT636" s="221" t="s">
        <v>221</v>
      </c>
      <c r="AU636" s="221" t="s">
        <v>80</v>
      </c>
      <c r="AV636" s="14" t="s">
        <v>80</v>
      </c>
      <c r="AW636" s="14" t="s">
        <v>33</v>
      </c>
      <c r="AX636" s="14" t="s">
        <v>71</v>
      </c>
      <c r="AY636" s="221" t="s">
        <v>208</v>
      </c>
    </row>
    <row r="637" spans="1:65" s="13" customFormat="1" ht="11.25">
      <c r="B637" s="201"/>
      <c r="C637" s="202"/>
      <c r="D637" s="194" t="s">
        <v>221</v>
      </c>
      <c r="E637" s="203" t="s">
        <v>18</v>
      </c>
      <c r="F637" s="204" t="s">
        <v>387</v>
      </c>
      <c r="G637" s="202"/>
      <c r="H637" s="203" t="s">
        <v>18</v>
      </c>
      <c r="I637" s="205"/>
      <c r="J637" s="202"/>
      <c r="K637" s="202"/>
      <c r="L637" s="206"/>
      <c r="M637" s="207"/>
      <c r="N637" s="208"/>
      <c r="O637" s="208"/>
      <c r="P637" s="208"/>
      <c r="Q637" s="208"/>
      <c r="R637" s="208"/>
      <c r="S637" s="208"/>
      <c r="T637" s="208"/>
      <c r="U637" s="209"/>
      <c r="AT637" s="210" t="s">
        <v>221</v>
      </c>
      <c r="AU637" s="210" t="s">
        <v>80</v>
      </c>
      <c r="AV637" s="13" t="s">
        <v>76</v>
      </c>
      <c r="AW637" s="13" t="s">
        <v>33</v>
      </c>
      <c r="AX637" s="13" t="s">
        <v>71</v>
      </c>
      <c r="AY637" s="210" t="s">
        <v>208</v>
      </c>
    </row>
    <row r="638" spans="1:65" s="14" customFormat="1" ht="11.25">
      <c r="B638" s="211"/>
      <c r="C638" s="212"/>
      <c r="D638" s="194" t="s">
        <v>221</v>
      </c>
      <c r="E638" s="213" t="s">
        <v>18</v>
      </c>
      <c r="F638" s="214" t="s">
        <v>83</v>
      </c>
      <c r="G638" s="212"/>
      <c r="H638" s="215">
        <v>3</v>
      </c>
      <c r="I638" s="216"/>
      <c r="J638" s="212"/>
      <c r="K638" s="212"/>
      <c r="L638" s="217"/>
      <c r="M638" s="218"/>
      <c r="N638" s="219"/>
      <c r="O638" s="219"/>
      <c r="P638" s="219"/>
      <c r="Q638" s="219"/>
      <c r="R638" s="219"/>
      <c r="S638" s="219"/>
      <c r="T638" s="219"/>
      <c r="U638" s="220"/>
      <c r="AT638" s="221" t="s">
        <v>221</v>
      </c>
      <c r="AU638" s="221" t="s">
        <v>80</v>
      </c>
      <c r="AV638" s="14" t="s">
        <v>80</v>
      </c>
      <c r="AW638" s="14" t="s">
        <v>33</v>
      </c>
      <c r="AX638" s="14" t="s">
        <v>71</v>
      </c>
      <c r="AY638" s="221" t="s">
        <v>208</v>
      </c>
    </row>
    <row r="639" spans="1:65" s="16" customFormat="1" ht="11.25">
      <c r="B639" s="233"/>
      <c r="C639" s="234"/>
      <c r="D639" s="194" t="s">
        <v>221</v>
      </c>
      <c r="E639" s="235" t="s">
        <v>18</v>
      </c>
      <c r="F639" s="236" t="s">
        <v>247</v>
      </c>
      <c r="G639" s="234"/>
      <c r="H639" s="237">
        <v>4</v>
      </c>
      <c r="I639" s="238"/>
      <c r="J639" s="234"/>
      <c r="K639" s="234"/>
      <c r="L639" s="239"/>
      <c r="M639" s="240"/>
      <c r="N639" s="241"/>
      <c r="O639" s="241"/>
      <c r="P639" s="241"/>
      <c r="Q639" s="241"/>
      <c r="R639" s="241"/>
      <c r="S639" s="241"/>
      <c r="T639" s="241"/>
      <c r="U639" s="242"/>
      <c r="AT639" s="243" t="s">
        <v>221</v>
      </c>
      <c r="AU639" s="243" t="s">
        <v>80</v>
      </c>
      <c r="AV639" s="16" t="s">
        <v>89</v>
      </c>
      <c r="AW639" s="16" t="s">
        <v>33</v>
      </c>
      <c r="AX639" s="16" t="s">
        <v>76</v>
      </c>
      <c r="AY639" s="243" t="s">
        <v>208</v>
      </c>
    </row>
    <row r="640" spans="1:65" s="2" customFormat="1" ht="24.2" customHeight="1">
      <c r="A640" s="38"/>
      <c r="B640" s="39"/>
      <c r="C640" s="182" t="s">
        <v>887</v>
      </c>
      <c r="D640" s="182" t="s">
        <v>212</v>
      </c>
      <c r="E640" s="183" t="s">
        <v>888</v>
      </c>
      <c r="F640" s="184" t="s">
        <v>889</v>
      </c>
      <c r="G640" s="185" t="s">
        <v>402</v>
      </c>
      <c r="H640" s="186">
        <v>3</v>
      </c>
      <c r="I640" s="187"/>
      <c r="J640" s="186">
        <f>ROUND(I640*H640,2)</f>
        <v>0</v>
      </c>
      <c r="K640" s="184" t="s">
        <v>215</v>
      </c>
      <c r="L640" s="43"/>
      <c r="M640" s="188" t="s">
        <v>18</v>
      </c>
      <c r="N640" s="189" t="s">
        <v>42</v>
      </c>
      <c r="O640" s="68"/>
      <c r="P640" s="190">
        <f>O640*H640</f>
        <v>0</v>
      </c>
      <c r="Q640" s="190">
        <v>0</v>
      </c>
      <c r="R640" s="190">
        <f>Q640*H640</f>
        <v>0</v>
      </c>
      <c r="S640" s="190">
        <v>0.1104</v>
      </c>
      <c r="T640" s="190">
        <f>S640*H640</f>
        <v>0.33119999999999999</v>
      </c>
      <c r="U640" s="191" t="s">
        <v>18</v>
      </c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R640" s="192" t="s">
        <v>343</v>
      </c>
      <c r="AT640" s="192" t="s">
        <v>212</v>
      </c>
      <c r="AU640" s="192" t="s">
        <v>80</v>
      </c>
      <c r="AY640" s="21" t="s">
        <v>208</v>
      </c>
      <c r="BE640" s="193">
        <f>IF(N640="základní",J640,0)</f>
        <v>0</v>
      </c>
      <c r="BF640" s="193">
        <f>IF(N640="snížená",J640,0)</f>
        <v>0</v>
      </c>
      <c r="BG640" s="193">
        <f>IF(N640="zákl. přenesená",J640,0)</f>
        <v>0</v>
      </c>
      <c r="BH640" s="193">
        <f>IF(N640="sníž. přenesená",J640,0)</f>
        <v>0</v>
      </c>
      <c r="BI640" s="193">
        <f>IF(N640="nulová",J640,0)</f>
        <v>0</v>
      </c>
      <c r="BJ640" s="21" t="s">
        <v>76</v>
      </c>
      <c r="BK640" s="193">
        <f>ROUND(I640*H640,2)</f>
        <v>0</v>
      </c>
      <c r="BL640" s="21" t="s">
        <v>343</v>
      </c>
      <c r="BM640" s="192" t="s">
        <v>890</v>
      </c>
    </row>
    <row r="641" spans="1:65" s="2" customFormat="1" ht="11.25">
      <c r="A641" s="38"/>
      <c r="B641" s="39"/>
      <c r="C641" s="40"/>
      <c r="D641" s="194" t="s">
        <v>217</v>
      </c>
      <c r="E641" s="40"/>
      <c r="F641" s="195" t="s">
        <v>891</v>
      </c>
      <c r="G641" s="40"/>
      <c r="H641" s="40"/>
      <c r="I641" s="196"/>
      <c r="J641" s="40"/>
      <c r="K641" s="40"/>
      <c r="L641" s="43"/>
      <c r="M641" s="197"/>
      <c r="N641" s="198"/>
      <c r="O641" s="68"/>
      <c r="P641" s="68"/>
      <c r="Q641" s="68"/>
      <c r="R641" s="68"/>
      <c r="S641" s="68"/>
      <c r="T641" s="68"/>
      <c r="U641" s="69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T641" s="21" t="s">
        <v>217</v>
      </c>
      <c r="AU641" s="21" t="s">
        <v>80</v>
      </c>
    </row>
    <row r="642" spans="1:65" s="2" customFormat="1" ht="11.25">
      <c r="A642" s="38"/>
      <c r="B642" s="39"/>
      <c r="C642" s="40"/>
      <c r="D642" s="199" t="s">
        <v>219</v>
      </c>
      <c r="E642" s="40"/>
      <c r="F642" s="200" t="s">
        <v>892</v>
      </c>
      <c r="G642" s="40"/>
      <c r="H642" s="40"/>
      <c r="I642" s="196"/>
      <c r="J642" s="40"/>
      <c r="K642" s="40"/>
      <c r="L642" s="43"/>
      <c r="M642" s="197"/>
      <c r="N642" s="198"/>
      <c r="O642" s="68"/>
      <c r="P642" s="68"/>
      <c r="Q642" s="68"/>
      <c r="R642" s="68"/>
      <c r="S642" s="68"/>
      <c r="T642" s="68"/>
      <c r="U642" s="69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T642" s="21" t="s">
        <v>219</v>
      </c>
      <c r="AU642" s="21" t="s">
        <v>80</v>
      </c>
    </row>
    <row r="643" spans="1:65" s="14" customFormat="1" ht="11.25">
      <c r="B643" s="211"/>
      <c r="C643" s="212"/>
      <c r="D643" s="194" t="s">
        <v>221</v>
      </c>
      <c r="E643" s="213" t="s">
        <v>18</v>
      </c>
      <c r="F643" s="214" t="s">
        <v>83</v>
      </c>
      <c r="G643" s="212"/>
      <c r="H643" s="215">
        <v>3</v>
      </c>
      <c r="I643" s="216"/>
      <c r="J643" s="212"/>
      <c r="K643" s="212"/>
      <c r="L643" s="217"/>
      <c r="M643" s="218"/>
      <c r="N643" s="219"/>
      <c r="O643" s="219"/>
      <c r="P643" s="219"/>
      <c r="Q643" s="219"/>
      <c r="R643" s="219"/>
      <c r="S643" s="219"/>
      <c r="T643" s="219"/>
      <c r="U643" s="220"/>
      <c r="AT643" s="221" t="s">
        <v>221</v>
      </c>
      <c r="AU643" s="221" t="s">
        <v>80</v>
      </c>
      <c r="AV643" s="14" t="s">
        <v>80</v>
      </c>
      <c r="AW643" s="14" t="s">
        <v>33</v>
      </c>
      <c r="AX643" s="14" t="s">
        <v>76</v>
      </c>
      <c r="AY643" s="221" t="s">
        <v>208</v>
      </c>
    </row>
    <row r="644" spans="1:65" s="12" customFormat="1" ht="22.9" customHeight="1">
      <c r="B644" s="166"/>
      <c r="C644" s="167"/>
      <c r="D644" s="168" t="s">
        <v>70</v>
      </c>
      <c r="E644" s="180" t="s">
        <v>893</v>
      </c>
      <c r="F644" s="180" t="s">
        <v>894</v>
      </c>
      <c r="G644" s="167"/>
      <c r="H644" s="167"/>
      <c r="I644" s="170"/>
      <c r="J644" s="181">
        <f>BK644</f>
        <v>0</v>
      </c>
      <c r="K644" s="167"/>
      <c r="L644" s="172"/>
      <c r="M644" s="173"/>
      <c r="N644" s="174"/>
      <c r="O644" s="174"/>
      <c r="P644" s="175">
        <f>SUM(P645:P649)</f>
        <v>0</v>
      </c>
      <c r="Q644" s="174"/>
      <c r="R644" s="175">
        <f>SUM(R645:R649)</f>
        <v>0</v>
      </c>
      <c r="S644" s="174"/>
      <c r="T644" s="175">
        <f>SUM(T645:T649)</f>
        <v>4.2000000000000003E-2</v>
      </c>
      <c r="U644" s="176"/>
      <c r="AR644" s="177" t="s">
        <v>80</v>
      </c>
      <c r="AT644" s="178" t="s">
        <v>70</v>
      </c>
      <c r="AU644" s="178" t="s">
        <v>76</v>
      </c>
      <c r="AY644" s="177" t="s">
        <v>208</v>
      </c>
      <c r="BK644" s="179">
        <f>SUM(BK645:BK649)</f>
        <v>0</v>
      </c>
    </row>
    <row r="645" spans="1:65" s="2" customFormat="1" ht="16.5" customHeight="1">
      <c r="A645" s="38"/>
      <c r="B645" s="39"/>
      <c r="C645" s="182" t="s">
        <v>895</v>
      </c>
      <c r="D645" s="182" t="s">
        <v>212</v>
      </c>
      <c r="E645" s="183" t="s">
        <v>896</v>
      </c>
      <c r="F645" s="184" t="s">
        <v>897</v>
      </c>
      <c r="G645" s="185" t="s">
        <v>129</v>
      </c>
      <c r="H645" s="186">
        <v>2.1</v>
      </c>
      <c r="I645" s="187"/>
      <c r="J645" s="186">
        <f>ROUND(I645*H645,2)</f>
        <v>0</v>
      </c>
      <c r="K645" s="184" t="s">
        <v>215</v>
      </c>
      <c r="L645" s="43"/>
      <c r="M645" s="188" t="s">
        <v>18</v>
      </c>
      <c r="N645" s="189" t="s">
        <v>42</v>
      </c>
      <c r="O645" s="68"/>
      <c r="P645" s="190">
        <f>O645*H645</f>
        <v>0</v>
      </c>
      <c r="Q645" s="190">
        <v>0</v>
      </c>
      <c r="R645" s="190">
        <f>Q645*H645</f>
        <v>0</v>
      </c>
      <c r="S645" s="190">
        <v>0.02</v>
      </c>
      <c r="T645" s="190">
        <f>S645*H645</f>
        <v>4.2000000000000003E-2</v>
      </c>
      <c r="U645" s="191" t="s">
        <v>18</v>
      </c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R645" s="192" t="s">
        <v>343</v>
      </c>
      <c r="AT645" s="192" t="s">
        <v>212</v>
      </c>
      <c r="AU645" s="192" t="s">
        <v>80</v>
      </c>
      <c r="AY645" s="21" t="s">
        <v>208</v>
      </c>
      <c r="BE645" s="193">
        <f>IF(N645="základní",J645,0)</f>
        <v>0</v>
      </c>
      <c r="BF645" s="193">
        <f>IF(N645="snížená",J645,0)</f>
        <v>0</v>
      </c>
      <c r="BG645" s="193">
        <f>IF(N645="zákl. přenesená",J645,0)</f>
        <v>0</v>
      </c>
      <c r="BH645" s="193">
        <f>IF(N645="sníž. přenesená",J645,0)</f>
        <v>0</v>
      </c>
      <c r="BI645" s="193">
        <f>IF(N645="nulová",J645,0)</f>
        <v>0</v>
      </c>
      <c r="BJ645" s="21" t="s">
        <v>76</v>
      </c>
      <c r="BK645" s="193">
        <f>ROUND(I645*H645,2)</f>
        <v>0</v>
      </c>
      <c r="BL645" s="21" t="s">
        <v>343</v>
      </c>
      <c r="BM645" s="192" t="s">
        <v>898</v>
      </c>
    </row>
    <row r="646" spans="1:65" s="2" customFormat="1" ht="11.25">
      <c r="A646" s="38"/>
      <c r="B646" s="39"/>
      <c r="C646" s="40"/>
      <c r="D646" s="194" t="s">
        <v>217</v>
      </c>
      <c r="E646" s="40"/>
      <c r="F646" s="195" t="s">
        <v>897</v>
      </c>
      <c r="G646" s="40"/>
      <c r="H646" s="40"/>
      <c r="I646" s="196"/>
      <c r="J646" s="40"/>
      <c r="K646" s="40"/>
      <c r="L646" s="43"/>
      <c r="M646" s="197"/>
      <c r="N646" s="198"/>
      <c r="O646" s="68"/>
      <c r="P646" s="68"/>
      <c r="Q646" s="68"/>
      <c r="R646" s="68"/>
      <c r="S646" s="68"/>
      <c r="T646" s="68"/>
      <c r="U646" s="69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T646" s="21" t="s">
        <v>217</v>
      </c>
      <c r="AU646" s="21" t="s">
        <v>80</v>
      </c>
    </row>
    <row r="647" spans="1:65" s="2" customFormat="1" ht="11.25">
      <c r="A647" s="38"/>
      <c r="B647" s="39"/>
      <c r="C647" s="40"/>
      <c r="D647" s="199" t="s">
        <v>219</v>
      </c>
      <c r="E647" s="40"/>
      <c r="F647" s="200" t="s">
        <v>899</v>
      </c>
      <c r="G647" s="40"/>
      <c r="H647" s="40"/>
      <c r="I647" s="196"/>
      <c r="J647" s="40"/>
      <c r="K647" s="40"/>
      <c r="L647" s="43"/>
      <c r="M647" s="197"/>
      <c r="N647" s="198"/>
      <c r="O647" s="68"/>
      <c r="P647" s="68"/>
      <c r="Q647" s="68"/>
      <c r="R647" s="68"/>
      <c r="S647" s="68"/>
      <c r="T647" s="68"/>
      <c r="U647" s="69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T647" s="21" t="s">
        <v>219</v>
      </c>
      <c r="AU647" s="21" t="s">
        <v>80</v>
      </c>
    </row>
    <row r="648" spans="1:65" s="13" customFormat="1" ht="11.25">
      <c r="B648" s="201"/>
      <c r="C648" s="202"/>
      <c r="D648" s="194" t="s">
        <v>221</v>
      </c>
      <c r="E648" s="203" t="s">
        <v>18</v>
      </c>
      <c r="F648" s="204" t="s">
        <v>406</v>
      </c>
      <c r="G648" s="202"/>
      <c r="H648" s="203" t="s">
        <v>18</v>
      </c>
      <c r="I648" s="205"/>
      <c r="J648" s="202"/>
      <c r="K648" s="202"/>
      <c r="L648" s="206"/>
      <c r="M648" s="207"/>
      <c r="N648" s="208"/>
      <c r="O648" s="208"/>
      <c r="P648" s="208"/>
      <c r="Q648" s="208"/>
      <c r="R648" s="208"/>
      <c r="S648" s="208"/>
      <c r="T648" s="208"/>
      <c r="U648" s="209"/>
      <c r="AT648" s="210" t="s">
        <v>221</v>
      </c>
      <c r="AU648" s="210" t="s">
        <v>80</v>
      </c>
      <c r="AV648" s="13" t="s">
        <v>76</v>
      </c>
      <c r="AW648" s="13" t="s">
        <v>33</v>
      </c>
      <c r="AX648" s="13" t="s">
        <v>71</v>
      </c>
      <c r="AY648" s="210" t="s">
        <v>208</v>
      </c>
    </row>
    <row r="649" spans="1:65" s="14" customFormat="1" ht="11.25">
      <c r="B649" s="211"/>
      <c r="C649" s="212"/>
      <c r="D649" s="194" t="s">
        <v>221</v>
      </c>
      <c r="E649" s="213" t="s">
        <v>18</v>
      </c>
      <c r="F649" s="214" t="s">
        <v>900</v>
      </c>
      <c r="G649" s="212"/>
      <c r="H649" s="215">
        <v>2.1</v>
      </c>
      <c r="I649" s="216"/>
      <c r="J649" s="212"/>
      <c r="K649" s="212"/>
      <c r="L649" s="217"/>
      <c r="M649" s="218"/>
      <c r="N649" s="219"/>
      <c r="O649" s="219"/>
      <c r="P649" s="219"/>
      <c r="Q649" s="219"/>
      <c r="R649" s="219"/>
      <c r="S649" s="219"/>
      <c r="T649" s="219"/>
      <c r="U649" s="220"/>
      <c r="AT649" s="221" t="s">
        <v>221</v>
      </c>
      <c r="AU649" s="221" t="s">
        <v>80</v>
      </c>
      <c r="AV649" s="14" t="s">
        <v>80</v>
      </c>
      <c r="AW649" s="14" t="s">
        <v>33</v>
      </c>
      <c r="AX649" s="14" t="s">
        <v>76</v>
      </c>
      <c r="AY649" s="221" t="s">
        <v>208</v>
      </c>
    </row>
    <row r="650" spans="1:65" s="12" customFormat="1" ht="22.9" customHeight="1">
      <c r="B650" s="166"/>
      <c r="C650" s="167"/>
      <c r="D650" s="168" t="s">
        <v>70</v>
      </c>
      <c r="E650" s="180" t="s">
        <v>901</v>
      </c>
      <c r="F650" s="180" t="s">
        <v>902</v>
      </c>
      <c r="G650" s="167"/>
      <c r="H650" s="167"/>
      <c r="I650" s="170"/>
      <c r="J650" s="181">
        <f>BK650</f>
        <v>0</v>
      </c>
      <c r="K650" s="167"/>
      <c r="L650" s="172"/>
      <c r="M650" s="173"/>
      <c r="N650" s="174"/>
      <c r="O650" s="174"/>
      <c r="P650" s="175">
        <f>SUM(P651:P658)</f>
        <v>0</v>
      </c>
      <c r="Q650" s="174"/>
      <c r="R650" s="175">
        <f>SUM(R651:R658)</f>
        <v>0</v>
      </c>
      <c r="S650" s="174"/>
      <c r="T650" s="175">
        <f>SUM(T651:T658)</f>
        <v>0.70955400000000002</v>
      </c>
      <c r="U650" s="176"/>
      <c r="AR650" s="177" t="s">
        <v>80</v>
      </c>
      <c r="AT650" s="178" t="s">
        <v>70</v>
      </c>
      <c r="AU650" s="178" t="s">
        <v>76</v>
      </c>
      <c r="AY650" s="177" t="s">
        <v>208</v>
      </c>
      <c r="BK650" s="179">
        <f>SUM(BK651:BK658)</f>
        <v>0</v>
      </c>
    </row>
    <row r="651" spans="1:65" s="2" customFormat="1" ht="24.2" customHeight="1">
      <c r="A651" s="38"/>
      <c r="B651" s="39"/>
      <c r="C651" s="182" t="s">
        <v>903</v>
      </c>
      <c r="D651" s="182" t="s">
        <v>212</v>
      </c>
      <c r="E651" s="183" t="s">
        <v>904</v>
      </c>
      <c r="F651" s="184" t="s">
        <v>905</v>
      </c>
      <c r="G651" s="185" t="s">
        <v>129</v>
      </c>
      <c r="H651" s="186">
        <v>214.97</v>
      </c>
      <c r="I651" s="187"/>
      <c r="J651" s="186">
        <f>ROUND(I651*H651,2)</f>
        <v>0</v>
      </c>
      <c r="K651" s="184" t="s">
        <v>215</v>
      </c>
      <c r="L651" s="43"/>
      <c r="M651" s="188" t="s">
        <v>18</v>
      </c>
      <c r="N651" s="189" t="s">
        <v>42</v>
      </c>
      <c r="O651" s="68"/>
      <c r="P651" s="190">
        <f>O651*H651</f>
        <v>0</v>
      </c>
      <c r="Q651" s="190">
        <v>0</v>
      </c>
      <c r="R651" s="190">
        <f>Q651*H651</f>
        <v>0</v>
      </c>
      <c r="S651" s="190">
        <v>3.0000000000000001E-3</v>
      </c>
      <c r="T651" s="190">
        <f>S651*H651</f>
        <v>0.64490999999999998</v>
      </c>
      <c r="U651" s="191" t="s">
        <v>18</v>
      </c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R651" s="192" t="s">
        <v>343</v>
      </c>
      <c r="AT651" s="192" t="s">
        <v>212</v>
      </c>
      <c r="AU651" s="192" t="s">
        <v>80</v>
      </c>
      <c r="AY651" s="21" t="s">
        <v>208</v>
      </c>
      <c r="BE651" s="193">
        <f>IF(N651="základní",J651,0)</f>
        <v>0</v>
      </c>
      <c r="BF651" s="193">
        <f>IF(N651="snížená",J651,0)</f>
        <v>0</v>
      </c>
      <c r="BG651" s="193">
        <f>IF(N651="zákl. přenesená",J651,0)</f>
        <v>0</v>
      </c>
      <c r="BH651" s="193">
        <f>IF(N651="sníž. přenesená",J651,0)</f>
        <v>0</v>
      </c>
      <c r="BI651" s="193">
        <f>IF(N651="nulová",J651,0)</f>
        <v>0</v>
      </c>
      <c r="BJ651" s="21" t="s">
        <v>76</v>
      </c>
      <c r="BK651" s="193">
        <f>ROUND(I651*H651,2)</f>
        <v>0</v>
      </c>
      <c r="BL651" s="21" t="s">
        <v>343</v>
      </c>
      <c r="BM651" s="192" t="s">
        <v>906</v>
      </c>
    </row>
    <row r="652" spans="1:65" s="2" customFormat="1" ht="11.25">
      <c r="A652" s="38"/>
      <c r="B652" s="39"/>
      <c r="C652" s="40"/>
      <c r="D652" s="194" t="s">
        <v>217</v>
      </c>
      <c r="E652" s="40"/>
      <c r="F652" s="195" t="s">
        <v>907</v>
      </c>
      <c r="G652" s="40"/>
      <c r="H652" s="40"/>
      <c r="I652" s="196"/>
      <c r="J652" s="40"/>
      <c r="K652" s="40"/>
      <c r="L652" s="43"/>
      <c r="M652" s="197"/>
      <c r="N652" s="198"/>
      <c r="O652" s="68"/>
      <c r="P652" s="68"/>
      <c r="Q652" s="68"/>
      <c r="R652" s="68"/>
      <c r="S652" s="68"/>
      <c r="T652" s="68"/>
      <c r="U652" s="69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T652" s="21" t="s">
        <v>217</v>
      </c>
      <c r="AU652" s="21" t="s">
        <v>80</v>
      </c>
    </row>
    <row r="653" spans="1:65" s="2" customFormat="1" ht="11.25">
      <c r="A653" s="38"/>
      <c r="B653" s="39"/>
      <c r="C653" s="40"/>
      <c r="D653" s="199" t="s">
        <v>219</v>
      </c>
      <c r="E653" s="40"/>
      <c r="F653" s="200" t="s">
        <v>908</v>
      </c>
      <c r="G653" s="40"/>
      <c r="H653" s="40"/>
      <c r="I653" s="196"/>
      <c r="J653" s="40"/>
      <c r="K653" s="40"/>
      <c r="L653" s="43"/>
      <c r="M653" s="197"/>
      <c r="N653" s="198"/>
      <c r="O653" s="68"/>
      <c r="P653" s="68"/>
      <c r="Q653" s="68"/>
      <c r="R653" s="68"/>
      <c r="S653" s="68"/>
      <c r="T653" s="68"/>
      <c r="U653" s="69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T653" s="21" t="s">
        <v>219</v>
      </c>
      <c r="AU653" s="21" t="s">
        <v>80</v>
      </c>
    </row>
    <row r="654" spans="1:65" s="14" customFormat="1" ht="11.25">
      <c r="B654" s="211"/>
      <c r="C654" s="212"/>
      <c r="D654" s="194" t="s">
        <v>221</v>
      </c>
      <c r="E654" s="213" t="s">
        <v>18</v>
      </c>
      <c r="F654" s="214" t="s">
        <v>138</v>
      </c>
      <c r="G654" s="212"/>
      <c r="H654" s="215">
        <v>214.97</v>
      </c>
      <c r="I654" s="216"/>
      <c r="J654" s="212"/>
      <c r="K654" s="212"/>
      <c r="L654" s="217"/>
      <c r="M654" s="218"/>
      <c r="N654" s="219"/>
      <c r="O654" s="219"/>
      <c r="P654" s="219"/>
      <c r="Q654" s="219"/>
      <c r="R654" s="219"/>
      <c r="S654" s="219"/>
      <c r="T654" s="219"/>
      <c r="U654" s="220"/>
      <c r="AT654" s="221" t="s">
        <v>221</v>
      </c>
      <c r="AU654" s="221" t="s">
        <v>80</v>
      </c>
      <c r="AV654" s="14" t="s">
        <v>80</v>
      </c>
      <c r="AW654" s="14" t="s">
        <v>33</v>
      </c>
      <c r="AX654" s="14" t="s">
        <v>76</v>
      </c>
      <c r="AY654" s="221" t="s">
        <v>208</v>
      </c>
    </row>
    <row r="655" spans="1:65" s="2" customFormat="1" ht="21.75" customHeight="1">
      <c r="A655" s="38"/>
      <c r="B655" s="39"/>
      <c r="C655" s="182" t="s">
        <v>909</v>
      </c>
      <c r="D655" s="182" t="s">
        <v>212</v>
      </c>
      <c r="E655" s="183" t="s">
        <v>910</v>
      </c>
      <c r="F655" s="184" t="s">
        <v>911</v>
      </c>
      <c r="G655" s="185" t="s">
        <v>331</v>
      </c>
      <c r="H655" s="186">
        <v>215.48</v>
      </c>
      <c r="I655" s="187"/>
      <c r="J655" s="186">
        <f>ROUND(I655*H655,2)</f>
        <v>0</v>
      </c>
      <c r="K655" s="184" t="s">
        <v>215</v>
      </c>
      <c r="L655" s="43"/>
      <c r="M655" s="188" t="s">
        <v>18</v>
      </c>
      <c r="N655" s="189" t="s">
        <v>42</v>
      </c>
      <c r="O655" s="68"/>
      <c r="P655" s="190">
        <f>O655*H655</f>
        <v>0</v>
      </c>
      <c r="Q655" s="190">
        <v>0</v>
      </c>
      <c r="R655" s="190">
        <f>Q655*H655</f>
        <v>0</v>
      </c>
      <c r="S655" s="190">
        <v>2.9999999999999997E-4</v>
      </c>
      <c r="T655" s="190">
        <f>S655*H655</f>
        <v>6.4643999999999993E-2</v>
      </c>
      <c r="U655" s="191" t="s">
        <v>18</v>
      </c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R655" s="192" t="s">
        <v>343</v>
      </c>
      <c r="AT655" s="192" t="s">
        <v>212</v>
      </c>
      <c r="AU655" s="192" t="s">
        <v>80</v>
      </c>
      <c r="AY655" s="21" t="s">
        <v>208</v>
      </c>
      <c r="BE655" s="193">
        <f>IF(N655="základní",J655,0)</f>
        <v>0</v>
      </c>
      <c r="BF655" s="193">
        <f>IF(N655="snížená",J655,0)</f>
        <v>0</v>
      </c>
      <c r="BG655" s="193">
        <f>IF(N655="zákl. přenesená",J655,0)</f>
        <v>0</v>
      </c>
      <c r="BH655" s="193">
        <f>IF(N655="sníž. přenesená",J655,0)</f>
        <v>0</v>
      </c>
      <c r="BI655" s="193">
        <f>IF(N655="nulová",J655,0)</f>
        <v>0</v>
      </c>
      <c r="BJ655" s="21" t="s">
        <v>76</v>
      </c>
      <c r="BK655" s="193">
        <f>ROUND(I655*H655,2)</f>
        <v>0</v>
      </c>
      <c r="BL655" s="21" t="s">
        <v>343</v>
      </c>
      <c r="BM655" s="192" t="s">
        <v>912</v>
      </c>
    </row>
    <row r="656" spans="1:65" s="2" customFormat="1" ht="11.25">
      <c r="A656" s="38"/>
      <c r="B656" s="39"/>
      <c r="C656" s="40"/>
      <c r="D656" s="194" t="s">
        <v>217</v>
      </c>
      <c r="E656" s="40"/>
      <c r="F656" s="195" t="s">
        <v>913</v>
      </c>
      <c r="G656" s="40"/>
      <c r="H656" s="40"/>
      <c r="I656" s="196"/>
      <c r="J656" s="40"/>
      <c r="K656" s="40"/>
      <c r="L656" s="43"/>
      <c r="M656" s="197"/>
      <c r="N656" s="198"/>
      <c r="O656" s="68"/>
      <c r="P656" s="68"/>
      <c r="Q656" s="68"/>
      <c r="R656" s="68"/>
      <c r="S656" s="68"/>
      <c r="T656" s="68"/>
      <c r="U656" s="69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T656" s="21" t="s">
        <v>217</v>
      </c>
      <c r="AU656" s="21" t="s">
        <v>80</v>
      </c>
    </row>
    <row r="657" spans="1:65" s="2" customFormat="1" ht="11.25">
      <c r="A657" s="38"/>
      <c r="B657" s="39"/>
      <c r="C657" s="40"/>
      <c r="D657" s="199" t="s">
        <v>219</v>
      </c>
      <c r="E657" s="40"/>
      <c r="F657" s="200" t="s">
        <v>914</v>
      </c>
      <c r="G657" s="40"/>
      <c r="H657" s="40"/>
      <c r="I657" s="196"/>
      <c r="J657" s="40"/>
      <c r="K657" s="40"/>
      <c r="L657" s="43"/>
      <c r="M657" s="197"/>
      <c r="N657" s="198"/>
      <c r="O657" s="68"/>
      <c r="P657" s="68"/>
      <c r="Q657" s="68"/>
      <c r="R657" s="68"/>
      <c r="S657" s="68"/>
      <c r="T657" s="68"/>
      <c r="U657" s="69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T657" s="21" t="s">
        <v>219</v>
      </c>
      <c r="AU657" s="21" t="s">
        <v>80</v>
      </c>
    </row>
    <row r="658" spans="1:65" s="14" customFormat="1" ht="11.25">
      <c r="B658" s="211"/>
      <c r="C658" s="212"/>
      <c r="D658" s="194" t="s">
        <v>221</v>
      </c>
      <c r="E658" s="213" t="s">
        <v>18</v>
      </c>
      <c r="F658" s="214" t="s">
        <v>155</v>
      </c>
      <c r="G658" s="212"/>
      <c r="H658" s="215">
        <v>215.48</v>
      </c>
      <c r="I658" s="216"/>
      <c r="J658" s="212"/>
      <c r="K658" s="212"/>
      <c r="L658" s="217"/>
      <c r="M658" s="218"/>
      <c r="N658" s="219"/>
      <c r="O658" s="219"/>
      <c r="P658" s="219"/>
      <c r="Q658" s="219"/>
      <c r="R658" s="219"/>
      <c r="S658" s="219"/>
      <c r="T658" s="219"/>
      <c r="U658" s="220"/>
      <c r="AT658" s="221" t="s">
        <v>221</v>
      </c>
      <c r="AU658" s="221" t="s">
        <v>80</v>
      </c>
      <c r="AV658" s="14" t="s">
        <v>80</v>
      </c>
      <c r="AW658" s="14" t="s">
        <v>33</v>
      </c>
      <c r="AX658" s="14" t="s">
        <v>76</v>
      </c>
      <c r="AY658" s="221" t="s">
        <v>208</v>
      </c>
    </row>
    <row r="659" spans="1:65" s="12" customFormat="1" ht="22.9" customHeight="1">
      <c r="B659" s="166"/>
      <c r="C659" s="167"/>
      <c r="D659" s="168" t="s">
        <v>70</v>
      </c>
      <c r="E659" s="180" t="s">
        <v>915</v>
      </c>
      <c r="F659" s="180" t="s">
        <v>916</v>
      </c>
      <c r="G659" s="167"/>
      <c r="H659" s="167"/>
      <c r="I659" s="170"/>
      <c r="J659" s="181">
        <f>BK659</f>
        <v>0</v>
      </c>
      <c r="K659" s="167"/>
      <c r="L659" s="172"/>
      <c r="M659" s="173"/>
      <c r="N659" s="174"/>
      <c r="O659" s="174"/>
      <c r="P659" s="175">
        <f>SUM(P660:P664)</f>
        <v>0</v>
      </c>
      <c r="Q659" s="174"/>
      <c r="R659" s="175">
        <f>SUM(R660:R664)</f>
        <v>0</v>
      </c>
      <c r="S659" s="174"/>
      <c r="T659" s="175">
        <f>SUM(T660:T664)</f>
        <v>7.1999999999999998E-3</v>
      </c>
      <c r="U659" s="176"/>
      <c r="AR659" s="177" t="s">
        <v>80</v>
      </c>
      <c r="AT659" s="178" t="s">
        <v>70</v>
      </c>
      <c r="AU659" s="178" t="s">
        <v>76</v>
      </c>
      <c r="AY659" s="177" t="s">
        <v>208</v>
      </c>
      <c r="BK659" s="179">
        <f>SUM(BK660:BK664)</f>
        <v>0</v>
      </c>
    </row>
    <row r="660" spans="1:65" s="2" customFormat="1" ht="16.5" customHeight="1">
      <c r="A660" s="38"/>
      <c r="B660" s="39"/>
      <c r="C660" s="182" t="s">
        <v>917</v>
      </c>
      <c r="D660" s="182" t="s">
        <v>212</v>
      </c>
      <c r="E660" s="183" t="s">
        <v>918</v>
      </c>
      <c r="F660" s="184" t="s">
        <v>919</v>
      </c>
      <c r="G660" s="185" t="s">
        <v>129</v>
      </c>
      <c r="H660" s="186">
        <v>0.96</v>
      </c>
      <c r="I660" s="187"/>
      <c r="J660" s="186">
        <f>ROUND(I660*H660,2)</f>
        <v>0</v>
      </c>
      <c r="K660" s="184" t="s">
        <v>215</v>
      </c>
      <c r="L660" s="43"/>
      <c r="M660" s="188" t="s">
        <v>18</v>
      </c>
      <c r="N660" s="189" t="s">
        <v>42</v>
      </c>
      <c r="O660" s="68"/>
      <c r="P660" s="190">
        <f>O660*H660</f>
        <v>0</v>
      </c>
      <c r="Q660" s="190">
        <v>0</v>
      </c>
      <c r="R660" s="190">
        <f>Q660*H660</f>
        <v>0</v>
      </c>
      <c r="S660" s="190">
        <v>7.4999999999999997E-3</v>
      </c>
      <c r="T660" s="190">
        <f>S660*H660</f>
        <v>7.1999999999999998E-3</v>
      </c>
      <c r="U660" s="191" t="s">
        <v>18</v>
      </c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R660" s="192" t="s">
        <v>89</v>
      </c>
      <c r="AT660" s="192" t="s">
        <v>212</v>
      </c>
      <c r="AU660" s="192" t="s">
        <v>80</v>
      </c>
      <c r="AY660" s="21" t="s">
        <v>208</v>
      </c>
      <c r="BE660" s="193">
        <f>IF(N660="základní",J660,0)</f>
        <v>0</v>
      </c>
      <c r="BF660" s="193">
        <f>IF(N660="snížená",J660,0)</f>
        <v>0</v>
      </c>
      <c r="BG660" s="193">
        <f>IF(N660="zákl. přenesená",J660,0)</f>
        <v>0</v>
      </c>
      <c r="BH660" s="193">
        <f>IF(N660="sníž. přenesená",J660,0)</f>
        <v>0</v>
      </c>
      <c r="BI660" s="193">
        <f>IF(N660="nulová",J660,0)</f>
        <v>0</v>
      </c>
      <c r="BJ660" s="21" t="s">
        <v>76</v>
      </c>
      <c r="BK660" s="193">
        <f>ROUND(I660*H660,2)</f>
        <v>0</v>
      </c>
      <c r="BL660" s="21" t="s">
        <v>89</v>
      </c>
      <c r="BM660" s="192" t="s">
        <v>920</v>
      </c>
    </row>
    <row r="661" spans="1:65" s="2" customFormat="1" ht="11.25">
      <c r="A661" s="38"/>
      <c r="B661" s="39"/>
      <c r="C661" s="40"/>
      <c r="D661" s="194" t="s">
        <v>217</v>
      </c>
      <c r="E661" s="40"/>
      <c r="F661" s="195" t="s">
        <v>921</v>
      </c>
      <c r="G661" s="40"/>
      <c r="H661" s="40"/>
      <c r="I661" s="196"/>
      <c r="J661" s="40"/>
      <c r="K661" s="40"/>
      <c r="L661" s="43"/>
      <c r="M661" s="197"/>
      <c r="N661" s="198"/>
      <c r="O661" s="68"/>
      <c r="P661" s="68"/>
      <c r="Q661" s="68"/>
      <c r="R661" s="68"/>
      <c r="S661" s="68"/>
      <c r="T661" s="68"/>
      <c r="U661" s="69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T661" s="21" t="s">
        <v>217</v>
      </c>
      <c r="AU661" s="21" t="s">
        <v>80</v>
      </c>
    </row>
    <row r="662" spans="1:65" s="2" customFormat="1" ht="11.25">
      <c r="A662" s="38"/>
      <c r="B662" s="39"/>
      <c r="C662" s="40"/>
      <c r="D662" s="199" t="s">
        <v>219</v>
      </c>
      <c r="E662" s="40"/>
      <c r="F662" s="200" t="s">
        <v>922</v>
      </c>
      <c r="G662" s="40"/>
      <c r="H662" s="40"/>
      <c r="I662" s="196"/>
      <c r="J662" s="40"/>
      <c r="K662" s="40"/>
      <c r="L662" s="43"/>
      <c r="M662" s="197"/>
      <c r="N662" s="198"/>
      <c r="O662" s="68"/>
      <c r="P662" s="68"/>
      <c r="Q662" s="68"/>
      <c r="R662" s="68"/>
      <c r="S662" s="68"/>
      <c r="T662" s="68"/>
      <c r="U662" s="69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T662" s="21" t="s">
        <v>219</v>
      </c>
      <c r="AU662" s="21" t="s">
        <v>80</v>
      </c>
    </row>
    <row r="663" spans="1:65" s="13" customFormat="1" ht="11.25">
      <c r="B663" s="201"/>
      <c r="C663" s="202"/>
      <c r="D663" s="194" t="s">
        <v>221</v>
      </c>
      <c r="E663" s="203" t="s">
        <v>18</v>
      </c>
      <c r="F663" s="204" t="s">
        <v>923</v>
      </c>
      <c r="G663" s="202"/>
      <c r="H663" s="203" t="s">
        <v>18</v>
      </c>
      <c r="I663" s="205"/>
      <c r="J663" s="202"/>
      <c r="K663" s="202"/>
      <c r="L663" s="206"/>
      <c r="M663" s="207"/>
      <c r="N663" s="208"/>
      <c r="O663" s="208"/>
      <c r="P663" s="208"/>
      <c r="Q663" s="208"/>
      <c r="R663" s="208"/>
      <c r="S663" s="208"/>
      <c r="T663" s="208"/>
      <c r="U663" s="209"/>
      <c r="AT663" s="210" t="s">
        <v>221</v>
      </c>
      <c r="AU663" s="210" t="s">
        <v>80</v>
      </c>
      <c r="AV663" s="13" t="s">
        <v>76</v>
      </c>
      <c r="AW663" s="13" t="s">
        <v>33</v>
      </c>
      <c r="AX663" s="13" t="s">
        <v>71</v>
      </c>
      <c r="AY663" s="210" t="s">
        <v>208</v>
      </c>
    </row>
    <row r="664" spans="1:65" s="14" customFormat="1" ht="11.25">
      <c r="B664" s="211"/>
      <c r="C664" s="212"/>
      <c r="D664" s="194" t="s">
        <v>221</v>
      </c>
      <c r="E664" s="213" t="s">
        <v>18</v>
      </c>
      <c r="F664" s="214" t="s">
        <v>924</v>
      </c>
      <c r="G664" s="212"/>
      <c r="H664" s="215">
        <v>0.96</v>
      </c>
      <c r="I664" s="216"/>
      <c r="J664" s="212"/>
      <c r="K664" s="212"/>
      <c r="L664" s="217"/>
      <c r="M664" s="218"/>
      <c r="N664" s="219"/>
      <c r="O664" s="219"/>
      <c r="P664" s="219"/>
      <c r="Q664" s="219"/>
      <c r="R664" s="219"/>
      <c r="S664" s="219"/>
      <c r="T664" s="219"/>
      <c r="U664" s="220"/>
      <c r="AT664" s="221" t="s">
        <v>221</v>
      </c>
      <c r="AU664" s="221" t="s">
        <v>80</v>
      </c>
      <c r="AV664" s="14" t="s">
        <v>80</v>
      </c>
      <c r="AW664" s="14" t="s">
        <v>33</v>
      </c>
      <c r="AX664" s="14" t="s">
        <v>76</v>
      </c>
      <c r="AY664" s="221" t="s">
        <v>208</v>
      </c>
    </row>
    <row r="665" spans="1:65" s="12" customFormat="1" ht="22.9" customHeight="1">
      <c r="B665" s="166"/>
      <c r="C665" s="167"/>
      <c r="D665" s="168" t="s">
        <v>70</v>
      </c>
      <c r="E665" s="180" t="s">
        <v>925</v>
      </c>
      <c r="F665" s="180" t="s">
        <v>926</v>
      </c>
      <c r="G665" s="167"/>
      <c r="H665" s="167"/>
      <c r="I665" s="170"/>
      <c r="J665" s="181">
        <f>BK665</f>
        <v>0</v>
      </c>
      <c r="K665" s="167"/>
      <c r="L665" s="172"/>
      <c r="M665" s="173"/>
      <c r="N665" s="174"/>
      <c r="O665" s="174"/>
      <c r="P665" s="175">
        <f>SUM(P666:P689)</f>
        <v>0</v>
      </c>
      <c r="Q665" s="174"/>
      <c r="R665" s="175">
        <f>SUM(R666:R689)</f>
        <v>0</v>
      </c>
      <c r="S665" s="174"/>
      <c r="T665" s="175">
        <f>SUM(T666:T689)</f>
        <v>0</v>
      </c>
      <c r="U665" s="176"/>
      <c r="AR665" s="177" t="s">
        <v>80</v>
      </c>
      <c r="AT665" s="178" t="s">
        <v>70</v>
      </c>
      <c r="AU665" s="178" t="s">
        <v>76</v>
      </c>
      <c r="AY665" s="177" t="s">
        <v>208</v>
      </c>
      <c r="BK665" s="179">
        <f>SUM(BK666:BK689)</f>
        <v>0</v>
      </c>
    </row>
    <row r="666" spans="1:65" s="2" customFormat="1" ht="16.5" customHeight="1">
      <c r="A666" s="38"/>
      <c r="B666" s="39"/>
      <c r="C666" s="182" t="s">
        <v>927</v>
      </c>
      <c r="D666" s="182" t="s">
        <v>212</v>
      </c>
      <c r="E666" s="183" t="s">
        <v>928</v>
      </c>
      <c r="F666" s="184" t="s">
        <v>929</v>
      </c>
      <c r="G666" s="185" t="s">
        <v>129</v>
      </c>
      <c r="H666" s="186">
        <v>202.51</v>
      </c>
      <c r="I666" s="187"/>
      <c r="J666" s="186">
        <f>ROUND(I666*H666,2)</f>
        <v>0</v>
      </c>
      <c r="K666" s="184" t="s">
        <v>215</v>
      </c>
      <c r="L666" s="43"/>
      <c r="M666" s="188" t="s">
        <v>18</v>
      </c>
      <c r="N666" s="189" t="s">
        <v>42</v>
      </c>
      <c r="O666" s="68"/>
      <c r="P666" s="190">
        <f>O666*H666</f>
        <v>0</v>
      </c>
      <c r="Q666" s="190">
        <v>0</v>
      </c>
      <c r="R666" s="190">
        <f>Q666*H666</f>
        <v>0</v>
      </c>
      <c r="S666" s="190">
        <v>0</v>
      </c>
      <c r="T666" s="190">
        <f>S666*H666</f>
        <v>0</v>
      </c>
      <c r="U666" s="191" t="s">
        <v>18</v>
      </c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R666" s="192" t="s">
        <v>343</v>
      </c>
      <c r="AT666" s="192" t="s">
        <v>212</v>
      </c>
      <c r="AU666" s="192" t="s">
        <v>80</v>
      </c>
      <c r="AY666" s="21" t="s">
        <v>208</v>
      </c>
      <c r="BE666" s="193">
        <f>IF(N666="základní",J666,0)</f>
        <v>0</v>
      </c>
      <c r="BF666" s="193">
        <f>IF(N666="snížená",J666,0)</f>
        <v>0</v>
      </c>
      <c r="BG666" s="193">
        <f>IF(N666="zákl. přenesená",J666,0)</f>
        <v>0</v>
      </c>
      <c r="BH666" s="193">
        <f>IF(N666="sníž. přenesená",J666,0)</f>
        <v>0</v>
      </c>
      <c r="BI666" s="193">
        <f>IF(N666="nulová",J666,0)</f>
        <v>0</v>
      </c>
      <c r="BJ666" s="21" t="s">
        <v>76</v>
      </c>
      <c r="BK666" s="193">
        <f>ROUND(I666*H666,2)</f>
        <v>0</v>
      </c>
      <c r="BL666" s="21" t="s">
        <v>343</v>
      </c>
      <c r="BM666" s="192" t="s">
        <v>930</v>
      </c>
    </row>
    <row r="667" spans="1:65" s="2" customFormat="1" ht="11.25">
      <c r="A667" s="38"/>
      <c r="B667" s="39"/>
      <c r="C667" s="40"/>
      <c r="D667" s="194" t="s">
        <v>217</v>
      </c>
      <c r="E667" s="40"/>
      <c r="F667" s="195" t="s">
        <v>931</v>
      </c>
      <c r="G667" s="40"/>
      <c r="H667" s="40"/>
      <c r="I667" s="196"/>
      <c r="J667" s="40"/>
      <c r="K667" s="40"/>
      <c r="L667" s="43"/>
      <c r="M667" s="197"/>
      <c r="N667" s="198"/>
      <c r="O667" s="68"/>
      <c r="P667" s="68"/>
      <c r="Q667" s="68"/>
      <c r="R667" s="68"/>
      <c r="S667" s="68"/>
      <c r="T667" s="68"/>
      <c r="U667" s="69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T667" s="21" t="s">
        <v>217</v>
      </c>
      <c r="AU667" s="21" t="s">
        <v>80</v>
      </c>
    </row>
    <row r="668" spans="1:65" s="2" customFormat="1" ht="11.25">
      <c r="A668" s="38"/>
      <c r="B668" s="39"/>
      <c r="C668" s="40"/>
      <c r="D668" s="199" t="s">
        <v>219</v>
      </c>
      <c r="E668" s="40"/>
      <c r="F668" s="200" t="s">
        <v>932</v>
      </c>
      <c r="G668" s="40"/>
      <c r="H668" s="40"/>
      <c r="I668" s="196"/>
      <c r="J668" s="40"/>
      <c r="K668" s="40"/>
      <c r="L668" s="43"/>
      <c r="M668" s="197"/>
      <c r="N668" s="198"/>
      <c r="O668" s="68"/>
      <c r="P668" s="68"/>
      <c r="Q668" s="68"/>
      <c r="R668" s="68"/>
      <c r="S668" s="68"/>
      <c r="T668" s="68"/>
      <c r="U668" s="69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T668" s="21" t="s">
        <v>219</v>
      </c>
      <c r="AU668" s="21" t="s">
        <v>80</v>
      </c>
    </row>
    <row r="669" spans="1:65" s="13" customFormat="1" ht="11.25">
      <c r="B669" s="201"/>
      <c r="C669" s="202"/>
      <c r="D669" s="194" t="s">
        <v>221</v>
      </c>
      <c r="E669" s="203" t="s">
        <v>18</v>
      </c>
      <c r="F669" s="204" t="s">
        <v>933</v>
      </c>
      <c r="G669" s="202"/>
      <c r="H669" s="203" t="s">
        <v>18</v>
      </c>
      <c r="I669" s="205"/>
      <c r="J669" s="202"/>
      <c r="K669" s="202"/>
      <c r="L669" s="206"/>
      <c r="M669" s="207"/>
      <c r="N669" s="208"/>
      <c r="O669" s="208"/>
      <c r="P669" s="208"/>
      <c r="Q669" s="208"/>
      <c r="R669" s="208"/>
      <c r="S669" s="208"/>
      <c r="T669" s="208"/>
      <c r="U669" s="209"/>
      <c r="AT669" s="210" t="s">
        <v>221</v>
      </c>
      <c r="AU669" s="210" t="s">
        <v>80</v>
      </c>
      <c r="AV669" s="13" t="s">
        <v>76</v>
      </c>
      <c r="AW669" s="13" t="s">
        <v>33</v>
      </c>
      <c r="AX669" s="13" t="s">
        <v>71</v>
      </c>
      <c r="AY669" s="210" t="s">
        <v>208</v>
      </c>
    </row>
    <row r="670" spans="1:65" s="14" customFormat="1" ht="11.25">
      <c r="B670" s="211"/>
      <c r="C670" s="212"/>
      <c r="D670" s="194" t="s">
        <v>221</v>
      </c>
      <c r="E670" s="213" t="s">
        <v>18</v>
      </c>
      <c r="F670" s="214" t="s">
        <v>934</v>
      </c>
      <c r="G670" s="212"/>
      <c r="H670" s="215">
        <v>24.99</v>
      </c>
      <c r="I670" s="216"/>
      <c r="J670" s="212"/>
      <c r="K670" s="212"/>
      <c r="L670" s="217"/>
      <c r="M670" s="218"/>
      <c r="N670" s="219"/>
      <c r="O670" s="219"/>
      <c r="P670" s="219"/>
      <c r="Q670" s="219"/>
      <c r="R670" s="219"/>
      <c r="S670" s="219"/>
      <c r="T670" s="219"/>
      <c r="U670" s="220"/>
      <c r="AT670" s="221" t="s">
        <v>221</v>
      </c>
      <c r="AU670" s="221" t="s">
        <v>80</v>
      </c>
      <c r="AV670" s="14" t="s">
        <v>80</v>
      </c>
      <c r="AW670" s="14" t="s">
        <v>33</v>
      </c>
      <c r="AX670" s="14" t="s">
        <v>71</v>
      </c>
      <c r="AY670" s="221" t="s">
        <v>208</v>
      </c>
    </row>
    <row r="671" spans="1:65" s="14" customFormat="1" ht="11.25">
      <c r="B671" s="211"/>
      <c r="C671" s="212"/>
      <c r="D671" s="194" t="s">
        <v>221</v>
      </c>
      <c r="E671" s="213" t="s">
        <v>18</v>
      </c>
      <c r="F671" s="214" t="s">
        <v>935</v>
      </c>
      <c r="G671" s="212"/>
      <c r="H671" s="215">
        <v>2.87</v>
      </c>
      <c r="I671" s="216"/>
      <c r="J671" s="212"/>
      <c r="K671" s="212"/>
      <c r="L671" s="217"/>
      <c r="M671" s="218"/>
      <c r="N671" s="219"/>
      <c r="O671" s="219"/>
      <c r="P671" s="219"/>
      <c r="Q671" s="219"/>
      <c r="R671" s="219"/>
      <c r="S671" s="219"/>
      <c r="T671" s="219"/>
      <c r="U671" s="220"/>
      <c r="AT671" s="221" t="s">
        <v>221</v>
      </c>
      <c r="AU671" s="221" t="s">
        <v>80</v>
      </c>
      <c r="AV671" s="14" t="s">
        <v>80</v>
      </c>
      <c r="AW671" s="14" t="s">
        <v>33</v>
      </c>
      <c r="AX671" s="14" t="s">
        <v>71</v>
      </c>
      <c r="AY671" s="221" t="s">
        <v>208</v>
      </c>
    </row>
    <row r="672" spans="1:65" s="13" customFormat="1" ht="11.25">
      <c r="B672" s="201"/>
      <c r="C672" s="202"/>
      <c r="D672" s="194" t="s">
        <v>221</v>
      </c>
      <c r="E672" s="203" t="s">
        <v>18</v>
      </c>
      <c r="F672" s="204" t="s">
        <v>245</v>
      </c>
      <c r="G672" s="202"/>
      <c r="H672" s="203" t="s">
        <v>18</v>
      </c>
      <c r="I672" s="205"/>
      <c r="J672" s="202"/>
      <c r="K672" s="202"/>
      <c r="L672" s="206"/>
      <c r="M672" s="207"/>
      <c r="N672" s="208"/>
      <c r="O672" s="208"/>
      <c r="P672" s="208"/>
      <c r="Q672" s="208"/>
      <c r="R672" s="208"/>
      <c r="S672" s="208"/>
      <c r="T672" s="208"/>
      <c r="U672" s="209"/>
      <c r="AT672" s="210" t="s">
        <v>221</v>
      </c>
      <c r="AU672" s="210" t="s">
        <v>80</v>
      </c>
      <c r="AV672" s="13" t="s">
        <v>76</v>
      </c>
      <c r="AW672" s="13" t="s">
        <v>33</v>
      </c>
      <c r="AX672" s="13" t="s">
        <v>71</v>
      </c>
      <c r="AY672" s="210" t="s">
        <v>208</v>
      </c>
    </row>
    <row r="673" spans="2:51" s="14" customFormat="1" ht="11.25">
      <c r="B673" s="211"/>
      <c r="C673" s="212"/>
      <c r="D673" s="194" t="s">
        <v>221</v>
      </c>
      <c r="E673" s="213" t="s">
        <v>18</v>
      </c>
      <c r="F673" s="214" t="s">
        <v>936</v>
      </c>
      <c r="G673" s="212"/>
      <c r="H673" s="215">
        <v>38.659999999999997</v>
      </c>
      <c r="I673" s="216"/>
      <c r="J673" s="212"/>
      <c r="K673" s="212"/>
      <c r="L673" s="217"/>
      <c r="M673" s="218"/>
      <c r="N673" s="219"/>
      <c r="O673" s="219"/>
      <c r="P673" s="219"/>
      <c r="Q673" s="219"/>
      <c r="R673" s="219"/>
      <c r="S673" s="219"/>
      <c r="T673" s="219"/>
      <c r="U673" s="220"/>
      <c r="AT673" s="221" t="s">
        <v>221</v>
      </c>
      <c r="AU673" s="221" t="s">
        <v>80</v>
      </c>
      <c r="AV673" s="14" t="s">
        <v>80</v>
      </c>
      <c r="AW673" s="14" t="s">
        <v>33</v>
      </c>
      <c r="AX673" s="14" t="s">
        <v>71</v>
      </c>
      <c r="AY673" s="221" t="s">
        <v>208</v>
      </c>
    </row>
    <row r="674" spans="2:51" s="14" customFormat="1" ht="11.25">
      <c r="B674" s="211"/>
      <c r="C674" s="212"/>
      <c r="D674" s="194" t="s">
        <v>221</v>
      </c>
      <c r="E674" s="213" t="s">
        <v>18</v>
      </c>
      <c r="F674" s="214" t="s">
        <v>937</v>
      </c>
      <c r="G674" s="212"/>
      <c r="H674" s="215">
        <v>5.81</v>
      </c>
      <c r="I674" s="216"/>
      <c r="J674" s="212"/>
      <c r="K674" s="212"/>
      <c r="L674" s="217"/>
      <c r="M674" s="218"/>
      <c r="N674" s="219"/>
      <c r="O674" s="219"/>
      <c r="P674" s="219"/>
      <c r="Q674" s="219"/>
      <c r="R674" s="219"/>
      <c r="S674" s="219"/>
      <c r="T674" s="219"/>
      <c r="U674" s="220"/>
      <c r="AT674" s="221" t="s">
        <v>221</v>
      </c>
      <c r="AU674" s="221" t="s">
        <v>80</v>
      </c>
      <c r="AV674" s="14" t="s">
        <v>80</v>
      </c>
      <c r="AW674" s="14" t="s">
        <v>33</v>
      </c>
      <c r="AX674" s="14" t="s">
        <v>71</v>
      </c>
      <c r="AY674" s="221" t="s">
        <v>208</v>
      </c>
    </row>
    <row r="675" spans="2:51" s="13" customFormat="1" ht="11.25">
      <c r="B675" s="201"/>
      <c r="C675" s="202"/>
      <c r="D675" s="194" t="s">
        <v>221</v>
      </c>
      <c r="E675" s="203" t="s">
        <v>18</v>
      </c>
      <c r="F675" s="204" t="s">
        <v>228</v>
      </c>
      <c r="G675" s="202"/>
      <c r="H675" s="203" t="s">
        <v>18</v>
      </c>
      <c r="I675" s="205"/>
      <c r="J675" s="202"/>
      <c r="K675" s="202"/>
      <c r="L675" s="206"/>
      <c r="M675" s="207"/>
      <c r="N675" s="208"/>
      <c r="O675" s="208"/>
      <c r="P675" s="208"/>
      <c r="Q675" s="208"/>
      <c r="R675" s="208"/>
      <c r="S675" s="208"/>
      <c r="T675" s="208"/>
      <c r="U675" s="209"/>
      <c r="AT675" s="210" t="s">
        <v>221</v>
      </c>
      <c r="AU675" s="210" t="s">
        <v>80</v>
      </c>
      <c r="AV675" s="13" t="s">
        <v>76</v>
      </c>
      <c r="AW675" s="13" t="s">
        <v>33</v>
      </c>
      <c r="AX675" s="13" t="s">
        <v>71</v>
      </c>
      <c r="AY675" s="210" t="s">
        <v>208</v>
      </c>
    </row>
    <row r="676" spans="2:51" s="14" customFormat="1" ht="11.25">
      <c r="B676" s="211"/>
      <c r="C676" s="212"/>
      <c r="D676" s="194" t="s">
        <v>221</v>
      </c>
      <c r="E676" s="213" t="s">
        <v>18</v>
      </c>
      <c r="F676" s="214" t="s">
        <v>938</v>
      </c>
      <c r="G676" s="212"/>
      <c r="H676" s="215">
        <v>5.97</v>
      </c>
      <c r="I676" s="216"/>
      <c r="J676" s="212"/>
      <c r="K676" s="212"/>
      <c r="L676" s="217"/>
      <c r="M676" s="218"/>
      <c r="N676" s="219"/>
      <c r="O676" s="219"/>
      <c r="P676" s="219"/>
      <c r="Q676" s="219"/>
      <c r="R676" s="219"/>
      <c r="S676" s="219"/>
      <c r="T676" s="219"/>
      <c r="U676" s="220"/>
      <c r="AT676" s="221" t="s">
        <v>221</v>
      </c>
      <c r="AU676" s="221" t="s">
        <v>80</v>
      </c>
      <c r="AV676" s="14" t="s">
        <v>80</v>
      </c>
      <c r="AW676" s="14" t="s">
        <v>33</v>
      </c>
      <c r="AX676" s="14" t="s">
        <v>71</v>
      </c>
      <c r="AY676" s="221" t="s">
        <v>208</v>
      </c>
    </row>
    <row r="677" spans="2:51" s="13" customFormat="1" ht="11.25">
      <c r="B677" s="201"/>
      <c r="C677" s="202"/>
      <c r="D677" s="194" t="s">
        <v>221</v>
      </c>
      <c r="E677" s="203" t="s">
        <v>18</v>
      </c>
      <c r="F677" s="204" t="s">
        <v>492</v>
      </c>
      <c r="G677" s="202"/>
      <c r="H677" s="203" t="s">
        <v>18</v>
      </c>
      <c r="I677" s="205"/>
      <c r="J677" s="202"/>
      <c r="K677" s="202"/>
      <c r="L677" s="206"/>
      <c r="M677" s="207"/>
      <c r="N677" s="208"/>
      <c r="O677" s="208"/>
      <c r="P677" s="208"/>
      <c r="Q677" s="208"/>
      <c r="R677" s="208"/>
      <c r="S677" s="208"/>
      <c r="T677" s="208"/>
      <c r="U677" s="209"/>
      <c r="AT677" s="210" t="s">
        <v>221</v>
      </c>
      <c r="AU677" s="210" t="s">
        <v>80</v>
      </c>
      <c r="AV677" s="13" t="s">
        <v>76</v>
      </c>
      <c r="AW677" s="13" t="s">
        <v>33</v>
      </c>
      <c r="AX677" s="13" t="s">
        <v>71</v>
      </c>
      <c r="AY677" s="210" t="s">
        <v>208</v>
      </c>
    </row>
    <row r="678" spans="2:51" s="14" customFormat="1" ht="11.25">
      <c r="B678" s="211"/>
      <c r="C678" s="212"/>
      <c r="D678" s="194" t="s">
        <v>221</v>
      </c>
      <c r="E678" s="213" t="s">
        <v>18</v>
      </c>
      <c r="F678" s="214" t="s">
        <v>939</v>
      </c>
      <c r="G678" s="212"/>
      <c r="H678" s="215">
        <v>19.440000000000001</v>
      </c>
      <c r="I678" s="216"/>
      <c r="J678" s="212"/>
      <c r="K678" s="212"/>
      <c r="L678" s="217"/>
      <c r="M678" s="218"/>
      <c r="N678" s="219"/>
      <c r="O678" s="219"/>
      <c r="P678" s="219"/>
      <c r="Q678" s="219"/>
      <c r="R678" s="219"/>
      <c r="S678" s="219"/>
      <c r="T678" s="219"/>
      <c r="U678" s="220"/>
      <c r="AT678" s="221" t="s">
        <v>221</v>
      </c>
      <c r="AU678" s="221" t="s">
        <v>80</v>
      </c>
      <c r="AV678" s="14" t="s">
        <v>80</v>
      </c>
      <c r="AW678" s="14" t="s">
        <v>33</v>
      </c>
      <c r="AX678" s="14" t="s">
        <v>71</v>
      </c>
      <c r="AY678" s="221" t="s">
        <v>208</v>
      </c>
    </row>
    <row r="679" spans="2:51" s="13" customFormat="1" ht="11.25">
      <c r="B679" s="201"/>
      <c r="C679" s="202"/>
      <c r="D679" s="194" t="s">
        <v>221</v>
      </c>
      <c r="E679" s="203" t="s">
        <v>18</v>
      </c>
      <c r="F679" s="204" t="s">
        <v>940</v>
      </c>
      <c r="G679" s="202"/>
      <c r="H679" s="203" t="s">
        <v>18</v>
      </c>
      <c r="I679" s="205"/>
      <c r="J679" s="202"/>
      <c r="K679" s="202"/>
      <c r="L679" s="206"/>
      <c r="M679" s="207"/>
      <c r="N679" s="208"/>
      <c r="O679" s="208"/>
      <c r="P679" s="208"/>
      <c r="Q679" s="208"/>
      <c r="R679" s="208"/>
      <c r="S679" s="208"/>
      <c r="T679" s="208"/>
      <c r="U679" s="209"/>
      <c r="AT679" s="210" t="s">
        <v>221</v>
      </c>
      <c r="AU679" s="210" t="s">
        <v>80</v>
      </c>
      <c r="AV679" s="13" t="s">
        <v>76</v>
      </c>
      <c r="AW679" s="13" t="s">
        <v>33</v>
      </c>
      <c r="AX679" s="13" t="s">
        <v>71</v>
      </c>
      <c r="AY679" s="210" t="s">
        <v>208</v>
      </c>
    </row>
    <row r="680" spans="2:51" s="14" customFormat="1" ht="22.5">
      <c r="B680" s="211"/>
      <c r="C680" s="212"/>
      <c r="D680" s="194" t="s">
        <v>221</v>
      </c>
      <c r="E680" s="213" t="s">
        <v>18</v>
      </c>
      <c r="F680" s="214" t="s">
        <v>941</v>
      </c>
      <c r="G680" s="212"/>
      <c r="H680" s="215">
        <v>21.2</v>
      </c>
      <c r="I680" s="216"/>
      <c r="J680" s="212"/>
      <c r="K680" s="212"/>
      <c r="L680" s="217"/>
      <c r="M680" s="218"/>
      <c r="N680" s="219"/>
      <c r="O680" s="219"/>
      <c r="P680" s="219"/>
      <c r="Q680" s="219"/>
      <c r="R680" s="219"/>
      <c r="S680" s="219"/>
      <c r="T680" s="219"/>
      <c r="U680" s="220"/>
      <c r="AT680" s="221" t="s">
        <v>221</v>
      </c>
      <c r="AU680" s="221" t="s">
        <v>80</v>
      </c>
      <c r="AV680" s="14" t="s">
        <v>80</v>
      </c>
      <c r="AW680" s="14" t="s">
        <v>33</v>
      </c>
      <c r="AX680" s="14" t="s">
        <v>71</v>
      </c>
      <c r="AY680" s="221" t="s">
        <v>208</v>
      </c>
    </row>
    <row r="681" spans="2:51" s="13" customFormat="1" ht="11.25">
      <c r="B681" s="201"/>
      <c r="C681" s="202"/>
      <c r="D681" s="194" t="s">
        <v>221</v>
      </c>
      <c r="E681" s="203" t="s">
        <v>18</v>
      </c>
      <c r="F681" s="204" t="s">
        <v>942</v>
      </c>
      <c r="G681" s="202"/>
      <c r="H681" s="203" t="s">
        <v>18</v>
      </c>
      <c r="I681" s="205"/>
      <c r="J681" s="202"/>
      <c r="K681" s="202"/>
      <c r="L681" s="206"/>
      <c r="M681" s="207"/>
      <c r="N681" s="208"/>
      <c r="O681" s="208"/>
      <c r="P681" s="208"/>
      <c r="Q681" s="208"/>
      <c r="R681" s="208"/>
      <c r="S681" s="208"/>
      <c r="T681" s="208"/>
      <c r="U681" s="209"/>
      <c r="AT681" s="210" t="s">
        <v>221</v>
      </c>
      <c r="AU681" s="210" t="s">
        <v>80</v>
      </c>
      <c r="AV681" s="13" t="s">
        <v>76</v>
      </c>
      <c r="AW681" s="13" t="s">
        <v>33</v>
      </c>
      <c r="AX681" s="13" t="s">
        <v>71</v>
      </c>
      <c r="AY681" s="210" t="s">
        <v>208</v>
      </c>
    </row>
    <row r="682" spans="2:51" s="14" customFormat="1" ht="11.25">
      <c r="B682" s="211"/>
      <c r="C682" s="212"/>
      <c r="D682" s="194" t="s">
        <v>221</v>
      </c>
      <c r="E682" s="213" t="s">
        <v>18</v>
      </c>
      <c r="F682" s="214" t="s">
        <v>943</v>
      </c>
      <c r="G682" s="212"/>
      <c r="H682" s="215">
        <v>13.29</v>
      </c>
      <c r="I682" s="216"/>
      <c r="J682" s="212"/>
      <c r="K682" s="212"/>
      <c r="L682" s="217"/>
      <c r="M682" s="218"/>
      <c r="N682" s="219"/>
      <c r="O682" s="219"/>
      <c r="P682" s="219"/>
      <c r="Q682" s="219"/>
      <c r="R682" s="219"/>
      <c r="S682" s="219"/>
      <c r="T682" s="219"/>
      <c r="U682" s="220"/>
      <c r="AT682" s="221" t="s">
        <v>221</v>
      </c>
      <c r="AU682" s="221" t="s">
        <v>80</v>
      </c>
      <c r="AV682" s="14" t="s">
        <v>80</v>
      </c>
      <c r="AW682" s="14" t="s">
        <v>33</v>
      </c>
      <c r="AX682" s="14" t="s">
        <v>71</v>
      </c>
      <c r="AY682" s="221" t="s">
        <v>208</v>
      </c>
    </row>
    <row r="683" spans="2:51" s="13" customFormat="1" ht="11.25">
      <c r="B683" s="201"/>
      <c r="C683" s="202"/>
      <c r="D683" s="194" t="s">
        <v>221</v>
      </c>
      <c r="E683" s="203" t="s">
        <v>18</v>
      </c>
      <c r="F683" s="204" t="s">
        <v>520</v>
      </c>
      <c r="G683" s="202"/>
      <c r="H683" s="203" t="s">
        <v>18</v>
      </c>
      <c r="I683" s="205"/>
      <c r="J683" s="202"/>
      <c r="K683" s="202"/>
      <c r="L683" s="206"/>
      <c r="M683" s="207"/>
      <c r="N683" s="208"/>
      <c r="O683" s="208"/>
      <c r="P683" s="208"/>
      <c r="Q683" s="208"/>
      <c r="R683" s="208"/>
      <c r="S683" s="208"/>
      <c r="T683" s="208"/>
      <c r="U683" s="209"/>
      <c r="AT683" s="210" t="s">
        <v>221</v>
      </c>
      <c r="AU683" s="210" t="s">
        <v>80</v>
      </c>
      <c r="AV683" s="13" t="s">
        <v>76</v>
      </c>
      <c r="AW683" s="13" t="s">
        <v>33</v>
      </c>
      <c r="AX683" s="13" t="s">
        <v>71</v>
      </c>
      <c r="AY683" s="210" t="s">
        <v>208</v>
      </c>
    </row>
    <row r="684" spans="2:51" s="14" customFormat="1" ht="22.5">
      <c r="B684" s="211"/>
      <c r="C684" s="212"/>
      <c r="D684" s="194" t="s">
        <v>221</v>
      </c>
      <c r="E684" s="213" t="s">
        <v>18</v>
      </c>
      <c r="F684" s="214" t="s">
        <v>944</v>
      </c>
      <c r="G684" s="212"/>
      <c r="H684" s="215">
        <v>13.98</v>
      </c>
      <c r="I684" s="216"/>
      <c r="J684" s="212"/>
      <c r="K684" s="212"/>
      <c r="L684" s="217"/>
      <c r="M684" s="218"/>
      <c r="N684" s="219"/>
      <c r="O684" s="219"/>
      <c r="P684" s="219"/>
      <c r="Q684" s="219"/>
      <c r="R684" s="219"/>
      <c r="S684" s="219"/>
      <c r="T684" s="219"/>
      <c r="U684" s="220"/>
      <c r="AT684" s="221" t="s">
        <v>221</v>
      </c>
      <c r="AU684" s="221" t="s">
        <v>80</v>
      </c>
      <c r="AV684" s="14" t="s">
        <v>80</v>
      </c>
      <c r="AW684" s="14" t="s">
        <v>33</v>
      </c>
      <c r="AX684" s="14" t="s">
        <v>71</v>
      </c>
      <c r="AY684" s="221" t="s">
        <v>208</v>
      </c>
    </row>
    <row r="685" spans="2:51" s="13" customFormat="1" ht="11.25">
      <c r="B685" s="201"/>
      <c r="C685" s="202"/>
      <c r="D685" s="194" t="s">
        <v>221</v>
      </c>
      <c r="E685" s="203" t="s">
        <v>18</v>
      </c>
      <c r="F685" s="204" t="s">
        <v>523</v>
      </c>
      <c r="G685" s="202"/>
      <c r="H685" s="203" t="s">
        <v>18</v>
      </c>
      <c r="I685" s="205"/>
      <c r="J685" s="202"/>
      <c r="K685" s="202"/>
      <c r="L685" s="206"/>
      <c r="M685" s="207"/>
      <c r="N685" s="208"/>
      <c r="O685" s="208"/>
      <c r="P685" s="208"/>
      <c r="Q685" s="208"/>
      <c r="R685" s="208"/>
      <c r="S685" s="208"/>
      <c r="T685" s="208"/>
      <c r="U685" s="209"/>
      <c r="AT685" s="210" t="s">
        <v>221</v>
      </c>
      <c r="AU685" s="210" t="s">
        <v>80</v>
      </c>
      <c r="AV685" s="13" t="s">
        <v>76</v>
      </c>
      <c r="AW685" s="13" t="s">
        <v>33</v>
      </c>
      <c r="AX685" s="13" t="s">
        <v>71</v>
      </c>
      <c r="AY685" s="210" t="s">
        <v>208</v>
      </c>
    </row>
    <row r="686" spans="2:51" s="14" customFormat="1" ht="22.5">
      <c r="B686" s="211"/>
      <c r="C686" s="212"/>
      <c r="D686" s="194" t="s">
        <v>221</v>
      </c>
      <c r="E686" s="213" t="s">
        <v>18</v>
      </c>
      <c r="F686" s="214" t="s">
        <v>945</v>
      </c>
      <c r="G686" s="212"/>
      <c r="H686" s="215">
        <v>29.28</v>
      </c>
      <c r="I686" s="216"/>
      <c r="J686" s="212"/>
      <c r="K686" s="212"/>
      <c r="L686" s="217"/>
      <c r="M686" s="218"/>
      <c r="N686" s="219"/>
      <c r="O686" s="219"/>
      <c r="P686" s="219"/>
      <c r="Q686" s="219"/>
      <c r="R686" s="219"/>
      <c r="S686" s="219"/>
      <c r="T686" s="219"/>
      <c r="U686" s="220"/>
      <c r="AT686" s="221" t="s">
        <v>221</v>
      </c>
      <c r="AU686" s="221" t="s">
        <v>80</v>
      </c>
      <c r="AV686" s="14" t="s">
        <v>80</v>
      </c>
      <c r="AW686" s="14" t="s">
        <v>33</v>
      </c>
      <c r="AX686" s="14" t="s">
        <v>71</v>
      </c>
      <c r="AY686" s="221" t="s">
        <v>208</v>
      </c>
    </row>
    <row r="687" spans="2:51" s="13" customFormat="1" ht="11.25">
      <c r="B687" s="201"/>
      <c r="C687" s="202"/>
      <c r="D687" s="194" t="s">
        <v>221</v>
      </c>
      <c r="E687" s="203" t="s">
        <v>18</v>
      </c>
      <c r="F687" s="204" t="s">
        <v>523</v>
      </c>
      <c r="G687" s="202"/>
      <c r="H687" s="203" t="s">
        <v>18</v>
      </c>
      <c r="I687" s="205"/>
      <c r="J687" s="202"/>
      <c r="K687" s="202"/>
      <c r="L687" s="206"/>
      <c r="M687" s="207"/>
      <c r="N687" s="208"/>
      <c r="O687" s="208"/>
      <c r="P687" s="208"/>
      <c r="Q687" s="208"/>
      <c r="R687" s="208"/>
      <c r="S687" s="208"/>
      <c r="T687" s="208"/>
      <c r="U687" s="209"/>
      <c r="AT687" s="210" t="s">
        <v>221</v>
      </c>
      <c r="AU687" s="210" t="s">
        <v>80</v>
      </c>
      <c r="AV687" s="13" t="s">
        <v>76</v>
      </c>
      <c r="AW687" s="13" t="s">
        <v>33</v>
      </c>
      <c r="AX687" s="13" t="s">
        <v>71</v>
      </c>
      <c r="AY687" s="210" t="s">
        <v>208</v>
      </c>
    </row>
    <row r="688" spans="2:51" s="14" customFormat="1" ht="11.25">
      <c r="B688" s="211"/>
      <c r="C688" s="212"/>
      <c r="D688" s="194" t="s">
        <v>221</v>
      </c>
      <c r="E688" s="213" t="s">
        <v>18</v>
      </c>
      <c r="F688" s="214" t="s">
        <v>946</v>
      </c>
      <c r="G688" s="212"/>
      <c r="H688" s="215">
        <v>27.02</v>
      </c>
      <c r="I688" s="216"/>
      <c r="J688" s="212"/>
      <c r="K688" s="212"/>
      <c r="L688" s="217"/>
      <c r="M688" s="218"/>
      <c r="N688" s="219"/>
      <c r="O688" s="219"/>
      <c r="P688" s="219"/>
      <c r="Q688" s="219"/>
      <c r="R688" s="219"/>
      <c r="S688" s="219"/>
      <c r="T688" s="219"/>
      <c r="U688" s="220"/>
      <c r="AT688" s="221" t="s">
        <v>221</v>
      </c>
      <c r="AU688" s="221" t="s">
        <v>80</v>
      </c>
      <c r="AV688" s="14" t="s">
        <v>80</v>
      </c>
      <c r="AW688" s="14" t="s">
        <v>33</v>
      </c>
      <c r="AX688" s="14" t="s">
        <v>71</v>
      </c>
      <c r="AY688" s="221" t="s">
        <v>208</v>
      </c>
    </row>
    <row r="689" spans="1:51" s="16" customFormat="1" ht="11.25">
      <c r="B689" s="233"/>
      <c r="C689" s="234"/>
      <c r="D689" s="194" t="s">
        <v>221</v>
      </c>
      <c r="E689" s="235" t="s">
        <v>18</v>
      </c>
      <c r="F689" s="236" t="s">
        <v>247</v>
      </c>
      <c r="G689" s="234"/>
      <c r="H689" s="237">
        <v>202.51</v>
      </c>
      <c r="I689" s="238"/>
      <c r="J689" s="234"/>
      <c r="K689" s="234"/>
      <c r="L689" s="239"/>
      <c r="M689" s="245"/>
      <c r="N689" s="246"/>
      <c r="O689" s="246"/>
      <c r="P689" s="246"/>
      <c r="Q689" s="246"/>
      <c r="R689" s="246"/>
      <c r="S689" s="246"/>
      <c r="T689" s="246"/>
      <c r="U689" s="247"/>
      <c r="AT689" s="243" t="s">
        <v>221</v>
      </c>
      <c r="AU689" s="243" t="s">
        <v>80</v>
      </c>
      <c r="AV689" s="16" t="s">
        <v>89</v>
      </c>
      <c r="AW689" s="16" t="s">
        <v>33</v>
      </c>
      <c r="AX689" s="16" t="s">
        <v>76</v>
      </c>
      <c r="AY689" s="243" t="s">
        <v>208</v>
      </c>
    </row>
    <row r="690" spans="1:51" s="2" customFormat="1" ht="6.95" customHeight="1">
      <c r="A690" s="38"/>
      <c r="B690" s="51"/>
      <c r="C690" s="52"/>
      <c r="D690" s="52"/>
      <c r="E690" s="52"/>
      <c r="F690" s="52"/>
      <c r="G690" s="52"/>
      <c r="H690" s="52"/>
      <c r="I690" s="52"/>
      <c r="J690" s="52"/>
      <c r="K690" s="52"/>
      <c r="L690" s="43"/>
      <c r="M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</row>
  </sheetData>
  <sheetProtection algorithmName="SHA-512" hashValue="dGO99DwSOJZfdVK+XtTV624o/Ul6hhsvskMV+G2tAGtJZPm6Kv6vTu2hq51xSteUMAnGQBRSOwk1PucfAB/Cjw==" saltValue="/rSVsOgtt/74X88UbMxODEMVWiJHfpRMDdMbPhpHtT05CXkO1GKFvS6N5aByeyifjRdS8c1Agm3FM6ooE7S9kQ==" spinCount="100000" sheet="1" objects="1" scenarios="1" formatColumns="0" formatRows="0" autoFilter="0"/>
  <autoFilter ref="C103:K689" xr:uid="{00000000-0009-0000-0000-000001000000}"/>
  <mergeCells count="9">
    <mergeCell ref="E50:H50"/>
    <mergeCell ref="E94:H94"/>
    <mergeCell ref="E96:H96"/>
    <mergeCell ref="L2:V2"/>
    <mergeCell ref="E7:H7"/>
    <mergeCell ref="E9:H9"/>
    <mergeCell ref="E18:H18"/>
    <mergeCell ref="E27:H27"/>
    <mergeCell ref="E48:H48"/>
  </mergeCells>
  <hyperlinks>
    <hyperlink ref="F110" r:id="rId1" xr:uid="{00000000-0004-0000-0100-000000000000}"/>
    <hyperlink ref="F142" r:id="rId2" xr:uid="{00000000-0004-0000-0100-000001000000}"/>
    <hyperlink ref="F147" r:id="rId3" xr:uid="{00000000-0004-0000-0100-000002000000}"/>
    <hyperlink ref="F152" r:id="rId4" xr:uid="{00000000-0004-0000-0100-000003000000}"/>
    <hyperlink ref="F156" r:id="rId5" xr:uid="{00000000-0004-0000-0100-000004000000}"/>
    <hyperlink ref="F163" r:id="rId6" xr:uid="{00000000-0004-0000-0100-000005000000}"/>
    <hyperlink ref="F167" r:id="rId7" xr:uid="{00000000-0004-0000-0100-000006000000}"/>
    <hyperlink ref="F172" r:id="rId8" xr:uid="{00000000-0004-0000-0100-000007000000}"/>
    <hyperlink ref="F185" r:id="rId9" xr:uid="{00000000-0004-0000-0100-000008000000}"/>
    <hyperlink ref="F189" r:id="rId10" xr:uid="{00000000-0004-0000-0100-000009000000}"/>
    <hyperlink ref="F193" r:id="rId11" xr:uid="{00000000-0004-0000-0100-00000A000000}"/>
    <hyperlink ref="F199" r:id="rId12" xr:uid="{00000000-0004-0000-0100-00000B000000}"/>
    <hyperlink ref="F203" r:id="rId13" xr:uid="{00000000-0004-0000-0100-00000C000000}"/>
    <hyperlink ref="F207" r:id="rId14" xr:uid="{00000000-0004-0000-0100-00000D000000}"/>
    <hyperlink ref="F212" r:id="rId15" xr:uid="{00000000-0004-0000-0100-00000E000000}"/>
    <hyperlink ref="F225" r:id="rId16" xr:uid="{00000000-0004-0000-0100-00000F000000}"/>
    <hyperlink ref="F230" r:id="rId17" xr:uid="{00000000-0004-0000-0100-000010000000}"/>
    <hyperlink ref="F242" r:id="rId18" xr:uid="{00000000-0004-0000-0100-000011000000}"/>
    <hyperlink ref="F251" r:id="rId19" xr:uid="{00000000-0004-0000-0100-000012000000}"/>
    <hyperlink ref="F259" r:id="rId20" xr:uid="{00000000-0004-0000-0100-000013000000}"/>
    <hyperlink ref="F270" r:id="rId21" xr:uid="{00000000-0004-0000-0100-000014000000}"/>
    <hyperlink ref="F275" r:id="rId22" xr:uid="{00000000-0004-0000-0100-000015000000}"/>
    <hyperlink ref="F280" r:id="rId23" xr:uid="{00000000-0004-0000-0100-000016000000}"/>
    <hyperlink ref="F285" r:id="rId24" xr:uid="{00000000-0004-0000-0100-000017000000}"/>
    <hyperlink ref="F290" r:id="rId25" xr:uid="{00000000-0004-0000-0100-000018000000}"/>
    <hyperlink ref="F299" r:id="rId26" xr:uid="{00000000-0004-0000-0100-000019000000}"/>
    <hyperlink ref="F304" r:id="rId27" xr:uid="{00000000-0004-0000-0100-00001A000000}"/>
    <hyperlink ref="F308" r:id="rId28" xr:uid="{00000000-0004-0000-0100-00001B000000}"/>
    <hyperlink ref="F376" r:id="rId29" xr:uid="{00000000-0004-0000-0100-00001C000000}"/>
    <hyperlink ref="F380" r:id="rId30" xr:uid="{00000000-0004-0000-0100-00001D000000}"/>
    <hyperlink ref="F386" r:id="rId31" xr:uid="{00000000-0004-0000-0100-00001E000000}"/>
    <hyperlink ref="F389" r:id="rId32" xr:uid="{00000000-0004-0000-0100-00001F000000}"/>
    <hyperlink ref="F392" r:id="rId33" xr:uid="{00000000-0004-0000-0100-000020000000}"/>
    <hyperlink ref="F395" r:id="rId34" xr:uid="{00000000-0004-0000-0100-000021000000}"/>
    <hyperlink ref="F398" r:id="rId35" xr:uid="{00000000-0004-0000-0100-000022000000}"/>
    <hyperlink ref="F402" r:id="rId36" xr:uid="{00000000-0004-0000-0100-000023000000}"/>
    <hyperlink ref="F424" r:id="rId37" xr:uid="{00000000-0004-0000-0100-000024000000}"/>
    <hyperlink ref="F429" r:id="rId38" xr:uid="{00000000-0004-0000-0100-000025000000}"/>
    <hyperlink ref="F445" r:id="rId39" xr:uid="{00000000-0004-0000-0100-000026000000}"/>
    <hyperlink ref="F450" r:id="rId40" xr:uid="{00000000-0004-0000-0100-000027000000}"/>
    <hyperlink ref="F455" r:id="rId41" xr:uid="{00000000-0004-0000-0100-000028000000}"/>
    <hyperlink ref="F461" r:id="rId42" xr:uid="{00000000-0004-0000-0100-000029000000}"/>
    <hyperlink ref="F466" r:id="rId43" xr:uid="{00000000-0004-0000-0100-00002A000000}"/>
    <hyperlink ref="F476" r:id="rId44" xr:uid="{00000000-0004-0000-0100-00002B000000}"/>
    <hyperlink ref="F487" r:id="rId45" xr:uid="{00000000-0004-0000-0100-00002C000000}"/>
    <hyperlink ref="F491" r:id="rId46" xr:uid="{00000000-0004-0000-0100-00002D000000}"/>
    <hyperlink ref="F500" r:id="rId47" xr:uid="{00000000-0004-0000-0100-00002E000000}"/>
    <hyperlink ref="F504" r:id="rId48" xr:uid="{00000000-0004-0000-0100-00002F000000}"/>
    <hyperlink ref="F509" r:id="rId49" xr:uid="{00000000-0004-0000-0100-000030000000}"/>
    <hyperlink ref="F514" r:id="rId50" xr:uid="{00000000-0004-0000-0100-000031000000}"/>
    <hyperlink ref="F518" r:id="rId51" xr:uid="{00000000-0004-0000-0100-000032000000}"/>
    <hyperlink ref="F530" r:id="rId52" xr:uid="{00000000-0004-0000-0100-000033000000}"/>
    <hyperlink ref="F534" r:id="rId53" xr:uid="{00000000-0004-0000-0100-000034000000}"/>
    <hyperlink ref="F538" r:id="rId54" xr:uid="{00000000-0004-0000-0100-000035000000}"/>
    <hyperlink ref="F542" r:id="rId55" xr:uid="{00000000-0004-0000-0100-000036000000}"/>
    <hyperlink ref="F551" r:id="rId56" xr:uid="{00000000-0004-0000-0100-000037000000}"/>
    <hyperlink ref="F565" r:id="rId57" xr:uid="{00000000-0004-0000-0100-000038000000}"/>
    <hyperlink ref="F570" r:id="rId58" xr:uid="{00000000-0004-0000-0100-000039000000}"/>
    <hyperlink ref="F575" r:id="rId59" xr:uid="{00000000-0004-0000-0100-00003A000000}"/>
    <hyperlink ref="F581" r:id="rId60" xr:uid="{00000000-0004-0000-0100-00003B000000}"/>
    <hyperlink ref="F587" r:id="rId61" xr:uid="{00000000-0004-0000-0100-00003C000000}"/>
    <hyperlink ref="F592" r:id="rId62" xr:uid="{00000000-0004-0000-0100-00003D000000}"/>
    <hyperlink ref="F597" r:id="rId63" xr:uid="{00000000-0004-0000-0100-00003E000000}"/>
    <hyperlink ref="F607" r:id="rId64" xr:uid="{00000000-0004-0000-0100-00003F000000}"/>
    <hyperlink ref="F612" r:id="rId65" xr:uid="{00000000-0004-0000-0100-000040000000}"/>
    <hyperlink ref="F617" r:id="rId66" xr:uid="{00000000-0004-0000-0100-000041000000}"/>
    <hyperlink ref="F622" r:id="rId67" xr:uid="{00000000-0004-0000-0100-000042000000}"/>
    <hyperlink ref="F634" r:id="rId68" xr:uid="{00000000-0004-0000-0100-000043000000}"/>
    <hyperlink ref="F642" r:id="rId69" xr:uid="{00000000-0004-0000-0100-000044000000}"/>
    <hyperlink ref="F647" r:id="rId70" xr:uid="{00000000-0004-0000-0100-000045000000}"/>
    <hyperlink ref="F653" r:id="rId71" xr:uid="{00000000-0004-0000-0100-000046000000}"/>
    <hyperlink ref="F657" r:id="rId72" xr:uid="{00000000-0004-0000-0100-000047000000}"/>
    <hyperlink ref="F662" r:id="rId73" xr:uid="{00000000-0004-0000-0100-000048000000}"/>
    <hyperlink ref="F668" r:id="rId74" xr:uid="{00000000-0004-0000-0100-000049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7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173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1" width="14.16406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AT2" s="21" t="s">
        <v>82</v>
      </c>
      <c r="AZ2" s="112" t="s">
        <v>947</v>
      </c>
      <c r="BA2" s="112" t="s">
        <v>948</v>
      </c>
      <c r="BB2" s="112" t="s">
        <v>129</v>
      </c>
      <c r="BC2" s="112" t="s">
        <v>949</v>
      </c>
      <c r="BD2" s="112" t="s">
        <v>83</v>
      </c>
    </row>
    <row r="3" spans="1:56" s="1" customFormat="1" ht="6.95" customHeight="1"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24"/>
      <c r="AT3" s="21" t="s">
        <v>80</v>
      </c>
      <c r="AZ3" s="112" t="s">
        <v>950</v>
      </c>
      <c r="BA3" s="112" t="s">
        <v>951</v>
      </c>
      <c r="BB3" s="112" t="s">
        <v>129</v>
      </c>
      <c r="BC3" s="112" t="s">
        <v>248</v>
      </c>
      <c r="BD3" s="112" t="s">
        <v>83</v>
      </c>
    </row>
    <row r="4" spans="1:56" s="1" customFormat="1" ht="24.95" customHeight="1">
      <c r="B4" s="24"/>
      <c r="D4" s="115" t="s">
        <v>134</v>
      </c>
      <c r="L4" s="24"/>
      <c r="M4" s="116" t="s">
        <v>10</v>
      </c>
      <c r="AT4" s="21" t="s">
        <v>4</v>
      </c>
      <c r="AZ4" s="112" t="s">
        <v>952</v>
      </c>
      <c r="BA4" s="112" t="s">
        <v>953</v>
      </c>
      <c r="BB4" s="112" t="s">
        <v>129</v>
      </c>
      <c r="BC4" s="112" t="s">
        <v>954</v>
      </c>
      <c r="BD4" s="112" t="s">
        <v>83</v>
      </c>
    </row>
    <row r="5" spans="1:56" s="1" customFormat="1" ht="6.95" customHeight="1">
      <c r="B5" s="24"/>
      <c r="L5" s="24"/>
      <c r="AZ5" s="112" t="s">
        <v>955</v>
      </c>
      <c r="BA5" s="112" t="s">
        <v>956</v>
      </c>
      <c r="BB5" s="112" t="s">
        <v>129</v>
      </c>
      <c r="BC5" s="112" t="s">
        <v>957</v>
      </c>
      <c r="BD5" s="112" t="s">
        <v>83</v>
      </c>
    </row>
    <row r="6" spans="1:56" s="1" customFormat="1" ht="12" customHeight="1">
      <c r="B6" s="24"/>
      <c r="D6" s="117" t="s">
        <v>15</v>
      </c>
      <c r="L6" s="24"/>
      <c r="AZ6" s="112" t="s">
        <v>958</v>
      </c>
      <c r="BA6" s="112" t="s">
        <v>959</v>
      </c>
      <c r="BB6" s="112" t="s">
        <v>129</v>
      </c>
      <c r="BC6" s="112" t="s">
        <v>960</v>
      </c>
      <c r="BD6" s="112" t="s">
        <v>83</v>
      </c>
    </row>
    <row r="7" spans="1:56" s="1" customFormat="1" ht="16.5" customHeight="1">
      <c r="B7" s="24"/>
      <c r="E7" s="423" t="str">
        <f>'Rekapitulace stavby'!K6</f>
        <v>Rekonstrukce rehabilitace v 1.PP budovy B v HNSP v Bílině</v>
      </c>
      <c r="F7" s="424"/>
      <c r="G7" s="424"/>
      <c r="H7" s="424"/>
      <c r="L7" s="24"/>
      <c r="AZ7" s="112" t="s">
        <v>961</v>
      </c>
      <c r="BA7" s="112" t="s">
        <v>962</v>
      </c>
      <c r="BB7" s="112" t="s">
        <v>129</v>
      </c>
      <c r="BC7" s="112" t="s">
        <v>963</v>
      </c>
      <c r="BD7" s="112" t="s">
        <v>83</v>
      </c>
    </row>
    <row r="8" spans="1:56" s="2" customFormat="1" ht="12" customHeight="1">
      <c r="A8" s="38"/>
      <c r="B8" s="43"/>
      <c r="C8" s="38"/>
      <c r="D8" s="117" t="s">
        <v>147</v>
      </c>
      <c r="E8" s="38"/>
      <c r="F8" s="38"/>
      <c r="G8" s="38"/>
      <c r="H8" s="38"/>
      <c r="I8" s="38"/>
      <c r="J8" s="38"/>
      <c r="K8" s="38"/>
      <c r="L8" s="11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Z8" s="112" t="s">
        <v>964</v>
      </c>
      <c r="BA8" s="112" t="s">
        <v>965</v>
      </c>
      <c r="BB8" s="112" t="s">
        <v>129</v>
      </c>
      <c r="BC8" s="112" t="s">
        <v>963</v>
      </c>
      <c r="BD8" s="112" t="s">
        <v>83</v>
      </c>
    </row>
    <row r="9" spans="1:56" s="2" customFormat="1" ht="16.5" customHeight="1">
      <c r="A9" s="38"/>
      <c r="B9" s="43"/>
      <c r="C9" s="38"/>
      <c r="D9" s="38"/>
      <c r="E9" s="425" t="s">
        <v>966</v>
      </c>
      <c r="F9" s="426"/>
      <c r="G9" s="426"/>
      <c r="H9" s="426"/>
      <c r="I9" s="38"/>
      <c r="J9" s="38"/>
      <c r="K9" s="38"/>
      <c r="L9" s="11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Z9" s="112" t="s">
        <v>967</v>
      </c>
      <c r="BA9" s="112" t="s">
        <v>968</v>
      </c>
      <c r="BB9" s="112" t="s">
        <v>129</v>
      </c>
      <c r="BC9" s="112" t="s">
        <v>969</v>
      </c>
      <c r="BD9" s="112" t="s">
        <v>83</v>
      </c>
    </row>
    <row r="10" spans="1:56" s="2" customFormat="1" ht="11.25">
      <c r="A10" s="38"/>
      <c r="B10" s="43"/>
      <c r="C10" s="38"/>
      <c r="D10" s="38"/>
      <c r="E10" s="38"/>
      <c r="F10" s="38"/>
      <c r="G10" s="38"/>
      <c r="H10" s="38"/>
      <c r="I10" s="38"/>
      <c r="J10" s="38"/>
      <c r="K10" s="38"/>
      <c r="L10" s="11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Z10" s="112" t="s">
        <v>970</v>
      </c>
      <c r="BA10" s="112" t="s">
        <v>971</v>
      </c>
      <c r="BB10" s="112" t="s">
        <v>129</v>
      </c>
      <c r="BC10" s="112" t="s">
        <v>972</v>
      </c>
      <c r="BD10" s="112" t="s">
        <v>83</v>
      </c>
    </row>
    <row r="11" spans="1:56" s="2" customFormat="1" ht="12" customHeight="1">
      <c r="A11" s="38"/>
      <c r="B11" s="43"/>
      <c r="C11" s="38"/>
      <c r="D11" s="117" t="s">
        <v>17</v>
      </c>
      <c r="E11" s="38"/>
      <c r="F11" s="107" t="s">
        <v>18</v>
      </c>
      <c r="G11" s="38"/>
      <c r="H11" s="38"/>
      <c r="I11" s="117" t="s">
        <v>19</v>
      </c>
      <c r="J11" s="107" t="s">
        <v>18</v>
      </c>
      <c r="K11" s="38"/>
      <c r="L11" s="11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Z11" s="112" t="s">
        <v>973</v>
      </c>
      <c r="BA11" s="112" t="s">
        <v>974</v>
      </c>
      <c r="BB11" s="112" t="s">
        <v>129</v>
      </c>
      <c r="BC11" s="112" t="s">
        <v>975</v>
      </c>
      <c r="BD11" s="112" t="s">
        <v>83</v>
      </c>
    </row>
    <row r="12" spans="1:56" s="2" customFormat="1" ht="12" customHeight="1">
      <c r="A12" s="38"/>
      <c r="B12" s="43"/>
      <c r="C12" s="38"/>
      <c r="D12" s="117" t="s">
        <v>20</v>
      </c>
      <c r="E12" s="38"/>
      <c r="F12" s="107" t="s">
        <v>21</v>
      </c>
      <c r="G12" s="38"/>
      <c r="H12" s="38"/>
      <c r="I12" s="117" t="s">
        <v>22</v>
      </c>
      <c r="J12" s="119" t="str">
        <f>'Rekapitulace stavby'!AN8</f>
        <v>14. 12. 2025</v>
      </c>
      <c r="K12" s="38"/>
      <c r="L12" s="11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Z12" s="112" t="s">
        <v>976</v>
      </c>
      <c r="BA12" s="112" t="s">
        <v>977</v>
      </c>
      <c r="BB12" s="112" t="s">
        <v>129</v>
      </c>
      <c r="BC12" s="112" t="s">
        <v>978</v>
      </c>
      <c r="BD12" s="112" t="s">
        <v>83</v>
      </c>
    </row>
    <row r="13" spans="1:56" s="2" customFormat="1" ht="10.9" customHeight="1">
      <c r="A13" s="38"/>
      <c r="B13" s="43"/>
      <c r="C13" s="38"/>
      <c r="D13" s="38"/>
      <c r="E13" s="38"/>
      <c r="F13" s="38"/>
      <c r="G13" s="38"/>
      <c r="H13" s="38"/>
      <c r="I13" s="38"/>
      <c r="J13" s="38"/>
      <c r="K13" s="38"/>
      <c r="L13" s="11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Z13" s="112" t="s">
        <v>979</v>
      </c>
      <c r="BA13" s="112" t="s">
        <v>980</v>
      </c>
      <c r="BB13" s="112" t="s">
        <v>129</v>
      </c>
      <c r="BC13" s="112" t="s">
        <v>981</v>
      </c>
      <c r="BD13" s="112" t="s">
        <v>83</v>
      </c>
    </row>
    <row r="14" spans="1:56" s="2" customFormat="1" ht="12" customHeight="1">
      <c r="A14" s="38"/>
      <c r="B14" s="43"/>
      <c r="C14" s="38"/>
      <c r="D14" s="117" t="s">
        <v>24</v>
      </c>
      <c r="E14" s="38"/>
      <c r="F14" s="38"/>
      <c r="G14" s="38"/>
      <c r="H14" s="38"/>
      <c r="I14" s="117" t="s">
        <v>25</v>
      </c>
      <c r="J14" s="107" t="s">
        <v>26</v>
      </c>
      <c r="K14" s="38"/>
      <c r="L14" s="11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Z14" s="112" t="s">
        <v>982</v>
      </c>
      <c r="BA14" s="112" t="s">
        <v>983</v>
      </c>
      <c r="BB14" s="112" t="s">
        <v>129</v>
      </c>
      <c r="BC14" s="112" t="s">
        <v>984</v>
      </c>
      <c r="BD14" s="112" t="s">
        <v>83</v>
      </c>
    </row>
    <row r="15" spans="1:56" s="2" customFormat="1" ht="18" customHeight="1">
      <c r="A15" s="38"/>
      <c r="B15" s="43"/>
      <c r="C15" s="38"/>
      <c r="D15" s="38"/>
      <c r="E15" s="107" t="s">
        <v>27</v>
      </c>
      <c r="F15" s="38"/>
      <c r="G15" s="38"/>
      <c r="H15" s="38"/>
      <c r="I15" s="117" t="s">
        <v>28</v>
      </c>
      <c r="J15" s="107" t="s">
        <v>29</v>
      </c>
      <c r="K15" s="38"/>
      <c r="L15" s="11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Z15" s="112" t="s">
        <v>985</v>
      </c>
      <c r="BA15" s="112" t="s">
        <v>986</v>
      </c>
      <c r="BB15" s="112" t="s">
        <v>129</v>
      </c>
      <c r="BC15" s="112" t="s">
        <v>987</v>
      </c>
      <c r="BD15" s="112" t="s">
        <v>83</v>
      </c>
    </row>
    <row r="16" spans="1:56" s="2" customFormat="1" ht="6.95" customHeight="1">
      <c r="A16" s="38"/>
      <c r="B16" s="43"/>
      <c r="C16" s="38"/>
      <c r="D16" s="38"/>
      <c r="E16" s="38"/>
      <c r="F16" s="38"/>
      <c r="G16" s="38"/>
      <c r="H16" s="38"/>
      <c r="I16" s="38"/>
      <c r="J16" s="38"/>
      <c r="K16" s="38"/>
      <c r="L16" s="11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Z16" s="112" t="s">
        <v>988</v>
      </c>
      <c r="BA16" s="112" t="s">
        <v>989</v>
      </c>
      <c r="BB16" s="112" t="s">
        <v>129</v>
      </c>
      <c r="BC16" s="112" t="s">
        <v>990</v>
      </c>
      <c r="BD16" s="112" t="s">
        <v>83</v>
      </c>
    </row>
    <row r="17" spans="1:56" s="2" customFormat="1" ht="12" customHeight="1">
      <c r="A17" s="38"/>
      <c r="B17" s="43"/>
      <c r="C17" s="38"/>
      <c r="D17" s="117" t="s">
        <v>30</v>
      </c>
      <c r="E17" s="38"/>
      <c r="F17" s="38"/>
      <c r="G17" s="38"/>
      <c r="H17" s="38"/>
      <c r="I17" s="117" t="s">
        <v>25</v>
      </c>
      <c r="J17" s="34" t="str">
        <f>'Rekapitulace stavby'!AN13</f>
        <v>Vyplň údaj</v>
      </c>
      <c r="K17" s="38"/>
      <c r="L17" s="11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Z17" s="112" t="s">
        <v>991</v>
      </c>
      <c r="BA17" s="112" t="s">
        <v>992</v>
      </c>
      <c r="BB17" s="112" t="s">
        <v>157</v>
      </c>
      <c r="BC17" s="112" t="s">
        <v>993</v>
      </c>
      <c r="BD17" s="112" t="s">
        <v>83</v>
      </c>
    </row>
    <row r="18" spans="1:56" s="2" customFormat="1" ht="18" customHeight="1">
      <c r="A18" s="38"/>
      <c r="B18" s="43"/>
      <c r="C18" s="38"/>
      <c r="D18" s="38"/>
      <c r="E18" s="427" t="str">
        <f>'Rekapitulace stavby'!E14</f>
        <v>Vyplň údaj</v>
      </c>
      <c r="F18" s="428"/>
      <c r="G18" s="428"/>
      <c r="H18" s="428"/>
      <c r="I18" s="117" t="s">
        <v>28</v>
      </c>
      <c r="J18" s="34" t="str">
        <f>'Rekapitulace stavby'!AN14</f>
        <v>Vyplň údaj</v>
      </c>
      <c r="K18" s="38"/>
      <c r="L18" s="11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Z18" s="112" t="s">
        <v>994</v>
      </c>
      <c r="BA18" s="112" t="s">
        <v>995</v>
      </c>
      <c r="BB18" s="112" t="s">
        <v>157</v>
      </c>
      <c r="BC18" s="112" t="s">
        <v>996</v>
      </c>
      <c r="BD18" s="112" t="s">
        <v>83</v>
      </c>
    </row>
    <row r="19" spans="1:56" s="2" customFormat="1" ht="6.95" customHeight="1">
      <c r="A19" s="38"/>
      <c r="B19" s="43"/>
      <c r="C19" s="38"/>
      <c r="D19" s="38"/>
      <c r="E19" s="38"/>
      <c r="F19" s="38"/>
      <c r="G19" s="38"/>
      <c r="H19" s="38"/>
      <c r="I19" s="38"/>
      <c r="J19" s="38"/>
      <c r="K19" s="38"/>
      <c r="L19" s="11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Z19" s="112" t="s">
        <v>997</v>
      </c>
      <c r="BA19" s="112" t="s">
        <v>998</v>
      </c>
      <c r="BB19" s="112" t="s">
        <v>157</v>
      </c>
      <c r="BC19" s="112" t="s">
        <v>999</v>
      </c>
      <c r="BD19" s="112" t="s">
        <v>83</v>
      </c>
    </row>
    <row r="20" spans="1:56" s="2" customFormat="1" ht="12" customHeight="1">
      <c r="A20" s="38"/>
      <c r="B20" s="43"/>
      <c r="C20" s="38"/>
      <c r="D20" s="117" t="s">
        <v>32</v>
      </c>
      <c r="E20" s="38"/>
      <c r="F20" s="38"/>
      <c r="G20" s="38"/>
      <c r="H20" s="38"/>
      <c r="I20" s="117" t="s">
        <v>25</v>
      </c>
      <c r="J20" s="107" t="str">
        <f>IF('Rekapitulace stavby'!AN16="","",'Rekapitulace stavby'!AN16)</f>
        <v/>
      </c>
      <c r="K20" s="38"/>
      <c r="L20" s="11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Z20" s="112" t="s">
        <v>1000</v>
      </c>
      <c r="BA20" s="112" t="s">
        <v>1001</v>
      </c>
      <c r="BB20" s="112" t="s">
        <v>157</v>
      </c>
      <c r="BC20" s="112" t="s">
        <v>1002</v>
      </c>
      <c r="BD20" s="112" t="s">
        <v>83</v>
      </c>
    </row>
    <row r="21" spans="1:56" s="2" customFormat="1" ht="18" customHeight="1">
      <c r="A21" s="38"/>
      <c r="B21" s="43"/>
      <c r="C21" s="38"/>
      <c r="D21" s="38"/>
      <c r="E21" s="107" t="str">
        <f>IF('Rekapitulace stavby'!E17="","",'Rekapitulace stavby'!E17)</f>
        <v xml:space="preserve"> </v>
      </c>
      <c r="F21" s="38"/>
      <c r="G21" s="38"/>
      <c r="H21" s="38"/>
      <c r="I21" s="117" t="s">
        <v>28</v>
      </c>
      <c r="J21" s="107" t="str">
        <f>IF('Rekapitulace stavby'!AN17="","",'Rekapitulace stavby'!AN17)</f>
        <v/>
      </c>
      <c r="K21" s="38"/>
      <c r="L21" s="11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Z21" s="112" t="s">
        <v>1003</v>
      </c>
      <c r="BA21" s="112" t="s">
        <v>1004</v>
      </c>
      <c r="BB21" s="112" t="s">
        <v>129</v>
      </c>
      <c r="BC21" s="112" t="s">
        <v>1005</v>
      </c>
      <c r="BD21" s="112" t="s">
        <v>83</v>
      </c>
    </row>
    <row r="22" spans="1:56" s="2" customFormat="1" ht="6.95" customHeight="1">
      <c r="A22" s="38"/>
      <c r="B22" s="43"/>
      <c r="C22" s="38"/>
      <c r="D22" s="38"/>
      <c r="E22" s="38"/>
      <c r="F22" s="38"/>
      <c r="G22" s="38"/>
      <c r="H22" s="38"/>
      <c r="I22" s="38"/>
      <c r="J22" s="38"/>
      <c r="K22" s="38"/>
      <c r="L22" s="11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Z22" s="112" t="s">
        <v>1006</v>
      </c>
      <c r="BA22" s="112" t="s">
        <v>1007</v>
      </c>
      <c r="BB22" s="112" t="s">
        <v>129</v>
      </c>
      <c r="BC22" s="112" t="s">
        <v>1008</v>
      </c>
      <c r="BD22" s="112" t="s">
        <v>83</v>
      </c>
    </row>
    <row r="23" spans="1:56" s="2" customFormat="1" ht="12" customHeight="1">
      <c r="A23" s="38"/>
      <c r="B23" s="43"/>
      <c r="C23" s="38"/>
      <c r="D23" s="117" t="s">
        <v>34</v>
      </c>
      <c r="E23" s="38"/>
      <c r="F23" s="38"/>
      <c r="G23" s="38"/>
      <c r="H23" s="38"/>
      <c r="I23" s="117" t="s">
        <v>25</v>
      </c>
      <c r="J23" s="107" t="str">
        <f>IF('Rekapitulace stavby'!AN19="","",'Rekapitulace stavby'!AN19)</f>
        <v/>
      </c>
      <c r="K23" s="38"/>
      <c r="L23" s="11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Z23" s="112" t="s">
        <v>1009</v>
      </c>
      <c r="BA23" s="112" t="s">
        <v>1010</v>
      </c>
      <c r="BB23" s="112" t="s">
        <v>129</v>
      </c>
      <c r="BC23" s="112" t="s">
        <v>1011</v>
      </c>
      <c r="BD23" s="112" t="s">
        <v>83</v>
      </c>
    </row>
    <row r="24" spans="1:56" s="2" customFormat="1" ht="18" customHeight="1">
      <c r="A24" s="38"/>
      <c r="B24" s="43"/>
      <c r="C24" s="38"/>
      <c r="D24" s="38"/>
      <c r="E24" s="107" t="str">
        <f>IF('Rekapitulace stavby'!E20="","",'Rekapitulace stavby'!E20)</f>
        <v xml:space="preserve"> </v>
      </c>
      <c r="F24" s="38"/>
      <c r="G24" s="38"/>
      <c r="H24" s="38"/>
      <c r="I24" s="117" t="s">
        <v>28</v>
      </c>
      <c r="J24" s="107" t="str">
        <f>IF('Rekapitulace stavby'!AN20="","",'Rekapitulace stavby'!AN20)</f>
        <v/>
      </c>
      <c r="K24" s="38"/>
      <c r="L24" s="11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Z24" s="112" t="s">
        <v>1012</v>
      </c>
      <c r="BA24" s="112" t="s">
        <v>1013</v>
      </c>
      <c r="BB24" s="112" t="s">
        <v>129</v>
      </c>
      <c r="BC24" s="112" t="s">
        <v>1014</v>
      </c>
      <c r="BD24" s="112" t="s">
        <v>83</v>
      </c>
    </row>
    <row r="25" spans="1:56" s="2" customFormat="1" ht="6.95" customHeight="1">
      <c r="A25" s="38"/>
      <c r="B25" s="43"/>
      <c r="C25" s="38"/>
      <c r="D25" s="38"/>
      <c r="E25" s="38"/>
      <c r="F25" s="38"/>
      <c r="G25" s="38"/>
      <c r="H25" s="38"/>
      <c r="I25" s="38"/>
      <c r="J25" s="38"/>
      <c r="K25" s="38"/>
      <c r="L25" s="11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Z25" s="112" t="s">
        <v>1015</v>
      </c>
      <c r="BA25" s="112" t="s">
        <v>1016</v>
      </c>
      <c r="BB25" s="112" t="s">
        <v>129</v>
      </c>
      <c r="BC25" s="112" t="s">
        <v>1017</v>
      </c>
      <c r="BD25" s="112" t="s">
        <v>83</v>
      </c>
    </row>
    <row r="26" spans="1:56" s="2" customFormat="1" ht="12" customHeight="1">
      <c r="A26" s="38"/>
      <c r="B26" s="43"/>
      <c r="C26" s="38"/>
      <c r="D26" s="117" t="s">
        <v>35</v>
      </c>
      <c r="E26" s="38"/>
      <c r="F26" s="38"/>
      <c r="G26" s="38"/>
      <c r="H26" s="38"/>
      <c r="I26" s="38"/>
      <c r="J26" s="38"/>
      <c r="K26" s="38"/>
      <c r="L26" s="11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Z26" s="112" t="s">
        <v>1018</v>
      </c>
      <c r="BA26" s="112" t="s">
        <v>1019</v>
      </c>
      <c r="BB26" s="112" t="s">
        <v>129</v>
      </c>
      <c r="BC26" s="112" t="s">
        <v>1020</v>
      </c>
      <c r="BD26" s="112" t="s">
        <v>83</v>
      </c>
    </row>
    <row r="27" spans="1:56" s="8" customFormat="1" ht="71.25" customHeight="1">
      <c r="A27" s="120"/>
      <c r="B27" s="121"/>
      <c r="C27" s="120"/>
      <c r="D27" s="120"/>
      <c r="E27" s="429" t="s">
        <v>36</v>
      </c>
      <c r="F27" s="429"/>
      <c r="G27" s="429"/>
      <c r="H27" s="429"/>
      <c r="I27" s="120"/>
      <c r="J27" s="120"/>
      <c r="K27" s="120"/>
      <c r="L27" s="122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Z27" s="248" t="s">
        <v>1021</v>
      </c>
      <c r="BA27" s="248" t="s">
        <v>1022</v>
      </c>
      <c r="BB27" s="248" t="s">
        <v>129</v>
      </c>
      <c r="BC27" s="248" t="s">
        <v>1023</v>
      </c>
      <c r="BD27" s="248" t="s">
        <v>83</v>
      </c>
    </row>
    <row r="28" spans="1:56" s="2" customFormat="1" ht="6.95" customHeight="1">
      <c r="A28" s="38"/>
      <c r="B28" s="43"/>
      <c r="C28" s="38"/>
      <c r="D28" s="38"/>
      <c r="E28" s="38"/>
      <c r="F28" s="38"/>
      <c r="G28" s="38"/>
      <c r="H28" s="38"/>
      <c r="I28" s="38"/>
      <c r="J28" s="38"/>
      <c r="K28" s="38"/>
      <c r="L28" s="11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Z28" s="112" t="s">
        <v>1024</v>
      </c>
      <c r="BA28" s="112" t="s">
        <v>1025</v>
      </c>
      <c r="BB28" s="112" t="s">
        <v>157</v>
      </c>
      <c r="BC28" s="112" t="s">
        <v>1026</v>
      </c>
      <c r="BD28" s="112" t="s">
        <v>83</v>
      </c>
    </row>
    <row r="29" spans="1:56" s="2" customFormat="1" ht="6.95" customHeight="1">
      <c r="A29" s="38"/>
      <c r="B29" s="43"/>
      <c r="C29" s="38"/>
      <c r="D29" s="123"/>
      <c r="E29" s="123"/>
      <c r="F29" s="123"/>
      <c r="G29" s="123"/>
      <c r="H29" s="123"/>
      <c r="I29" s="123"/>
      <c r="J29" s="123"/>
      <c r="K29" s="123"/>
      <c r="L29" s="11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Z29" s="112" t="s">
        <v>1027</v>
      </c>
      <c r="BA29" s="112" t="s">
        <v>1028</v>
      </c>
      <c r="BB29" s="112" t="s">
        <v>129</v>
      </c>
      <c r="BC29" s="112" t="s">
        <v>1029</v>
      </c>
      <c r="BD29" s="112" t="s">
        <v>83</v>
      </c>
    </row>
    <row r="30" spans="1:56" s="2" customFormat="1" ht="25.35" customHeight="1">
      <c r="A30" s="38"/>
      <c r="B30" s="43"/>
      <c r="C30" s="38"/>
      <c r="D30" s="124" t="s">
        <v>37</v>
      </c>
      <c r="E30" s="38"/>
      <c r="F30" s="38"/>
      <c r="G30" s="38"/>
      <c r="H30" s="38"/>
      <c r="I30" s="38"/>
      <c r="J30" s="125">
        <f>ROUND(J110, 2)</f>
        <v>0</v>
      </c>
      <c r="K30" s="38"/>
      <c r="L30" s="11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Z30" s="112" t="s">
        <v>1030</v>
      </c>
      <c r="BA30" s="112" t="s">
        <v>1031</v>
      </c>
      <c r="BB30" s="112" t="s">
        <v>157</v>
      </c>
      <c r="BC30" s="112" t="s">
        <v>1032</v>
      </c>
      <c r="BD30" s="112" t="s">
        <v>83</v>
      </c>
    </row>
    <row r="31" spans="1:56" s="2" customFormat="1" ht="6.95" customHeight="1">
      <c r="A31" s="38"/>
      <c r="B31" s="43"/>
      <c r="C31" s="38"/>
      <c r="D31" s="123"/>
      <c r="E31" s="123"/>
      <c r="F31" s="123"/>
      <c r="G31" s="123"/>
      <c r="H31" s="123"/>
      <c r="I31" s="123"/>
      <c r="J31" s="123"/>
      <c r="K31" s="123"/>
      <c r="L31" s="11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Z31" s="112" t="s">
        <v>148</v>
      </c>
      <c r="BA31" s="112" t="s">
        <v>149</v>
      </c>
      <c r="BB31" s="112" t="s">
        <v>129</v>
      </c>
      <c r="BC31" s="112" t="s">
        <v>150</v>
      </c>
      <c r="BD31" s="112" t="s">
        <v>83</v>
      </c>
    </row>
    <row r="32" spans="1:56" s="2" customFormat="1" ht="14.45" customHeight="1">
      <c r="A32" s="38"/>
      <c r="B32" s="43"/>
      <c r="C32" s="38"/>
      <c r="D32" s="38"/>
      <c r="E32" s="38"/>
      <c r="F32" s="126" t="s">
        <v>39</v>
      </c>
      <c r="G32" s="38"/>
      <c r="H32" s="38"/>
      <c r="I32" s="126" t="s">
        <v>38</v>
      </c>
      <c r="J32" s="126" t="s">
        <v>40</v>
      </c>
      <c r="K32" s="38"/>
      <c r="L32" s="11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Z32" s="112" t="s">
        <v>1033</v>
      </c>
      <c r="BA32" s="112" t="s">
        <v>1034</v>
      </c>
      <c r="BB32" s="112" t="s">
        <v>129</v>
      </c>
      <c r="BC32" s="112" t="s">
        <v>1035</v>
      </c>
      <c r="BD32" s="112" t="s">
        <v>83</v>
      </c>
    </row>
    <row r="33" spans="1:56" s="2" customFormat="1" ht="14.45" customHeight="1">
      <c r="A33" s="38"/>
      <c r="B33" s="43"/>
      <c r="C33" s="38"/>
      <c r="D33" s="127" t="s">
        <v>41</v>
      </c>
      <c r="E33" s="117" t="s">
        <v>42</v>
      </c>
      <c r="F33" s="128">
        <f>ROUND((SUM(BE110:BE1737)),  2)</f>
        <v>0</v>
      </c>
      <c r="G33" s="38"/>
      <c r="H33" s="38"/>
      <c r="I33" s="129">
        <v>0.21</v>
      </c>
      <c r="J33" s="128">
        <f>ROUND(((SUM(BE110:BE1737))*I33),  2)</f>
        <v>0</v>
      </c>
      <c r="K33" s="38"/>
      <c r="L33" s="11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Z33" s="112" t="s">
        <v>1036</v>
      </c>
      <c r="BA33" s="112" t="s">
        <v>1037</v>
      </c>
      <c r="BB33" s="112" t="s">
        <v>129</v>
      </c>
      <c r="BC33" s="112" t="s">
        <v>1038</v>
      </c>
      <c r="BD33" s="112" t="s">
        <v>83</v>
      </c>
    </row>
    <row r="34" spans="1:56" s="2" customFormat="1" ht="14.45" customHeight="1">
      <c r="A34" s="38"/>
      <c r="B34" s="43"/>
      <c r="C34" s="38"/>
      <c r="D34" s="38"/>
      <c r="E34" s="117" t="s">
        <v>43</v>
      </c>
      <c r="F34" s="128">
        <f>ROUND((SUM(BF110:BF1737)),  2)</f>
        <v>0</v>
      </c>
      <c r="G34" s="38"/>
      <c r="H34" s="38"/>
      <c r="I34" s="129">
        <v>0.12</v>
      </c>
      <c r="J34" s="128">
        <f>ROUND(((SUM(BF110:BF1737))*I34),  2)</f>
        <v>0</v>
      </c>
      <c r="K34" s="38"/>
      <c r="L34" s="11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Z34" s="112" t="s">
        <v>1039</v>
      </c>
      <c r="BA34" s="112" t="s">
        <v>1040</v>
      </c>
      <c r="BB34" s="112" t="s">
        <v>129</v>
      </c>
      <c r="BC34" s="112" t="s">
        <v>1041</v>
      </c>
      <c r="BD34" s="112" t="s">
        <v>83</v>
      </c>
    </row>
    <row r="35" spans="1:56" s="2" customFormat="1" ht="14.45" hidden="1" customHeight="1">
      <c r="A35" s="38"/>
      <c r="B35" s="43"/>
      <c r="C35" s="38"/>
      <c r="D35" s="38"/>
      <c r="E35" s="117" t="s">
        <v>44</v>
      </c>
      <c r="F35" s="128">
        <f>ROUND((SUM(BG110:BG1737)),  2)</f>
        <v>0</v>
      </c>
      <c r="G35" s="38"/>
      <c r="H35" s="38"/>
      <c r="I35" s="129">
        <v>0.21</v>
      </c>
      <c r="J35" s="128">
        <f>0</f>
        <v>0</v>
      </c>
      <c r="K35" s="38"/>
      <c r="L35" s="11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Z35" s="112" t="s">
        <v>1042</v>
      </c>
      <c r="BA35" s="112" t="s">
        <v>1043</v>
      </c>
      <c r="BB35" s="112" t="s">
        <v>129</v>
      </c>
      <c r="BC35" s="112" t="s">
        <v>1044</v>
      </c>
      <c r="BD35" s="112" t="s">
        <v>83</v>
      </c>
    </row>
    <row r="36" spans="1:56" s="2" customFormat="1" ht="14.45" hidden="1" customHeight="1">
      <c r="A36" s="38"/>
      <c r="B36" s="43"/>
      <c r="C36" s="38"/>
      <c r="D36" s="38"/>
      <c r="E36" s="117" t="s">
        <v>45</v>
      </c>
      <c r="F36" s="128">
        <f>ROUND((SUM(BH110:BH1737)),  2)</f>
        <v>0</v>
      </c>
      <c r="G36" s="38"/>
      <c r="H36" s="38"/>
      <c r="I36" s="129">
        <v>0.12</v>
      </c>
      <c r="J36" s="128">
        <f>0</f>
        <v>0</v>
      </c>
      <c r="K36" s="38"/>
      <c r="L36" s="11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Z36" s="112" t="s">
        <v>1045</v>
      </c>
      <c r="BA36" s="112" t="s">
        <v>1046</v>
      </c>
      <c r="BB36" s="112" t="s">
        <v>129</v>
      </c>
      <c r="BC36" s="112" t="s">
        <v>1047</v>
      </c>
      <c r="BD36" s="112" t="s">
        <v>83</v>
      </c>
    </row>
    <row r="37" spans="1:56" s="2" customFormat="1" ht="14.45" hidden="1" customHeight="1">
      <c r="A37" s="38"/>
      <c r="B37" s="43"/>
      <c r="C37" s="38"/>
      <c r="D37" s="38"/>
      <c r="E37" s="117" t="s">
        <v>46</v>
      </c>
      <c r="F37" s="128">
        <f>ROUND((SUM(BI110:BI1737)),  2)</f>
        <v>0</v>
      </c>
      <c r="G37" s="38"/>
      <c r="H37" s="38"/>
      <c r="I37" s="129">
        <v>0</v>
      </c>
      <c r="J37" s="128">
        <f>0</f>
        <v>0</v>
      </c>
      <c r="K37" s="38"/>
      <c r="L37" s="11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Z37" s="112" t="s">
        <v>1048</v>
      </c>
      <c r="BA37" s="112" t="s">
        <v>1049</v>
      </c>
      <c r="BB37" s="112" t="s">
        <v>129</v>
      </c>
      <c r="BC37" s="112" t="s">
        <v>1050</v>
      </c>
      <c r="BD37" s="112" t="s">
        <v>83</v>
      </c>
    </row>
    <row r="38" spans="1:56" s="2" customFormat="1" ht="6.95" customHeight="1">
      <c r="A38" s="38"/>
      <c r="B38" s="43"/>
      <c r="C38" s="38"/>
      <c r="D38" s="38"/>
      <c r="E38" s="38"/>
      <c r="F38" s="38"/>
      <c r="G38" s="38"/>
      <c r="H38" s="38"/>
      <c r="I38" s="38"/>
      <c r="J38" s="38"/>
      <c r="K38" s="38"/>
      <c r="L38" s="11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Z38" s="112" t="s">
        <v>1051</v>
      </c>
      <c r="BA38" s="112" t="s">
        <v>1052</v>
      </c>
      <c r="BB38" s="112" t="s">
        <v>129</v>
      </c>
      <c r="BC38" s="112" t="s">
        <v>1053</v>
      </c>
      <c r="BD38" s="112" t="s">
        <v>83</v>
      </c>
    </row>
    <row r="39" spans="1:56" s="2" customFormat="1" ht="25.35" customHeight="1">
      <c r="A39" s="38"/>
      <c r="B39" s="43"/>
      <c r="C39" s="130"/>
      <c r="D39" s="131" t="s">
        <v>47</v>
      </c>
      <c r="E39" s="132"/>
      <c r="F39" s="132"/>
      <c r="G39" s="133" t="s">
        <v>48</v>
      </c>
      <c r="H39" s="134" t="s">
        <v>49</v>
      </c>
      <c r="I39" s="132"/>
      <c r="J39" s="135">
        <f>SUM(J30:J37)</f>
        <v>0</v>
      </c>
      <c r="K39" s="136"/>
      <c r="L39" s="11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Z39" s="112" t="s">
        <v>1054</v>
      </c>
      <c r="BA39" s="112" t="s">
        <v>1055</v>
      </c>
      <c r="BB39" s="112" t="s">
        <v>129</v>
      </c>
      <c r="BC39" s="112" t="s">
        <v>1056</v>
      </c>
      <c r="BD39" s="112" t="s">
        <v>83</v>
      </c>
    </row>
    <row r="40" spans="1:56" s="2" customFormat="1" ht="14.45" customHeight="1">
      <c r="A40" s="38"/>
      <c r="B40" s="137"/>
      <c r="C40" s="138"/>
      <c r="D40" s="138"/>
      <c r="E40" s="138"/>
      <c r="F40" s="138"/>
      <c r="G40" s="138"/>
      <c r="H40" s="138"/>
      <c r="I40" s="138"/>
      <c r="J40" s="138"/>
      <c r="K40" s="138"/>
      <c r="L40" s="11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Z40" s="112" t="s">
        <v>1057</v>
      </c>
      <c r="BA40" s="112" t="s">
        <v>1058</v>
      </c>
      <c r="BB40" s="112" t="s">
        <v>129</v>
      </c>
      <c r="BC40" s="112" t="s">
        <v>1059</v>
      </c>
      <c r="BD40" s="112" t="s">
        <v>83</v>
      </c>
    </row>
    <row r="41" spans="1:56" ht="11.25">
      <c r="AZ41" s="112" t="s">
        <v>1060</v>
      </c>
      <c r="BA41" s="112" t="s">
        <v>1061</v>
      </c>
      <c r="BB41" s="112" t="s">
        <v>129</v>
      </c>
      <c r="BC41" s="112" t="s">
        <v>1062</v>
      </c>
      <c r="BD41" s="112" t="s">
        <v>83</v>
      </c>
    </row>
    <row r="42" spans="1:56" ht="11.25">
      <c r="AZ42" s="112" t="s">
        <v>1063</v>
      </c>
      <c r="BA42" s="112" t="s">
        <v>1064</v>
      </c>
      <c r="BB42" s="112" t="s">
        <v>129</v>
      </c>
      <c r="BC42" s="112" t="s">
        <v>1065</v>
      </c>
      <c r="BD42" s="112" t="s">
        <v>83</v>
      </c>
    </row>
    <row r="43" spans="1:56" ht="11.25">
      <c r="AZ43" s="112" t="s">
        <v>1066</v>
      </c>
      <c r="BA43" s="112" t="s">
        <v>1067</v>
      </c>
      <c r="BB43" s="112" t="s">
        <v>129</v>
      </c>
      <c r="BC43" s="112" t="s">
        <v>1068</v>
      </c>
      <c r="BD43" s="112" t="s">
        <v>83</v>
      </c>
    </row>
    <row r="44" spans="1:56" s="2" customFormat="1" ht="6.95" customHeight="1">
      <c r="A44" s="38"/>
      <c r="B44" s="139"/>
      <c r="C44" s="140"/>
      <c r="D44" s="140"/>
      <c r="E44" s="140"/>
      <c r="F44" s="140"/>
      <c r="G44" s="140"/>
      <c r="H44" s="140"/>
      <c r="I44" s="140"/>
      <c r="J44" s="140"/>
      <c r="K44" s="140"/>
      <c r="L44" s="11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pans="1:56" s="2" customFormat="1" ht="24.95" customHeight="1">
      <c r="A45" s="38"/>
      <c r="B45" s="39"/>
      <c r="C45" s="27" t="s">
        <v>163</v>
      </c>
      <c r="D45" s="40"/>
      <c r="E45" s="40"/>
      <c r="F45" s="40"/>
      <c r="G45" s="40"/>
      <c r="H45" s="40"/>
      <c r="I45" s="40"/>
      <c r="J45" s="40"/>
      <c r="K45" s="40"/>
      <c r="L45" s="11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</row>
    <row r="46" spans="1:56" s="2" customFormat="1" ht="6.95" customHeight="1">
      <c r="A46" s="38"/>
      <c r="B46" s="39"/>
      <c r="C46" s="40"/>
      <c r="D46" s="40"/>
      <c r="E46" s="40"/>
      <c r="F46" s="40"/>
      <c r="G46" s="40"/>
      <c r="H46" s="40"/>
      <c r="I46" s="40"/>
      <c r="J46" s="40"/>
      <c r="K46" s="40"/>
      <c r="L46" s="11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56" s="2" customFormat="1" ht="12" customHeight="1">
      <c r="A47" s="38"/>
      <c r="B47" s="39"/>
      <c r="C47" s="33" t="s">
        <v>15</v>
      </c>
      <c r="D47" s="40"/>
      <c r="E47" s="40"/>
      <c r="F47" s="40"/>
      <c r="G47" s="40"/>
      <c r="H47" s="40"/>
      <c r="I47" s="40"/>
      <c r="J47" s="40"/>
      <c r="K47" s="40"/>
      <c r="L47" s="11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56" s="2" customFormat="1" ht="16.5" customHeight="1">
      <c r="A48" s="38"/>
      <c r="B48" s="39"/>
      <c r="C48" s="40"/>
      <c r="D48" s="40"/>
      <c r="E48" s="430" t="str">
        <f>E7</f>
        <v>Rekonstrukce rehabilitace v 1.PP budovy B v HNSP v Bílině</v>
      </c>
      <c r="F48" s="431"/>
      <c r="G48" s="431"/>
      <c r="H48" s="431"/>
      <c r="I48" s="40"/>
      <c r="J48" s="40"/>
      <c r="K48" s="40"/>
      <c r="L48" s="11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47" s="2" customFormat="1" ht="12" customHeight="1">
      <c r="A49" s="38"/>
      <c r="B49" s="39"/>
      <c r="C49" s="33" t="s">
        <v>147</v>
      </c>
      <c r="D49" s="40"/>
      <c r="E49" s="40"/>
      <c r="F49" s="40"/>
      <c r="G49" s="40"/>
      <c r="H49" s="40"/>
      <c r="I49" s="40"/>
      <c r="J49" s="40"/>
      <c r="K49" s="40"/>
      <c r="L49" s="11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47" s="2" customFormat="1" ht="16.5" customHeight="1">
      <c r="A50" s="38"/>
      <c r="B50" s="39"/>
      <c r="C50" s="40"/>
      <c r="D50" s="40"/>
      <c r="E50" s="384" t="str">
        <f>E9</f>
        <v>2 - SO 01 - Stavební úpravy</v>
      </c>
      <c r="F50" s="432"/>
      <c r="G50" s="432"/>
      <c r="H50" s="432"/>
      <c r="I50" s="40"/>
      <c r="J50" s="40"/>
      <c r="K50" s="40"/>
      <c r="L50" s="11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47" s="2" customFormat="1" ht="6.95" customHeight="1">
      <c r="A51" s="38"/>
      <c r="B51" s="39"/>
      <c r="C51" s="40"/>
      <c r="D51" s="40"/>
      <c r="E51" s="40"/>
      <c r="F51" s="40"/>
      <c r="G51" s="40"/>
      <c r="H51" s="40"/>
      <c r="I51" s="40"/>
      <c r="J51" s="40"/>
      <c r="K51" s="40"/>
      <c r="L51" s="11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47" s="2" customFormat="1" ht="12" customHeight="1">
      <c r="A52" s="38"/>
      <c r="B52" s="39"/>
      <c r="C52" s="33" t="s">
        <v>20</v>
      </c>
      <c r="D52" s="40"/>
      <c r="E52" s="40"/>
      <c r="F52" s="31" t="str">
        <f>F12</f>
        <v xml:space="preserve"> </v>
      </c>
      <c r="G52" s="40"/>
      <c r="H52" s="40"/>
      <c r="I52" s="33" t="s">
        <v>22</v>
      </c>
      <c r="J52" s="63" t="str">
        <f>IF(J12="","",J12)</f>
        <v>14. 12. 2025</v>
      </c>
      <c r="K52" s="40"/>
      <c r="L52" s="11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47" s="2" customFormat="1" ht="6.95" customHeight="1">
      <c r="A53" s="38"/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11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47" s="2" customFormat="1" ht="15.2" customHeight="1">
      <c r="A54" s="38"/>
      <c r="B54" s="39"/>
      <c r="C54" s="33" t="s">
        <v>24</v>
      </c>
      <c r="D54" s="40"/>
      <c r="E54" s="40"/>
      <c r="F54" s="31" t="str">
        <f>E15</f>
        <v>Město Bílina, Břežánská 50/4, 418 01 Bílina</v>
      </c>
      <c r="G54" s="40"/>
      <c r="H54" s="40"/>
      <c r="I54" s="33" t="s">
        <v>32</v>
      </c>
      <c r="J54" s="36" t="str">
        <f>E21</f>
        <v xml:space="preserve"> </v>
      </c>
      <c r="K54" s="40"/>
      <c r="L54" s="11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47" s="2" customFormat="1" ht="15.2" customHeight="1">
      <c r="A55" s="38"/>
      <c r="B55" s="39"/>
      <c r="C55" s="33" t="s">
        <v>30</v>
      </c>
      <c r="D55" s="40"/>
      <c r="E55" s="40"/>
      <c r="F55" s="31" t="str">
        <f>IF(E18="","",E18)</f>
        <v>Vyplň údaj</v>
      </c>
      <c r="G55" s="40"/>
      <c r="H55" s="40"/>
      <c r="I55" s="33" t="s">
        <v>34</v>
      </c>
      <c r="J55" s="36" t="str">
        <f>E24</f>
        <v xml:space="preserve"> </v>
      </c>
      <c r="K55" s="40"/>
      <c r="L55" s="11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47" s="2" customFormat="1" ht="10.35" customHeight="1">
      <c r="A56" s="38"/>
      <c r="B56" s="39"/>
      <c r="C56" s="40"/>
      <c r="D56" s="40"/>
      <c r="E56" s="40"/>
      <c r="F56" s="40"/>
      <c r="G56" s="40"/>
      <c r="H56" s="40"/>
      <c r="I56" s="40"/>
      <c r="J56" s="40"/>
      <c r="K56" s="40"/>
      <c r="L56" s="11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47" s="2" customFormat="1" ht="29.25" customHeight="1">
      <c r="A57" s="38"/>
      <c r="B57" s="39"/>
      <c r="C57" s="141" t="s">
        <v>164</v>
      </c>
      <c r="D57" s="142"/>
      <c r="E57" s="142"/>
      <c r="F57" s="142"/>
      <c r="G57" s="142"/>
      <c r="H57" s="142"/>
      <c r="I57" s="142"/>
      <c r="J57" s="143" t="s">
        <v>165</v>
      </c>
      <c r="K57" s="142"/>
      <c r="L57" s="11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47" s="2" customFormat="1" ht="10.35" customHeight="1">
      <c r="A58" s="38"/>
      <c r="B58" s="39"/>
      <c r="C58" s="40"/>
      <c r="D58" s="40"/>
      <c r="E58" s="40"/>
      <c r="F58" s="40"/>
      <c r="G58" s="40"/>
      <c r="H58" s="40"/>
      <c r="I58" s="40"/>
      <c r="J58" s="40"/>
      <c r="K58" s="40"/>
      <c r="L58" s="11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47" s="2" customFormat="1" ht="22.9" customHeight="1">
      <c r="A59" s="38"/>
      <c r="B59" s="39"/>
      <c r="C59" s="144" t="s">
        <v>69</v>
      </c>
      <c r="D59" s="40"/>
      <c r="E59" s="40"/>
      <c r="F59" s="40"/>
      <c r="G59" s="40"/>
      <c r="H59" s="40"/>
      <c r="I59" s="40"/>
      <c r="J59" s="81">
        <f>J110</f>
        <v>0</v>
      </c>
      <c r="K59" s="40"/>
      <c r="L59" s="11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U59" s="21" t="s">
        <v>166</v>
      </c>
    </row>
    <row r="60" spans="1:47" s="9" customFormat="1" ht="24.95" customHeight="1">
      <c r="B60" s="145"/>
      <c r="C60" s="146"/>
      <c r="D60" s="147" t="s">
        <v>1069</v>
      </c>
      <c r="E60" s="148"/>
      <c r="F60" s="148"/>
      <c r="G60" s="148"/>
      <c r="H60" s="148"/>
      <c r="I60" s="148"/>
      <c r="J60" s="149">
        <f>J111</f>
        <v>0</v>
      </c>
      <c r="K60" s="146"/>
      <c r="L60" s="150"/>
    </row>
    <row r="61" spans="1:47" s="10" customFormat="1" ht="19.899999999999999" customHeight="1">
      <c r="B61" s="151"/>
      <c r="C61" s="101"/>
      <c r="D61" s="152" t="s">
        <v>1070</v>
      </c>
      <c r="E61" s="153"/>
      <c r="F61" s="153"/>
      <c r="G61" s="153"/>
      <c r="H61" s="153"/>
      <c r="I61" s="153"/>
      <c r="J61" s="154">
        <f>J112</f>
        <v>0</v>
      </c>
      <c r="K61" s="101"/>
      <c r="L61" s="155"/>
    </row>
    <row r="62" spans="1:47" s="10" customFormat="1" ht="14.85" customHeight="1">
      <c r="B62" s="151"/>
      <c r="C62" s="101"/>
      <c r="D62" s="152" t="s">
        <v>1071</v>
      </c>
      <c r="E62" s="153"/>
      <c r="F62" s="153"/>
      <c r="G62" s="153"/>
      <c r="H62" s="153"/>
      <c r="I62" s="153"/>
      <c r="J62" s="154">
        <f>J113</f>
        <v>0</v>
      </c>
      <c r="K62" s="101"/>
      <c r="L62" s="155"/>
    </row>
    <row r="63" spans="1:47" s="10" customFormat="1" ht="19.899999999999999" customHeight="1">
      <c r="B63" s="151"/>
      <c r="C63" s="101"/>
      <c r="D63" s="152" t="s">
        <v>1072</v>
      </c>
      <c r="E63" s="153"/>
      <c r="F63" s="153"/>
      <c r="G63" s="153"/>
      <c r="H63" s="153"/>
      <c r="I63" s="153"/>
      <c r="J63" s="154">
        <f>J130</f>
        <v>0</v>
      </c>
      <c r="K63" s="101"/>
      <c r="L63" s="155"/>
    </row>
    <row r="64" spans="1:47" s="10" customFormat="1" ht="14.85" customHeight="1">
      <c r="B64" s="151"/>
      <c r="C64" s="101"/>
      <c r="D64" s="152" t="s">
        <v>1073</v>
      </c>
      <c r="E64" s="153"/>
      <c r="F64" s="153"/>
      <c r="G64" s="153"/>
      <c r="H64" s="153"/>
      <c r="I64" s="153"/>
      <c r="J64" s="154">
        <f>J131</f>
        <v>0</v>
      </c>
      <c r="K64" s="101"/>
      <c r="L64" s="155"/>
    </row>
    <row r="65" spans="2:12" s="10" customFormat="1" ht="14.85" customHeight="1">
      <c r="B65" s="151"/>
      <c r="C65" s="101"/>
      <c r="D65" s="152" t="s">
        <v>1074</v>
      </c>
      <c r="E65" s="153"/>
      <c r="F65" s="153"/>
      <c r="G65" s="153"/>
      <c r="H65" s="153"/>
      <c r="I65" s="153"/>
      <c r="J65" s="154">
        <f>J206</f>
        <v>0</v>
      </c>
      <c r="K65" s="101"/>
      <c r="L65" s="155"/>
    </row>
    <row r="66" spans="2:12" s="10" customFormat="1" ht="19.899999999999999" customHeight="1">
      <c r="B66" s="151"/>
      <c r="C66" s="101"/>
      <c r="D66" s="152" t="s">
        <v>1075</v>
      </c>
      <c r="E66" s="153"/>
      <c r="F66" s="153"/>
      <c r="G66" s="153"/>
      <c r="H66" s="153"/>
      <c r="I66" s="153"/>
      <c r="J66" s="154">
        <f>J267</f>
        <v>0</v>
      </c>
      <c r="K66" s="101"/>
      <c r="L66" s="155"/>
    </row>
    <row r="67" spans="2:12" s="10" customFormat="1" ht="14.85" customHeight="1">
      <c r="B67" s="151"/>
      <c r="C67" s="101"/>
      <c r="D67" s="152" t="s">
        <v>1076</v>
      </c>
      <c r="E67" s="153"/>
      <c r="F67" s="153"/>
      <c r="G67" s="153"/>
      <c r="H67" s="153"/>
      <c r="I67" s="153"/>
      <c r="J67" s="154">
        <f>J268</f>
        <v>0</v>
      </c>
      <c r="K67" s="101"/>
      <c r="L67" s="155"/>
    </row>
    <row r="68" spans="2:12" s="10" customFormat="1" ht="19.899999999999999" customHeight="1">
      <c r="B68" s="151"/>
      <c r="C68" s="101"/>
      <c r="D68" s="152" t="s">
        <v>168</v>
      </c>
      <c r="E68" s="153"/>
      <c r="F68" s="153"/>
      <c r="G68" s="153"/>
      <c r="H68" s="153"/>
      <c r="I68" s="153"/>
      <c r="J68" s="154">
        <f>J282</f>
        <v>0</v>
      </c>
      <c r="K68" s="101"/>
      <c r="L68" s="155"/>
    </row>
    <row r="69" spans="2:12" s="10" customFormat="1" ht="14.85" customHeight="1">
      <c r="B69" s="151"/>
      <c r="C69" s="101"/>
      <c r="D69" s="152" t="s">
        <v>169</v>
      </c>
      <c r="E69" s="153"/>
      <c r="F69" s="153"/>
      <c r="G69" s="153"/>
      <c r="H69" s="153"/>
      <c r="I69" s="153"/>
      <c r="J69" s="154">
        <f>J283</f>
        <v>0</v>
      </c>
      <c r="K69" s="101"/>
      <c r="L69" s="155"/>
    </row>
    <row r="70" spans="2:12" s="10" customFormat="1" ht="14.85" customHeight="1">
      <c r="B70" s="151"/>
      <c r="C70" s="101"/>
      <c r="D70" s="152" t="s">
        <v>1077</v>
      </c>
      <c r="E70" s="153"/>
      <c r="F70" s="153"/>
      <c r="G70" s="153"/>
      <c r="H70" s="153"/>
      <c r="I70" s="153"/>
      <c r="J70" s="154">
        <f>J429</f>
        <v>0</v>
      </c>
      <c r="K70" s="101"/>
      <c r="L70" s="155"/>
    </row>
    <row r="71" spans="2:12" s="10" customFormat="1" ht="14.85" customHeight="1">
      <c r="B71" s="151"/>
      <c r="C71" s="101"/>
      <c r="D71" s="152" t="s">
        <v>1078</v>
      </c>
      <c r="E71" s="153"/>
      <c r="F71" s="153"/>
      <c r="G71" s="153"/>
      <c r="H71" s="153"/>
      <c r="I71" s="153"/>
      <c r="J71" s="154">
        <f>J460</f>
        <v>0</v>
      </c>
      <c r="K71" s="101"/>
      <c r="L71" s="155"/>
    </row>
    <row r="72" spans="2:12" s="10" customFormat="1" ht="14.85" customHeight="1">
      <c r="B72" s="151"/>
      <c r="C72" s="101"/>
      <c r="D72" s="152" t="s">
        <v>1079</v>
      </c>
      <c r="E72" s="153"/>
      <c r="F72" s="153"/>
      <c r="G72" s="153"/>
      <c r="H72" s="153"/>
      <c r="I72" s="153"/>
      <c r="J72" s="154">
        <f>J553</f>
        <v>0</v>
      </c>
      <c r="K72" s="101"/>
      <c r="L72" s="155"/>
    </row>
    <row r="73" spans="2:12" s="10" customFormat="1" ht="19.899999999999999" customHeight="1">
      <c r="B73" s="151"/>
      <c r="C73" s="101"/>
      <c r="D73" s="152" t="s">
        <v>1080</v>
      </c>
      <c r="E73" s="153"/>
      <c r="F73" s="153"/>
      <c r="G73" s="153"/>
      <c r="H73" s="153"/>
      <c r="I73" s="153"/>
      <c r="J73" s="154">
        <f>J712</f>
        <v>0</v>
      </c>
      <c r="K73" s="101"/>
      <c r="L73" s="155"/>
    </row>
    <row r="74" spans="2:12" s="10" customFormat="1" ht="14.85" customHeight="1">
      <c r="B74" s="151"/>
      <c r="C74" s="101"/>
      <c r="D74" s="152" t="s">
        <v>171</v>
      </c>
      <c r="E74" s="153"/>
      <c r="F74" s="153"/>
      <c r="G74" s="153"/>
      <c r="H74" s="153"/>
      <c r="I74" s="153"/>
      <c r="J74" s="154">
        <f>J713</f>
        <v>0</v>
      </c>
      <c r="K74" s="101"/>
      <c r="L74" s="155"/>
    </row>
    <row r="75" spans="2:12" s="10" customFormat="1" ht="14.85" customHeight="1">
      <c r="B75" s="151"/>
      <c r="C75" s="101"/>
      <c r="D75" s="152" t="s">
        <v>1081</v>
      </c>
      <c r="E75" s="153"/>
      <c r="F75" s="153"/>
      <c r="G75" s="153"/>
      <c r="H75" s="153"/>
      <c r="I75" s="153"/>
      <c r="J75" s="154">
        <f>J722</f>
        <v>0</v>
      </c>
      <c r="K75" s="101"/>
      <c r="L75" s="155"/>
    </row>
    <row r="76" spans="2:12" s="10" customFormat="1" ht="14.85" customHeight="1">
      <c r="B76" s="151"/>
      <c r="C76" s="101"/>
      <c r="D76" s="152" t="s">
        <v>1082</v>
      </c>
      <c r="E76" s="153"/>
      <c r="F76" s="153"/>
      <c r="G76" s="153"/>
      <c r="H76" s="153"/>
      <c r="I76" s="153"/>
      <c r="J76" s="154">
        <f>J801</f>
        <v>0</v>
      </c>
      <c r="K76" s="101"/>
      <c r="L76" s="155"/>
    </row>
    <row r="77" spans="2:12" s="9" customFormat="1" ht="24.95" customHeight="1">
      <c r="B77" s="145"/>
      <c r="C77" s="146"/>
      <c r="D77" s="147" t="s">
        <v>1083</v>
      </c>
      <c r="E77" s="148"/>
      <c r="F77" s="148"/>
      <c r="G77" s="148"/>
      <c r="H77" s="148"/>
      <c r="I77" s="148"/>
      <c r="J77" s="149">
        <f>J808</f>
        <v>0</v>
      </c>
      <c r="K77" s="146"/>
      <c r="L77" s="150"/>
    </row>
    <row r="78" spans="2:12" s="10" customFormat="1" ht="19.899999999999999" customHeight="1">
      <c r="B78" s="151"/>
      <c r="C78" s="101"/>
      <c r="D78" s="152" t="s">
        <v>177</v>
      </c>
      <c r="E78" s="153"/>
      <c r="F78" s="153"/>
      <c r="G78" s="153"/>
      <c r="H78" s="153"/>
      <c r="I78" s="153"/>
      <c r="J78" s="154">
        <f>J809</f>
        <v>0</v>
      </c>
      <c r="K78" s="101"/>
      <c r="L78" s="155"/>
    </row>
    <row r="79" spans="2:12" s="10" customFormat="1" ht="19.899999999999999" customHeight="1">
      <c r="B79" s="151"/>
      <c r="C79" s="101"/>
      <c r="D79" s="152" t="s">
        <v>1084</v>
      </c>
      <c r="E79" s="153"/>
      <c r="F79" s="153"/>
      <c r="G79" s="153"/>
      <c r="H79" s="153"/>
      <c r="I79" s="153"/>
      <c r="J79" s="154">
        <f>J867</f>
        <v>0</v>
      </c>
      <c r="K79" s="101"/>
      <c r="L79" s="155"/>
    </row>
    <row r="80" spans="2:12" s="10" customFormat="1" ht="19.899999999999999" customHeight="1">
      <c r="B80" s="151"/>
      <c r="C80" s="101"/>
      <c r="D80" s="152" t="s">
        <v>180</v>
      </c>
      <c r="E80" s="153"/>
      <c r="F80" s="153"/>
      <c r="G80" s="153"/>
      <c r="H80" s="153"/>
      <c r="I80" s="153"/>
      <c r="J80" s="154">
        <f>J887</f>
        <v>0</v>
      </c>
      <c r="K80" s="101"/>
      <c r="L80" s="155"/>
    </row>
    <row r="81" spans="1:31" s="10" customFormat="1" ht="19.899999999999999" customHeight="1">
      <c r="B81" s="151"/>
      <c r="C81" s="101"/>
      <c r="D81" s="152" t="s">
        <v>181</v>
      </c>
      <c r="E81" s="153"/>
      <c r="F81" s="153"/>
      <c r="G81" s="153"/>
      <c r="H81" s="153"/>
      <c r="I81" s="153"/>
      <c r="J81" s="154">
        <f>J906</f>
        <v>0</v>
      </c>
      <c r="K81" s="101"/>
      <c r="L81" s="155"/>
    </row>
    <row r="82" spans="1:31" s="10" customFormat="1" ht="19.899999999999999" customHeight="1">
      <c r="B82" s="151"/>
      <c r="C82" s="101"/>
      <c r="D82" s="152" t="s">
        <v>185</v>
      </c>
      <c r="E82" s="153"/>
      <c r="F82" s="153"/>
      <c r="G82" s="153"/>
      <c r="H82" s="153"/>
      <c r="I82" s="153"/>
      <c r="J82" s="154">
        <f>J929</f>
        <v>0</v>
      </c>
      <c r="K82" s="101"/>
      <c r="L82" s="155"/>
    </row>
    <row r="83" spans="1:31" s="10" customFormat="1" ht="19.899999999999999" customHeight="1">
      <c r="B83" s="151"/>
      <c r="C83" s="101"/>
      <c r="D83" s="152" t="s">
        <v>1085</v>
      </c>
      <c r="E83" s="153"/>
      <c r="F83" s="153"/>
      <c r="G83" s="153"/>
      <c r="H83" s="153"/>
      <c r="I83" s="153"/>
      <c r="J83" s="154">
        <f>J1060</f>
        <v>0</v>
      </c>
      <c r="K83" s="101"/>
      <c r="L83" s="155"/>
    </row>
    <row r="84" spans="1:31" s="10" customFormat="1" ht="19.899999999999999" customHeight="1">
      <c r="B84" s="151"/>
      <c r="C84" s="101"/>
      <c r="D84" s="152" t="s">
        <v>188</v>
      </c>
      <c r="E84" s="153"/>
      <c r="F84" s="153"/>
      <c r="G84" s="153"/>
      <c r="H84" s="153"/>
      <c r="I84" s="153"/>
      <c r="J84" s="154">
        <f>J1210</f>
        <v>0</v>
      </c>
      <c r="K84" s="101"/>
      <c r="L84" s="155"/>
    </row>
    <row r="85" spans="1:31" s="10" customFormat="1" ht="19.899999999999999" customHeight="1">
      <c r="B85" s="151"/>
      <c r="C85" s="101"/>
      <c r="D85" s="152" t="s">
        <v>1086</v>
      </c>
      <c r="E85" s="153"/>
      <c r="F85" s="153"/>
      <c r="G85" s="153"/>
      <c r="H85" s="153"/>
      <c r="I85" s="153"/>
      <c r="J85" s="154">
        <f>J1231</f>
        <v>0</v>
      </c>
      <c r="K85" s="101"/>
      <c r="L85" s="155"/>
    </row>
    <row r="86" spans="1:31" s="10" customFormat="1" ht="19.899999999999999" customHeight="1">
      <c r="B86" s="151"/>
      <c r="C86" s="101"/>
      <c r="D86" s="152" t="s">
        <v>1087</v>
      </c>
      <c r="E86" s="153"/>
      <c r="F86" s="153"/>
      <c r="G86" s="153"/>
      <c r="H86" s="153"/>
      <c r="I86" s="153"/>
      <c r="J86" s="154">
        <f>J1387</f>
        <v>0</v>
      </c>
      <c r="K86" s="101"/>
      <c r="L86" s="155"/>
    </row>
    <row r="87" spans="1:31" s="10" customFormat="1" ht="19.899999999999999" customHeight="1">
      <c r="B87" s="151"/>
      <c r="C87" s="101"/>
      <c r="D87" s="152" t="s">
        <v>190</v>
      </c>
      <c r="E87" s="153"/>
      <c r="F87" s="153"/>
      <c r="G87" s="153"/>
      <c r="H87" s="153"/>
      <c r="I87" s="153"/>
      <c r="J87" s="154">
        <f>J1435</f>
        <v>0</v>
      </c>
      <c r="K87" s="101"/>
      <c r="L87" s="155"/>
    </row>
    <row r="88" spans="1:31" s="10" customFormat="1" ht="19.899999999999999" customHeight="1">
      <c r="B88" s="151"/>
      <c r="C88" s="101"/>
      <c r="D88" s="152" t="s">
        <v>1088</v>
      </c>
      <c r="E88" s="153"/>
      <c r="F88" s="153"/>
      <c r="G88" s="153"/>
      <c r="H88" s="153"/>
      <c r="I88" s="153"/>
      <c r="J88" s="154">
        <f>J1535</f>
        <v>0</v>
      </c>
      <c r="K88" s="101"/>
      <c r="L88" s="155"/>
    </row>
    <row r="89" spans="1:31" s="10" customFormat="1" ht="19.899999999999999" customHeight="1">
      <c r="B89" s="151"/>
      <c r="C89" s="101"/>
      <c r="D89" s="152" t="s">
        <v>1089</v>
      </c>
      <c r="E89" s="153"/>
      <c r="F89" s="153"/>
      <c r="G89" s="153"/>
      <c r="H89" s="153"/>
      <c r="I89" s="153"/>
      <c r="J89" s="154">
        <f>J1636</f>
        <v>0</v>
      </c>
      <c r="K89" s="101"/>
      <c r="L89" s="155"/>
    </row>
    <row r="90" spans="1:31" s="10" customFormat="1" ht="19.899999999999999" customHeight="1">
      <c r="B90" s="151"/>
      <c r="C90" s="101"/>
      <c r="D90" s="152" t="s">
        <v>1090</v>
      </c>
      <c r="E90" s="153"/>
      <c r="F90" s="153"/>
      <c r="G90" s="153"/>
      <c r="H90" s="153"/>
      <c r="I90" s="153"/>
      <c r="J90" s="154">
        <f>J1720</f>
        <v>0</v>
      </c>
      <c r="K90" s="101"/>
      <c r="L90" s="155"/>
    </row>
    <row r="91" spans="1:31" s="2" customFormat="1" ht="21.75" customHeight="1">
      <c r="A91" s="38"/>
      <c r="B91" s="39"/>
      <c r="C91" s="40"/>
      <c r="D91" s="40"/>
      <c r="E91" s="40"/>
      <c r="F91" s="40"/>
      <c r="G91" s="40"/>
      <c r="H91" s="40"/>
      <c r="I91" s="40"/>
      <c r="J91" s="40"/>
      <c r="K91" s="40"/>
      <c r="L91" s="11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31" s="2" customFormat="1" ht="6.95" customHeight="1">
      <c r="A92" s="38"/>
      <c r="B92" s="51"/>
      <c r="C92" s="52"/>
      <c r="D92" s="52"/>
      <c r="E92" s="52"/>
      <c r="F92" s="52"/>
      <c r="G92" s="52"/>
      <c r="H92" s="52"/>
      <c r="I92" s="52"/>
      <c r="J92" s="52"/>
      <c r="K92" s="52"/>
      <c r="L92" s="11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6" spans="1:31" s="2" customFormat="1" ht="6.95" customHeight="1">
      <c r="A96" s="38"/>
      <c r="B96" s="53"/>
      <c r="C96" s="54"/>
      <c r="D96" s="54"/>
      <c r="E96" s="54"/>
      <c r="F96" s="54"/>
      <c r="G96" s="54"/>
      <c r="H96" s="54"/>
      <c r="I96" s="54"/>
      <c r="J96" s="54"/>
      <c r="K96" s="54"/>
      <c r="L96" s="11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pans="1:63" s="2" customFormat="1" ht="24.95" customHeight="1">
      <c r="A97" s="38"/>
      <c r="B97" s="39"/>
      <c r="C97" s="27" t="s">
        <v>192</v>
      </c>
      <c r="D97" s="40"/>
      <c r="E97" s="40"/>
      <c r="F97" s="40"/>
      <c r="G97" s="40"/>
      <c r="H97" s="40"/>
      <c r="I97" s="40"/>
      <c r="J97" s="40"/>
      <c r="K97" s="40"/>
      <c r="L97" s="11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63" s="2" customFormat="1" ht="6.95" customHeight="1">
      <c r="A98" s="38"/>
      <c r="B98" s="39"/>
      <c r="C98" s="40"/>
      <c r="D98" s="40"/>
      <c r="E98" s="40"/>
      <c r="F98" s="40"/>
      <c r="G98" s="40"/>
      <c r="H98" s="40"/>
      <c r="I98" s="40"/>
      <c r="J98" s="40"/>
      <c r="K98" s="40"/>
      <c r="L98" s="11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pans="1:63" s="2" customFormat="1" ht="12" customHeight="1">
      <c r="A99" s="38"/>
      <c r="B99" s="39"/>
      <c r="C99" s="33" t="s">
        <v>15</v>
      </c>
      <c r="D99" s="40"/>
      <c r="E99" s="40"/>
      <c r="F99" s="40"/>
      <c r="G99" s="40"/>
      <c r="H99" s="40"/>
      <c r="I99" s="40"/>
      <c r="J99" s="40"/>
      <c r="K99" s="40"/>
      <c r="L99" s="11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pans="1:63" s="2" customFormat="1" ht="16.5" customHeight="1">
      <c r="A100" s="38"/>
      <c r="B100" s="39"/>
      <c r="C100" s="40"/>
      <c r="D100" s="40"/>
      <c r="E100" s="430" t="str">
        <f>E7</f>
        <v>Rekonstrukce rehabilitace v 1.PP budovy B v HNSP v Bílině</v>
      </c>
      <c r="F100" s="431"/>
      <c r="G100" s="431"/>
      <c r="H100" s="431"/>
      <c r="I100" s="40"/>
      <c r="J100" s="40"/>
      <c r="K100" s="40"/>
      <c r="L100" s="11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pans="1:63" s="2" customFormat="1" ht="12" customHeight="1">
      <c r="A101" s="38"/>
      <c r="B101" s="39"/>
      <c r="C101" s="33" t="s">
        <v>147</v>
      </c>
      <c r="D101" s="40"/>
      <c r="E101" s="40"/>
      <c r="F101" s="40"/>
      <c r="G101" s="40"/>
      <c r="H101" s="40"/>
      <c r="I101" s="40"/>
      <c r="J101" s="40"/>
      <c r="K101" s="40"/>
      <c r="L101" s="11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pans="1:63" s="2" customFormat="1" ht="16.5" customHeight="1">
      <c r="A102" s="38"/>
      <c r="B102" s="39"/>
      <c r="C102" s="40"/>
      <c r="D102" s="40"/>
      <c r="E102" s="384" t="str">
        <f>E9</f>
        <v>2 - SO 01 - Stavební úpravy</v>
      </c>
      <c r="F102" s="432"/>
      <c r="G102" s="432"/>
      <c r="H102" s="432"/>
      <c r="I102" s="40"/>
      <c r="J102" s="40"/>
      <c r="K102" s="40"/>
      <c r="L102" s="11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pans="1:63" s="2" customFormat="1" ht="6.95" customHeight="1">
      <c r="A103" s="38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11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pans="1:63" s="2" customFormat="1" ht="12" customHeight="1">
      <c r="A104" s="38"/>
      <c r="B104" s="39"/>
      <c r="C104" s="33" t="s">
        <v>20</v>
      </c>
      <c r="D104" s="40"/>
      <c r="E104" s="40"/>
      <c r="F104" s="31" t="str">
        <f>F12</f>
        <v xml:space="preserve"> </v>
      </c>
      <c r="G104" s="40"/>
      <c r="H104" s="40"/>
      <c r="I104" s="33" t="s">
        <v>22</v>
      </c>
      <c r="J104" s="63" t="str">
        <f>IF(J12="","",J12)</f>
        <v>14. 12. 2025</v>
      </c>
      <c r="K104" s="40"/>
      <c r="L104" s="11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pans="1:63" s="2" customFormat="1" ht="6.95" customHeight="1">
      <c r="A105" s="38"/>
      <c r="B105" s="39"/>
      <c r="C105" s="40"/>
      <c r="D105" s="40"/>
      <c r="E105" s="40"/>
      <c r="F105" s="40"/>
      <c r="G105" s="40"/>
      <c r="H105" s="40"/>
      <c r="I105" s="40"/>
      <c r="J105" s="40"/>
      <c r="K105" s="40"/>
      <c r="L105" s="11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pans="1:63" s="2" customFormat="1" ht="15.2" customHeight="1">
      <c r="A106" s="38"/>
      <c r="B106" s="39"/>
      <c r="C106" s="33" t="s">
        <v>24</v>
      </c>
      <c r="D106" s="40"/>
      <c r="E106" s="40"/>
      <c r="F106" s="31" t="str">
        <f>E15</f>
        <v>Město Bílina, Břežánská 50/4, 418 01 Bílina</v>
      </c>
      <c r="G106" s="40"/>
      <c r="H106" s="40"/>
      <c r="I106" s="33" t="s">
        <v>32</v>
      </c>
      <c r="J106" s="36" t="str">
        <f>E21</f>
        <v xml:space="preserve"> </v>
      </c>
      <c r="K106" s="40"/>
      <c r="L106" s="11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pans="1:63" s="2" customFormat="1" ht="15.2" customHeight="1">
      <c r="A107" s="38"/>
      <c r="B107" s="39"/>
      <c r="C107" s="33" t="s">
        <v>30</v>
      </c>
      <c r="D107" s="40"/>
      <c r="E107" s="40"/>
      <c r="F107" s="31" t="str">
        <f>IF(E18="","",E18)</f>
        <v>Vyplň údaj</v>
      </c>
      <c r="G107" s="40"/>
      <c r="H107" s="40"/>
      <c r="I107" s="33" t="s">
        <v>34</v>
      </c>
      <c r="J107" s="36" t="str">
        <f>E24</f>
        <v xml:space="preserve"> </v>
      </c>
      <c r="K107" s="40"/>
      <c r="L107" s="11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pans="1:63" s="2" customFormat="1" ht="10.35" customHeight="1">
      <c r="A108" s="38"/>
      <c r="B108" s="39"/>
      <c r="C108" s="40"/>
      <c r="D108" s="40"/>
      <c r="E108" s="40"/>
      <c r="F108" s="40"/>
      <c r="G108" s="40"/>
      <c r="H108" s="40"/>
      <c r="I108" s="40"/>
      <c r="J108" s="40"/>
      <c r="K108" s="40"/>
      <c r="L108" s="11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pans="1:63" s="11" customFormat="1" ht="29.25" customHeight="1">
      <c r="A109" s="156"/>
      <c r="B109" s="157"/>
      <c r="C109" s="158" t="s">
        <v>193</v>
      </c>
      <c r="D109" s="159" t="s">
        <v>56</v>
      </c>
      <c r="E109" s="159" t="s">
        <v>52</v>
      </c>
      <c r="F109" s="159" t="s">
        <v>53</v>
      </c>
      <c r="G109" s="159" t="s">
        <v>194</v>
      </c>
      <c r="H109" s="159" t="s">
        <v>195</v>
      </c>
      <c r="I109" s="159" t="s">
        <v>196</v>
      </c>
      <c r="J109" s="159" t="s">
        <v>165</v>
      </c>
      <c r="K109" s="160" t="s">
        <v>197</v>
      </c>
      <c r="L109" s="161"/>
      <c r="M109" s="72" t="s">
        <v>18</v>
      </c>
      <c r="N109" s="73" t="s">
        <v>41</v>
      </c>
      <c r="O109" s="73" t="s">
        <v>198</v>
      </c>
      <c r="P109" s="73" t="s">
        <v>199</v>
      </c>
      <c r="Q109" s="73" t="s">
        <v>200</v>
      </c>
      <c r="R109" s="73" t="s">
        <v>201</v>
      </c>
      <c r="S109" s="73" t="s">
        <v>202</v>
      </c>
      <c r="T109" s="73" t="s">
        <v>203</v>
      </c>
      <c r="U109" s="74" t="s">
        <v>204</v>
      </c>
      <c r="V109" s="156"/>
      <c r="W109" s="156"/>
      <c r="X109" s="156"/>
      <c r="Y109" s="156"/>
      <c r="Z109" s="156"/>
      <c r="AA109" s="156"/>
      <c r="AB109" s="156"/>
      <c r="AC109" s="156"/>
      <c r="AD109" s="156"/>
      <c r="AE109" s="156"/>
    </row>
    <row r="110" spans="1:63" s="2" customFormat="1" ht="22.9" customHeight="1">
      <c r="A110" s="38"/>
      <c r="B110" s="39"/>
      <c r="C110" s="79" t="s">
        <v>205</v>
      </c>
      <c r="D110" s="40"/>
      <c r="E110" s="40"/>
      <c r="F110" s="40"/>
      <c r="G110" s="40"/>
      <c r="H110" s="40"/>
      <c r="I110" s="40"/>
      <c r="J110" s="162">
        <f>BK110</f>
        <v>0</v>
      </c>
      <c r="K110" s="40"/>
      <c r="L110" s="43"/>
      <c r="M110" s="75"/>
      <c r="N110" s="163"/>
      <c r="O110" s="76"/>
      <c r="P110" s="164">
        <f>P111+P808</f>
        <v>0</v>
      </c>
      <c r="Q110" s="76"/>
      <c r="R110" s="164">
        <f>R111+R808</f>
        <v>206.11239966999997</v>
      </c>
      <c r="S110" s="76"/>
      <c r="T110" s="164">
        <f>T111+T808</f>
        <v>0.32377129999999998</v>
      </c>
      <c r="U110" s="77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T110" s="21" t="s">
        <v>70</v>
      </c>
      <c r="AU110" s="21" t="s">
        <v>166</v>
      </c>
      <c r="BK110" s="165">
        <f>BK111+BK808</f>
        <v>0</v>
      </c>
    </row>
    <row r="111" spans="1:63" s="12" customFormat="1" ht="25.9" customHeight="1">
      <c r="B111" s="166"/>
      <c r="C111" s="167"/>
      <c r="D111" s="168" t="s">
        <v>70</v>
      </c>
      <c r="E111" s="169" t="s">
        <v>206</v>
      </c>
      <c r="F111" s="169" t="s">
        <v>1091</v>
      </c>
      <c r="G111" s="167"/>
      <c r="H111" s="167"/>
      <c r="I111" s="170"/>
      <c r="J111" s="171">
        <f>BK111</f>
        <v>0</v>
      </c>
      <c r="K111" s="167"/>
      <c r="L111" s="172"/>
      <c r="M111" s="173"/>
      <c r="N111" s="174"/>
      <c r="O111" s="174"/>
      <c r="P111" s="175">
        <f>P112+P130+P267+P282+P712</f>
        <v>0</v>
      </c>
      <c r="Q111" s="174"/>
      <c r="R111" s="175">
        <f>R112+R130+R267+R282+R712</f>
        <v>159.96296069999997</v>
      </c>
      <c r="S111" s="174"/>
      <c r="T111" s="175">
        <f>T112+T130+T267+T282+T712</f>
        <v>5.8563000000000004E-2</v>
      </c>
      <c r="U111" s="176"/>
      <c r="AR111" s="177" t="s">
        <v>76</v>
      </c>
      <c r="AT111" s="178" t="s">
        <v>70</v>
      </c>
      <c r="AU111" s="178" t="s">
        <v>71</v>
      </c>
      <c r="AY111" s="177" t="s">
        <v>208</v>
      </c>
      <c r="BK111" s="179">
        <f>BK112+BK130+BK267+BK282+BK712</f>
        <v>0</v>
      </c>
    </row>
    <row r="112" spans="1:63" s="12" customFormat="1" ht="22.9" customHeight="1">
      <c r="B112" s="166"/>
      <c r="C112" s="167"/>
      <c r="D112" s="168" t="s">
        <v>70</v>
      </c>
      <c r="E112" s="180" t="s">
        <v>80</v>
      </c>
      <c r="F112" s="180" t="s">
        <v>1092</v>
      </c>
      <c r="G112" s="167"/>
      <c r="H112" s="167"/>
      <c r="I112" s="170"/>
      <c r="J112" s="181">
        <f>BK112</f>
        <v>0</v>
      </c>
      <c r="K112" s="167"/>
      <c r="L112" s="172"/>
      <c r="M112" s="173"/>
      <c r="N112" s="174"/>
      <c r="O112" s="174"/>
      <c r="P112" s="175">
        <f>P113</f>
        <v>0</v>
      </c>
      <c r="Q112" s="174"/>
      <c r="R112" s="175">
        <f>R113</f>
        <v>18.527356900000001</v>
      </c>
      <c r="S112" s="174"/>
      <c r="T112" s="175">
        <f>T113</f>
        <v>0</v>
      </c>
      <c r="U112" s="176"/>
      <c r="AR112" s="177" t="s">
        <v>76</v>
      </c>
      <c r="AT112" s="178" t="s">
        <v>70</v>
      </c>
      <c r="AU112" s="178" t="s">
        <v>76</v>
      </c>
      <c r="AY112" s="177" t="s">
        <v>208</v>
      </c>
      <c r="BK112" s="179">
        <f>BK113</f>
        <v>0</v>
      </c>
    </row>
    <row r="113" spans="1:65" s="12" customFormat="1" ht="20.85" customHeight="1">
      <c r="B113" s="166"/>
      <c r="C113" s="167"/>
      <c r="D113" s="168" t="s">
        <v>70</v>
      </c>
      <c r="E113" s="180" t="s">
        <v>452</v>
      </c>
      <c r="F113" s="180" t="s">
        <v>1093</v>
      </c>
      <c r="G113" s="167"/>
      <c r="H113" s="167"/>
      <c r="I113" s="170"/>
      <c r="J113" s="181">
        <f>BK113</f>
        <v>0</v>
      </c>
      <c r="K113" s="167"/>
      <c r="L113" s="172"/>
      <c r="M113" s="173"/>
      <c r="N113" s="174"/>
      <c r="O113" s="174"/>
      <c r="P113" s="175">
        <f>SUM(P114:P129)</f>
        <v>0</v>
      </c>
      <c r="Q113" s="174"/>
      <c r="R113" s="175">
        <f>SUM(R114:R129)</f>
        <v>18.527356900000001</v>
      </c>
      <c r="S113" s="174"/>
      <c r="T113" s="175">
        <f>SUM(T114:T129)</f>
        <v>0</v>
      </c>
      <c r="U113" s="176"/>
      <c r="AR113" s="177" t="s">
        <v>76</v>
      </c>
      <c r="AT113" s="178" t="s">
        <v>70</v>
      </c>
      <c r="AU113" s="178" t="s">
        <v>80</v>
      </c>
      <c r="AY113" s="177" t="s">
        <v>208</v>
      </c>
      <c r="BK113" s="179">
        <f>SUM(BK114:BK129)</f>
        <v>0</v>
      </c>
    </row>
    <row r="114" spans="1:65" s="2" customFormat="1" ht="24.2" customHeight="1">
      <c r="A114" s="38"/>
      <c r="B114" s="39"/>
      <c r="C114" s="182" t="s">
        <v>76</v>
      </c>
      <c r="D114" s="182" t="s">
        <v>212</v>
      </c>
      <c r="E114" s="183" t="s">
        <v>1094</v>
      </c>
      <c r="F114" s="184" t="s">
        <v>1095</v>
      </c>
      <c r="G114" s="185" t="s">
        <v>161</v>
      </c>
      <c r="H114" s="186">
        <v>7.21</v>
      </c>
      <c r="I114" s="187"/>
      <c r="J114" s="186">
        <f>ROUND(I114*H114,2)</f>
        <v>0</v>
      </c>
      <c r="K114" s="184" t="s">
        <v>215</v>
      </c>
      <c r="L114" s="43"/>
      <c r="M114" s="188" t="s">
        <v>18</v>
      </c>
      <c r="N114" s="189" t="s">
        <v>42</v>
      </c>
      <c r="O114" s="68"/>
      <c r="P114" s="190">
        <f>O114*H114</f>
        <v>0</v>
      </c>
      <c r="Q114" s="190">
        <v>2.5018699999999998</v>
      </c>
      <c r="R114" s="190">
        <f>Q114*H114</f>
        <v>18.038482699999999</v>
      </c>
      <c r="S114" s="190">
        <v>0</v>
      </c>
      <c r="T114" s="190">
        <f>S114*H114</f>
        <v>0</v>
      </c>
      <c r="U114" s="191" t="s">
        <v>18</v>
      </c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R114" s="192" t="s">
        <v>89</v>
      </c>
      <c r="AT114" s="192" t="s">
        <v>212</v>
      </c>
      <c r="AU114" s="192" t="s">
        <v>83</v>
      </c>
      <c r="AY114" s="21" t="s">
        <v>208</v>
      </c>
      <c r="BE114" s="193">
        <f>IF(N114="základní",J114,0)</f>
        <v>0</v>
      </c>
      <c r="BF114" s="193">
        <f>IF(N114="snížená",J114,0)</f>
        <v>0</v>
      </c>
      <c r="BG114" s="193">
        <f>IF(N114="zákl. přenesená",J114,0)</f>
        <v>0</v>
      </c>
      <c r="BH114" s="193">
        <f>IF(N114="sníž. přenesená",J114,0)</f>
        <v>0</v>
      </c>
      <c r="BI114" s="193">
        <f>IF(N114="nulová",J114,0)</f>
        <v>0</v>
      </c>
      <c r="BJ114" s="21" t="s">
        <v>76</v>
      </c>
      <c r="BK114" s="193">
        <f>ROUND(I114*H114,2)</f>
        <v>0</v>
      </c>
      <c r="BL114" s="21" t="s">
        <v>89</v>
      </c>
      <c r="BM114" s="192" t="s">
        <v>1096</v>
      </c>
    </row>
    <row r="115" spans="1:65" s="2" customFormat="1" ht="19.5">
      <c r="A115" s="38"/>
      <c r="B115" s="39"/>
      <c r="C115" s="40"/>
      <c r="D115" s="194" t="s">
        <v>217</v>
      </c>
      <c r="E115" s="40"/>
      <c r="F115" s="195" t="s">
        <v>1097</v>
      </c>
      <c r="G115" s="40"/>
      <c r="H115" s="40"/>
      <c r="I115" s="196"/>
      <c r="J115" s="40"/>
      <c r="K115" s="40"/>
      <c r="L115" s="43"/>
      <c r="M115" s="197"/>
      <c r="N115" s="198"/>
      <c r="O115" s="68"/>
      <c r="P115" s="68"/>
      <c r="Q115" s="68"/>
      <c r="R115" s="68"/>
      <c r="S115" s="68"/>
      <c r="T115" s="68"/>
      <c r="U115" s="69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T115" s="21" t="s">
        <v>217</v>
      </c>
      <c r="AU115" s="21" t="s">
        <v>83</v>
      </c>
    </row>
    <row r="116" spans="1:65" s="2" customFormat="1" ht="11.25">
      <c r="A116" s="38"/>
      <c r="B116" s="39"/>
      <c r="C116" s="40"/>
      <c r="D116" s="199" t="s">
        <v>219</v>
      </c>
      <c r="E116" s="40"/>
      <c r="F116" s="200" t="s">
        <v>1098</v>
      </c>
      <c r="G116" s="40"/>
      <c r="H116" s="40"/>
      <c r="I116" s="196"/>
      <c r="J116" s="40"/>
      <c r="K116" s="40"/>
      <c r="L116" s="43"/>
      <c r="M116" s="197"/>
      <c r="N116" s="198"/>
      <c r="O116" s="68"/>
      <c r="P116" s="68"/>
      <c r="Q116" s="68"/>
      <c r="R116" s="68"/>
      <c r="S116" s="68"/>
      <c r="T116" s="68"/>
      <c r="U116" s="69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T116" s="21" t="s">
        <v>219</v>
      </c>
      <c r="AU116" s="21" t="s">
        <v>83</v>
      </c>
    </row>
    <row r="117" spans="1:65" s="14" customFormat="1" ht="11.25">
      <c r="B117" s="211"/>
      <c r="C117" s="212"/>
      <c r="D117" s="194" t="s">
        <v>221</v>
      </c>
      <c r="E117" s="213" t="s">
        <v>18</v>
      </c>
      <c r="F117" s="214" t="s">
        <v>1099</v>
      </c>
      <c r="G117" s="212"/>
      <c r="H117" s="215">
        <v>3.65</v>
      </c>
      <c r="I117" s="216"/>
      <c r="J117" s="212"/>
      <c r="K117" s="212"/>
      <c r="L117" s="217"/>
      <c r="M117" s="218"/>
      <c r="N117" s="219"/>
      <c r="O117" s="219"/>
      <c r="P117" s="219"/>
      <c r="Q117" s="219"/>
      <c r="R117" s="219"/>
      <c r="S117" s="219"/>
      <c r="T117" s="219"/>
      <c r="U117" s="220"/>
      <c r="AT117" s="221" t="s">
        <v>221</v>
      </c>
      <c r="AU117" s="221" t="s">
        <v>83</v>
      </c>
      <c r="AV117" s="14" t="s">
        <v>80</v>
      </c>
      <c r="AW117" s="14" t="s">
        <v>33</v>
      </c>
      <c r="AX117" s="14" t="s">
        <v>71</v>
      </c>
      <c r="AY117" s="221" t="s">
        <v>208</v>
      </c>
    </row>
    <row r="118" spans="1:65" s="14" customFormat="1" ht="11.25">
      <c r="B118" s="211"/>
      <c r="C118" s="212"/>
      <c r="D118" s="194" t="s">
        <v>221</v>
      </c>
      <c r="E118" s="213" t="s">
        <v>18</v>
      </c>
      <c r="F118" s="214" t="s">
        <v>1100</v>
      </c>
      <c r="G118" s="212"/>
      <c r="H118" s="215">
        <v>2.39</v>
      </c>
      <c r="I118" s="216"/>
      <c r="J118" s="212"/>
      <c r="K118" s="212"/>
      <c r="L118" s="217"/>
      <c r="M118" s="218"/>
      <c r="N118" s="219"/>
      <c r="O118" s="219"/>
      <c r="P118" s="219"/>
      <c r="Q118" s="219"/>
      <c r="R118" s="219"/>
      <c r="S118" s="219"/>
      <c r="T118" s="219"/>
      <c r="U118" s="220"/>
      <c r="AT118" s="221" t="s">
        <v>221</v>
      </c>
      <c r="AU118" s="221" t="s">
        <v>83</v>
      </c>
      <c r="AV118" s="14" t="s">
        <v>80</v>
      </c>
      <c r="AW118" s="14" t="s">
        <v>33</v>
      </c>
      <c r="AX118" s="14" t="s">
        <v>71</v>
      </c>
      <c r="AY118" s="221" t="s">
        <v>208</v>
      </c>
    </row>
    <row r="119" spans="1:65" s="14" customFormat="1" ht="11.25">
      <c r="B119" s="211"/>
      <c r="C119" s="212"/>
      <c r="D119" s="194" t="s">
        <v>221</v>
      </c>
      <c r="E119" s="213" t="s">
        <v>18</v>
      </c>
      <c r="F119" s="214" t="s">
        <v>1101</v>
      </c>
      <c r="G119" s="212"/>
      <c r="H119" s="215">
        <v>1.17</v>
      </c>
      <c r="I119" s="216"/>
      <c r="J119" s="212"/>
      <c r="K119" s="212"/>
      <c r="L119" s="217"/>
      <c r="M119" s="218"/>
      <c r="N119" s="219"/>
      <c r="O119" s="219"/>
      <c r="P119" s="219"/>
      <c r="Q119" s="219"/>
      <c r="R119" s="219"/>
      <c r="S119" s="219"/>
      <c r="T119" s="219"/>
      <c r="U119" s="220"/>
      <c r="AT119" s="221" t="s">
        <v>221</v>
      </c>
      <c r="AU119" s="221" t="s">
        <v>83</v>
      </c>
      <c r="AV119" s="14" t="s">
        <v>80</v>
      </c>
      <c r="AW119" s="14" t="s">
        <v>33</v>
      </c>
      <c r="AX119" s="14" t="s">
        <v>71</v>
      </c>
      <c r="AY119" s="221" t="s">
        <v>208</v>
      </c>
    </row>
    <row r="120" spans="1:65" s="16" customFormat="1" ht="11.25">
      <c r="B120" s="233"/>
      <c r="C120" s="234"/>
      <c r="D120" s="194" t="s">
        <v>221</v>
      </c>
      <c r="E120" s="235" t="s">
        <v>18</v>
      </c>
      <c r="F120" s="236" t="s">
        <v>247</v>
      </c>
      <c r="G120" s="234"/>
      <c r="H120" s="237">
        <v>7.21</v>
      </c>
      <c r="I120" s="238"/>
      <c r="J120" s="234"/>
      <c r="K120" s="234"/>
      <c r="L120" s="239"/>
      <c r="M120" s="240"/>
      <c r="N120" s="241"/>
      <c r="O120" s="241"/>
      <c r="P120" s="241"/>
      <c r="Q120" s="241"/>
      <c r="R120" s="241"/>
      <c r="S120" s="241"/>
      <c r="T120" s="241"/>
      <c r="U120" s="242"/>
      <c r="AT120" s="243" t="s">
        <v>221</v>
      </c>
      <c r="AU120" s="243" t="s">
        <v>83</v>
      </c>
      <c r="AV120" s="16" t="s">
        <v>89</v>
      </c>
      <c r="AW120" s="16" t="s">
        <v>33</v>
      </c>
      <c r="AX120" s="16" t="s">
        <v>76</v>
      </c>
      <c r="AY120" s="243" t="s">
        <v>208</v>
      </c>
    </row>
    <row r="121" spans="1:65" s="2" customFormat="1" ht="16.5" customHeight="1">
      <c r="A121" s="38"/>
      <c r="B121" s="39"/>
      <c r="C121" s="182" t="s">
        <v>80</v>
      </c>
      <c r="D121" s="182" t="s">
        <v>212</v>
      </c>
      <c r="E121" s="183" t="s">
        <v>1102</v>
      </c>
      <c r="F121" s="184" t="s">
        <v>1103</v>
      </c>
      <c r="G121" s="185" t="s">
        <v>548</v>
      </c>
      <c r="H121" s="186">
        <v>0.46</v>
      </c>
      <c r="I121" s="187"/>
      <c r="J121" s="186">
        <f>ROUND(I121*H121,2)</f>
        <v>0</v>
      </c>
      <c r="K121" s="184" t="s">
        <v>215</v>
      </c>
      <c r="L121" s="43"/>
      <c r="M121" s="188" t="s">
        <v>18</v>
      </c>
      <c r="N121" s="189" t="s">
        <v>42</v>
      </c>
      <c r="O121" s="68"/>
      <c r="P121" s="190">
        <f>O121*H121</f>
        <v>0</v>
      </c>
      <c r="Q121" s="190">
        <v>1.06277</v>
      </c>
      <c r="R121" s="190">
        <f>Q121*H121</f>
        <v>0.48887420000000004</v>
      </c>
      <c r="S121" s="190">
        <v>0</v>
      </c>
      <c r="T121" s="190">
        <f>S121*H121</f>
        <v>0</v>
      </c>
      <c r="U121" s="191" t="s">
        <v>18</v>
      </c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92" t="s">
        <v>89</v>
      </c>
      <c r="AT121" s="192" t="s">
        <v>212</v>
      </c>
      <c r="AU121" s="192" t="s">
        <v>83</v>
      </c>
      <c r="AY121" s="21" t="s">
        <v>208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1" t="s">
        <v>76</v>
      </c>
      <c r="BK121" s="193">
        <f>ROUND(I121*H121,2)</f>
        <v>0</v>
      </c>
      <c r="BL121" s="21" t="s">
        <v>89</v>
      </c>
      <c r="BM121" s="192" t="s">
        <v>1104</v>
      </c>
    </row>
    <row r="122" spans="1:65" s="2" customFormat="1" ht="11.25">
      <c r="A122" s="38"/>
      <c r="B122" s="39"/>
      <c r="C122" s="40"/>
      <c r="D122" s="194" t="s">
        <v>217</v>
      </c>
      <c r="E122" s="40"/>
      <c r="F122" s="195" t="s">
        <v>1105</v>
      </c>
      <c r="G122" s="40"/>
      <c r="H122" s="40"/>
      <c r="I122" s="196"/>
      <c r="J122" s="40"/>
      <c r="K122" s="40"/>
      <c r="L122" s="43"/>
      <c r="M122" s="197"/>
      <c r="N122" s="198"/>
      <c r="O122" s="68"/>
      <c r="P122" s="68"/>
      <c r="Q122" s="68"/>
      <c r="R122" s="68"/>
      <c r="S122" s="68"/>
      <c r="T122" s="68"/>
      <c r="U122" s="69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T122" s="21" t="s">
        <v>217</v>
      </c>
      <c r="AU122" s="21" t="s">
        <v>83</v>
      </c>
    </row>
    <row r="123" spans="1:65" s="2" customFormat="1" ht="11.25">
      <c r="A123" s="38"/>
      <c r="B123" s="39"/>
      <c r="C123" s="40"/>
      <c r="D123" s="199" t="s">
        <v>219</v>
      </c>
      <c r="E123" s="40"/>
      <c r="F123" s="200" t="s">
        <v>1106</v>
      </c>
      <c r="G123" s="40"/>
      <c r="H123" s="40"/>
      <c r="I123" s="196"/>
      <c r="J123" s="40"/>
      <c r="K123" s="40"/>
      <c r="L123" s="43"/>
      <c r="M123" s="197"/>
      <c r="N123" s="198"/>
      <c r="O123" s="68"/>
      <c r="P123" s="68"/>
      <c r="Q123" s="68"/>
      <c r="R123" s="68"/>
      <c r="S123" s="68"/>
      <c r="T123" s="68"/>
      <c r="U123" s="69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21" t="s">
        <v>219</v>
      </c>
      <c r="AU123" s="21" t="s">
        <v>83</v>
      </c>
    </row>
    <row r="124" spans="1:65" s="13" customFormat="1" ht="11.25">
      <c r="B124" s="201"/>
      <c r="C124" s="202"/>
      <c r="D124" s="194" t="s">
        <v>221</v>
      </c>
      <c r="E124" s="203" t="s">
        <v>18</v>
      </c>
      <c r="F124" s="204" t="s">
        <v>1107</v>
      </c>
      <c r="G124" s="202"/>
      <c r="H124" s="203" t="s">
        <v>18</v>
      </c>
      <c r="I124" s="205"/>
      <c r="J124" s="202"/>
      <c r="K124" s="202"/>
      <c r="L124" s="206"/>
      <c r="M124" s="207"/>
      <c r="N124" s="208"/>
      <c r="O124" s="208"/>
      <c r="P124" s="208"/>
      <c r="Q124" s="208"/>
      <c r="R124" s="208"/>
      <c r="S124" s="208"/>
      <c r="T124" s="208"/>
      <c r="U124" s="209"/>
      <c r="AT124" s="210" t="s">
        <v>221</v>
      </c>
      <c r="AU124" s="210" t="s">
        <v>83</v>
      </c>
      <c r="AV124" s="13" t="s">
        <v>76</v>
      </c>
      <c r="AW124" s="13" t="s">
        <v>33</v>
      </c>
      <c r="AX124" s="13" t="s">
        <v>71</v>
      </c>
      <c r="AY124" s="210" t="s">
        <v>208</v>
      </c>
    </row>
    <row r="125" spans="1:65" s="14" customFormat="1" ht="11.25">
      <c r="B125" s="211"/>
      <c r="C125" s="212"/>
      <c r="D125" s="194" t="s">
        <v>221</v>
      </c>
      <c r="E125" s="213" t="s">
        <v>18</v>
      </c>
      <c r="F125" s="214" t="s">
        <v>1108</v>
      </c>
      <c r="G125" s="212"/>
      <c r="H125" s="215">
        <v>0.19</v>
      </c>
      <c r="I125" s="216"/>
      <c r="J125" s="212"/>
      <c r="K125" s="212"/>
      <c r="L125" s="217"/>
      <c r="M125" s="218"/>
      <c r="N125" s="219"/>
      <c r="O125" s="219"/>
      <c r="P125" s="219"/>
      <c r="Q125" s="219"/>
      <c r="R125" s="219"/>
      <c r="S125" s="219"/>
      <c r="T125" s="219"/>
      <c r="U125" s="220"/>
      <c r="AT125" s="221" t="s">
        <v>221</v>
      </c>
      <c r="AU125" s="221" t="s">
        <v>83</v>
      </c>
      <c r="AV125" s="14" t="s">
        <v>80</v>
      </c>
      <c r="AW125" s="14" t="s">
        <v>33</v>
      </c>
      <c r="AX125" s="14" t="s">
        <v>71</v>
      </c>
      <c r="AY125" s="221" t="s">
        <v>208</v>
      </c>
    </row>
    <row r="126" spans="1:65" s="14" customFormat="1" ht="11.25">
      <c r="B126" s="211"/>
      <c r="C126" s="212"/>
      <c r="D126" s="194" t="s">
        <v>221</v>
      </c>
      <c r="E126" s="213" t="s">
        <v>18</v>
      </c>
      <c r="F126" s="214" t="s">
        <v>1109</v>
      </c>
      <c r="G126" s="212"/>
      <c r="H126" s="215">
        <v>0.13</v>
      </c>
      <c r="I126" s="216"/>
      <c r="J126" s="212"/>
      <c r="K126" s="212"/>
      <c r="L126" s="217"/>
      <c r="M126" s="218"/>
      <c r="N126" s="219"/>
      <c r="O126" s="219"/>
      <c r="P126" s="219"/>
      <c r="Q126" s="219"/>
      <c r="R126" s="219"/>
      <c r="S126" s="219"/>
      <c r="T126" s="219"/>
      <c r="U126" s="220"/>
      <c r="AT126" s="221" t="s">
        <v>221</v>
      </c>
      <c r="AU126" s="221" t="s">
        <v>83</v>
      </c>
      <c r="AV126" s="14" t="s">
        <v>80</v>
      </c>
      <c r="AW126" s="14" t="s">
        <v>33</v>
      </c>
      <c r="AX126" s="14" t="s">
        <v>71</v>
      </c>
      <c r="AY126" s="221" t="s">
        <v>208</v>
      </c>
    </row>
    <row r="127" spans="1:65" s="14" customFormat="1" ht="11.25">
      <c r="B127" s="211"/>
      <c r="C127" s="212"/>
      <c r="D127" s="194" t="s">
        <v>221</v>
      </c>
      <c r="E127" s="213" t="s">
        <v>18</v>
      </c>
      <c r="F127" s="214" t="s">
        <v>1110</v>
      </c>
      <c r="G127" s="212"/>
      <c r="H127" s="215">
        <v>0.06</v>
      </c>
      <c r="I127" s="216"/>
      <c r="J127" s="212"/>
      <c r="K127" s="212"/>
      <c r="L127" s="217"/>
      <c r="M127" s="218"/>
      <c r="N127" s="219"/>
      <c r="O127" s="219"/>
      <c r="P127" s="219"/>
      <c r="Q127" s="219"/>
      <c r="R127" s="219"/>
      <c r="S127" s="219"/>
      <c r="T127" s="219"/>
      <c r="U127" s="220"/>
      <c r="AT127" s="221" t="s">
        <v>221</v>
      </c>
      <c r="AU127" s="221" t="s">
        <v>83</v>
      </c>
      <c r="AV127" s="14" t="s">
        <v>80</v>
      </c>
      <c r="AW127" s="14" t="s">
        <v>33</v>
      </c>
      <c r="AX127" s="14" t="s">
        <v>71</v>
      </c>
      <c r="AY127" s="221" t="s">
        <v>208</v>
      </c>
    </row>
    <row r="128" spans="1:65" s="16" customFormat="1" ht="11.25">
      <c r="B128" s="233"/>
      <c r="C128" s="234"/>
      <c r="D128" s="194" t="s">
        <v>221</v>
      </c>
      <c r="E128" s="235" t="s">
        <v>18</v>
      </c>
      <c r="F128" s="236" t="s">
        <v>247</v>
      </c>
      <c r="G128" s="234"/>
      <c r="H128" s="237">
        <v>0.38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1"/>
      <c r="U128" s="242"/>
      <c r="AT128" s="243" t="s">
        <v>221</v>
      </c>
      <c r="AU128" s="243" t="s">
        <v>83</v>
      </c>
      <c r="AV128" s="16" t="s">
        <v>89</v>
      </c>
      <c r="AW128" s="16" t="s">
        <v>33</v>
      </c>
      <c r="AX128" s="16" t="s">
        <v>76</v>
      </c>
      <c r="AY128" s="243" t="s">
        <v>208</v>
      </c>
    </row>
    <row r="129" spans="1:65" s="14" customFormat="1" ht="11.25">
      <c r="B129" s="211"/>
      <c r="C129" s="212"/>
      <c r="D129" s="194" t="s">
        <v>221</v>
      </c>
      <c r="E129" s="212"/>
      <c r="F129" s="214" t="s">
        <v>1111</v>
      </c>
      <c r="G129" s="212"/>
      <c r="H129" s="215">
        <v>0.46</v>
      </c>
      <c r="I129" s="216"/>
      <c r="J129" s="212"/>
      <c r="K129" s="212"/>
      <c r="L129" s="217"/>
      <c r="M129" s="218"/>
      <c r="N129" s="219"/>
      <c r="O129" s="219"/>
      <c r="P129" s="219"/>
      <c r="Q129" s="219"/>
      <c r="R129" s="219"/>
      <c r="S129" s="219"/>
      <c r="T129" s="219"/>
      <c r="U129" s="220"/>
      <c r="AT129" s="221" t="s">
        <v>221</v>
      </c>
      <c r="AU129" s="221" t="s">
        <v>83</v>
      </c>
      <c r="AV129" s="14" t="s">
        <v>80</v>
      </c>
      <c r="AW129" s="14" t="s">
        <v>4</v>
      </c>
      <c r="AX129" s="14" t="s">
        <v>76</v>
      </c>
      <c r="AY129" s="221" t="s">
        <v>208</v>
      </c>
    </row>
    <row r="130" spans="1:65" s="12" customFormat="1" ht="22.9" customHeight="1">
      <c r="B130" s="166"/>
      <c r="C130" s="167"/>
      <c r="D130" s="168" t="s">
        <v>70</v>
      </c>
      <c r="E130" s="180" t="s">
        <v>83</v>
      </c>
      <c r="F130" s="180" t="s">
        <v>1112</v>
      </c>
      <c r="G130" s="167"/>
      <c r="H130" s="167"/>
      <c r="I130" s="170"/>
      <c r="J130" s="181">
        <f>BK130</f>
        <v>0</v>
      </c>
      <c r="K130" s="167"/>
      <c r="L130" s="172"/>
      <c r="M130" s="173"/>
      <c r="N130" s="174"/>
      <c r="O130" s="174"/>
      <c r="P130" s="175">
        <f>P131+P206</f>
        <v>0</v>
      </c>
      <c r="Q130" s="174"/>
      <c r="R130" s="175">
        <f>R131+R206</f>
        <v>27.666473799999999</v>
      </c>
      <c r="S130" s="174"/>
      <c r="T130" s="175">
        <f>T131+T206</f>
        <v>0</v>
      </c>
      <c r="U130" s="176"/>
      <c r="AR130" s="177" t="s">
        <v>76</v>
      </c>
      <c r="AT130" s="178" t="s">
        <v>70</v>
      </c>
      <c r="AU130" s="178" t="s">
        <v>76</v>
      </c>
      <c r="AY130" s="177" t="s">
        <v>208</v>
      </c>
      <c r="BK130" s="179">
        <f>BK131+BK206</f>
        <v>0</v>
      </c>
    </row>
    <row r="131" spans="1:65" s="12" customFormat="1" ht="20.85" customHeight="1">
      <c r="B131" s="166"/>
      <c r="C131" s="167"/>
      <c r="D131" s="168" t="s">
        <v>70</v>
      </c>
      <c r="E131" s="180" t="s">
        <v>535</v>
      </c>
      <c r="F131" s="180" t="s">
        <v>1113</v>
      </c>
      <c r="G131" s="167"/>
      <c r="H131" s="167"/>
      <c r="I131" s="170"/>
      <c r="J131" s="181">
        <f>BK131</f>
        <v>0</v>
      </c>
      <c r="K131" s="167"/>
      <c r="L131" s="172"/>
      <c r="M131" s="173"/>
      <c r="N131" s="174"/>
      <c r="O131" s="174"/>
      <c r="P131" s="175">
        <f>SUM(P132:P205)</f>
        <v>0</v>
      </c>
      <c r="Q131" s="174"/>
      <c r="R131" s="175">
        <f>SUM(R132:R205)</f>
        <v>13.229011399999999</v>
      </c>
      <c r="S131" s="174"/>
      <c r="T131" s="175">
        <f>SUM(T132:T205)</f>
        <v>0</v>
      </c>
      <c r="U131" s="176"/>
      <c r="AR131" s="177" t="s">
        <v>76</v>
      </c>
      <c r="AT131" s="178" t="s">
        <v>70</v>
      </c>
      <c r="AU131" s="178" t="s">
        <v>80</v>
      </c>
      <c r="AY131" s="177" t="s">
        <v>208</v>
      </c>
      <c r="BK131" s="179">
        <f>SUM(BK132:BK205)</f>
        <v>0</v>
      </c>
    </row>
    <row r="132" spans="1:65" s="2" customFormat="1" ht="24.2" customHeight="1">
      <c r="A132" s="38"/>
      <c r="B132" s="39"/>
      <c r="C132" s="182" t="s">
        <v>83</v>
      </c>
      <c r="D132" s="182" t="s">
        <v>212</v>
      </c>
      <c r="E132" s="183" t="s">
        <v>1114</v>
      </c>
      <c r="F132" s="184" t="s">
        <v>1115</v>
      </c>
      <c r="G132" s="185" t="s">
        <v>161</v>
      </c>
      <c r="H132" s="186">
        <v>2.33</v>
      </c>
      <c r="I132" s="187"/>
      <c r="J132" s="186">
        <f>ROUND(I132*H132,2)</f>
        <v>0</v>
      </c>
      <c r="K132" s="184" t="s">
        <v>215</v>
      </c>
      <c r="L132" s="43"/>
      <c r="M132" s="188" t="s">
        <v>18</v>
      </c>
      <c r="N132" s="189" t="s">
        <v>42</v>
      </c>
      <c r="O132" s="68"/>
      <c r="P132" s="190">
        <f>O132*H132</f>
        <v>0</v>
      </c>
      <c r="Q132" s="190">
        <v>1.8774999999999999</v>
      </c>
      <c r="R132" s="190">
        <f>Q132*H132</f>
        <v>4.3745750000000001</v>
      </c>
      <c r="S132" s="190">
        <v>0</v>
      </c>
      <c r="T132" s="190">
        <f>S132*H132</f>
        <v>0</v>
      </c>
      <c r="U132" s="191" t="s">
        <v>18</v>
      </c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89</v>
      </c>
      <c r="AT132" s="192" t="s">
        <v>212</v>
      </c>
      <c r="AU132" s="192" t="s">
        <v>83</v>
      </c>
      <c r="AY132" s="21" t="s">
        <v>208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1" t="s">
        <v>76</v>
      </c>
      <c r="BK132" s="193">
        <f>ROUND(I132*H132,2)</f>
        <v>0</v>
      </c>
      <c r="BL132" s="21" t="s">
        <v>89</v>
      </c>
      <c r="BM132" s="192" t="s">
        <v>1116</v>
      </c>
    </row>
    <row r="133" spans="1:65" s="2" customFormat="1" ht="19.5">
      <c r="A133" s="38"/>
      <c r="B133" s="39"/>
      <c r="C133" s="40"/>
      <c r="D133" s="194" t="s">
        <v>217</v>
      </c>
      <c r="E133" s="40"/>
      <c r="F133" s="195" t="s">
        <v>1117</v>
      </c>
      <c r="G133" s="40"/>
      <c r="H133" s="40"/>
      <c r="I133" s="196"/>
      <c r="J133" s="40"/>
      <c r="K133" s="40"/>
      <c r="L133" s="43"/>
      <c r="M133" s="197"/>
      <c r="N133" s="198"/>
      <c r="O133" s="68"/>
      <c r="P133" s="68"/>
      <c r="Q133" s="68"/>
      <c r="R133" s="68"/>
      <c r="S133" s="68"/>
      <c r="T133" s="68"/>
      <c r="U133" s="69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21" t="s">
        <v>217</v>
      </c>
      <c r="AU133" s="21" t="s">
        <v>83</v>
      </c>
    </row>
    <row r="134" spans="1:65" s="2" customFormat="1" ht="11.25">
      <c r="A134" s="38"/>
      <c r="B134" s="39"/>
      <c r="C134" s="40"/>
      <c r="D134" s="199" t="s">
        <v>219</v>
      </c>
      <c r="E134" s="40"/>
      <c r="F134" s="200" t="s">
        <v>1118</v>
      </c>
      <c r="G134" s="40"/>
      <c r="H134" s="40"/>
      <c r="I134" s="196"/>
      <c r="J134" s="40"/>
      <c r="K134" s="40"/>
      <c r="L134" s="43"/>
      <c r="M134" s="197"/>
      <c r="N134" s="198"/>
      <c r="O134" s="68"/>
      <c r="P134" s="68"/>
      <c r="Q134" s="68"/>
      <c r="R134" s="68"/>
      <c r="S134" s="68"/>
      <c r="T134" s="68"/>
      <c r="U134" s="69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21" t="s">
        <v>219</v>
      </c>
      <c r="AU134" s="21" t="s">
        <v>83</v>
      </c>
    </row>
    <row r="135" spans="1:65" s="13" customFormat="1" ht="11.25">
      <c r="B135" s="201"/>
      <c r="C135" s="202"/>
      <c r="D135" s="194" t="s">
        <v>221</v>
      </c>
      <c r="E135" s="203" t="s">
        <v>18</v>
      </c>
      <c r="F135" s="204" t="s">
        <v>1119</v>
      </c>
      <c r="G135" s="202"/>
      <c r="H135" s="203" t="s">
        <v>18</v>
      </c>
      <c r="I135" s="205"/>
      <c r="J135" s="202"/>
      <c r="K135" s="202"/>
      <c r="L135" s="206"/>
      <c r="M135" s="207"/>
      <c r="N135" s="208"/>
      <c r="O135" s="208"/>
      <c r="P135" s="208"/>
      <c r="Q135" s="208"/>
      <c r="R135" s="208"/>
      <c r="S135" s="208"/>
      <c r="T135" s="208"/>
      <c r="U135" s="209"/>
      <c r="AT135" s="210" t="s">
        <v>221</v>
      </c>
      <c r="AU135" s="210" t="s">
        <v>83</v>
      </c>
      <c r="AV135" s="13" t="s">
        <v>76</v>
      </c>
      <c r="AW135" s="13" t="s">
        <v>33</v>
      </c>
      <c r="AX135" s="13" t="s">
        <v>71</v>
      </c>
      <c r="AY135" s="210" t="s">
        <v>208</v>
      </c>
    </row>
    <row r="136" spans="1:65" s="14" customFormat="1" ht="11.25">
      <c r="B136" s="211"/>
      <c r="C136" s="212"/>
      <c r="D136" s="194" t="s">
        <v>221</v>
      </c>
      <c r="E136" s="213" t="s">
        <v>18</v>
      </c>
      <c r="F136" s="214" t="s">
        <v>1120</v>
      </c>
      <c r="G136" s="212"/>
      <c r="H136" s="215">
        <v>0.42</v>
      </c>
      <c r="I136" s="216"/>
      <c r="J136" s="212"/>
      <c r="K136" s="212"/>
      <c r="L136" s="217"/>
      <c r="M136" s="218"/>
      <c r="N136" s="219"/>
      <c r="O136" s="219"/>
      <c r="P136" s="219"/>
      <c r="Q136" s="219"/>
      <c r="R136" s="219"/>
      <c r="S136" s="219"/>
      <c r="T136" s="219"/>
      <c r="U136" s="220"/>
      <c r="AT136" s="221" t="s">
        <v>221</v>
      </c>
      <c r="AU136" s="221" t="s">
        <v>83</v>
      </c>
      <c r="AV136" s="14" t="s">
        <v>80</v>
      </c>
      <c r="AW136" s="14" t="s">
        <v>33</v>
      </c>
      <c r="AX136" s="14" t="s">
        <v>71</v>
      </c>
      <c r="AY136" s="221" t="s">
        <v>208</v>
      </c>
    </row>
    <row r="137" spans="1:65" s="14" customFormat="1" ht="11.25">
      <c r="B137" s="211"/>
      <c r="C137" s="212"/>
      <c r="D137" s="194" t="s">
        <v>221</v>
      </c>
      <c r="E137" s="213" t="s">
        <v>18</v>
      </c>
      <c r="F137" s="214" t="s">
        <v>1121</v>
      </c>
      <c r="G137" s="212"/>
      <c r="H137" s="215">
        <v>0.28000000000000003</v>
      </c>
      <c r="I137" s="216"/>
      <c r="J137" s="212"/>
      <c r="K137" s="212"/>
      <c r="L137" s="217"/>
      <c r="M137" s="218"/>
      <c r="N137" s="219"/>
      <c r="O137" s="219"/>
      <c r="P137" s="219"/>
      <c r="Q137" s="219"/>
      <c r="R137" s="219"/>
      <c r="S137" s="219"/>
      <c r="T137" s="219"/>
      <c r="U137" s="220"/>
      <c r="AT137" s="221" t="s">
        <v>221</v>
      </c>
      <c r="AU137" s="221" t="s">
        <v>83</v>
      </c>
      <c r="AV137" s="14" t="s">
        <v>80</v>
      </c>
      <c r="AW137" s="14" t="s">
        <v>33</v>
      </c>
      <c r="AX137" s="14" t="s">
        <v>71</v>
      </c>
      <c r="AY137" s="221" t="s">
        <v>208</v>
      </c>
    </row>
    <row r="138" spans="1:65" s="13" customFormat="1" ht="11.25">
      <c r="B138" s="201"/>
      <c r="C138" s="202"/>
      <c r="D138" s="194" t="s">
        <v>221</v>
      </c>
      <c r="E138" s="203" t="s">
        <v>18</v>
      </c>
      <c r="F138" s="204" t="s">
        <v>1122</v>
      </c>
      <c r="G138" s="202"/>
      <c r="H138" s="203" t="s">
        <v>18</v>
      </c>
      <c r="I138" s="205"/>
      <c r="J138" s="202"/>
      <c r="K138" s="202"/>
      <c r="L138" s="206"/>
      <c r="M138" s="207"/>
      <c r="N138" s="208"/>
      <c r="O138" s="208"/>
      <c r="P138" s="208"/>
      <c r="Q138" s="208"/>
      <c r="R138" s="208"/>
      <c r="S138" s="208"/>
      <c r="T138" s="208"/>
      <c r="U138" s="209"/>
      <c r="AT138" s="210" t="s">
        <v>221</v>
      </c>
      <c r="AU138" s="210" t="s">
        <v>83</v>
      </c>
      <c r="AV138" s="13" t="s">
        <v>76</v>
      </c>
      <c r="AW138" s="13" t="s">
        <v>33</v>
      </c>
      <c r="AX138" s="13" t="s">
        <v>71</v>
      </c>
      <c r="AY138" s="210" t="s">
        <v>208</v>
      </c>
    </row>
    <row r="139" spans="1:65" s="14" customFormat="1" ht="11.25">
      <c r="B139" s="211"/>
      <c r="C139" s="212"/>
      <c r="D139" s="194" t="s">
        <v>221</v>
      </c>
      <c r="E139" s="213" t="s">
        <v>18</v>
      </c>
      <c r="F139" s="214" t="s">
        <v>1123</v>
      </c>
      <c r="G139" s="212"/>
      <c r="H139" s="215">
        <v>0.01</v>
      </c>
      <c r="I139" s="216"/>
      <c r="J139" s="212"/>
      <c r="K139" s="212"/>
      <c r="L139" s="217"/>
      <c r="M139" s="218"/>
      <c r="N139" s="219"/>
      <c r="O139" s="219"/>
      <c r="P139" s="219"/>
      <c r="Q139" s="219"/>
      <c r="R139" s="219"/>
      <c r="S139" s="219"/>
      <c r="T139" s="219"/>
      <c r="U139" s="220"/>
      <c r="AT139" s="221" t="s">
        <v>221</v>
      </c>
      <c r="AU139" s="221" t="s">
        <v>83</v>
      </c>
      <c r="AV139" s="14" t="s">
        <v>80</v>
      </c>
      <c r="AW139" s="14" t="s">
        <v>33</v>
      </c>
      <c r="AX139" s="14" t="s">
        <v>71</v>
      </c>
      <c r="AY139" s="221" t="s">
        <v>208</v>
      </c>
    </row>
    <row r="140" spans="1:65" s="13" customFormat="1" ht="11.25">
      <c r="B140" s="201"/>
      <c r="C140" s="202"/>
      <c r="D140" s="194" t="s">
        <v>221</v>
      </c>
      <c r="E140" s="203" t="s">
        <v>18</v>
      </c>
      <c r="F140" s="204" t="s">
        <v>1124</v>
      </c>
      <c r="G140" s="202"/>
      <c r="H140" s="203" t="s">
        <v>18</v>
      </c>
      <c r="I140" s="205"/>
      <c r="J140" s="202"/>
      <c r="K140" s="202"/>
      <c r="L140" s="206"/>
      <c r="M140" s="207"/>
      <c r="N140" s="208"/>
      <c r="O140" s="208"/>
      <c r="P140" s="208"/>
      <c r="Q140" s="208"/>
      <c r="R140" s="208"/>
      <c r="S140" s="208"/>
      <c r="T140" s="208"/>
      <c r="U140" s="209"/>
      <c r="AT140" s="210" t="s">
        <v>221</v>
      </c>
      <c r="AU140" s="210" t="s">
        <v>83</v>
      </c>
      <c r="AV140" s="13" t="s">
        <v>76</v>
      </c>
      <c r="AW140" s="13" t="s">
        <v>33</v>
      </c>
      <c r="AX140" s="13" t="s">
        <v>71</v>
      </c>
      <c r="AY140" s="210" t="s">
        <v>208</v>
      </c>
    </row>
    <row r="141" spans="1:65" s="14" customFormat="1" ht="11.25">
      <c r="B141" s="211"/>
      <c r="C141" s="212"/>
      <c r="D141" s="194" t="s">
        <v>221</v>
      </c>
      <c r="E141" s="213" t="s">
        <v>18</v>
      </c>
      <c r="F141" s="214" t="s">
        <v>1125</v>
      </c>
      <c r="G141" s="212"/>
      <c r="H141" s="215">
        <v>1.62</v>
      </c>
      <c r="I141" s="216"/>
      <c r="J141" s="212"/>
      <c r="K141" s="212"/>
      <c r="L141" s="217"/>
      <c r="M141" s="218"/>
      <c r="N141" s="219"/>
      <c r="O141" s="219"/>
      <c r="P141" s="219"/>
      <c r="Q141" s="219"/>
      <c r="R141" s="219"/>
      <c r="S141" s="219"/>
      <c r="T141" s="219"/>
      <c r="U141" s="220"/>
      <c r="AT141" s="221" t="s">
        <v>221</v>
      </c>
      <c r="AU141" s="221" t="s">
        <v>83</v>
      </c>
      <c r="AV141" s="14" t="s">
        <v>80</v>
      </c>
      <c r="AW141" s="14" t="s">
        <v>33</v>
      </c>
      <c r="AX141" s="14" t="s">
        <v>71</v>
      </c>
      <c r="AY141" s="221" t="s">
        <v>208</v>
      </c>
    </row>
    <row r="142" spans="1:65" s="2" customFormat="1" ht="24.2" customHeight="1">
      <c r="A142" s="38"/>
      <c r="B142" s="39"/>
      <c r="C142" s="182" t="s">
        <v>89</v>
      </c>
      <c r="D142" s="182" t="s">
        <v>212</v>
      </c>
      <c r="E142" s="183" t="s">
        <v>1126</v>
      </c>
      <c r="F142" s="184" t="s">
        <v>1127</v>
      </c>
      <c r="G142" s="185" t="s">
        <v>161</v>
      </c>
      <c r="H142" s="186">
        <v>3.84</v>
      </c>
      <c r="I142" s="187"/>
      <c r="J142" s="186">
        <f>ROUND(I142*H142,2)</f>
        <v>0</v>
      </c>
      <c r="K142" s="184" t="s">
        <v>215</v>
      </c>
      <c r="L142" s="43"/>
      <c r="M142" s="188" t="s">
        <v>18</v>
      </c>
      <c r="N142" s="189" t="s">
        <v>42</v>
      </c>
      <c r="O142" s="68"/>
      <c r="P142" s="190">
        <f>O142*H142</f>
        <v>0</v>
      </c>
      <c r="Q142" s="190">
        <v>1.8774999999999999</v>
      </c>
      <c r="R142" s="190">
        <f>Q142*H142</f>
        <v>7.2095999999999991</v>
      </c>
      <c r="S142" s="190">
        <v>0</v>
      </c>
      <c r="T142" s="190">
        <f>S142*H142</f>
        <v>0</v>
      </c>
      <c r="U142" s="191" t="s">
        <v>18</v>
      </c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89</v>
      </c>
      <c r="AT142" s="192" t="s">
        <v>212</v>
      </c>
      <c r="AU142" s="192" t="s">
        <v>83</v>
      </c>
      <c r="AY142" s="21" t="s">
        <v>208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1" t="s">
        <v>76</v>
      </c>
      <c r="BK142" s="193">
        <f>ROUND(I142*H142,2)</f>
        <v>0</v>
      </c>
      <c r="BL142" s="21" t="s">
        <v>89</v>
      </c>
      <c r="BM142" s="192" t="s">
        <v>1128</v>
      </c>
    </row>
    <row r="143" spans="1:65" s="2" customFormat="1" ht="19.5">
      <c r="A143" s="38"/>
      <c r="B143" s="39"/>
      <c r="C143" s="40"/>
      <c r="D143" s="194" t="s">
        <v>217</v>
      </c>
      <c r="E143" s="40"/>
      <c r="F143" s="195" t="s">
        <v>1129</v>
      </c>
      <c r="G143" s="40"/>
      <c r="H143" s="40"/>
      <c r="I143" s="196"/>
      <c r="J143" s="40"/>
      <c r="K143" s="40"/>
      <c r="L143" s="43"/>
      <c r="M143" s="197"/>
      <c r="N143" s="198"/>
      <c r="O143" s="68"/>
      <c r="P143" s="68"/>
      <c r="Q143" s="68"/>
      <c r="R143" s="68"/>
      <c r="S143" s="68"/>
      <c r="T143" s="68"/>
      <c r="U143" s="69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21" t="s">
        <v>217</v>
      </c>
      <c r="AU143" s="21" t="s">
        <v>83</v>
      </c>
    </row>
    <row r="144" spans="1:65" s="2" customFormat="1" ht="11.25">
      <c r="A144" s="38"/>
      <c r="B144" s="39"/>
      <c r="C144" s="40"/>
      <c r="D144" s="199" t="s">
        <v>219</v>
      </c>
      <c r="E144" s="40"/>
      <c r="F144" s="200" t="s">
        <v>1130</v>
      </c>
      <c r="G144" s="40"/>
      <c r="H144" s="40"/>
      <c r="I144" s="196"/>
      <c r="J144" s="40"/>
      <c r="K144" s="40"/>
      <c r="L144" s="43"/>
      <c r="M144" s="197"/>
      <c r="N144" s="198"/>
      <c r="O144" s="68"/>
      <c r="P144" s="68"/>
      <c r="Q144" s="68"/>
      <c r="R144" s="68"/>
      <c r="S144" s="68"/>
      <c r="T144" s="68"/>
      <c r="U144" s="69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21" t="s">
        <v>219</v>
      </c>
      <c r="AU144" s="21" t="s">
        <v>83</v>
      </c>
    </row>
    <row r="145" spans="1:65" s="13" customFormat="1" ht="11.25">
      <c r="B145" s="201"/>
      <c r="C145" s="202"/>
      <c r="D145" s="194" t="s">
        <v>221</v>
      </c>
      <c r="E145" s="203" t="s">
        <v>18</v>
      </c>
      <c r="F145" s="204" t="s">
        <v>1122</v>
      </c>
      <c r="G145" s="202"/>
      <c r="H145" s="203" t="s">
        <v>18</v>
      </c>
      <c r="I145" s="205"/>
      <c r="J145" s="202"/>
      <c r="K145" s="202"/>
      <c r="L145" s="206"/>
      <c r="M145" s="207"/>
      <c r="N145" s="208"/>
      <c r="O145" s="208"/>
      <c r="P145" s="208"/>
      <c r="Q145" s="208"/>
      <c r="R145" s="208"/>
      <c r="S145" s="208"/>
      <c r="T145" s="208"/>
      <c r="U145" s="209"/>
      <c r="AT145" s="210" t="s">
        <v>221</v>
      </c>
      <c r="AU145" s="210" t="s">
        <v>83</v>
      </c>
      <c r="AV145" s="13" t="s">
        <v>76</v>
      </c>
      <c r="AW145" s="13" t="s">
        <v>33</v>
      </c>
      <c r="AX145" s="13" t="s">
        <v>71</v>
      </c>
      <c r="AY145" s="210" t="s">
        <v>208</v>
      </c>
    </row>
    <row r="146" spans="1:65" s="14" customFormat="1" ht="11.25">
      <c r="B146" s="211"/>
      <c r="C146" s="212"/>
      <c r="D146" s="194" t="s">
        <v>221</v>
      </c>
      <c r="E146" s="213" t="s">
        <v>18</v>
      </c>
      <c r="F146" s="214" t="s">
        <v>1131</v>
      </c>
      <c r="G146" s="212"/>
      <c r="H146" s="215">
        <v>3.84</v>
      </c>
      <c r="I146" s="216"/>
      <c r="J146" s="212"/>
      <c r="K146" s="212"/>
      <c r="L146" s="217"/>
      <c r="M146" s="218"/>
      <c r="N146" s="219"/>
      <c r="O146" s="219"/>
      <c r="P146" s="219"/>
      <c r="Q146" s="219"/>
      <c r="R146" s="219"/>
      <c r="S146" s="219"/>
      <c r="T146" s="219"/>
      <c r="U146" s="220"/>
      <c r="AT146" s="221" t="s">
        <v>221</v>
      </c>
      <c r="AU146" s="221" t="s">
        <v>83</v>
      </c>
      <c r="AV146" s="14" t="s">
        <v>80</v>
      </c>
      <c r="AW146" s="14" t="s">
        <v>33</v>
      </c>
      <c r="AX146" s="14" t="s">
        <v>76</v>
      </c>
      <c r="AY146" s="221" t="s">
        <v>208</v>
      </c>
    </row>
    <row r="147" spans="1:65" s="2" customFormat="1" ht="33" customHeight="1">
      <c r="A147" s="38"/>
      <c r="B147" s="39"/>
      <c r="C147" s="182" t="s">
        <v>94</v>
      </c>
      <c r="D147" s="182" t="s">
        <v>212</v>
      </c>
      <c r="E147" s="183" t="s">
        <v>1132</v>
      </c>
      <c r="F147" s="184" t="s">
        <v>1133</v>
      </c>
      <c r="G147" s="185" t="s">
        <v>402</v>
      </c>
      <c r="H147" s="186">
        <v>6</v>
      </c>
      <c r="I147" s="187"/>
      <c r="J147" s="186">
        <f>ROUND(I147*H147,2)</f>
        <v>0</v>
      </c>
      <c r="K147" s="184" t="s">
        <v>215</v>
      </c>
      <c r="L147" s="43"/>
      <c r="M147" s="188" t="s">
        <v>18</v>
      </c>
      <c r="N147" s="189" t="s">
        <v>42</v>
      </c>
      <c r="O147" s="68"/>
      <c r="P147" s="190">
        <f>O147*H147</f>
        <v>0</v>
      </c>
      <c r="Q147" s="190">
        <v>2.2280000000000001E-2</v>
      </c>
      <c r="R147" s="190">
        <f>Q147*H147</f>
        <v>0.13368000000000002</v>
      </c>
      <c r="S147" s="190">
        <v>0</v>
      </c>
      <c r="T147" s="190">
        <f>S147*H147</f>
        <v>0</v>
      </c>
      <c r="U147" s="191" t="s">
        <v>18</v>
      </c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89</v>
      </c>
      <c r="AT147" s="192" t="s">
        <v>212</v>
      </c>
      <c r="AU147" s="192" t="s">
        <v>83</v>
      </c>
      <c r="AY147" s="21" t="s">
        <v>208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21" t="s">
        <v>76</v>
      </c>
      <c r="BK147" s="193">
        <f>ROUND(I147*H147,2)</f>
        <v>0</v>
      </c>
      <c r="BL147" s="21" t="s">
        <v>89</v>
      </c>
      <c r="BM147" s="192" t="s">
        <v>1134</v>
      </c>
    </row>
    <row r="148" spans="1:65" s="2" customFormat="1" ht="29.25">
      <c r="A148" s="38"/>
      <c r="B148" s="39"/>
      <c r="C148" s="40"/>
      <c r="D148" s="194" t="s">
        <v>217</v>
      </c>
      <c r="E148" s="40"/>
      <c r="F148" s="195" t="s">
        <v>1135</v>
      </c>
      <c r="G148" s="40"/>
      <c r="H148" s="40"/>
      <c r="I148" s="196"/>
      <c r="J148" s="40"/>
      <c r="K148" s="40"/>
      <c r="L148" s="43"/>
      <c r="M148" s="197"/>
      <c r="N148" s="198"/>
      <c r="O148" s="68"/>
      <c r="P148" s="68"/>
      <c r="Q148" s="68"/>
      <c r="R148" s="68"/>
      <c r="S148" s="68"/>
      <c r="T148" s="68"/>
      <c r="U148" s="69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21" t="s">
        <v>217</v>
      </c>
      <c r="AU148" s="21" t="s">
        <v>83</v>
      </c>
    </row>
    <row r="149" spans="1:65" s="2" customFormat="1" ht="11.25">
      <c r="A149" s="38"/>
      <c r="B149" s="39"/>
      <c r="C149" s="40"/>
      <c r="D149" s="199" t="s">
        <v>219</v>
      </c>
      <c r="E149" s="40"/>
      <c r="F149" s="200" t="s">
        <v>1136</v>
      </c>
      <c r="G149" s="40"/>
      <c r="H149" s="40"/>
      <c r="I149" s="196"/>
      <c r="J149" s="40"/>
      <c r="K149" s="40"/>
      <c r="L149" s="43"/>
      <c r="M149" s="197"/>
      <c r="N149" s="198"/>
      <c r="O149" s="68"/>
      <c r="P149" s="68"/>
      <c r="Q149" s="68"/>
      <c r="R149" s="68"/>
      <c r="S149" s="68"/>
      <c r="T149" s="68"/>
      <c r="U149" s="69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21" t="s">
        <v>219</v>
      </c>
      <c r="AU149" s="21" t="s">
        <v>83</v>
      </c>
    </row>
    <row r="150" spans="1:65" s="13" customFormat="1" ht="11.25">
      <c r="B150" s="201"/>
      <c r="C150" s="202"/>
      <c r="D150" s="194" t="s">
        <v>221</v>
      </c>
      <c r="E150" s="203" t="s">
        <v>18</v>
      </c>
      <c r="F150" s="204" t="s">
        <v>1137</v>
      </c>
      <c r="G150" s="202"/>
      <c r="H150" s="203" t="s">
        <v>18</v>
      </c>
      <c r="I150" s="205"/>
      <c r="J150" s="202"/>
      <c r="K150" s="202"/>
      <c r="L150" s="206"/>
      <c r="M150" s="207"/>
      <c r="N150" s="208"/>
      <c r="O150" s="208"/>
      <c r="P150" s="208"/>
      <c r="Q150" s="208"/>
      <c r="R150" s="208"/>
      <c r="S150" s="208"/>
      <c r="T150" s="208"/>
      <c r="U150" s="209"/>
      <c r="AT150" s="210" t="s">
        <v>221</v>
      </c>
      <c r="AU150" s="210" t="s">
        <v>83</v>
      </c>
      <c r="AV150" s="13" t="s">
        <v>76</v>
      </c>
      <c r="AW150" s="13" t="s">
        <v>33</v>
      </c>
      <c r="AX150" s="13" t="s">
        <v>71</v>
      </c>
      <c r="AY150" s="210" t="s">
        <v>208</v>
      </c>
    </row>
    <row r="151" spans="1:65" s="14" customFormat="1" ht="11.25">
      <c r="B151" s="211"/>
      <c r="C151" s="212"/>
      <c r="D151" s="194" t="s">
        <v>221</v>
      </c>
      <c r="E151" s="213" t="s">
        <v>18</v>
      </c>
      <c r="F151" s="214" t="s">
        <v>103</v>
      </c>
      <c r="G151" s="212"/>
      <c r="H151" s="215">
        <v>6</v>
      </c>
      <c r="I151" s="216"/>
      <c r="J151" s="212"/>
      <c r="K151" s="212"/>
      <c r="L151" s="217"/>
      <c r="M151" s="218"/>
      <c r="N151" s="219"/>
      <c r="O151" s="219"/>
      <c r="P151" s="219"/>
      <c r="Q151" s="219"/>
      <c r="R151" s="219"/>
      <c r="S151" s="219"/>
      <c r="T151" s="219"/>
      <c r="U151" s="220"/>
      <c r="AT151" s="221" t="s">
        <v>221</v>
      </c>
      <c r="AU151" s="221" t="s">
        <v>83</v>
      </c>
      <c r="AV151" s="14" t="s">
        <v>80</v>
      </c>
      <c r="AW151" s="14" t="s">
        <v>33</v>
      </c>
      <c r="AX151" s="14" t="s">
        <v>76</v>
      </c>
      <c r="AY151" s="221" t="s">
        <v>208</v>
      </c>
    </row>
    <row r="152" spans="1:65" s="2" customFormat="1" ht="33" customHeight="1">
      <c r="A152" s="38"/>
      <c r="B152" s="39"/>
      <c r="C152" s="182" t="s">
        <v>103</v>
      </c>
      <c r="D152" s="182" t="s">
        <v>212</v>
      </c>
      <c r="E152" s="183" t="s">
        <v>1138</v>
      </c>
      <c r="F152" s="184" t="s">
        <v>1139</v>
      </c>
      <c r="G152" s="185" t="s">
        <v>402</v>
      </c>
      <c r="H152" s="186">
        <v>1</v>
      </c>
      <c r="I152" s="187"/>
      <c r="J152" s="186">
        <f>ROUND(I152*H152,2)</f>
        <v>0</v>
      </c>
      <c r="K152" s="184" t="s">
        <v>215</v>
      </c>
      <c r="L152" s="43"/>
      <c r="M152" s="188" t="s">
        <v>18</v>
      </c>
      <c r="N152" s="189" t="s">
        <v>42</v>
      </c>
      <c r="O152" s="68"/>
      <c r="P152" s="190">
        <f>O152*H152</f>
        <v>0</v>
      </c>
      <c r="Q152" s="190">
        <v>2.6280000000000001E-2</v>
      </c>
      <c r="R152" s="190">
        <f>Q152*H152</f>
        <v>2.6280000000000001E-2</v>
      </c>
      <c r="S152" s="190">
        <v>0</v>
      </c>
      <c r="T152" s="190">
        <f>S152*H152</f>
        <v>0</v>
      </c>
      <c r="U152" s="191" t="s">
        <v>18</v>
      </c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89</v>
      </c>
      <c r="AT152" s="192" t="s">
        <v>212</v>
      </c>
      <c r="AU152" s="192" t="s">
        <v>83</v>
      </c>
      <c r="AY152" s="21" t="s">
        <v>208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1" t="s">
        <v>76</v>
      </c>
      <c r="BK152" s="193">
        <f>ROUND(I152*H152,2)</f>
        <v>0</v>
      </c>
      <c r="BL152" s="21" t="s">
        <v>89</v>
      </c>
      <c r="BM152" s="192" t="s">
        <v>1140</v>
      </c>
    </row>
    <row r="153" spans="1:65" s="2" customFormat="1" ht="29.25">
      <c r="A153" s="38"/>
      <c r="B153" s="39"/>
      <c r="C153" s="40"/>
      <c r="D153" s="194" t="s">
        <v>217</v>
      </c>
      <c r="E153" s="40"/>
      <c r="F153" s="195" t="s">
        <v>1141</v>
      </c>
      <c r="G153" s="40"/>
      <c r="H153" s="40"/>
      <c r="I153" s="196"/>
      <c r="J153" s="40"/>
      <c r="K153" s="40"/>
      <c r="L153" s="43"/>
      <c r="M153" s="197"/>
      <c r="N153" s="198"/>
      <c r="O153" s="68"/>
      <c r="P153" s="68"/>
      <c r="Q153" s="68"/>
      <c r="R153" s="68"/>
      <c r="S153" s="68"/>
      <c r="T153" s="68"/>
      <c r="U153" s="69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21" t="s">
        <v>217</v>
      </c>
      <c r="AU153" s="21" t="s">
        <v>83</v>
      </c>
    </row>
    <row r="154" spans="1:65" s="2" customFormat="1" ht="11.25">
      <c r="A154" s="38"/>
      <c r="B154" s="39"/>
      <c r="C154" s="40"/>
      <c r="D154" s="199" t="s">
        <v>219</v>
      </c>
      <c r="E154" s="40"/>
      <c r="F154" s="200" t="s">
        <v>1142</v>
      </c>
      <c r="G154" s="40"/>
      <c r="H154" s="40"/>
      <c r="I154" s="196"/>
      <c r="J154" s="40"/>
      <c r="K154" s="40"/>
      <c r="L154" s="43"/>
      <c r="M154" s="197"/>
      <c r="N154" s="198"/>
      <c r="O154" s="68"/>
      <c r="P154" s="68"/>
      <c r="Q154" s="68"/>
      <c r="R154" s="68"/>
      <c r="S154" s="68"/>
      <c r="T154" s="68"/>
      <c r="U154" s="69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21" t="s">
        <v>219</v>
      </c>
      <c r="AU154" s="21" t="s">
        <v>83</v>
      </c>
    </row>
    <row r="155" spans="1:65" s="13" customFormat="1" ht="11.25">
      <c r="B155" s="201"/>
      <c r="C155" s="202"/>
      <c r="D155" s="194" t="s">
        <v>221</v>
      </c>
      <c r="E155" s="203" t="s">
        <v>18</v>
      </c>
      <c r="F155" s="204" t="s">
        <v>1143</v>
      </c>
      <c r="G155" s="202"/>
      <c r="H155" s="203" t="s">
        <v>18</v>
      </c>
      <c r="I155" s="205"/>
      <c r="J155" s="202"/>
      <c r="K155" s="202"/>
      <c r="L155" s="206"/>
      <c r="M155" s="207"/>
      <c r="N155" s="208"/>
      <c r="O155" s="208"/>
      <c r="P155" s="208"/>
      <c r="Q155" s="208"/>
      <c r="R155" s="208"/>
      <c r="S155" s="208"/>
      <c r="T155" s="208"/>
      <c r="U155" s="209"/>
      <c r="AT155" s="210" t="s">
        <v>221</v>
      </c>
      <c r="AU155" s="210" t="s">
        <v>83</v>
      </c>
      <c r="AV155" s="13" t="s">
        <v>76</v>
      </c>
      <c r="AW155" s="13" t="s">
        <v>33</v>
      </c>
      <c r="AX155" s="13" t="s">
        <v>71</v>
      </c>
      <c r="AY155" s="210" t="s">
        <v>208</v>
      </c>
    </row>
    <row r="156" spans="1:65" s="14" customFormat="1" ht="11.25">
      <c r="B156" s="211"/>
      <c r="C156" s="212"/>
      <c r="D156" s="194" t="s">
        <v>221</v>
      </c>
      <c r="E156" s="213" t="s">
        <v>18</v>
      </c>
      <c r="F156" s="214" t="s">
        <v>76</v>
      </c>
      <c r="G156" s="212"/>
      <c r="H156" s="215">
        <v>1</v>
      </c>
      <c r="I156" s="216"/>
      <c r="J156" s="212"/>
      <c r="K156" s="212"/>
      <c r="L156" s="217"/>
      <c r="M156" s="218"/>
      <c r="N156" s="219"/>
      <c r="O156" s="219"/>
      <c r="P156" s="219"/>
      <c r="Q156" s="219"/>
      <c r="R156" s="219"/>
      <c r="S156" s="219"/>
      <c r="T156" s="219"/>
      <c r="U156" s="220"/>
      <c r="AT156" s="221" t="s">
        <v>221</v>
      </c>
      <c r="AU156" s="221" t="s">
        <v>83</v>
      </c>
      <c r="AV156" s="14" t="s">
        <v>80</v>
      </c>
      <c r="AW156" s="14" t="s">
        <v>33</v>
      </c>
      <c r="AX156" s="14" t="s">
        <v>76</v>
      </c>
      <c r="AY156" s="221" t="s">
        <v>208</v>
      </c>
    </row>
    <row r="157" spans="1:65" s="2" customFormat="1" ht="33" customHeight="1">
      <c r="A157" s="38"/>
      <c r="B157" s="39"/>
      <c r="C157" s="182" t="s">
        <v>121</v>
      </c>
      <c r="D157" s="182" t="s">
        <v>212</v>
      </c>
      <c r="E157" s="183" t="s">
        <v>1144</v>
      </c>
      <c r="F157" s="184" t="s">
        <v>1145</v>
      </c>
      <c r="G157" s="185" t="s">
        <v>402</v>
      </c>
      <c r="H157" s="186">
        <v>8</v>
      </c>
      <c r="I157" s="187"/>
      <c r="J157" s="186">
        <f>ROUND(I157*H157,2)</f>
        <v>0</v>
      </c>
      <c r="K157" s="184" t="s">
        <v>215</v>
      </c>
      <c r="L157" s="43"/>
      <c r="M157" s="188" t="s">
        <v>18</v>
      </c>
      <c r="N157" s="189" t="s">
        <v>42</v>
      </c>
      <c r="O157" s="68"/>
      <c r="P157" s="190">
        <f>O157*H157</f>
        <v>0</v>
      </c>
      <c r="Q157" s="190">
        <v>3.193E-2</v>
      </c>
      <c r="R157" s="190">
        <f>Q157*H157</f>
        <v>0.25544</v>
      </c>
      <c r="S157" s="190">
        <v>0</v>
      </c>
      <c r="T157" s="190">
        <f>S157*H157</f>
        <v>0</v>
      </c>
      <c r="U157" s="191" t="s">
        <v>18</v>
      </c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89</v>
      </c>
      <c r="AT157" s="192" t="s">
        <v>212</v>
      </c>
      <c r="AU157" s="192" t="s">
        <v>83</v>
      </c>
      <c r="AY157" s="21" t="s">
        <v>208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1" t="s">
        <v>76</v>
      </c>
      <c r="BK157" s="193">
        <f>ROUND(I157*H157,2)</f>
        <v>0</v>
      </c>
      <c r="BL157" s="21" t="s">
        <v>89</v>
      </c>
      <c r="BM157" s="192" t="s">
        <v>1146</v>
      </c>
    </row>
    <row r="158" spans="1:65" s="2" customFormat="1" ht="29.25">
      <c r="A158" s="38"/>
      <c r="B158" s="39"/>
      <c r="C158" s="40"/>
      <c r="D158" s="194" t="s">
        <v>217</v>
      </c>
      <c r="E158" s="40"/>
      <c r="F158" s="195" t="s">
        <v>1147</v>
      </c>
      <c r="G158" s="40"/>
      <c r="H158" s="40"/>
      <c r="I158" s="196"/>
      <c r="J158" s="40"/>
      <c r="K158" s="40"/>
      <c r="L158" s="43"/>
      <c r="M158" s="197"/>
      <c r="N158" s="198"/>
      <c r="O158" s="68"/>
      <c r="P158" s="68"/>
      <c r="Q158" s="68"/>
      <c r="R158" s="68"/>
      <c r="S158" s="68"/>
      <c r="T158" s="68"/>
      <c r="U158" s="69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21" t="s">
        <v>217</v>
      </c>
      <c r="AU158" s="21" t="s">
        <v>83</v>
      </c>
    </row>
    <row r="159" spans="1:65" s="2" customFormat="1" ht="11.25">
      <c r="A159" s="38"/>
      <c r="B159" s="39"/>
      <c r="C159" s="40"/>
      <c r="D159" s="199" t="s">
        <v>219</v>
      </c>
      <c r="E159" s="40"/>
      <c r="F159" s="200" t="s">
        <v>1148</v>
      </c>
      <c r="G159" s="40"/>
      <c r="H159" s="40"/>
      <c r="I159" s="196"/>
      <c r="J159" s="40"/>
      <c r="K159" s="40"/>
      <c r="L159" s="43"/>
      <c r="M159" s="197"/>
      <c r="N159" s="198"/>
      <c r="O159" s="68"/>
      <c r="P159" s="68"/>
      <c r="Q159" s="68"/>
      <c r="R159" s="68"/>
      <c r="S159" s="68"/>
      <c r="T159" s="68"/>
      <c r="U159" s="69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21" t="s">
        <v>219</v>
      </c>
      <c r="AU159" s="21" t="s">
        <v>83</v>
      </c>
    </row>
    <row r="160" spans="1:65" s="13" customFormat="1" ht="11.25">
      <c r="B160" s="201"/>
      <c r="C160" s="202"/>
      <c r="D160" s="194" t="s">
        <v>221</v>
      </c>
      <c r="E160" s="203" t="s">
        <v>18</v>
      </c>
      <c r="F160" s="204" t="s">
        <v>1149</v>
      </c>
      <c r="G160" s="202"/>
      <c r="H160" s="203" t="s">
        <v>18</v>
      </c>
      <c r="I160" s="205"/>
      <c r="J160" s="202"/>
      <c r="K160" s="202"/>
      <c r="L160" s="206"/>
      <c r="M160" s="207"/>
      <c r="N160" s="208"/>
      <c r="O160" s="208"/>
      <c r="P160" s="208"/>
      <c r="Q160" s="208"/>
      <c r="R160" s="208"/>
      <c r="S160" s="208"/>
      <c r="T160" s="208"/>
      <c r="U160" s="209"/>
      <c r="AT160" s="210" t="s">
        <v>221</v>
      </c>
      <c r="AU160" s="210" t="s">
        <v>83</v>
      </c>
      <c r="AV160" s="13" t="s">
        <v>76</v>
      </c>
      <c r="AW160" s="13" t="s">
        <v>33</v>
      </c>
      <c r="AX160" s="13" t="s">
        <v>71</v>
      </c>
      <c r="AY160" s="210" t="s">
        <v>208</v>
      </c>
    </row>
    <row r="161" spans="1:65" s="14" customFormat="1" ht="11.25">
      <c r="B161" s="211"/>
      <c r="C161" s="212"/>
      <c r="D161" s="194" t="s">
        <v>221</v>
      </c>
      <c r="E161" s="213" t="s">
        <v>18</v>
      </c>
      <c r="F161" s="214" t="s">
        <v>124</v>
      </c>
      <c r="G161" s="212"/>
      <c r="H161" s="215">
        <v>8</v>
      </c>
      <c r="I161" s="216"/>
      <c r="J161" s="212"/>
      <c r="K161" s="212"/>
      <c r="L161" s="217"/>
      <c r="M161" s="218"/>
      <c r="N161" s="219"/>
      <c r="O161" s="219"/>
      <c r="P161" s="219"/>
      <c r="Q161" s="219"/>
      <c r="R161" s="219"/>
      <c r="S161" s="219"/>
      <c r="T161" s="219"/>
      <c r="U161" s="220"/>
      <c r="AT161" s="221" t="s">
        <v>221</v>
      </c>
      <c r="AU161" s="221" t="s">
        <v>83</v>
      </c>
      <c r="AV161" s="14" t="s">
        <v>80</v>
      </c>
      <c r="AW161" s="14" t="s">
        <v>33</v>
      </c>
      <c r="AX161" s="14" t="s">
        <v>76</v>
      </c>
      <c r="AY161" s="221" t="s">
        <v>208</v>
      </c>
    </row>
    <row r="162" spans="1:65" s="2" customFormat="1" ht="33" customHeight="1">
      <c r="A162" s="38"/>
      <c r="B162" s="39"/>
      <c r="C162" s="182" t="s">
        <v>124</v>
      </c>
      <c r="D162" s="182" t="s">
        <v>212</v>
      </c>
      <c r="E162" s="183" t="s">
        <v>1144</v>
      </c>
      <c r="F162" s="184" t="s">
        <v>1145</v>
      </c>
      <c r="G162" s="185" t="s">
        <v>402</v>
      </c>
      <c r="H162" s="186">
        <v>4</v>
      </c>
      <c r="I162" s="187"/>
      <c r="J162" s="186">
        <f>ROUND(I162*H162,2)</f>
        <v>0</v>
      </c>
      <c r="K162" s="184" t="s">
        <v>215</v>
      </c>
      <c r="L162" s="43"/>
      <c r="M162" s="188" t="s">
        <v>18</v>
      </c>
      <c r="N162" s="189" t="s">
        <v>42</v>
      </c>
      <c r="O162" s="68"/>
      <c r="P162" s="190">
        <f>O162*H162</f>
        <v>0</v>
      </c>
      <c r="Q162" s="190">
        <v>3.193E-2</v>
      </c>
      <c r="R162" s="190">
        <f>Q162*H162</f>
        <v>0.12772</v>
      </c>
      <c r="S162" s="190">
        <v>0</v>
      </c>
      <c r="T162" s="190">
        <f>S162*H162</f>
        <v>0</v>
      </c>
      <c r="U162" s="191" t="s">
        <v>18</v>
      </c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2" t="s">
        <v>89</v>
      </c>
      <c r="AT162" s="192" t="s">
        <v>212</v>
      </c>
      <c r="AU162" s="192" t="s">
        <v>83</v>
      </c>
      <c r="AY162" s="21" t="s">
        <v>208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1" t="s">
        <v>76</v>
      </c>
      <c r="BK162" s="193">
        <f>ROUND(I162*H162,2)</f>
        <v>0</v>
      </c>
      <c r="BL162" s="21" t="s">
        <v>89</v>
      </c>
      <c r="BM162" s="192" t="s">
        <v>1150</v>
      </c>
    </row>
    <row r="163" spans="1:65" s="2" customFormat="1" ht="29.25">
      <c r="A163" s="38"/>
      <c r="B163" s="39"/>
      <c r="C163" s="40"/>
      <c r="D163" s="194" t="s">
        <v>217</v>
      </c>
      <c r="E163" s="40"/>
      <c r="F163" s="195" t="s">
        <v>1147</v>
      </c>
      <c r="G163" s="40"/>
      <c r="H163" s="40"/>
      <c r="I163" s="196"/>
      <c r="J163" s="40"/>
      <c r="K163" s="40"/>
      <c r="L163" s="43"/>
      <c r="M163" s="197"/>
      <c r="N163" s="198"/>
      <c r="O163" s="68"/>
      <c r="P163" s="68"/>
      <c r="Q163" s="68"/>
      <c r="R163" s="68"/>
      <c r="S163" s="68"/>
      <c r="T163" s="68"/>
      <c r="U163" s="69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21" t="s">
        <v>217</v>
      </c>
      <c r="AU163" s="21" t="s">
        <v>83</v>
      </c>
    </row>
    <row r="164" spans="1:65" s="2" customFormat="1" ht="11.25">
      <c r="A164" s="38"/>
      <c r="B164" s="39"/>
      <c r="C164" s="40"/>
      <c r="D164" s="199" t="s">
        <v>219</v>
      </c>
      <c r="E164" s="40"/>
      <c r="F164" s="200" t="s">
        <v>1148</v>
      </c>
      <c r="G164" s="40"/>
      <c r="H164" s="40"/>
      <c r="I164" s="196"/>
      <c r="J164" s="40"/>
      <c r="K164" s="40"/>
      <c r="L164" s="43"/>
      <c r="M164" s="197"/>
      <c r="N164" s="198"/>
      <c r="O164" s="68"/>
      <c r="P164" s="68"/>
      <c r="Q164" s="68"/>
      <c r="R164" s="68"/>
      <c r="S164" s="68"/>
      <c r="T164" s="68"/>
      <c r="U164" s="69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21" t="s">
        <v>219</v>
      </c>
      <c r="AU164" s="21" t="s">
        <v>83</v>
      </c>
    </row>
    <row r="165" spans="1:65" s="13" customFormat="1" ht="11.25">
      <c r="B165" s="201"/>
      <c r="C165" s="202"/>
      <c r="D165" s="194" t="s">
        <v>221</v>
      </c>
      <c r="E165" s="203" t="s">
        <v>18</v>
      </c>
      <c r="F165" s="204" t="s">
        <v>1151</v>
      </c>
      <c r="G165" s="202"/>
      <c r="H165" s="203" t="s">
        <v>18</v>
      </c>
      <c r="I165" s="205"/>
      <c r="J165" s="202"/>
      <c r="K165" s="202"/>
      <c r="L165" s="206"/>
      <c r="M165" s="207"/>
      <c r="N165" s="208"/>
      <c r="O165" s="208"/>
      <c r="P165" s="208"/>
      <c r="Q165" s="208"/>
      <c r="R165" s="208"/>
      <c r="S165" s="208"/>
      <c r="T165" s="208"/>
      <c r="U165" s="209"/>
      <c r="AT165" s="210" t="s">
        <v>221</v>
      </c>
      <c r="AU165" s="210" t="s">
        <v>83</v>
      </c>
      <c r="AV165" s="13" t="s">
        <v>76</v>
      </c>
      <c r="AW165" s="13" t="s">
        <v>33</v>
      </c>
      <c r="AX165" s="13" t="s">
        <v>71</v>
      </c>
      <c r="AY165" s="210" t="s">
        <v>208</v>
      </c>
    </row>
    <row r="166" spans="1:65" s="14" customFormat="1" ht="11.25">
      <c r="B166" s="211"/>
      <c r="C166" s="212"/>
      <c r="D166" s="194" t="s">
        <v>221</v>
      </c>
      <c r="E166" s="213" t="s">
        <v>18</v>
      </c>
      <c r="F166" s="214" t="s">
        <v>89</v>
      </c>
      <c r="G166" s="212"/>
      <c r="H166" s="215">
        <v>4</v>
      </c>
      <c r="I166" s="216"/>
      <c r="J166" s="212"/>
      <c r="K166" s="212"/>
      <c r="L166" s="217"/>
      <c r="M166" s="218"/>
      <c r="N166" s="219"/>
      <c r="O166" s="219"/>
      <c r="P166" s="219"/>
      <c r="Q166" s="219"/>
      <c r="R166" s="219"/>
      <c r="S166" s="219"/>
      <c r="T166" s="219"/>
      <c r="U166" s="220"/>
      <c r="AT166" s="221" t="s">
        <v>221</v>
      </c>
      <c r="AU166" s="221" t="s">
        <v>83</v>
      </c>
      <c r="AV166" s="14" t="s">
        <v>80</v>
      </c>
      <c r="AW166" s="14" t="s">
        <v>33</v>
      </c>
      <c r="AX166" s="14" t="s">
        <v>76</v>
      </c>
      <c r="AY166" s="221" t="s">
        <v>208</v>
      </c>
    </row>
    <row r="167" spans="1:65" s="2" customFormat="1" ht="21.75" customHeight="1">
      <c r="A167" s="38"/>
      <c r="B167" s="39"/>
      <c r="C167" s="182" t="s">
        <v>248</v>
      </c>
      <c r="D167" s="182" t="s">
        <v>212</v>
      </c>
      <c r="E167" s="183" t="s">
        <v>1152</v>
      </c>
      <c r="F167" s="184" t="s">
        <v>1153</v>
      </c>
      <c r="G167" s="185" t="s">
        <v>402</v>
      </c>
      <c r="H167" s="186">
        <v>1</v>
      </c>
      <c r="I167" s="187"/>
      <c r="J167" s="186">
        <f>ROUND(I167*H167,2)</f>
        <v>0</v>
      </c>
      <c r="K167" s="184" t="s">
        <v>215</v>
      </c>
      <c r="L167" s="43"/>
      <c r="M167" s="188" t="s">
        <v>18</v>
      </c>
      <c r="N167" s="189" t="s">
        <v>42</v>
      </c>
      <c r="O167" s="68"/>
      <c r="P167" s="190">
        <f>O167*H167</f>
        <v>0</v>
      </c>
      <c r="Q167" s="190">
        <v>4.2000000000000003E-2</v>
      </c>
      <c r="R167" s="190">
        <f>Q167*H167</f>
        <v>4.2000000000000003E-2</v>
      </c>
      <c r="S167" s="190">
        <v>0</v>
      </c>
      <c r="T167" s="190">
        <f>S167*H167</f>
        <v>0</v>
      </c>
      <c r="U167" s="191" t="s">
        <v>18</v>
      </c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2" t="s">
        <v>89</v>
      </c>
      <c r="AT167" s="192" t="s">
        <v>212</v>
      </c>
      <c r="AU167" s="192" t="s">
        <v>83</v>
      </c>
      <c r="AY167" s="21" t="s">
        <v>208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1" t="s">
        <v>76</v>
      </c>
      <c r="BK167" s="193">
        <f>ROUND(I167*H167,2)</f>
        <v>0</v>
      </c>
      <c r="BL167" s="21" t="s">
        <v>89</v>
      </c>
      <c r="BM167" s="192" t="s">
        <v>1154</v>
      </c>
    </row>
    <row r="168" spans="1:65" s="2" customFormat="1" ht="19.5">
      <c r="A168" s="38"/>
      <c r="B168" s="39"/>
      <c r="C168" s="40"/>
      <c r="D168" s="194" t="s">
        <v>217</v>
      </c>
      <c r="E168" s="40"/>
      <c r="F168" s="195" t="s">
        <v>1155</v>
      </c>
      <c r="G168" s="40"/>
      <c r="H168" s="40"/>
      <c r="I168" s="196"/>
      <c r="J168" s="40"/>
      <c r="K168" s="40"/>
      <c r="L168" s="43"/>
      <c r="M168" s="197"/>
      <c r="N168" s="198"/>
      <c r="O168" s="68"/>
      <c r="P168" s="68"/>
      <c r="Q168" s="68"/>
      <c r="R168" s="68"/>
      <c r="S168" s="68"/>
      <c r="T168" s="68"/>
      <c r="U168" s="69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21" t="s">
        <v>217</v>
      </c>
      <c r="AU168" s="21" t="s">
        <v>83</v>
      </c>
    </row>
    <row r="169" spans="1:65" s="2" customFormat="1" ht="11.25">
      <c r="A169" s="38"/>
      <c r="B169" s="39"/>
      <c r="C169" s="40"/>
      <c r="D169" s="199" t="s">
        <v>219</v>
      </c>
      <c r="E169" s="40"/>
      <c r="F169" s="200" t="s">
        <v>1156</v>
      </c>
      <c r="G169" s="40"/>
      <c r="H169" s="40"/>
      <c r="I169" s="196"/>
      <c r="J169" s="40"/>
      <c r="K169" s="40"/>
      <c r="L169" s="43"/>
      <c r="M169" s="197"/>
      <c r="N169" s="198"/>
      <c r="O169" s="68"/>
      <c r="P169" s="68"/>
      <c r="Q169" s="68"/>
      <c r="R169" s="68"/>
      <c r="S169" s="68"/>
      <c r="T169" s="68"/>
      <c r="U169" s="69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21" t="s">
        <v>219</v>
      </c>
      <c r="AU169" s="21" t="s">
        <v>83</v>
      </c>
    </row>
    <row r="170" spans="1:65" s="13" customFormat="1" ht="11.25">
      <c r="B170" s="201"/>
      <c r="C170" s="202"/>
      <c r="D170" s="194" t="s">
        <v>221</v>
      </c>
      <c r="E170" s="203" t="s">
        <v>18</v>
      </c>
      <c r="F170" s="204" t="s">
        <v>1157</v>
      </c>
      <c r="G170" s="202"/>
      <c r="H170" s="203" t="s">
        <v>18</v>
      </c>
      <c r="I170" s="205"/>
      <c r="J170" s="202"/>
      <c r="K170" s="202"/>
      <c r="L170" s="206"/>
      <c r="M170" s="207"/>
      <c r="N170" s="208"/>
      <c r="O170" s="208"/>
      <c r="P170" s="208"/>
      <c r="Q170" s="208"/>
      <c r="R170" s="208"/>
      <c r="S170" s="208"/>
      <c r="T170" s="208"/>
      <c r="U170" s="209"/>
      <c r="AT170" s="210" t="s">
        <v>221</v>
      </c>
      <c r="AU170" s="210" t="s">
        <v>83</v>
      </c>
      <c r="AV170" s="13" t="s">
        <v>76</v>
      </c>
      <c r="AW170" s="13" t="s">
        <v>33</v>
      </c>
      <c r="AX170" s="13" t="s">
        <v>71</v>
      </c>
      <c r="AY170" s="210" t="s">
        <v>208</v>
      </c>
    </row>
    <row r="171" spans="1:65" s="14" customFormat="1" ht="11.25">
      <c r="B171" s="211"/>
      <c r="C171" s="212"/>
      <c r="D171" s="194" t="s">
        <v>221</v>
      </c>
      <c r="E171" s="213" t="s">
        <v>18</v>
      </c>
      <c r="F171" s="214" t="s">
        <v>76</v>
      </c>
      <c r="G171" s="212"/>
      <c r="H171" s="215">
        <v>1</v>
      </c>
      <c r="I171" s="216"/>
      <c r="J171" s="212"/>
      <c r="K171" s="212"/>
      <c r="L171" s="217"/>
      <c r="M171" s="218"/>
      <c r="N171" s="219"/>
      <c r="O171" s="219"/>
      <c r="P171" s="219"/>
      <c r="Q171" s="219"/>
      <c r="R171" s="219"/>
      <c r="S171" s="219"/>
      <c r="T171" s="219"/>
      <c r="U171" s="220"/>
      <c r="AT171" s="221" t="s">
        <v>221</v>
      </c>
      <c r="AU171" s="221" t="s">
        <v>83</v>
      </c>
      <c r="AV171" s="14" t="s">
        <v>80</v>
      </c>
      <c r="AW171" s="14" t="s">
        <v>33</v>
      </c>
      <c r="AX171" s="14" t="s">
        <v>76</v>
      </c>
      <c r="AY171" s="221" t="s">
        <v>208</v>
      </c>
    </row>
    <row r="172" spans="1:65" s="2" customFormat="1" ht="21.75" customHeight="1">
      <c r="A172" s="38"/>
      <c r="B172" s="39"/>
      <c r="C172" s="182" t="s">
        <v>301</v>
      </c>
      <c r="D172" s="182" t="s">
        <v>212</v>
      </c>
      <c r="E172" s="183" t="s">
        <v>1158</v>
      </c>
      <c r="F172" s="184" t="s">
        <v>1159</v>
      </c>
      <c r="G172" s="185" t="s">
        <v>402</v>
      </c>
      <c r="H172" s="186">
        <v>1</v>
      </c>
      <c r="I172" s="187"/>
      <c r="J172" s="186">
        <f>ROUND(I172*H172,2)</f>
        <v>0</v>
      </c>
      <c r="K172" s="184" t="s">
        <v>215</v>
      </c>
      <c r="L172" s="43"/>
      <c r="M172" s="188" t="s">
        <v>18</v>
      </c>
      <c r="N172" s="189" t="s">
        <v>42</v>
      </c>
      <c r="O172" s="68"/>
      <c r="P172" s="190">
        <f>O172*H172</f>
        <v>0</v>
      </c>
      <c r="Q172" s="190">
        <v>4.555E-2</v>
      </c>
      <c r="R172" s="190">
        <f>Q172*H172</f>
        <v>4.555E-2</v>
      </c>
      <c r="S172" s="190">
        <v>0</v>
      </c>
      <c r="T172" s="190">
        <f>S172*H172</f>
        <v>0</v>
      </c>
      <c r="U172" s="191" t="s">
        <v>18</v>
      </c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2" t="s">
        <v>89</v>
      </c>
      <c r="AT172" s="192" t="s">
        <v>212</v>
      </c>
      <c r="AU172" s="192" t="s">
        <v>83</v>
      </c>
      <c r="AY172" s="21" t="s">
        <v>208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1" t="s">
        <v>76</v>
      </c>
      <c r="BK172" s="193">
        <f>ROUND(I172*H172,2)</f>
        <v>0</v>
      </c>
      <c r="BL172" s="21" t="s">
        <v>89</v>
      </c>
      <c r="BM172" s="192" t="s">
        <v>1160</v>
      </c>
    </row>
    <row r="173" spans="1:65" s="2" customFormat="1" ht="19.5">
      <c r="A173" s="38"/>
      <c r="B173" s="39"/>
      <c r="C173" s="40"/>
      <c r="D173" s="194" t="s">
        <v>217</v>
      </c>
      <c r="E173" s="40"/>
      <c r="F173" s="195" t="s">
        <v>1161</v>
      </c>
      <c r="G173" s="40"/>
      <c r="H173" s="40"/>
      <c r="I173" s="196"/>
      <c r="J173" s="40"/>
      <c r="K173" s="40"/>
      <c r="L173" s="43"/>
      <c r="M173" s="197"/>
      <c r="N173" s="198"/>
      <c r="O173" s="68"/>
      <c r="P173" s="68"/>
      <c r="Q173" s="68"/>
      <c r="R173" s="68"/>
      <c r="S173" s="68"/>
      <c r="T173" s="68"/>
      <c r="U173" s="69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21" t="s">
        <v>217</v>
      </c>
      <c r="AU173" s="21" t="s">
        <v>83</v>
      </c>
    </row>
    <row r="174" spans="1:65" s="2" customFormat="1" ht="11.25">
      <c r="A174" s="38"/>
      <c r="B174" s="39"/>
      <c r="C174" s="40"/>
      <c r="D174" s="199" t="s">
        <v>219</v>
      </c>
      <c r="E174" s="40"/>
      <c r="F174" s="200" t="s">
        <v>1162</v>
      </c>
      <c r="G174" s="40"/>
      <c r="H174" s="40"/>
      <c r="I174" s="196"/>
      <c r="J174" s="40"/>
      <c r="K174" s="40"/>
      <c r="L174" s="43"/>
      <c r="M174" s="197"/>
      <c r="N174" s="198"/>
      <c r="O174" s="68"/>
      <c r="P174" s="68"/>
      <c r="Q174" s="68"/>
      <c r="R174" s="68"/>
      <c r="S174" s="68"/>
      <c r="T174" s="68"/>
      <c r="U174" s="69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21" t="s">
        <v>219</v>
      </c>
      <c r="AU174" s="21" t="s">
        <v>83</v>
      </c>
    </row>
    <row r="175" spans="1:65" s="13" customFormat="1" ht="11.25">
      <c r="B175" s="201"/>
      <c r="C175" s="202"/>
      <c r="D175" s="194" t="s">
        <v>221</v>
      </c>
      <c r="E175" s="203" t="s">
        <v>18</v>
      </c>
      <c r="F175" s="204" t="s">
        <v>1163</v>
      </c>
      <c r="G175" s="202"/>
      <c r="H175" s="203" t="s">
        <v>18</v>
      </c>
      <c r="I175" s="205"/>
      <c r="J175" s="202"/>
      <c r="K175" s="202"/>
      <c r="L175" s="206"/>
      <c r="M175" s="207"/>
      <c r="N175" s="208"/>
      <c r="O175" s="208"/>
      <c r="P175" s="208"/>
      <c r="Q175" s="208"/>
      <c r="R175" s="208"/>
      <c r="S175" s="208"/>
      <c r="T175" s="208"/>
      <c r="U175" s="209"/>
      <c r="AT175" s="210" t="s">
        <v>221</v>
      </c>
      <c r="AU175" s="210" t="s">
        <v>83</v>
      </c>
      <c r="AV175" s="13" t="s">
        <v>76</v>
      </c>
      <c r="AW175" s="13" t="s">
        <v>33</v>
      </c>
      <c r="AX175" s="13" t="s">
        <v>71</v>
      </c>
      <c r="AY175" s="210" t="s">
        <v>208</v>
      </c>
    </row>
    <row r="176" spans="1:65" s="14" customFormat="1" ht="11.25">
      <c r="B176" s="211"/>
      <c r="C176" s="212"/>
      <c r="D176" s="194" t="s">
        <v>221</v>
      </c>
      <c r="E176" s="213" t="s">
        <v>18</v>
      </c>
      <c r="F176" s="214" t="s">
        <v>76</v>
      </c>
      <c r="G176" s="212"/>
      <c r="H176" s="215">
        <v>1</v>
      </c>
      <c r="I176" s="216"/>
      <c r="J176" s="212"/>
      <c r="K176" s="212"/>
      <c r="L176" s="217"/>
      <c r="M176" s="218"/>
      <c r="N176" s="219"/>
      <c r="O176" s="219"/>
      <c r="P176" s="219"/>
      <c r="Q176" s="219"/>
      <c r="R176" s="219"/>
      <c r="S176" s="219"/>
      <c r="T176" s="219"/>
      <c r="U176" s="220"/>
      <c r="AT176" s="221" t="s">
        <v>221</v>
      </c>
      <c r="AU176" s="221" t="s">
        <v>83</v>
      </c>
      <c r="AV176" s="14" t="s">
        <v>80</v>
      </c>
      <c r="AW176" s="14" t="s">
        <v>33</v>
      </c>
      <c r="AX176" s="14" t="s">
        <v>76</v>
      </c>
      <c r="AY176" s="221" t="s">
        <v>208</v>
      </c>
    </row>
    <row r="177" spans="1:65" s="2" customFormat="1" ht="16.5" customHeight="1">
      <c r="A177" s="38"/>
      <c r="B177" s="39"/>
      <c r="C177" s="182" t="s">
        <v>308</v>
      </c>
      <c r="D177" s="182" t="s">
        <v>212</v>
      </c>
      <c r="E177" s="183" t="s">
        <v>1164</v>
      </c>
      <c r="F177" s="184" t="s">
        <v>1165</v>
      </c>
      <c r="G177" s="185" t="s">
        <v>161</v>
      </c>
      <c r="H177" s="186">
        <v>0.32</v>
      </c>
      <c r="I177" s="187"/>
      <c r="J177" s="186">
        <f>ROUND(I177*H177,2)</f>
        <v>0</v>
      </c>
      <c r="K177" s="184" t="s">
        <v>215</v>
      </c>
      <c r="L177" s="43"/>
      <c r="M177" s="188" t="s">
        <v>18</v>
      </c>
      <c r="N177" s="189" t="s">
        <v>42</v>
      </c>
      <c r="O177" s="68"/>
      <c r="P177" s="190">
        <f>O177*H177</f>
        <v>0</v>
      </c>
      <c r="Q177" s="190">
        <v>1.94302</v>
      </c>
      <c r="R177" s="190">
        <f>Q177*H177</f>
        <v>0.62176640000000005</v>
      </c>
      <c r="S177" s="190">
        <v>0</v>
      </c>
      <c r="T177" s="190">
        <f>S177*H177</f>
        <v>0</v>
      </c>
      <c r="U177" s="191" t="s">
        <v>18</v>
      </c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2" t="s">
        <v>89</v>
      </c>
      <c r="AT177" s="192" t="s">
        <v>212</v>
      </c>
      <c r="AU177" s="192" t="s">
        <v>83</v>
      </c>
      <c r="AY177" s="21" t="s">
        <v>208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21" t="s">
        <v>76</v>
      </c>
      <c r="BK177" s="193">
        <f>ROUND(I177*H177,2)</f>
        <v>0</v>
      </c>
      <c r="BL177" s="21" t="s">
        <v>89</v>
      </c>
      <c r="BM177" s="192" t="s">
        <v>1166</v>
      </c>
    </row>
    <row r="178" spans="1:65" s="2" customFormat="1" ht="11.25">
      <c r="A178" s="38"/>
      <c r="B178" s="39"/>
      <c r="C178" s="40"/>
      <c r="D178" s="194" t="s">
        <v>217</v>
      </c>
      <c r="E178" s="40"/>
      <c r="F178" s="195" t="s">
        <v>1167</v>
      </c>
      <c r="G178" s="40"/>
      <c r="H178" s="40"/>
      <c r="I178" s="196"/>
      <c r="J178" s="40"/>
      <c r="K178" s="40"/>
      <c r="L178" s="43"/>
      <c r="M178" s="197"/>
      <c r="N178" s="198"/>
      <c r="O178" s="68"/>
      <c r="P178" s="68"/>
      <c r="Q178" s="68"/>
      <c r="R178" s="68"/>
      <c r="S178" s="68"/>
      <c r="T178" s="68"/>
      <c r="U178" s="69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21" t="s">
        <v>217</v>
      </c>
      <c r="AU178" s="21" t="s">
        <v>83</v>
      </c>
    </row>
    <row r="179" spans="1:65" s="2" customFormat="1" ht="11.25">
      <c r="A179" s="38"/>
      <c r="B179" s="39"/>
      <c r="C179" s="40"/>
      <c r="D179" s="199" t="s">
        <v>219</v>
      </c>
      <c r="E179" s="40"/>
      <c r="F179" s="200" t="s">
        <v>1168</v>
      </c>
      <c r="G179" s="40"/>
      <c r="H179" s="40"/>
      <c r="I179" s="196"/>
      <c r="J179" s="40"/>
      <c r="K179" s="40"/>
      <c r="L179" s="43"/>
      <c r="M179" s="197"/>
      <c r="N179" s="198"/>
      <c r="O179" s="68"/>
      <c r="P179" s="68"/>
      <c r="Q179" s="68"/>
      <c r="R179" s="68"/>
      <c r="S179" s="68"/>
      <c r="T179" s="68"/>
      <c r="U179" s="69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21" t="s">
        <v>219</v>
      </c>
      <c r="AU179" s="21" t="s">
        <v>83</v>
      </c>
    </row>
    <row r="180" spans="1:65" s="13" customFormat="1" ht="11.25">
      <c r="B180" s="201"/>
      <c r="C180" s="202"/>
      <c r="D180" s="194" t="s">
        <v>221</v>
      </c>
      <c r="E180" s="203" t="s">
        <v>18</v>
      </c>
      <c r="F180" s="204" t="s">
        <v>1169</v>
      </c>
      <c r="G180" s="202"/>
      <c r="H180" s="203" t="s">
        <v>18</v>
      </c>
      <c r="I180" s="205"/>
      <c r="J180" s="202"/>
      <c r="K180" s="202"/>
      <c r="L180" s="206"/>
      <c r="M180" s="207"/>
      <c r="N180" s="208"/>
      <c r="O180" s="208"/>
      <c r="P180" s="208"/>
      <c r="Q180" s="208"/>
      <c r="R180" s="208"/>
      <c r="S180" s="208"/>
      <c r="T180" s="208"/>
      <c r="U180" s="209"/>
      <c r="AT180" s="210" t="s">
        <v>221</v>
      </c>
      <c r="AU180" s="210" t="s">
        <v>83</v>
      </c>
      <c r="AV180" s="13" t="s">
        <v>76</v>
      </c>
      <c r="AW180" s="13" t="s">
        <v>33</v>
      </c>
      <c r="AX180" s="13" t="s">
        <v>71</v>
      </c>
      <c r="AY180" s="210" t="s">
        <v>208</v>
      </c>
    </row>
    <row r="181" spans="1:65" s="14" customFormat="1" ht="11.25">
      <c r="B181" s="211"/>
      <c r="C181" s="212"/>
      <c r="D181" s="194" t="s">
        <v>221</v>
      </c>
      <c r="E181" s="213" t="s">
        <v>18</v>
      </c>
      <c r="F181" s="214" t="s">
        <v>1170</v>
      </c>
      <c r="G181" s="212"/>
      <c r="H181" s="215">
        <v>0.03</v>
      </c>
      <c r="I181" s="216"/>
      <c r="J181" s="212"/>
      <c r="K181" s="212"/>
      <c r="L181" s="217"/>
      <c r="M181" s="218"/>
      <c r="N181" s="219"/>
      <c r="O181" s="219"/>
      <c r="P181" s="219"/>
      <c r="Q181" s="219"/>
      <c r="R181" s="219"/>
      <c r="S181" s="219"/>
      <c r="T181" s="219"/>
      <c r="U181" s="220"/>
      <c r="AT181" s="221" t="s">
        <v>221</v>
      </c>
      <c r="AU181" s="221" t="s">
        <v>83</v>
      </c>
      <c r="AV181" s="14" t="s">
        <v>80</v>
      </c>
      <c r="AW181" s="14" t="s">
        <v>33</v>
      </c>
      <c r="AX181" s="14" t="s">
        <v>71</v>
      </c>
      <c r="AY181" s="221" t="s">
        <v>208</v>
      </c>
    </row>
    <row r="182" spans="1:65" s="13" customFormat="1" ht="11.25">
      <c r="B182" s="201"/>
      <c r="C182" s="202"/>
      <c r="D182" s="194" t="s">
        <v>221</v>
      </c>
      <c r="E182" s="203" t="s">
        <v>18</v>
      </c>
      <c r="F182" s="204" t="s">
        <v>1171</v>
      </c>
      <c r="G182" s="202"/>
      <c r="H182" s="203" t="s">
        <v>18</v>
      </c>
      <c r="I182" s="205"/>
      <c r="J182" s="202"/>
      <c r="K182" s="202"/>
      <c r="L182" s="206"/>
      <c r="M182" s="207"/>
      <c r="N182" s="208"/>
      <c r="O182" s="208"/>
      <c r="P182" s="208"/>
      <c r="Q182" s="208"/>
      <c r="R182" s="208"/>
      <c r="S182" s="208"/>
      <c r="T182" s="208"/>
      <c r="U182" s="209"/>
      <c r="AT182" s="210" t="s">
        <v>221</v>
      </c>
      <c r="AU182" s="210" t="s">
        <v>83</v>
      </c>
      <c r="AV182" s="13" t="s">
        <v>76</v>
      </c>
      <c r="AW182" s="13" t="s">
        <v>33</v>
      </c>
      <c r="AX182" s="13" t="s">
        <v>71</v>
      </c>
      <c r="AY182" s="210" t="s">
        <v>208</v>
      </c>
    </row>
    <row r="183" spans="1:65" s="14" customFormat="1" ht="11.25">
      <c r="B183" s="211"/>
      <c r="C183" s="212"/>
      <c r="D183" s="194" t="s">
        <v>221</v>
      </c>
      <c r="E183" s="213" t="s">
        <v>18</v>
      </c>
      <c r="F183" s="214" t="s">
        <v>1172</v>
      </c>
      <c r="G183" s="212"/>
      <c r="H183" s="215">
        <v>0.04</v>
      </c>
      <c r="I183" s="216"/>
      <c r="J183" s="212"/>
      <c r="K183" s="212"/>
      <c r="L183" s="217"/>
      <c r="M183" s="218"/>
      <c r="N183" s="219"/>
      <c r="O183" s="219"/>
      <c r="P183" s="219"/>
      <c r="Q183" s="219"/>
      <c r="R183" s="219"/>
      <c r="S183" s="219"/>
      <c r="T183" s="219"/>
      <c r="U183" s="220"/>
      <c r="AT183" s="221" t="s">
        <v>221</v>
      </c>
      <c r="AU183" s="221" t="s">
        <v>83</v>
      </c>
      <c r="AV183" s="14" t="s">
        <v>80</v>
      </c>
      <c r="AW183" s="14" t="s">
        <v>33</v>
      </c>
      <c r="AX183" s="14" t="s">
        <v>71</v>
      </c>
      <c r="AY183" s="221" t="s">
        <v>208</v>
      </c>
    </row>
    <row r="184" spans="1:65" s="13" customFormat="1" ht="11.25">
      <c r="B184" s="201"/>
      <c r="C184" s="202"/>
      <c r="D184" s="194" t="s">
        <v>221</v>
      </c>
      <c r="E184" s="203" t="s">
        <v>18</v>
      </c>
      <c r="F184" s="204" t="s">
        <v>1173</v>
      </c>
      <c r="G184" s="202"/>
      <c r="H184" s="203" t="s">
        <v>18</v>
      </c>
      <c r="I184" s="205"/>
      <c r="J184" s="202"/>
      <c r="K184" s="202"/>
      <c r="L184" s="206"/>
      <c r="M184" s="207"/>
      <c r="N184" s="208"/>
      <c r="O184" s="208"/>
      <c r="P184" s="208"/>
      <c r="Q184" s="208"/>
      <c r="R184" s="208"/>
      <c r="S184" s="208"/>
      <c r="T184" s="208"/>
      <c r="U184" s="209"/>
      <c r="AT184" s="210" t="s">
        <v>221</v>
      </c>
      <c r="AU184" s="210" t="s">
        <v>83</v>
      </c>
      <c r="AV184" s="13" t="s">
        <v>76</v>
      </c>
      <c r="AW184" s="13" t="s">
        <v>33</v>
      </c>
      <c r="AX184" s="13" t="s">
        <v>71</v>
      </c>
      <c r="AY184" s="210" t="s">
        <v>208</v>
      </c>
    </row>
    <row r="185" spans="1:65" s="14" customFormat="1" ht="11.25">
      <c r="B185" s="211"/>
      <c r="C185" s="212"/>
      <c r="D185" s="194" t="s">
        <v>221</v>
      </c>
      <c r="E185" s="213" t="s">
        <v>18</v>
      </c>
      <c r="F185" s="214" t="s">
        <v>1174</v>
      </c>
      <c r="G185" s="212"/>
      <c r="H185" s="215">
        <v>0.01</v>
      </c>
      <c r="I185" s="216"/>
      <c r="J185" s="212"/>
      <c r="K185" s="212"/>
      <c r="L185" s="217"/>
      <c r="M185" s="218"/>
      <c r="N185" s="219"/>
      <c r="O185" s="219"/>
      <c r="P185" s="219"/>
      <c r="Q185" s="219"/>
      <c r="R185" s="219"/>
      <c r="S185" s="219"/>
      <c r="T185" s="219"/>
      <c r="U185" s="220"/>
      <c r="AT185" s="221" t="s">
        <v>221</v>
      </c>
      <c r="AU185" s="221" t="s">
        <v>83</v>
      </c>
      <c r="AV185" s="14" t="s">
        <v>80</v>
      </c>
      <c r="AW185" s="14" t="s">
        <v>33</v>
      </c>
      <c r="AX185" s="14" t="s">
        <v>71</v>
      </c>
      <c r="AY185" s="221" t="s">
        <v>208</v>
      </c>
    </row>
    <row r="186" spans="1:65" s="13" customFormat="1" ht="11.25">
      <c r="B186" s="201"/>
      <c r="C186" s="202"/>
      <c r="D186" s="194" t="s">
        <v>221</v>
      </c>
      <c r="E186" s="203" t="s">
        <v>18</v>
      </c>
      <c r="F186" s="204" t="s">
        <v>1175</v>
      </c>
      <c r="G186" s="202"/>
      <c r="H186" s="203" t="s">
        <v>18</v>
      </c>
      <c r="I186" s="205"/>
      <c r="J186" s="202"/>
      <c r="K186" s="202"/>
      <c r="L186" s="206"/>
      <c r="M186" s="207"/>
      <c r="N186" s="208"/>
      <c r="O186" s="208"/>
      <c r="P186" s="208"/>
      <c r="Q186" s="208"/>
      <c r="R186" s="208"/>
      <c r="S186" s="208"/>
      <c r="T186" s="208"/>
      <c r="U186" s="209"/>
      <c r="AT186" s="210" t="s">
        <v>221</v>
      </c>
      <c r="AU186" s="210" t="s">
        <v>83</v>
      </c>
      <c r="AV186" s="13" t="s">
        <v>76</v>
      </c>
      <c r="AW186" s="13" t="s">
        <v>33</v>
      </c>
      <c r="AX186" s="13" t="s">
        <v>71</v>
      </c>
      <c r="AY186" s="210" t="s">
        <v>208</v>
      </c>
    </row>
    <row r="187" spans="1:65" s="14" customFormat="1" ht="11.25">
      <c r="B187" s="211"/>
      <c r="C187" s="212"/>
      <c r="D187" s="194" t="s">
        <v>221</v>
      </c>
      <c r="E187" s="213" t="s">
        <v>18</v>
      </c>
      <c r="F187" s="214" t="s">
        <v>1176</v>
      </c>
      <c r="G187" s="212"/>
      <c r="H187" s="215">
        <v>0.24</v>
      </c>
      <c r="I187" s="216"/>
      <c r="J187" s="212"/>
      <c r="K187" s="212"/>
      <c r="L187" s="217"/>
      <c r="M187" s="218"/>
      <c r="N187" s="219"/>
      <c r="O187" s="219"/>
      <c r="P187" s="219"/>
      <c r="Q187" s="219"/>
      <c r="R187" s="219"/>
      <c r="S187" s="219"/>
      <c r="T187" s="219"/>
      <c r="U187" s="220"/>
      <c r="AT187" s="221" t="s">
        <v>221</v>
      </c>
      <c r="AU187" s="221" t="s">
        <v>83</v>
      </c>
      <c r="AV187" s="14" t="s">
        <v>80</v>
      </c>
      <c r="AW187" s="14" t="s">
        <v>33</v>
      </c>
      <c r="AX187" s="14" t="s">
        <v>71</v>
      </c>
      <c r="AY187" s="221" t="s">
        <v>208</v>
      </c>
    </row>
    <row r="188" spans="1:65" s="16" customFormat="1" ht="11.25">
      <c r="B188" s="233"/>
      <c r="C188" s="234"/>
      <c r="D188" s="194" t="s">
        <v>221</v>
      </c>
      <c r="E188" s="235" t="s">
        <v>18</v>
      </c>
      <c r="F188" s="236" t="s">
        <v>247</v>
      </c>
      <c r="G188" s="234"/>
      <c r="H188" s="237">
        <v>0.32</v>
      </c>
      <c r="I188" s="238"/>
      <c r="J188" s="234"/>
      <c r="K188" s="234"/>
      <c r="L188" s="239"/>
      <c r="M188" s="240"/>
      <c r="N188" s="241"/>
      <c r="O188" s="241"/>
      <c r="P188" s="241"/>
      <c r="Q188" s="241"/>
      <c r="R188" s="241"/>
      <c r="S188" s="241"/>
      <c r="T188" s="241"/>
      <c r="U188" s="242"/>
      <c r="AT188" s="243" t="s">
        <v>221</v>
      </c>
      <c r="AU188" s="243" t="s">
        <v>83</v>
      </c>
      <c r="AV188" s="16" t="s">
        <v>89</v>
      </c>
      <c r="AW188" s="16" t="s">
        <v>33</v>
      </c>
      <c r="AX188" s="16" t="s">
        <v>76</v>
      </c>
      <c r="AY188" s="243" t="s">
        <v>208</v>
      </c>
    </row>
    <row r="189" spans="1:65" s="2" customFormat="1" ht="24.2" customHeight="1">
      <c r="A189" s="38"/>
      <c r="B189" s="39"/>
      <c r="C189" s="182" t="s">
        <v>8</v>
      </c>
      <c r="D189" s="182" t="s">
        <v>212</v>
      </c>
      <c r="E189" s="183" t="s">
        <v>1177</v>
      </c>
      <c r="F189" s="184" t="s">
        <v>1178</v>
      </c>
      <c r="G189" s="185" t="s">
        <v>548</v>
      </c>
      <c r="H189" s="186">
        <v>0.1</v>
      </c>
      <c r="I189" s="187"/>
      <c r="J189" s="186">
        <f>ROUND(I189*H189,2)</f>
        <v>0</v>
      </c>
      <c r="K189" s="184" t="s">
        <v>215</v>
      </c>
      <c r="L189" s="43"/>
      <c r="M189" s="188" t="s">
        <v>18</v>
      </c>
      <c r="N189" s="189" t="s">
        <v>42</v>
      </c>
      <c r="O189" s="68"/>
      <c r="P189" s="190">
        <f>O189*H189</f>
        <v>0</v>
      </c>
      <c r="Q189" s="190">
        <v>1.0900000000000001</v>
      </c>
      <c r="R189" s="190">
        <f>Q189*H189</f>
        <v>0.10900000000000001</v>
      </c>
      <c r="S189" s="190">
        <v>0</v>
      </c>
      <c r="T189" s="190">
        <f>S189*H189</f>
        <v>0</v>
      </c>
      <c r="U189" s="191" t="s">
        <v>18</v>
      </c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2" t="s">
        <v>89</v>
      </c>
      <c r="AT189" s="192" t="s">
        <v>212</v>
      </c>
      <c r="AU189" s="192" t="s">
        <v>83</v>
      </c>
      <c r="AY189" s="21" t="s">
        <v>208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1" t="s">
        <v>76</v>
      </c>
      <c r="BK189" s="193">
        <f>ROUND(I189*H189,2)</f>
        <v>0</v>
      </c>
      <c r="BL189" s="21" t="s">
        <v>89</v>
      </c>
      <c r="BM189" s="192" t="s">
        <v>1179</v>
      </c>
    </row>
    <row r="190" spans="1:65" s="2" customFormat="1" ht="19.5">
      <c r="A190" s="38"/>
      <c r="B190" s="39"/>
      <c r="C190" s="40"/>
      <c r="D190" s="194" t="s">
        <v>217</v>
      </c>
      <c r="E190" s="40"/>
      <c r="F190" s="195" t="s">
        <v>1180</v>
      </c>
      <c r="G190" s="40"/>
      <c r="H190" s="40"/>
      <c r="I190" s="196"/>
      <c r="J190" s="40"/>
      <c r="K190" s="40"/>
      <c r="L190" s="43"/>
      <c r="M190" s="197"/>
      <c r="N190" s="198"/>
      <c r="O190" s="68"/>
      <c r="P190" s="68"/>
      <c r="Q190" s="68"/>
      <c r="R190" s="68"/>
      <c r="S190" s="68"/>
      <c r="T190" s="68"/>
      <c r="U190" s="69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21" t="s">
        <v>217</v>
      </c>
      <c r="AU190" s="21" t="s">
        <v>83</v>
      </c>
    </row>
    <row r="191" spans="1:65" s="2" customFormat="1" ht="11.25">
      <c r="A191" s="38"/>
      <c r="B191" s="39"/>
      <c r="C191" s="40"/>
      <c r="D191" s="199" t="s">
        <v>219</v>
      </c>
      <c r="E191" s="40"/>
      <c r="F191" s="200" t="s">
        <v>1181</v>
      </c>
      <c r="G191" s="40"/>
      <c r="H191" s="40"/>
      <c r="I191" s="196"/>
      <c r="J191" s="40"/>
      <c r="K191" s="40"/>
      <c r="L191" s="43"/>
      <c r="M191" s="197"/>
      <c r="N191" s="198"/>
      <c r="O191" s="68"/>
      <c r="P191" s="68"/>
      <c r="Q191" s="68"/>
      <c r="R191" s="68"/>
      <c r="S191" s="68"/>
      <c r="T191" s="68"/>
      <c r="U191" s="69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21" t="s">
        <v>219</v>
      </c>
      <c r="AU191" s="21" t="s">
        <v>83</v>
      </c>
    </row>
    <row r="192" spans="1:65" s="13" customFormat="1" ht="11.25">
      <c r="B192" s="201"/>
      <c r="C192" s="202"/>
      <c r="D192" s="194" t="s">
        <v>221</v>
      </c>
      <c r="E192" s="203" t="s">
        <v>18</v>
      </c>
      <c r="F192" s="204" t="s">
        <v>1169</v>
      </c>
      <c r="G192" s="202"/>
      <c r="H192" s="203" t="s">
        <v>18</v>
      </c>
      <c r="I192" s="205"/>
      <c r="J192" s="202"/>
      <c r="K192" s="202"/>
      <c r="L192" s="206"/>
      <c r="M192" s="207"/>
      <c r="N192" s="208"/>
      <c r="O192" s="208"/>
      <c r="P192" s="208"/>
      <c r="Q192" s="208"/>
      <c r="R192" s="208"/>
      <c r="S192" s="208"/>
      <c r="T192" s="208"/>
      <c r="U192" s="209"/>
      <c r="AT192" s="210" t="s">
        <v>221</v>
      </c>
      <c r="AU192" s="210" t="s">
        <v>83</v>
      </c>
      <c r="AV192" s="13" t="s">
        <v>76</v>
      </c>
      <c r="AW192" s="13" t="s">
        <v>33</v>
      </c>
      <c r="AX192" s="13" t="s">
        <v>71</v>
      </c>
      <c r="AY192" s="210" t="s">
        <v>208</v>
      </c>
    </row>
    <row r="193" spans="1:65" s="14" customFormat="1" ht="11.25">
      <c r="B193" s="211"/>
      <c r="C193" s="212"/>
      <c r="D193" s="194" t="s">
        <v>221</v>
      </c>
      <c r="E193" s="213" t="s">
        <v>18</v>
      </c>
      <c r="F193" s="214" t="s">
        <v>1182</v>
      </c>
      <c r="G193" s="212"/>
      <c r="H193" s="215">
        <v>0.04</v>
      </c>
      <c r="I193" s="216"/>
      <c r="J193" s="212"/>
      <c r="K193" s="212"/>
      <c r="L193" s="217"/>
      <c r="M193" s="218"/>
      <c r="N193" s="219"/>
      <c r="O193" s="219"/>
      <c r="P193" s="219"/>
      <c r="Q193" s="219"/>
      <c r="R193" s="219"/>
      <c r="S193" s="219"/>
      <c r="T193" s="219"/>
      <c r="U193" s="220"/>
      <c r="AT193" s="221" t="s">
        <v>221</v>
      </c>
      <c r="AU193" s="221" t="s">
        <v>83</v>
      </c>
      <c r="AV193" s="14" t="s">
        <v>80</v>
      </c>
      <c r="AW193" s="14" t="s">
        <v>33</v>
      </c>
      <c r="AX193" s="14" t="s">
        <v>71</v>
      </c>
      <c r="AY193" s="221" t="s">
        <v>208</v>
      </c>
    </row>
    <row r="194" spans="1:65" s="13" customFormat="1" ht="11.25">
      <c r="B194" s="201"/>
      <c r="C194" s="202"/>
      <c r="D194" s="194" t="s">
        <v>221</v>
      </c>
      <c r="E194" s="203" t="s">
        <v>18</v>
      </c>
      <c r="F194" s="204" t="s">
        <v>1171</v>
      </c>
      <c r="G194" s="202"/>
      <c r="H194" s="203" t="s">
        <v>18</v>
      </c>
      <c r="I194" s="205"/>
      <c r="J194" s="202"/>
      <c r="K194" s="202"/>
      <c r="L194" s="206"/>
      <c r="M194" s="207"/>
      <c r="N194" s="208"/>
      <c r="O194" s="208"/>
      <c r="P194" s="208"/>
      <c r="Q194" s="208"/>
      <c r="R194" s="208"/>
      <c r="S194" s="208"/>
      <c r="T194" s="208"/>
      <c r="U194" s="209"/>
      <c r="AT194" s="210" t="s">
        <v>221</v>
      </c>
      <c r="AU194" s="210" t="s">
        <v>83</v>
      </c>
      <c r="AV194" s="13" t="s">
        <v>76</v>
      </c>
      <c r="AW194" s="13" t="s">
        <v>33</v>
      </c>
      <c r="AX194" s="13" t="s">
        <v>71</v>
      </c>
      <c r="AY194" s="210" t="s">
        <v>208</v>
      </c>
    </row>
    <row r="195" spans="1:65" s="14" customFormat="1" ht="11.25">
      <c r="B195" s="211"/>
      <c r="C195" s="212"/>
      <c r="D195" s="194" t="s">
        <v>221</v>
      </c>
      <c r="E195" s="213" t="s">
        <v>18</v>
      </c>
      <c r="F195" s="214" t="s">
        <v>1183</v>
      </c>
      <c r="G195" s="212"/>
      <c r="H195" s="215">
        <v>0.04</v>
      </c>
      <c r="I195" s="216"/>
      <c r="J195" s="212"/>
      <c r="K195" s="212"/>
      <c r="L195" s="217"/>
      <c r="M195" s="218"/>
      <c r="N195" s="219"/>
      <c r="O195" s="219"/>
      <c r="P195" s="219"/>
      <c r="Q195" s="219"/>
      <c r="R195" s="219"/>
      <c r="S195" s="219"/>
      <c r="T195" s="219"/>
      <c r="U195" s="220"/>
      <c r="AT195" s="221" t="s">
        <v>221</v>
      </c>
      <c r="AU195" s="221" t="s">
        <v>83</v>
      </c>
      <c r="AV195" s="14" t="s">
        <v>80</v>
      </c>
      <c r="AW195" s="14" t="s">
        <v>33</v>
      </c>
      <c r="AX195" s="14" t="s">
        <v>71</v>
      </c>
      <c r="AY195" s="221" t="s">
        <v>208</v>
      </c>
    </row>
    <row r="196" spans="1:65" s="13" customFormat="1" ht="11.25">
      <c r="B196" s="201"/>
      <c r="C196" s="202"/>
      <c r="D196" s="194" t="s">
        <v>221</v>
      </c>
      <c r="E196" s="203" t="s">
        <v>18</v>
      </c>
      <c r="F196" s="204" t="s">
        <v>1173</v>
      </c>
      <c r="G196" s="202"/>
      <c r="H196" s="203" t="s">
        <v>18</v>
      </c>
      <c r="I196" s="205"/>
      <c r="J196" s="202"/>
      <c r="K196" s="202"/>
      <c r="L196" s="206"/>
      <c r="M196" s="207"/>
      <c r="N196" s="208"/>
      <c r="O196" s="208"/>
      <c r="P196" s="208"/>
      <c r="Q196" s="208"/>
      <c r="R196" s="208"/>
      <c r="S196" s="208"/>
      <c r="T196" s="208"/>
      <c r="U196" s="209"/>
      <c r="AT196" s="210" t="s">
        <v>221</v>
      </c>
      <c r="AU196" s="210" t="s">
        <v>83</v>
      </c>
      <c r="AV196" s="13" t="s">
        <v>76</v>
      </c>
      <c r="AW196" s="13" t="s">
        <v>33</v>
      </c>
      <c r="AX196" s="13" t="s">
        <v>71</v>
      </c>
      <c r="AY196" s="210" t="s">
        <v>208</v>
      </c>
    </row>
    <row r="197" spans="1:65" s="14" customFormat="1" ht="11.25">
      <c r="B197" s="211"/>
      <c r="C197" s="212"/>
      <c r="D197" s="194" t="s">
        <v>221</v>
      </c>
      <c r="E197" s="213" t="s">
        <v>18</v>
      </c>
      <c r="F197" s="214" t="s">
        <v>1184</v>
      </c>
      <c r="G197" s="212"/>
      <c r="H197" s="215">
        <v>0.01</v>
      </c>
      <c r="I197" s="216"/>
      <c r="J197" s="212"/>
      <c r="K197" s="212"/>
      <c r="L197" s="217"/>
      <c r="M197" s="218"/>
      <c r="N197" s="219"/>
      <c r="O197" s="219"/>
      <c r="P197" s="219"/>
      <c r="Q197" s="219"/>
      <c r="R197" s="219"/>
      <c r="S197" s="219"/>
      <c r="T197" s="219"/>
      <c r="U197" s="220"/>
      <c r="AT197" s="221" t="s">
        <v>221</v>
      </c>
      <c r="AU197" s="221" t="s">
        <v>83</v>
      </c>
      <c r="AV197" s="14" t="s">
        <v>80</v>
      </c>
      <c r="AW197" s="14" t="s">
        <v>33</v>
      </c>
      <c r="AX197" s="14" t="s">
        <v>71</v>
      </c>
      <c r="AY197" s="221" t="s">
        <v>208</v>
      </c>
    </row>
    <row r="198" spans="1:65" s="16" customFormat="1" ht="11.25">
      <c r="B198" s="233"/>
      <c r="C198" s="234"/>
      <c r="D198" s="194" t="s">
        <v>221</v>
      </c>
      <c r="E198" s="235" t="s">
        <v>18</v>
      </c>
      <c r="F198" s="236" t="s">
        <v>247</v>
      </c>
      <c r="G198" s="234"/>
      <c r="H198" s="237">
        <v>0.09</v>
      </c>
      <c r="I198" s="238"/>
      <c r="J198" s="234"/>
      <c r="K198" s="234"/>
      <c r="L198" s="239"/>
      <c r="M198" s="240"/>
      <c r="N198" s="241"/>
      <c r="O198" s="241"/>
      <c r="P198" s="241"/>
      <c r="Q198" s="241"/>
      <c r="R198" s="241"/>
      <c r="S198" s="241"/>
      <c r="T198" s="241"/>
      <c r="U198" s="242"/>
      <c r="AT198" s="243" t="s">
        <v>221</v>
      </c>
      <c r="AU198" s="243" t="s">
        <v>83</v>
      </c>
      <c r="AV198" s="16" t="s">
        <v>89</v>
      </c>
      <c r="AW198" s="16" t="s">
        <v>33</v>
      </c>
      <c r="AX198" s="16" t="s">
        <v>76</v>
      </c>
      <c r="AY198" s="243" t="s">
        <v>208</v>
      </c>
    </row>
    <row r="199" spans="1:65" s="14" customFormat="1" ht="11.25">
      <c r="B199" s="211"/>
      <c r="C199" s="212"/>
      <c r="D199" s="194" t="s">
        <v>221</v>
      </c>
      <c r="E199" s="212"/>
      <c r="F199" s="214" t="s">
        <v>1185</v>
      </c>
      <c r="G199" s="212"/>
      <c r="H199" s="215">
        <v>0.1</v>
      </c>
      <c r="I199" s="216"/>
      <c r="J199" s="212"/>
      <c r="K199" s="212"/>
      <c r="L199" s="217"/>
      <c r="M199" s="218"/>
      <c r="N199" s="219"/>
      <c r="O199" s="219"/>
      <c r="P199" s="219"/>
      <c r="Q199" s="219"/>
      <c r="R199" s="219"/>
      <c r="S199" s="219"/>
      <c r="T199" s="219"/>
      <c r="U199" s="220"/>
      <c r="AT199" s="221" t="s">
        <v>221</v>
      </c>
      <c r="AU199" s="221" t="s">
        <v>83</v>
      </c>
      <c r="AV199" s="14" t="s">
        <v>80</v>
      </c>
      <c r="AW199" s="14" t="s">
        <v>4</v>
      </c>
      <c r="AX199" s="14" t="s">
        <v>76</v>
      </c>
      <c r="AY199" s="221" t="s">
        <v>208</v>
      </c>
    </row>
    <row r="200" spans="1:65" s="2" customFormat="1" ht="24.2" customHeight="1">
      <c r="A200" s="38"/>
      <c r="B200" s="39"/>
      <c r="C200" s="182" t="s">
        <v>322</v>
      </c>
      <c r="D200" s="182" t="s">
        <v>212</v>
      </c>
      <c r="E200" s="183" t="s">
        <v>1186</v>
      </c>
      <c r="F200" s="184" t="s">
        <v>1187</v>
      </c>
      <c r="G200" s="185" t="s">
        <v>548</v>
      </c>
      <c r="H200" s="186">
        <v>0.26</v>
      </c>
      <c r="I200" s="187"/>
      <c r="J200" s="186">
        <f>ROUND(I200*H200,2)</f>
        <v>0</v>
      </c>
      <c r="K200" s="184" t="s">
        <v>215</v>
      </c>
      <c r="L200" s="43"/>
      <c r="M200" s="188" t="s">
        <v>18</v>
      </c>
      <c r="N200" s="189" t="s">
        <v>42</v>
      </c>
      <c r="O200" s="68"/>
      <c r="P200" s="190">
        <f>O200*H200</f>
        <v>0</v>
      </c>
      <c r="Q200" s="190">
        <v>1.0900000000000001</v>
      </c>
      <c r="R200" s="190">
        <f>Q200*H200</f>
        <v>0.28340000000000004</v>
      </c>
      <c r="S200" s="190">
        <v>0</v>
      </c>
      <c r="T200" s="190">
        <f>S200*H200</f>
        <v>0</v>
      </c>
      <c r="U200" s="191" t="s">
        <v>18</v>
      </c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2" t="s">
        <v>89</v>
      </c>
      <c r="AT200" s="192" t="s">
        <v>212</v>
      </c>
      <c r="AU200" s="192" t="s">
        <v>83</v>
      </c>
      <c r="AY200" s="21" t="s">
        <v>208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21" t="s">
        <v>76</v>
      </c>
      <c r="BK200" s="193">
        <f>ROUND(I200*H200,2)</f>
        <v>0</v>
      </c>
      <c r="BL200" s="21" t="s">
        <v>89</v>
      </c>
      <c r="BM200" s="192" t="s">
        <v>1188</v>
      </c>
    </row>
    <row r="201" spans="1:65" s="2" customFormat="1" ht="19.5">
      <c r="A201" s="38"/>
      <c r="B201" s="39"/>
      <c r="C201" s="40"/>
      <c r="D201" s="194" t="s">
        <v>217</v>
      </c>
      <c r="E201" s="40"/>
      <c r="F201" s="195" t="s">
        <v>1189</v>
      </c>
      <c r="G201" s="40"/>
      <c r="H201" s="40"/>
      <c r="I201" s="196"/>
      <c r="J201" s="40"/>
      <c r="K201" s="40"/>
      <c r="L201" s="43"/>
      <c r="M201" s="197"/>
      <c r="N201" s="198"/>
      <c r="O201" s="68"/>
      <c r="P201" s="68"/>
      <c r="Q201" s="68"/>
      <c r="R201" s="68"/>
      <c r="S201" s="68"/>
      <c r="T201" s="68"/>
      <c r="U201" s="69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21" t="s">
        <v>217</v>
      </c>
      <c r="AU201" s="21" t="s">
        <v>83</v>
      </c>
    </row>
    <row r="202" spans="1:65" s="2" customFormat="1" ht="11.25">
      <c r="A202" s="38"/>
      <c r="B202" s="39"/>
      <c r="C202" s="40"/>
      <c r="D202" s="199" t="s">
        <v>219</v>
      </c>
      <c r="E202" s="40"/>
      <c r="F202" s="200" t="s">
        <v>1190</v>
      </c>
      <c r="G202" s="40"/>
      <c r="H202" s="40"/>
      <c r="I202" s="196"/>
      <c r="J202" s="40"/>
      <c r="K202" s="40"/>
      <c r="L202" s="43"/>
      <c r="M202" s="197"/>
      <c r="N202" s="198"/>
      <c r="O202" s="68"/>
      <c r="P202" s="68"/>
      <c r="Q202" s="68"/>
      <c r="R202" s="68"/>
      <c r="S202" s="68"/>
      <c r="T202" s="68"/>
      <c r="U202" s="69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21" t="s">
        <v>219</v>
      </c>
      <c r="AU202" s="21" t="s">
        <v>83</v>
      </c>
    </row>
    <row r="203" spans="1:65" s="13" customFormat="1" ht="11.25">
      <c r="B203" s="201"/>
      <c r="C203" s="202"/>
      <c r="D203" s="194" t="s">
        <v>221</v>
      </c>
      <c r="E203" s="203" t="s">
        <v>18</v>
      </c>
      <c r="F203" s="204" t="s">
        <v>1175</v>
      </c>
      <c r="G203" s="202"/>
      <c r="H203" s="203" t="s">
        <v>18</v>
      </c>
      <c r="I203" s="205"/>
      <c r="J203" s="202"/>
      <c r="K203" s="202"/>
      <c r="L203" s="206"/>
      <c r="M203" s="207"/>
      <c r="N203" s="208"/>
      <c r="O203" s="208"/>
      <c r="P203" s="208"/>
      <c r="Q203" s="208"/>
      <c r="R203" s="208"/>
      <c r="S203" s="208"/>
      <c r="T203" s="208"/>
      <c r="U203" s="209"/>
      <c r="AT203" s="210" t="s">
        <v>221</v>
      </c>
      <c r="AU203" s="210" t="s">
        <v>83</v>
      </c>
      <c r="AV203" s="13" t="s">
        <v>76</v>
      </c>
      <c r="AW203" s="13" t="s">
        <v>33</v>
      </c>
      <c r="AX203" s="13" t="s">
        <v>71</v>
      </c>
      <c r="AY203" s="210" t="s">
        <v>208</v>
      </c>
    </row>
    <row r="204" spans="1:65" s="14" customFormat="1" ht="11.25">
      <c r="B204" s="211"/>
      <c r="C204" s="212"/>
      <c r="D204" s="194" t="s">
        <v>221</v>
      </c>
      <c r="E204" s="213" t="s">
        <v>18</v>
      </c>
      <c r="F204" s="214" t="s">
        <v>1191</v>
      </c>
      <c r="G204" s="212"/>
      <c r="H204" s="215">
        <v>0.24</v>
      </c>
      <c r="I204" s="216"/>
      <c r="J204" s="212"/>
      <c r="K204" s="212"/>
      <c r="L204" s="217"/>
      <c r="M204" s="218"/>
      <c r="N204" s="219"/>
      <c r="O204" s="219"/>
      <c r="P204" s="219"/>
      <c r="Q204" s="219"/>
      <c r="R204" s="219"/>
      <c r="S204" s="219"/>
      <c r="T204" s="219"/>
      <c r="U204" s="220"/>
      <c r="AT204" s="221" t="s">
        <v>221</v>
      </c>
      <c r="AU204" s="221" t="s">
        <v>83</v>
      </c>
      <c r="AV204" s="14" t="s">
        <v>80</v>
      </c>
      <c r="AW204" s="14" t="s">
        <v>33</v>
      </c>
      <c r="AX204" s="14" t="s">
        <v>76</v>
      </c>
      <c r="AY204" s="221" t="s">
        <v>208</v>
      </c>
    </row>
    <row r="205" spans="1:65" s="14" customFormat="1" ht="11.25">
      <c r="B205" s="211"/>
      <c r="C205" s="212"/>
      <c r="D205" s="194" t="s">
        <v>221</v>
      </c>
      <c r="E205" s="212"/>
      <c r="F205" s="214" t="s">
        <v>1192</v>
      </c>
      <c r="G205" s="212"/>
      <c r="H205" s="215">
        <v>0.26</v>
      </c>
      <c r="I205" s="216"/>
      <c r="J205" s="212"/>
      <c r="K205" s="212"/>
      <c r="L205" s="217"/>
      <c r="M205" s="218"/>
      <c r="N205" s="219"/>
      <c r="O205" s="219"/>
      <c r="P205" s="219"/>
      <c r="Q205" s="219"/>
      <c r="R205" s="219"/>
      <c r="S205" s="219"/>
      <c r="T205" s="219"/>
      <c r="U205" s="220"/>
      <c r="AT205" s="221" t="s">
        <v>221</v>
      </c>
      <c r="AU205" s="221" t="s">
        <v>83</v>
      </c>
      <c r="AV205" s="14" t="s">
        <v>80</v>
      </c>
      <c r="AW205" s="14" t="s">
        <v>4</v>
      </c>
      <c r="AX205" s="14" t="s">
        <v>76</v>
      </c>
      <c r="AY205" s="221" t="s">
        <v>208</v>
      </c>
    </row>
    <row r="206" spans="1:65" s="12" customFormat="1" ht="20.85" customHeight="1">
      <c r="B206" s="166"/>
      <c r="C206" s="167"/>
      <c r="D206" s="168" t="s">
        <v>70</v>
      </c>
      <c r="E206" s="180" t="s">
        <v>558</v>
      </c>
      <c r="F206" s="180" t="s">
        <v>1193</v>
      </c>
      <c r="G206" s="167"/>
      <c r="H206" s="167"/>
      <c r="I206" s="170"/>
      <c r="J206" s="181">
        <f>BK206</f>
        <v>0</v>
      </c>
      <c r="K206" s="167"/>
      <c r="L206" s="172"/>
      <c r="M206" s="173"/>
      <c r="N206" s="174"/>
      <c r="O206" s="174"/>
      <c r="P206" s="175">
        <f>SUM(P207:P266)</f>
        <v>0</v>
      </c>
      <c r="Q206" s="174"/>
      <c r="R206" s="175">
        <f>SUM(R207:R266)</f>
        <v>14.437462400000001</v>
      </c>
      <c r="S206" s="174"/>
      <c r="T206" s="175">
        <f>SUM(T207:T266)</f>
        <v>0</v>
      </c>
      <c r="U206" s="176"/>
      <c r="AR206" s="177" t="s">
        <v>76</v>
      </c>
      <c r="AT206" s="178" t="s">
        <v>70</v>
      </c>
      <c r="AU206" s="178" t="s">
        <v>80</v>
      </c>
      <c r="AY206" s="177" t="s">
        <v>208</v>
      </c>
      <c r="BK206" s="179">
        <f>SUM(BK207:BK266)</f>
        <v>0</v>
      </c>
    </row>
    <row r="207" spans="1:65" s="2" customFormat="1" ht="24.2" customHeight="1">
      <c r="A207" s="38"/>
      <c r="B207" s="39"/>
      <c r="C207" s="182" t="s">
        <v>328</v>
      </c>
      <c r="D207" s="182" t="s">
        <v>212</v>
      </c>
      <c r="E207" s="183" t="s">
        <v>1194</v>
      </c>
      <c r="F207" s="184" t="s">
        <v>1195</v>
      </c>
      <c r="G207" s="185" t="s">
        <v>129</v>
      </c>
      <c r="H207" s="186">
        <v>3.03</v>
      </c>
      <c r="I207" s="187"/>
      <c r="J207" s="186">
        <f>ROUND(I207*H207,2)</f>
        <v>0</v>
      </c>
      <c r="K207" s="184" t="s">
        <v>215</v>
      </c>
      <c r="L207" s="43"/>
      <c r="M207" s="188" t="s">
        <v>18</v>
      </c>
      <c r="N207" s="189" t="s">
        <v>42</v>
      </c>
      <c r="O207" s="68"/>
      <c r="P207" s="190">
        <f>O207*H207</f>
        <v>0</v>
      </c>
      <c r="Q207" s="190">
        <v>0.13319</v>
      </c>
      <c r="R207" s="190">
        <f>Q207*H207</f>
        <v>0.40356569999999997</v>
      </c>
      <c r="S207" s="190">
        <v>0</v>
      </c>
      <c r="T207" s="190">
        <f>S207*H207</f>
        <v>0</v>
      </c>
      <c r="U207" s="191" t="s">
        <v>18</v>
      </c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2" t="s">
        <v>89</v>
      </c>
      <c r="AT207" s="192" t="s">
        <v>212</v>
      </c>
      <c r="AU207" s="192" t="s">
        <v>83</v>
      </c>
      <c r="AY207" s="21" t="s">
        <v>208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21" t="s">
        <v>76</v>
      </c>
      <c r="BK207" s="193">
        <f>ROUND(I207*H207,2)</f>
        <v>0</v>
      </c>
      <c r="BL207" s="21" t="s">
        <v>89</v>
      </c>
      <c r="BM207" s="192" t="s">
        <v>1196</v>
      </c>
    </row>
    <row r="208" spans="1:65" s="2" customFormat="1" ht="19.5">
      <c r="A208" s="38"/>
      <c r="B208" s="39"/>
      <c r="C208" s="40"/>
      <c r="D208" s="194" t="s">
        <v>217</v>
      </c>
      <c r="E208" s="40"/>
      <c r="F208" s="195" t="s">
        <v>1197</v>
      </c>
      <c r="G208" s="40"/>
      <c r="H208" s="40"/>
      <c r="I208" s="196"/>
      <c r="J208" s="40"/>
      <c r="K208" s="40"/>
      <c r="L208" s="43"/>
      <c r="M208" s="197"/>
      <c r="N208" s="198"/>
      <c r="O208" s="68"/>
      <c r="P208" s="68"/>
      <c r="Q208" s="68"/>
      <c r="R208" s="68"/>
      <c r="S208" s="68"/>
      <c r="T208" s="68"/>
      <c r="U208" s="69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21" t="s">
        <v>217</v>
      </c>
      <c r="AU208" s="21" t="s">
        <v>83</v>
      </c>
    </row>
    <row r="209" spans="1:65" s="2" customFormat="1" ht="11.25">
      <c r="A209" s="38"/>
      <c r="B209" s="39"/>
      <c r="C209" s="40"/>
      <c r="D209" s="199" t="s">
        <v>219</v>
      </c>
      <c r="E209" s="40"/>
      <c r="F209" s="200" t="s">
        <v>1198</v>
      </c>
      <c r="G209" s="40"/>
      <c r="H209" s="40"/>
      <c r="I209" s="196"/>
      <c r="J209" s="40"/>
      <c r="K209" s="40"/>
      <c r="L209" s="43"/>
      <c r="M209" s="197"/>
      <c r="N209" s="198"/>
      <c r="O209" s="68"/>
      <c r="P209" s="68"/>
      <c r="Q209" s="68"/>
      <c r="R209" s="68"/>
      <c r="S209" s="68"/>
      <c r="T209" s="68"/>
      <c r="U209" s="69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21" t="s">
        <v>219</v>
      </c>
      <c r="AU209" s="21" t="s">
        <v>83</v>
      </c>
    </row>
    <row r="210" spans="1:65" s="13" customFormat="1" ht="11.25">
      <c r="B210" s="201"/>
      <c r="C210" s="202"/>
      <c r="D210" s="194" t="s">
        <v>221</v>
      </c>
      <c r="E210" s="203" t="s">
        <v>18</v>
      </c>
      <c r="F210" s="204" t="s">
        <v>777</v>
      </c>
      <c r="G210" s="202"/>
      <c r="H210" s="203" t="s">
        <v>18</v>
      </c>
      <c r="I210" s="205"/>
      <c r="J210" s="202"/>
      <c r="K210" s="202"/>
      <c r="L210" s="206"/>
      <c r="M210" s="207"/>
      <c r="N210" s="208"/>
      <c r="O210" s="208"/>
      <c r="P210" s="208"/>
      <c r="Q210" s="208"/>
      <c r="R210" s="208"/>
      <c r="S210" s="208"/>
      <c r="T210" s="208"/>
      <c r="U210" s="209"/>
      <c r="AT210" s="210" t="s">
        <v>221</v>
      </c>
      <c r="AU210" s="210" t="s">
        <v>83</v>
      </c>
      <c r="AV210" s="13" t="s">
        <v>76</v>
      </c>
      <c r="AW210" s="13" t="s">
        <v>33</v>
      </c>
      <c r="AX210" s="13" t="s">
        <v>71</v>
      </c>
      <c r="AY210" s="210" t="s">
        <v>208</v>
      </c>
    </row>
    <row r="211" spans="1:65" s="14" customFormat="1" ht="11.25">
      <c r="B211" s="211"/>
      <c r="C211" s="212"/>
      <c r="D211" s="194" t="s">
        <v>221</v>
      </c>
      <c r="E211" s="213" t="s">
        <v>18</v>
      </c>
      <c r="F211" s="214" t="s">
        <v>1199</v>
      </c>
      <c r="G211" s="212"/>
      <c r="H211" s="215">
        <v>0.24</v>
      </c>
      <c r="I211" s="216"/>
      <c r="J211" s="212"/>
      <c r="K211" s="212"/>
      <c r="L211" s="217"/>
      <c r="M211" s="218"/>
      <c r="N211" s="219"/>
      <c r="O211" s="219"/>
      <c r="P211" s="219"/>
      <c r="Q211" s="219"/>
      <c r="R211" s="219"/>
      <c r="S211" s="219"/>
      <c r="T211" s="219"/>
      <c r="U211" s="220"/>
      <c r="AT211" s="221" t="s">
        <v>221</v>
      </c>
      <c r="AU211" s="221" t="s">
        <v>83</v>
      </c>
      <c r="AV211" s="14" t="s">
        <v>80</v>
      </c>
      <c r="AW211" s="14" t="s">
        <v>33</v>
      </c>
      <c r="AX211" s="14" t="s">
        <v>71</v>
      </c>
      <c r="AY211" s="221" t="s">
        <v>208</v>
      </c>
    </row>
    <row r="212" spans="1:65" s="14" customFormat="1" ht="11.25">
      <c r="B212" s="211"/>
      <c r="C212" s="212"/>
      <c r="D212" s="194" t="s">
        <v>221</v>
      </c>
      <c r="E212" s="213" t="s">
        <v>18</v>
      </c>
      <c r="F212" s="214" t="s">
        <v>1200</v>
      </c>
      <c r="G212" s="212"/>
      <c r="H212" s="215">
        <v>0.52</v>
      </c>
      <c r="I212" s="216"/>
      <c r="J212" s="212"/>
      <c r="K212" s="212"/>
      <c r="L212" s="217"/>
      <c r="M212" s="218"/>
      <c r="N212" s="219"/>
      <c r="O212" s="219"/>
      <c r="P212" s="219"/>
      <c r="Q212" s="219"/>
      <c r="R212" s="219"/>
      <c r="S212" s="219"/>
      <c r="T212" s="219"/>
      <c r="U212" s="220"/>
      <c r="AT212" s="221" t="s">
        <v>221</v>
      </c>
      <c r="AU212" s="221" t="s">
        <v>83</v>
      </c>
      <c r="AV212" s="14" t="s">
        <v>80</v>
      </c>
      <c r="AW212" s="14" t="s">
        <v>33</v>
      </c>
      <c r="AX212" s="14" t="s">
        <v>71</v>
      </c>
      <c r="AY212" s="221" t="s">
        <v>208</v>
      </c>
    </row>
    <row r="213" spans="1:65" s="14" customFormat="1" ht="11.25">
      <c r="B213" s="211"/>
      <c r="C213" s="212"/>
      <c r="D213" s="194" t="s">
        <v>221</v>
      </c>
      <c r="E213" s="213" t="s">
        <v>18</v>
      </c>
      <c r="F213" s="214" t="s">
        <v>1201</v>
      </c>
      <c r="G213" s="212"/>
      <c r="H213" s="215">
        <v>0.23</v>
      </c>
      <c r="I213" s="216"/>
      <c r="J213" s="212"/>
      <c r="K213" s="212"/>
      <c r="L213" s="217"/>
      <c r="M213" s="218"/>
      <c r="N213" s="219"/>
      <c r="O213" s="219"/>
      <c r="P213" s="219"/>
      <c r="Q213" s="219"/>
      <c r="R213" s="219"/>
      <c r="S213" s="219"/>
      <c r="T213" s="219"/>
      <c r="U213" s="220"/>
      <c r="AT213" s="221" t="s">
        <v>221</v>
      </c>
      <c r="AU213" s="221" t="s">
        <v>83</v>
      </c>
      <c r="AV213" s="14" t="s">
        <v>80</v>
      </c>
      <c r="AW213" s="14" t="s">
        <v>33</v>
      </c>
      <c r="AX213" s="14" t="s">
        <v>71</v>
      </c>
      <c r="AY213" s="221" t="s">
        <v>208</v>
      </c>
    </row>
    <row r="214" spans="1:65" s="14" customFormat="1" ht="11.25">
      <c r="B214" s="211"/>
      <c r="C214" s="212"/>
      <c r="D214" s="194" t="s">
        <v>221</v>
      </c>
      <c r="E214" s="213" t="s">
        <v>18</v>
      </c>
      <c r="F214" s="214" t="s">
        <v>1202</v>
      </c>
      <c r="G214" s="212"/>
      <c r="H214" s="215">
        <v>0.66</v>
      </c>
      <c r="I214" s="216"/>
      <c r="J214" s="212"/>
      <c r="K214" s="212"/>
      <c r="L214" s="217"/>
      <c r="M214" s="218"/>
      <c r="N214" s="219"/>
      <c r="O214" s="219"/>
      <c r="P214" s="219"/>
      <c r="Q214" s="219"/>
      <c r="R214" s="219"/>
      <c r="S214" s="219"/>
      <c r="T214" s="219"/>
      <c r="U214" s="220"/>
      <c r="AT214" s="221" t="s">
        <v>221</v>
      </c>
      <c r="AU214" s="221" t="s">
        <v>83</v>
      </c>
      <c r="AV214" s="14" t="s">
        <v>80</v>
      </c>
      <c r="AW214" s="14" t="s">
        <v>33</v>
      </c>
      <c r="AX214" s="14" t="s">
        <v>71</v>
      </c>
      <c r="AY214" s="221" t="s">
        <v>208</v>
      </c>
    </row>
    <row r="215" spans="1:65" s="14" customFormat="1" ht="11.25">
      <c r="B215" s="211"/>
      <c r="C215" s="212"/>
      <c r="D215" s="194" t="s">
        <v>221</v>
      </c>
      <c r="E215" s="213" t="s">
        <v>18</v>
      </c>
      <c r="F215" s="214" t="s">
        <v>1203</v>
      </c>
      <c r="G215" s="212"/>
      <c r="H215" s="215">
        <v>0.54</v>
      </c>
      <c r="I215" s="216"/>
      <c r="J215" s="212"/>
      <c r="K215" s="212"/>
      <c r="L215" s="217"/>
      <c r="M215" s="218"/>
      <c r="N215" s="219"/>
      <c r="O215" s="219"/>
      <c r="P215" s="219"/>
      <c r="Q215" s="219"/>
      <c r="R215" s="219"/>
      <c r="S215" s="219"/>
      <c r="T215" s="219"/>
      <c r="U215" s="220"/>
      <c r="AT215" s="221" t="s">
        <v>221</v>
      </c>
      <c r="AU215" s="221" t="s">
        <v>83</v>
      </c>
      <c r="AV215" s="14" t="s">
        <v>80</v>
      </c>
      <c r="AW215" s="14" t="s">
        <v>33</v>
      </c>
      <c r="AX215" s="14" t="s">
        <v>71</v>
      </c>
      <c r="AY215" s="221" t="s">
        <v>208</v>
      </c>
    </row>
    <row r="216" spans="1:65" s="14" customFormat="1" ht="11.25">
      <c r="B216" s="211"/>
      <c r="C216" s="212"/>
      <c r="D216" s="194" t="s">
        <v>221</v>
      </c>
      <c r="E216" s="213" t="s">
        <v>18</v>
      </c>
      <c r="F216" s="214" t="s">
        <v>1204</v>
      </c>
      <c r="G216" s="212"/>
      <c r="H216" s="215">
        <v>0.84</v>
      </c>
      <c r="I216" s="216"/>
      <c r="J216" s="212"/>
      <c r="K216" s="212"/>
      <c r="L216" s="217"/>
      <c r="M216" s="218"/>
      <c r="N216" s="219"/>
      <c r="O216" s="219"/>
      <c r="P216" s="219"/>
      <c r="Q216" s="219"/>
      <c r="R216" s="219"/>
      <c r="S216" s="219"/>
      <c r="T216" s="219"/>
      <c r="U216" s="220"/>
      <c r="AT216" s="221" t="s">
        <v>221</v>
      </c>
      <c r="AU216" s="221" t="s">
        <v>83</v>
      </c>
      <c r="AV216" s="14" t="s">
        <v>80</v>
      </c>
      <c r="AW216" s="14" t="s">
        <v>33</v>
      </c>
      <c r="AX216" s="14" t="s">
        <v>71</v>
      </c>
      <c r="AY216" s="221" t="s">
        <v>208</v>
      </c>
    </row>
    <row r="217" spans="1:65" s="16" customFormat="1" ht="11.25">
      <c r="B217" s="233"/>
      <c r="C217" s="234"/>
      <c r="D217" s="194" t="s">
        <v>221</v>
      </c>
      <c r="E217" s="235" t="s">
        <v>18</v>
      </c>
      <c r="F217" s="236" t="s">
        <v>247</v>
      </c>
      <c r="G217" s="234"/>
      <c r="H217" s="237">
        <v>3.03</v>
      </c>
      <c r="I217" s="238"/>
      <c r="J217" s="234"/>
      <c r="K217" s="234"/>
      <c r="L217" s="239"/>
      <c r="M217" s="240"/>
      <c r="N217" s="241"/>
      <c r="O217" s="241"/>
      <c r="P217" s="241"/>
      <c r="Q217" s="241"/>
      <c r="R217" s="241"/>
      <c r="S217" s="241"/>
      <c r="T217" s="241"/>
      <c r="U217" s="242"/>
      <c r="AT217" s="243" t="s">
        <v>221</v>
      </c>
      <c r="AU217" s="243" t="s">
        <v>83</v>
      </c>
      <c r="AV217" s="16" t="s">
        <v>89</v>
      </c>
      <c r="AW217" s="16" t="s">
        <v>33</v>
      </c>
      <c r="AX217" s="16" t="s">
        <v>76</v>
      </c>
      <c r="AY217" s="243" t="s">
        <v>208</v>
      </c>
    </row>
    <row r="218" spans="1:65" s="2" customFormat="1" ht="24.2" customHeight="1">
      <c r="A218" s="38"/>
      <c r="B218" s="39"/>
      <c r="C218" s="182" t="s">
        <v>335</v>
      </c>
      <c r="D218" s="182" t="s">
        <v>212</v>
      </c>
      <c r="E218" s="183" t="s">
        <v>1205</v>
      </c>
      <c r="F218" s="184" t="s">
        <v>1206</v>
      </c>
      <c r="G218" s="185" t="s">
        <v>129</v>
      </c>
      <c r="H218" s="186">
        <v>1.82</v>
      </c>
      <c r="I218" s="187"/>
      <c r="J218" s="186">
        <f>ROUND(I218*H218,2)</f>
        <v>0</v>
      </c>
      <c r="K218" s="184" t="s">
        <v>215</v>
      </c>
      <c r="L218" s="43"/>
      <c r="M218" s="188" t="s">
        <v>18</v>
      </c>
      <c r="N218" s="189" t="s">
        <v>42</v>
      </c>
      <c r="O218" s="68"/>
      <c r="P218" s="190">
        <f>O218*H218</f>
        <v>0</v>
      </c>
      <c r="Q218" s="190">
        <v>0.27128000000000002</v>
      </c>
      <c r="R218" s="190">
        <f>Q218*H218</f>
        <v>0.49372960000000005</v>
      </c>
      <c r="S218" s="190">
        <v>0</v>
      </c>
      <c r="T218" s="190">
        <f>S218*H218</f>
        <v>0</v>
      </c>
      <c r="U218" s="191" t="s">
        <v>18</v>
      </c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2" t="s">
        <v>89</v>
      </c>
      <c r="AT218" s="192" t="s">
        <v>212</v>
      </c>
      <c r="AU218" s="192" t="s">
        <v>83</v>
      </c>
      <c r="AY218" s="21" t="s">
        <v>208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1" t="s">
        <v>76</v>
      </c>
      <c r="BK218" s="193">
        <f>ROUND(I218*H218,2)</f>
        <v>0</v>
      </c>
      <c r="BL218" s="21" t="s">
        <v>89</v>
      </c>
      <c r="BM218" s="192" t="s">
        <v>1207</v>
      </c>
    </row>
    <row r="219" spans="1:65" s="2" customFormat="1" ht="19.5">
      <c r="A219" s="38"/>
      <c r="B219" s="39"/>
      <c r="C219" s="40"/>
      <c r="D219" s="194" t="s">
        <v>217</v>
      </c>
      <c r="E219" s="40"/>
      <c r="F219" s="195" t="s">
        <v>1208</v>
      </c>
      <c r="G219" s="40"/>
      <c r="H219" s="40"/>
      <c r="I219" s="196"/>
      <c r="J219" s="40"/>
      <c r="K219" s="40"/>
      <c r="L219" s="43"/>
      <c r="M219" s="197"/>
      <c r="N219" s="198"/>
      <c r="O219" s="68"/>
      <c r="P219" s="68"/>
      <c r="Q219" s="68"/>
      <c r="R219" s="68"/>
      <c r="S219" s="68"/>
      <c r="T219" s="68"/>
      <c r="U219" s="69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21" t="s">
        <v>217</v>
      </c>
      <c r="AU219" s="21" t="s">
        <v>83</v>
      </c>
    </row>
    <row r="220" spans="1:65" s="2" customFormat="1" ht="11.25">
      <c r="A220" s="38"/>
      <c r="B220" s="39"/>
      <c r="C220" s="40"/>
      <c r="D220" s="199" t="s">
        <v>219</v>
      </c>
      <c r="E220" s="40"/>
      <c r="F220" s="200" t="s">
        <v>1209</v>
      </c>
      <c r="G220" s="40"/>
      <c r="H220" s="40"/>
      <c r="I220" s="196"/>
      <c r="J220" s="40"/>
      <c r="K220" s="40"/>
      <c r="L220" s="43"/>
      <c r="M220" s="197"/>
      <c r="N220" s="198"/>
      <c r="O220" s="68"/>
      <c r="P220" s="68"/>
      <c r="Q220" s="68"/>
      <c r="R220" s="68"/>
      <c r="S220" s="68"/>
      <c r="T220" s="68"/>
      <c r="U220" s="69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21" t="s">
        <v>219</v>
      </c>
      <c r="AU220" s="21" t="s">
        <v>83</v>
      </c>
    </row>
    <row r="221" spans="1:65" s="13" customFormat="1" ht="11.25">
      <c r="B221" s="201"/>
      <c r="C221" s="202"/>
      <c r="D221" s="194" t="s">
        <v>221</v>
      </c>
      <c r="E221" s="203" t="s">
        <v>18</v>
      </c>
      <c r="F221" s="204" t="s">
        <v>1210</v>
      </c>
      <c r="G221" s="202"/>
      <c r="H221" s="203" t="s">
        <v>18</v>
      </c>
      <c r="I221" s="205"/>
      <c r="J221" s="202"/>
      <c r="K221" s="202"/>
      <c r="L221" s="206"/>
      <c r="M221" s="207"/>
      <c r="N221" s="208"/>
      <c r="O221" s="208"/>
      <c r="P221" s="208"/>
      <c r="Q221" s="208"/>
      <c r="R221" s="208"/>
      <c r="S221" s="208"/>
      <c r="T221" s="208"/>
      <c r="U221" s="209"/>
      <c r="AT221" s="210" t="s">
        <v>221</v>
      </c>
      <c r="AU221" s="210" t="s">
        <v>83</v>
      </c>
      <c r="AV221" s="13" t="s">
        <v>76</v>
      </c>
      <c r="AW221" s="13" t="s">
        <v>33</v>
      </c>
      <c r="AX221" s="13" t="s">
        <v>71</v>
      </c>
      <c r="AY221" s="210" t="s">
        <v>208</v>
      </c>
    </row>
    <row r="222" spans="1:65" s="14" customFormat="1" ht="11.25">
      <c r="B222" s="211"/>
      <c r="C222" s="212"/>
      <c r="D222" s="194" t="s">
        <v>221</v>
      </c>
      <c r="E222" s="213" t="s">
        <v>18</v>
      </c>
      <c r="F222" s="214" t="s">
        <v>1211</v>
      </c>
      <c r="G222" s="212"/>
      <c r="H222" s="215">
        <v>1.82</v>
      </c>
      <c r="I222" s="216"/>
      <c r="J222" s="212"/>
      <c r="K222" s="212"/>
      <c r="L222" s="217"/>
      <c r="M222" s="218"/>
      <c r="N222" s="219"/>
      <c r="O222" s="219"/>
      <c r="P222" s="219"/>
      <c r="Q222" s="219"/>
      <c r="R222" s="219"/>
      <c r="S222" s="219"/>
      <c r="T222" s="219"/>
      <c r="U222" s="220"/>
      <c r="AT222" s="221" t="s">
        <v>221</v>
      </c>
      <c r="AU222" s="221" t="s">
        <v>83</v>
      </c>
      <c r="AV222" s="14" t="s">
        <v>80</v>
      </c>
      <c r="AW222" s="14" t="s">
        <v>33</v>
      </c>
      <c r="AX222" s="14" t="s">
        <v>71</v>
      </c>
      <c r="AY222" s="221" t="s">
        <v>208</v>
      </c>
    </row>
    <row r="223" spans="1:65" s="16" customFormat="1" ht="11.25">
      <c r="B223" s="233"/>
      <c r="C223" s="234"/>
      <c r="D223" s="194" t="s">
        <v>221</v>
      </c>
      <c r="E223" s="235" t="s">
        <v>18</v>
      </c>
      <c r="F223" s="236" t="s">
        <v>247</v>
      </c>
      <c r="G223" s="234"/>
      <c r="H223" s="237">
        <v>1.82</v>
      </c>
      <c r="I223" s="238"/>
      <c r="J223" s="234"/>
      <c r="K223" s="234"/>
      <c r="L223" s="239"/>
      <c r="M223" s="240"/>
      <c r="N223" s="241"/>
      <c r="O223" s="241"/>
      <c r="P223" s="241"/>
      <c r="Q223" s="241"/>
      <c r="R223" s="241"/>
      <c r="S223" s="241"/>
      <c r="T223" s="241"/>
      <c r="U223" s="242"/>
      <c r="AT223" s="243" t="s">
        <v>221</v>
      </c>
      <c r="AU223" s="243" t="s">
        <v>83</v>
      </c>
      <c r="AV223" s="16" t="s">
        <v>89</v>
      </c>
      <c r="AW223" s="16" t="s">
        <v>33</v>
      </c>
      <c r="AX223" s="16" t="s">
        <v>76</v>
      </c>
      <c r="AY223" s="243" t="s">
        <v>208</v>
      </c>
    </row>
    <row r="224" spans="1:65" s="2" customFormat="1" ht="24.2" customHeight="1">
      <c r="A224" s="38"/>
      <c r="B224" s="39"/>
      <c r="C224" s="182" t="s">
        <v>343</v>
      </c>
      <c r="D224" s="182" t="s">
        <v>212</v>
      </c>
      <c r="E224" s="183" t="s">
        <v>1212</v>
      </c>
      <c r="F224" s="184" t="s">
        <v>1213</v>
      </c>
      <c r="G224" s="185" t="s">
        <v>129</v>
      </c>
      <c r="H224" s="186">
        <v>0.1</v>
      </c>
      <c r="I224" s="187"/>
      <c r="J224" s="186">
        <f>ROUND(I224*H224,2)</f>
        <v>0</v>
      </c>
      <c r="K224" s="184" t="s">
        <v>215</v>
      </c>
      <c r="L224" s="43"/>
      <c r="M224" s="188" t="s">
        <v>18</v>
      </c>
      <c r="N224" s="189" t="s">
        <v>42</v>
      </c>
      <c r="O224" s="68"/>
      <c r="P224" s="190">
        <f>O224*H224</f>
        <v>0</v>
      </c>
      <c r="Q224" s="190">
        <v>0.17818000000000001</v>
      </c>
      <c r="R224" s="190">
        <f>Q224*H224</f>
        <v>1.7818000000000001E-2</v>
      </c>
      <c r="S224" s="190">
        <v>0</v>
      </c>
      <c r="T224" s="190">
        <f>S224*H224</f>
        <v>0</v>
      </c>
      <c r="U224" s="191" t="s">
        <v>18</v>
      </c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2" t="s">
        <v>89</v>
      </c>
      <c r="AT224" s="192" t="s">
        <v>212</v>
      </c>
      <c r="AU224" s="192" t="s">
        <v>83</v>
      </c>
      <c r="AY224" s="21" t="s">
        <v>208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1" t="s">
        <v>76</v>
      </c>
      <c r="BK224" s="193">
        <f>ROUND(I224*H224,2)</f>
        <v>0</v>
      </c>
      <c r="BL224" s="21" t="s">
        <v>89</v>
      </c>
      <c r="BM224" s="192" t="s">
        <v>1214</v>
      </c>
    </row>
    <row r="225" spans="1:65" s="2" customFormat="1" ht="19.5">
      <c r="A225" s="38"/>
      <c r="B225" s="39"/>
      <c r="C225" s="40"/>
      <c r="D225" s="194" t="s">
        <v>217</v>
      </c>
      <c r="E225" s="40"/>
      <c r="F225" s="195" t="s">
        <v>1215</v>
      </c>
      <c r="G225" s="40"/>
      <c r="H225" s="40"/>
      <c r="I225" s="196"/>
      <c r="J225" s="40"/>
      <c r="K225" s="40"/>
      <c r="L225" s="43"/>
      <c r="M225" s="197"/>
      <c r="N225" s="198"/>
      <c r="O225" s="68"/>
      <c r="P225" s="68"/>
      <c r="Q225" s="68"/>
      <c r="R225" s="68"/>
      <c r="S225" s="68"/>
      <c r="T225" s="68"/>
      <c r="U225" s="69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21" t="s">
        <v>217</v>
      </c>
      <c r="AU225" s="21" t="s">
        <v>83</v>
      </c>
    </row>
    <row r="226" spans="1:65" s="2" customFormat="1" ht="11.25">
      <c r="A226" s="38"/>
      <c r="B226" s="39"/>
      <c r="C226" s="40"/>
      <c r="D226" s="199" t="s">
        <v>219</v>
      </c>
      <c r="E226" s="40"/>
      <c r="F226" s="200" t="s">
        <v>1216</v>
      </c>
      <c r="G226" s="40"/>
      <c r="H226" s="40"/>
      <c r="I226" s="196"/>
      <c r="J226" s="40"/>
      <c r="K226" s="40"/>
      <c r="L226" s="43"/>
      <c r="M226" s="197"/>
      <c r="N226" s="198"/>
      <c r="O226" s="68"/>
      <c r="P226" s="68"/>
      <c r="Q226" s="68"/>
      <c r="R226" s="68"/>
      <c r="S226" s="68"/>
      <c r="T226" s="68"/>
      <c r="U226" s="69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21" t="s">
        <v>219</v>
      </c>
      <c r="AU226" s="21" t="s">
        <v>83</v>
      </c>
    </row>
    <row r="227" spans="1:65" s="2" customFormat="1" ht="33" customHeight="1">
      <c r="A227" s="38"/>
      <c r="B227" s="39"/>
      <c r="C227" s="182" t="s">
        <v>357</v>
      </c>
      <c r="D227" s="182" t="s">
        <v>212</v>
      </c>
      <c r="E227" s="183" t="s">
        <v>1217</v>
      </c>
      <c r="F227" s="184" t="s">
        <v>1218</v>
      </c>
      <c r="G227" s="185" t="s">
        <v>129</v>
      </c>
      <c r="H227" s="186">
        <v>10.38</v>
      </c>
      <c r="I227" s="187"/>
      <c r="J227" s="186">
        <f>ROUND(I227*H227,2)</f>
        <v>0</v>
      </c>
      <c r="K227" s="184" t="s">
        <v>215</v>
      </c>
      <c r="L227" s="43"/>
      <c r="M227" s="188" t="s">
        <v>18</v>
      </c>
      <c r="N227" s="189" t="s">
        <v>42</v>
      </c>
      <c r="O227" s="68"/>
      <c r="P227" s="190">
        <f>O227*H227</f>
        <v>0</v>
      </c>
      <c r="Q227" s="190">
        <v>6.1969999999999997E-2</v>
      </c>
      <c r="R227" s="190">
        <f>Q227*H227</f>
        <v>0.64324860000000006</v>
      </c>
      <c r="S227" s="190">
        <v>0</v>
      </c>
      <c r="T227" s="190">
        <f>S227*H227</f>
        <v>0</v>
      </c>
      <c r="U227" s="191" t="s">
        <v>18</v>
      </c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2" t="s">
        <v>89</v>
      </c>
      <c r="AT227" s="192" t="s">
        <v>212</v>
      </c>
      <c r="AU227" s="192" t="s">
        <v>83</v>
      </c>
      <c r="AY227" s="21" t="s">
        <v>208</v>
      </c>
      <c r="BE227" s="193">
        <f>IF(N227="základní",J227,0)</f>
        <v>0</v>
      </c>
      <c r="BF227" s="193">
        <f>IF(N227="snížená",J227,0)</f>
        <v>0</v>
      </c>
      <c r="BG227" s="193">
        <f>IF(N227="zákl. přenesená",J227,0)</f>
        <v>0</v>
      </c>
      <c r="BH227" s="193">
        <f>IF(N227="sníž. přenesená",J227,0)</f>
        <v>0</v>
      </c>
      <c r="BI227" s="193">
        <f>IF(N227="nulová",J227,0)</f>
        <v>0</v>
      </c>
      <c r="BJ227" s="21" t="s">
        <v>76</v>
      </c>
      <c r="BK227" s="193">
        <f>ROUND(I227*H227,2)</f>
        <v>0</v>
      </c>
      <c r="BL227" s="21" t="s">
        <v>89</v>
      </c>
      <c r="BM227" s="192" t="s">
        <v>1219</v>
      </c>
    </row>
    <row r="228" spans="1:65" s="2" customFormat="1" ht="29.25">
      <c r="A228" s="38"/>
      <c r="B228" s="39"/>
      <c r="C228" s="40"/>
      <c r="D228" s="194" t="s">
        <v>217</v>
      </c>
      <c r="E228" s="40"/>
      <c r="F228" s="195" t="s">
        <v>1220</v>
      </c>
      <c r="G228" s="40"/>
      <c r="H228" s="40"/>
      <c r="I228" s="196"/>
      <c r="J228" s="40"/>
      <c r="K228" s="40"/>
      <c r="L228" s="43"/>
      <c r="M228" s="197"/>
      <c r="N228" s="198"/>
      <c r="O228" s="68"/>
      <c r="P228" s="68"/>
      <c r="Q228" s="68"/>
      <c r="R228" s="68"/>
      <c r="S228" s="68"/>
      <c r="T228" s="68"/>
      <c r="U228" s="69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21" t="s">
        <v>217</v>
      </c>
      <c r="AU228" s="21" t="s">
        <v>83</v>
      </c>
    </row>
    <row r="229" spans="1:65" s="2" customFormat="1" ht="11.25">
      <c r="A229" s="38"/>
      <c r="B229" s="39"/>
      <c r="C229" s="40"/>
      <c r="D229" s="199" t="s">
        <v>219</v>
      </c>
      <c r="E229" s="40"/>
      <c r="F229" s="200" t="s">
        <v>1221</v>
      </c>
      <c r="G229" s="40"/>
      <c r="H229" s="40"/>
      <c r="I229" s="196"/>
      <c r="J229" s="40"/>
      <c r="K229" s="40"/>
      <c r="L229" s="43"/>
      <c r="M229" s="197"/>
      <c r="N229" s="198"/>
      <c r="O229" s="68"/>
      <c r="P229" s="68"/>
      <c r="Q229" s="68"/>
      <c r="R229" s="68"/>
      <c r="S229" s="68"/>
      <c r="T229" s="68"/>
      <c r="U229" s="69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21" t="s">
        <v>219</v>
      </c>
      <c r="AU229" s="21" t="s">
        <v>83</v>
      </c>
    </row>
    <row r="230" spans="1:65" s="13" customFormat="1" ht="11.25">
      <c r="B230" s="201"/>
      <c r="C230" s="202"/>
      <c r="D230" s="194" t="s">
        <v>221</v>
      </c>
      <c r="E230" s="203" t="s">
        <v>18</v>
      </c>
      <c r="F230" s="204" t="s">
        <v>1222</v>
      </c>
      <c r="G230" s="202"/>
      <c r="H230" s="203" t="s">
        <v>18</v>
      </c>
      <c r="I230" s="205"/>
      <c r="J230" s="202"/>
      <c r="K230" s="202"/>
      <c r="L230" s="206"/>
      <c r="M230" s="207"/>
      <c r="N230" s="208"/>
      <c r="O230" s="208"/>
      <c r="P230" s="208"/>
      <c r="Q230" s="208"/>
      <c r="R230" s="208"/>
      <c r="S230" s="208"/>
      <c r="T230" s="208"/>
      <c r="U230" s="209"/>
      <c r="AT230" s="210" t="s">
        <v>221</v>
      </c>
      <c r="AU230" s="210" t="s">
        <v>83</v>
      </c>
      <c r="AV230" s="13" t="s">
        <v>76</v>
      </c>
      <c r="AW230" s="13" t="s">
        <v>33</v>
      </c>
      <c r="AX230" s="13" t="s">
        <v>71</v>
      </c>
      <c r="AY230" s="210" t="s">
        <v>208</v>
      </c>
    </row>
    <row r="231" spans="1:65" s="14" customFormat="1" ht="11.25">
      <c r="B231" s="211"/>
      <c r="C231" s="212"/>
      <c r="D231" s="194" t="s">
        <v>221</v>
      </c>
      <c r="E231" s="213" t="s">
        <v>18</v>
      </c>
      <c r="F231" s="214" t="s">
        <v>1223</v>
      </c>
      <c r="G231" s="212"/>
      <c r="H231" s="215">
        <v>3.54</v>
      </c>
      <c r="I231" s="216"/>
      <c r="J231" s="212"/>
      <c r="K231" s="212"/>
      <c r="L231" s="217"/>
      <c r="M231" s="218"/>
      <c r="N231" s="219"/>
      <c r="O231" s="219"/>
      <c r="P231" s="219"/>
      <c r="Q231" s="219"/>
      <c r="R231" s="219"/>
      <c r="S231" s="219"/>
      <c r="T231" s="219"/>
      <c r="U231" s="220"/>
      <c r="AT231" s="221" t="s">
        <v>221</v>
      </c>
      <c r="AU231" s="221" t="s">
        <v>83</v>
      </c>
      <c r="AV231" s="14" t="s">
        <v>80</v>
      </c>
      <c r="AW231" s="14" t="s">
        <v>33</v>
      </c>
      <c r="AX231" s="14" t="s">
        <v>71</v>
      </c>
      <c r="AY231" s="221" t="s">
        <v>208</v>
      </c>
    </row>
    <row r="232" spans="1:65" s="13" customFormat="1" ht="11.25">
      <c r="B232" s="201"/>
      <c r="C232" s="202"/>
      <c r="D232" s="194" t="s">
        <v>221</v>
      </c>
      <c r="E232" s="203" t="s">
        <v>18</v>
      </c>
      <c r="F232" s="204" t="s">
        <v>846</v>
      </c>
      <c r="G232" s="202"/>
      <c r="H232" s="203" t="s">
        <v>18</v>
      </c>
      <c r="I232" s="205"/>
      <c r="J232" s="202"/>
      <c r="K232" s="202"/>
      <c r="L232" s="206"/>
      <c r="M232" s="207"/>
      <c r="N232" s="208"/>
      <c r="O232" s="208"/>
      <c r="P232" s="208"/>
      <c r="Q232" s="208"/>
      <c r="R232" s="208"/>
      <c r="S232" s="208"/>
      <c r="T232" s="208"/>
      <c r="U232" s="209"/>
      <c r="AT232" s="210" t="s">
        <v>221</v>
      </c>
      <c r="AU232" s="210" t="s">
        <v>83</v>
      </c>
      <c r="AV232" s="13" t="s">
        <v>76</v>
      </c>
      <c r="AW232" s="13" t="s">
        <v>33</v>
      </c>
      <c r="AX232" s="13" t="s">
        <v>71</v>
      </c>
      <c r="AY232" s="210" t="s">
        <v>208</v>
      </c>
    </row>
    <row r="233" spans="1:65" s="14" customFormat="1" ht="11.25">
      <c r="B233" s="211"/>
      <c r="C233" s="212"/>
      <c r="D233" s="194" t="s">
        <v>221</v>
      </c>
      <c r="E233" s="213" t="s">
        <v>18</v>
      </c>
      <c r="F233" s="214" t="s">
        <v>1224</v>
      </c>
      <c r="G233" s="212"/>
      <c r="H233" s="215">
        <v>6.84</v>
      </c>
      <c r="I233" s="216"/>
      <c r="J233" s="212"/>
      <c r="K233" s="212"/>
      <c r="L233" s="217"/>
      <c r="M233" s="218"/>
      <c r="N233" s="219"/>
      <c r="O233" s="219"/>
      <c r="P233" s="219"/>
      <c r="Q233" s="219"/>
      <c r="R233" s="219"/>
      <c r="S233" s="219"/>
      <c r="T233" s="219"/>
      <c r="U233" s="220"/>
      <c r="AT233" s="221" t="s">
        <v>221</v>
      </c>
      <c r="AU233" s="221" t="s">
        <v>83</v>
      </c>
      <c r="AV233" s="14" t="s">
        <v>80</v>
      </c>
      <c r="AW233" s="14" t="s">
        <v>33</v>
      </c>
      <c r="AX233" s="14" t="s">
        <v>71</v>
      </c>
      <c r="AY233" s="221" t="s">
        <v>208</v>
      </c>
    </row>
    <row r="234" spans="1:65" s="16" customFormat="1" ht="11.25">
      <c r="B234" s="233"/>
      <c r="C234" s="234"/>
      <c r="D234" s="194" t="s">
        <v>221</v>
      </c>
      <c r="E234" s="235" t="s">
        <v>18</v>
      </c>
      <c r="F234" s="236" t="s">
        <v>247</v>
      </c>
      <c r="G234" s="234"/>
      <c r="H234" s="237">
        <v>10.38</v>
      </c>
      <c r="I234" s="238"/>
      <c r="J234" s="234"/>
      <c r="K234" s="234"/>
      <c r="L234" s="239"/>
      <c r="M234" s="240"/>
      <c r="N234" s="241"/>
      <c r="O234" s="241"/>
      <c r="P234" s="241"/>
      <c r="Q234" s="241"/>
      <c r="R234" s="241"/>
      <c r="S234" s="241"/>
      <c r="T234" s="241"/>
      <c r="U234" s="242"/>
      <c r="AT234" s="243" t="s">
        <v>221</v>
      </c>
      <c r="AU234" s="243" t="s">
        <v>83</v>
      </c>
      <c r="AV234" s="16" t="s">
        <v>89</v>
      </c>
      <c r="AW234" s="16" t="s">
        <v>33</v>
      </c>
      <c r="AX234" s="16" t="s">
        <v>76</v>
      </c>
      <c r="AY234" s="243" t="s">
        <v>208</v>
      </c>
    </row>
    <row r="235" spans="1:65" s="2" customFormat="1" ht="16.5" customHeight="1">
      <c r="A235" s="38"/>
      <c r="B235" s="39"/>
      <c r="C235" s="182" t="s">
        <v>365</v>
      </c>
      <c r="D235" s="182" t="s">
        <v>212</v>
      </c>
      <c r="E235" s="183" t="s">
        <v>1225</v>
      </c>
      <c r="F235" s="184" t="s">
        <v>1226</v>
      </c>
      <c r="G235" s="185" t="s">
        <v>129</v>
      </c>
      <c r="H235" s="186">
        <v>11.06</v>
      </c>
      <c r="I235" s="187"/>
      <c r="J235" s="186">
        <f>ROUND(I235*H235,2)</f>
        <v>0</v>
      </c>
      <c r="K235" s="184" t="s">
        <v>215</v>
      </c>
      <c r="L235" s="43"/>
      <c r="M235" s="188" t="s">
        <v>18</v>
      </c>
      <c r="N235" s="189" t="s">
        <v>42</v>
      </c>
      <c r="O235" s="68"/>
      <c r="P235" s="190">
        <f>O235*H235</f>
        <v>0</v>
      </c>
      <c r="Q235" s="190">
        <v>4.5670000000000002E-2</v>
      </c>
      <c r="R235" s="190">
        <f>Q235*H235</f>
        <v>0.50511020000000006</v>
      </c>
      <c r="S235" s="190">
        <v>0</v>
      </c>
      <c r="T235" s="190">
        <f>S235*H235</f>
        <v>0</v>
      </c>
      <c r="U235" s="191" t="s">
        <v>18</v>
      </c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2" t="s">
        <v>89</v>
      </c>
      <c r="AT235" s="192" t="s">
        <v>212</v>
      </c>
      <c r="AU235" s="192" t="s">
        <v>83</v>
      </c>
      <c r="AY235" s="21" t="s">
        <v>208</v>
      </c>
      <c r="BE235" s="193">
        <f>IF(N235="základní",J235,0)</f>
        <v>0</v>
      </c>
      <c r="BF235" s="193">
        <f>IF(N235="snížená",J235,0)</f>
        <v>0</v>
      </c>
      <c r="BG235" s="193">
        <f>IF(N235="zákl. přenesená",J235,0)</f>
        <v>0</v>
      </c>
      <c r="BH235" s="193">
        <f>IF(N235="sníž. přenesená",J235,0)</f>
        <v>0</v>
      </c>
      <c r="BI235" s="193">
        <f>IF(N235="nulová",J235,0)</f>
        <v>0</v>
      </c>
      <c r="BJ235" s="21" t="s">
        <v>76</v>
      </c>
      <c r="BK235" s="193">
        <f>ROUND(I235*H235,2)</f>
        <v>0</v>
      </c>
      <c r="BL235" s="21" t="s">
        <v>89</v>
      </c>
      <c r="BM235" s="192" t="s">
        <v>1227</v>
      </c>
    </row>
    <row r="236" spans="1:65" s="2" customFormat="1" ht="19.5">
      <c r="A236" s="38"/>
      <c r="B236" s="39"/>
      <c r="C236" s="40"/>
      <c r="D236" s="194" t="s">
        <v>217</v>
      </c>
      <c r="E236" s="40"/>
      <c r="F236" s="195" t="s">
        <v>1228</v>
      </c>
      <c r="G236" s="40"/>
      <c r="H236" s="40"/>
      <c r="I236" s="196"/>
      <c r="J236" s="40"/>
      <c r="K236" s="40"/>
      <c r="L236" s="43"/>
      <c r="M236" s="197"/>
      <c r="N236" s="198"/>
      <c r="O236" s="68"/>
      <c r="P236" s="68"/>
      <c r="Q236" s="68"/>
      <c r="R236" s="68"/>
      <c r="S236" s="68"/>
      <c r="T236" s="68"/>
      <c r="U236" s="69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21" t="s">
        <v>217</v>
      </c>
      <c r="AU236" s="21" t="s">
        <v>83</v>
      </c>
    </row>
    <row r="237" spans="1:65" s="2" customFormat="1" ht="11.25">
      <c r="A237" s="38"/>
      <c r="B237" s="39"/>
      <c r="C237" s="40"/>
      <c r="D237" s="199" t="s">
        <v>219</v>
      </c>
      <c r="E237" s="40"/>
      <c r="F237" s="200" t="s">
        <v>1229</v>
      </c>
      <c r="G237" s="40"/>
      <c r="H237" s="40"/>
      <c r="I237" s="196"/>
      <c r="J237" s="40"/>
      <c r="K237" s="40"/>
      <c r="L237" s="43"/>
      <c r="M237" s="197"/>
      <c r="N237" s="198"/>
      <c r="O237" s="68"/>
      <c r="P237" s="68"/>
      <c r="Q237" s="68"/>
      <c r="R237" s="68"/>
      <c r="S237" s="68"/>
      <c r="T237" s="68"/>
      <c r="U237" s="69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21" t="s">
        <v>219</v>
      </c>
      <c r="AU237" s="21" t="s">
        <v>83</v>
      </c>
    </row>
    <row r="238" spans="1:65" s="13" customFormat="1" ht="11.25">
      <c r="B238" s="201"/>
      <c r="C238" s="202"/>
      <c r="D238" s="194" t="s">
        <v>221</v>
      </c>
      <c r="E238" s="203" t="s">
        <v>18</v>
      </c>
      <c r="F238" s="204" t="s">
        <v>1230</v>
      </c>
      <c r="G238" s="202"/>
      <c r="H238" s="203" t="s">
        <v>18</v>
      </c>
      <c r="I238" s="205"/>
      <c r="J238" s="202"/>
      <c r="K238" s="202"/>
      <c r="L238" s="206"/>
      <c r="M238" s="207"/>
      <c r="N238" s="208"/>
      <c r="O238" s="208"/>
      <c r="P238" s="208"/>
      <c r="Q238" s="208"/>
      <c r="R238" s="208"/>
      <c r="S238" s="208"/>
      <c r="T238" s="208"/>
      <c r="U238" s="209"/>
      <c r="AT238" s="210" t="s">
        <v>221</v>
      </c>
      <c r="AU238" s="210" t="s">
        <v>83</v>
      </c>
      <c r="AV238" s="13" t="s">
        <v>76</v>
      </c>
      <c r="AW238" s="13" t="s">
        <v>33</v>
      </c>
      <c r="AX238" s="13" t="s">
        <v>71</v>
      </c>
      <c r="AY238" s="210" t="s">
        <v>208</v>
      </c>
    </row>
    <row r="239" spans="1:65" s="14" customFormat="1" ht="11.25">
      <c r="B239" s="211"/>
      <c r="C239" s="212"/>
      <c r="D239" s="194" t="s">
        <v>221</v>
      </c>
      <c r="E239" s="213" t="s">
        <v>18</v>
      </c>
      <c r="F239" s="214" t="s">
        <v>1231</v>
      </c>
      <c r="G239" s="212"/>
      <c r="H239" s="215">
        <v>3.3</v>
      </c>
      <c r="I239" s="216"/>
      <c r="J239" s="212"/>
      <c r="K239" s="212"/>
      <c r="L239" s="217"/>
      <c r="M239" s="218"/>
      <c r="N239" s="219"/>
      <c r="O239" s="219"/>
      <c r="P239" s="219"/>
      <c r="Q239" s="219"/>
      <c r="R239" s="219"/>
      <c r="S239" s="219"/>
      <c r="T239" s="219"/>
      <c r="U239" s="220"/>
      <c r="AT239" s="221" t="s">
        <v>221</v>
      </c>
      <c r="AU239" s="221" t="s">
        <v>83</v>
      </c>
      <c r="AV239" s="14" t="s">
        <v>80</v>
      </c>
      <c r="AW239" s="14" t="s">
        <v>33</v>
      </c>
      <c r="AX239" s="14" t="s">
        <v>71</v>
      </c>
      <c r="AY239" s="221" t="s">
        <v>208</v>
      </c>
    </row>
    <row r="240" spans="1:65" s="13" customFormat="1" ht="11.25">
      <c r="B240" s="201"/>
      <c r="C240" s="202"/>
      <c r="D240" s="194" t="s">
        <v>221</v>
      </c>
      <c r="E240" s="203" t="s">
        <v>18</v>
      </c>
      <c r="F240" s="204" t="s">
        <v>1232</v>
      </c>
      <c r="G240" s="202"/>
      <c r="H240" s="203" t="s">
        <v>18</v>
      </c>
      <c r="I240" s="205"/>
      <c r="J240" s="202"/>
      <c r="K240" s="202"/>
      <c r="L240" s="206"/>
      <c r="M240" s="207"/>
      <c r="N240" s="208"/>
      <c r="O240" s="208"/>
      <c r="P240" s="208"/>
      <c r="Q240" s="208"/>
      <c r="R240" s="208"/>
      <c r="S240" s="208"/>
      <c r="T240" s="208"/>
      <c r="U240" s="209"/>
      <c r="AT240" s="210" t="s">
        <v>221</v>
      </c>
      <c r="AU240" s="210" t="s">
        <v>83</v>
      </c>
      <c r="AV240" s="13" t="s">
        <v>76</v>
      </c>
      <c r="AW240" s="13" t="s">
        <v>33</v>
      </c>
      <c r="AX240" s="13" t="s">
        <v>71</v>
      </c>
      <c r="AY240" s="210" t="s">
        <v>208</v>
      </c>
    </row>
    <row r="241" spans="1:65" s="14" customFormat="1" ht="11.25">
      <c r="B241" s="211"/>
      <c r="C241" s="212"/>
      <c r="D241" s="194" t="s">
        <v>221</v>
      </c>
      <c r="E241" s="213" t="s">
        <v>18</v>
      </c>
      <c r="F241" s="214" t="s">
        <v>1233</v>
      </c>
      <c r="G241" s="212"/>
      <c r="H241" s="215">
        <v>7.76</v>
      </c>
      <c r="I241" s="216"/>
      <c r="J241" s="212"/>
      <c r="K241" s="212"/>
      <c r="L241" s="217"/>
      <c r="M241" s="218"/>
      <c r="N241" s="219"/>
      <c r="O241" s="219"/>
      <c r="P241" s="219"/>
      <c r="Q241" s="219"/>
      <c r="R241" s="219"/>
      <c r="S241" s="219"/>
      <c r="T241" s="219"/>
      <c r="U241" s="220"/>
      <c r="AT241" s="221" t="s">
        <v>221</v>
      </c>
      <c r="AU241" s="221" t="s">
        <v>83</v>
      </c>
      <c r="AV241" s="14" t="s">
        <v>80</v>
      </c>
      <c r="AW241" s="14" t="s">
        <v>33</v>
      </c>
      <c r="AX241" s="14" t="s">
        <v>71</v>
      </c>
      <c r="AY241" s="221" t="s">
        <v>208</v>
      </c>
    </row>
    <row r="242" spans="1:65" s="16" customFormat="1" ht="11.25">
      <c r="B242" s="233"/>
      <c r="C242" s="234"/>
      <c r="D242" s="194" t="s">
        <v>221</v>
      </c>
      <c r="E242" s="235" t="s">
        <v>18</v>
      </c>
      <c r="F242" s="236" t="s">
        <v>247</v>
      </c>
      <c r="G242" s="234"/>
      <c r="H242" s="237">
        <v>11.06</v>
      </c>
      <c r="I242" s="238"/>
      <c r="J242" s="234"/>
      <c r="K242" s="234"/>
      <c r="L242" s="239"/>
      <c r="M242" s="240"/>
      <c r="N242" s="241"/>
      <c r="O242" s="241"/>
      <c r="P242" s="241"/>
      <c r="Q242" s="241"/>
      <c r="R242" s="241"/>
      <c r="S242" s="241"/>
      <c r="T242" s="241"/>
      <c r="U242" s="242"/>
      <c r="AT242" s="243" t="s">
        <v>221</v>
      </c>
      <c r="AU242" s="243" t="s">
        <v>83</v>
      </c>
      <c r="AV242" s="16" t="s">
        <v>89</v>
      </c>
      <c r="AW242" s="16" t="s">
        <v>33</v>
      </c>
      <c r="AX242" s="16" t="s">
        <v>76</v>
      </c>
      <c r="AY242" s="243" t="s">
        <v>208</v>
      </c>
    </row>
    <row r="243" spans="1:65" s="2" customFormat="1" ht="24.2" customHeight="1">
      <c r="A243" s="38"/>
      <c r="B243" s="39"/>
      <c r="C243" s="182" t="s">
        <v>379</v>
      </c>
      <c r="D243" s="182" t="s">
        <v>212</v>
      </c>
      <c r="E243" s="183" t="s">
        <v>1234</v>
      </c>
      <c r="F243" s="184" t="s">
        <v>1235</v>
      </c>
      <c r="G243" s="185" t="s">
        <v>129</v>
      </c>
      <c r="H243" s="186">
        <v>58.59</v>
      </c>
      <c r="I243" s="187"/>
      <c r="J243" s="186">
        <f>ROUND(I243*H243,2)</f>
        <v>0</v>
      </c>
      <c r="K243" s="184" t="s">
        <v>215</v>
      </c>
      <c r="L243" s="43"/>
      <c r="M243" s="188" t="s">
        <v>18</v>
      </c>
      <c r="N243" s="189" t="s">
        <v>42</v>
      </c>
      <c r="O243" s="68"/>
      <c r="P243" s="190">
        <f>O243*H243</f>
        <v>0</v>
      </c>
      <c r="Q243" s="190">
        <v>6.1719999999999997E-2</v>
      </c>
      <c r="R243" s="190">
        <f>Q243*H243</f>
        <v>3.6161748</v>
      </c>
      <c r="S243" s="190">
        <v>0</v>
      </c>
      <c r="T243" s="190">
        <f>S243*H243</f>
        <v>0</v>
      </c>
      <c r="U243" s="191" t="s">
        <v>18</v>
      </c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2" t="s">
        <v>89</v>
      </c>
      <c r="AT243" s="192" t="s">
        <v>212</v>
      </c>
      <c r="AU243" s="192" t="s">
        <v>83</v>
      </c>
      <c r="AY243" s="21" t="s">
        <v>208</v>
      </c>
      <c r="BE243" s="193">
        <f>IF(N243="základní",J243,0)</f>
        <v>0</v>
      </c>
      <c r="BF243" s="193">
        <f>IF(N243="snížená",J243,0)</f>
        <v>0</v>
      </c>
      <c r="BG243" s="193">
        <f>IF(N243="zákl. přenesená",J243,0)</f>
        <v>0</v>
      </c>
      <c r="BH243" s="193">
        <f>IF(N243="sníž. přenesená",J243,0)</f>
        <v>0</v>
      </c>
      <c r="BI243" s="193">
        <f>IF(N243="nulová",J243,0)</f>
        <v>0</v>
      </c>
      <c r="BJ243" s="21" t="s">
        <v>76</v>
      </c>
      <c r="BK243" s="193">
        <f>ROUND(I243*H243,2)</f>
        <v>0</v>
      </c>
      <c r="BL243" s="21" t="s">
        <v>89</v>
      </c>
      <c r="BM243" s="192" t="s">
        <v>1236</v>
      </c>
    </row>
    <row r="244" spans="1:65" s="2" customFormat="1" ht="19.5">
      <c r="A244" s="38"/>
      <c r="B244" s="39"/>
      <c r="C244" s="40"/>
      <c r="D244" s="194" t="s">
        <v>217</v>
      </c>
      <c r="E244" s="40"/>
      <c r="F244" s="195" t="s">
        <v>1237</v>
      </c>
      <c r="G244" s="40"/>
      <c r="H244" s="40"/>
      <c r="I244" s="196"/>
      <c r="J244" s="40"/>
      <c r="K244" s="40"/>
      <c r="L244" s="43"/>
      <c r="M244" s="197"/>
      <c r="N244" s="198"/>
      <c r="O244" s="68"/>
      <c r="P244" s="68"/>
      <c r="Q244" s="68"/>
      <c r="R244" s="68"/>
      <c r="S244" s="68"/>
      <c r="T244" s="68"/>
      <c r="U244" s="69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21" t="s">
        <v>217</v>
      </c>
      <c r="AU244" s="21" t="s">
        <v>83</v>
      </c>
    </row>
    <row r="245" spans="1:65" s="2" customFormat="1" ht="11.25">
      <c r="A245" s="38"/>
      <c r="B245" s="39"/>
      <c r="C245" s="40"/>
      <c r="D245" s="199" t="s">
        <v>219</v>
      </c>
      <c r="E245" s="40"/>
      <c r="F245" s="200" t="s">
        <v>1238</v>
      </c>
      <c r="G245" s="40"/>
      <c r="H245" s="40"/>
      <c r="I245" s="196"/>
      <c r="J245" s="40"/>
      <c r="K245" s="40"/>
      <c r="L245" s="43"/>
      <c r="M245" s="197"/>
      <c r="N245" s="198"/>
      <c r="O245" s="68"/>
      <c r="P245" s="68"/>
      <c r="Q245" s="68"/>
      <c r="R245" s="68"/>
      <c r="S245" s="68"/>
      <c r="T245" s="68"/>
      <c r="U245" s="69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21" t="s">
        <v>219</v>
      </c>
      <c r="AU245" s="21" t="s">
        <v>83</v>
      </c>
    </row>
    <row r="246" spans="1:65" s="14" customFormat="1" ht="11.25">
      <c r="B246" s="211"/>
      <c r="C246" s="212"/>
      <c r="D246" s="194" t="s">
        <v>221</v>
      </c>
      <c r="E246" s="213" t="s">
        <v>18</v>
      </c>
      <c r="F246" s="214" t="s">
        <v>1012</v>
      </c>
      <c r="G246" s="212"/>
      <c r="H246" s="215">
        <v>58.59</v>
      </c>
      <c r="I246" s="216"/>
      <c r="J246" s="212"/>
      <c r="K246" s="212"/>
      <c r="L246" s="217"/>
      <c r="M246" s="218"/>
      <c r="N246" s="219"/>
      <c r="O246" s="219"/>
      <c r="P246" s="219"/>
      <c r="Q246" s="219"/>
      <c r="R246" s="219"/>
      <c r="S246" s="219"/>
      <c r="T246" s="219"/>
      <c r="U246" s="220"/>
      <c r="AT246" s="221" t="s">
        <v>221</v>
      </c>
      <c r="AU246" s="221" t="s">
        <v>83</v>
      </c>
      <c r="AV246" s="14" t="s">
        <v>80</v>
      </c>
      <c r="AW246" s="14" t="s">
        <v>33</v>
      </c>
      <c r="AX246" s="14" t="s">
        <v>76</v>
      </c>
      <c r="AY246" s="221" t="s">
        <v>208</v>
      </c>
    </row>
    <row r="247" spans="1:65" s="2" customFormat="1" ht="24.2" customHeight="1">
      <c r="A247" s="38"/>
      <c r="B247" s="39"/>
      <c r="C247" s="182" t="s">
        <v>390</v>
      </c>
      <c r="D247" s="182" t="s">
        <v>212</v>
      </c>
      <c r="E247" s="183" t="s">
        <v>1239</v>
      </c>
      <c r="F247" s="184" t="s">
        <v>1240</v>
      </c>
      <c r="G247" s="185" t="s">
        <v>129</v>
      </c>
      <c r="H247" s="186">
        <v>3.77</v>
      </c>
      <c r="I247" s="187"/>
      <c r="J247" s="186">
        <f>ROUND(I247*H247,2)</f>
        <v>0</v>
      </c>
      <c r="K247" s="184" t="s">
        <v>215</v>
      </c>
      <c r="L247" s="43"/>
      <c r="M247" s="188" t="s">
        <v>18</v>
      </c>
      <c r="N247" s="189" t="s">
        <v>42</v>
      </c>
      <c r="O247" s="68"/>
      <c r="P247" s="190">
        <f>O247*H247</f>
        <v>0</v>
      </c>
      <c r="Q247" s="190">
        <v>6.9980000000000001E-2</v>
      </c>
      <c r="R247" s="190">
        <f>Q247*H247</f>
        <v>0.26382460000000002</v>
      </c>
      <c r="S247" s="190">
        <v>0</v>
      </c>
      <c r="T247" s="190">
        <f>S247*H247</f>
        <v>0</v>
      </c>
      <c r="U247" s="191" t="s">
        <v>18</v>
      </c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2" t="s">
        <v>89</v>
      </c>
      <c r="AT247" s="192" t="s">
        <v>212</v>
      </c>
      <c r="AU247" s="192" t="s">
        <v>83</v>
      </c>
      <c r="AY247" s="21" t="s">
        <v>208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21" t="s">
        <v>76</v>
      </c>
      <c r="BK247" s="193">
        <f>ROUND(I247*H247,2)</f>
        <v>0</v>
      </c>
      <c r="BL247" s="21" t="s">
        <v>89</v>
      </c>
      <c r="BM247" s="192" t="s">
        <v>1241</v>
      </c>
    </row>
    <row r="248" spans="1:65" s="2" customFormat="1" ht="19.5">
      <c r="A248" s="38"/>
      <c r="B248" s="39"/>
      <c r="C248" s="40"/>
      <c r="D248" s="194" t="s">
        <v>217</v>
      </c>
      <c r="E248" s="40"/>
      <c r="F248" s="195" t="s">
        <v>1242</v>
      </c>
      <c r="G248" s="40"/>
      <c r="H248" s="40"/>
      <c r="I248" s="196"/>
      <c r="J248" s="40"/>
      <c r="K248" s="40"/>
      <c r="L248" s="43"/>
      <c r="M248" s="197"/>
      <c r="N248" s="198"/>
      <c r="O248" s="68"/>
      <c r="P248" s="68"/>
      <c r="Q248" s="68"/>
      <c r="R248" s="68"/>
      <c r="S248" s="68"/>
      <c r="T248" s="68"/>
      <c r="U248" s="69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21" t="s">
        <v>217</v>
      </c>
      <c r="AU248" s="21" t="s">
        <v>83</v>
      </c>
    </row>
    <row r="249" spans="1:65" s="2" customFormat="1" ht="11.25">
      <c r="A249" s="38"/>
      <c r="B249" s="39"/>
      <c r="C249" s="40"/>
      <c r="D249" s="199" t="s">
        <v>219</v>
      </c>
      <c r="E249" s="40"/>
      <c r="F249" s="200" t="s">
        <v>1243</v>
      </c>
      <c r="G249" s="40"/>
      <c r="H249" s="40"/>
      <c r="I249" s="196"/>
      <c r="J249" s="40"/>
      <c r="K249" s="40"/>
      <c r="L249" s="43"/>
      <c r="M249" s="197"/>
      <c r="N249" s="198"/>
      <c r="O249" s="68"/>
      <c r="P249" s="68"/>
      <c r="Q249" s="68"/>
      <c r="R249" s="68"/>
      <c r="S249" s="68"/>
      <c r="T249" s="68"/>
      <c r="U249" s="69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21" t="s">
        <v>219</v>
      </c>
      <c r="AU249" s="21" t="s">
        <v>83</v>
      </c>
    </row>
    <row r="250" spans="1:65" s="14" customFormat="1" ht="11.25">
      <c r="B250" s="211"/>
      <c r="C250" s="212"/>
      <c r="D250" s="194" t="s">
        <v>221</v>
      </c>
      <c r="E250" s="213" t="s">
        <v>18</v>
      </c>
      <c r="F250" s="214" t="s">
        <v>1015</v>
      </c>
      <c r="G250" s="212"/>
      <c r="H250" s="215">
        <v>3.77</v>
      </c>
      <c r="I250" s="216"/>
      <c r="J250" s="212"/>
      <c r="K250" s="212"/>
      <c r="L250" s="217"/>
      <c r="M250" s="218"/>
      <c r="N250" s="219"/>
      <c r="O250" s="219"/>
      <c r="P250" s="219"/>
      <c r="Q250" s="219"/>
      <c r="R250" s="219"/>
      <c r="S250" s="219"/>
      <c r="T250" s="219"/>
      <c r="U250" s="220"/>
      <c r="AT250" s="221" t="s">
        <v>221</v>
      </c>
      <c r="AU250" s="221" t="s">
        <v>83</v>
      </c>
      <c r="AV250" s="14" t="s">
        <v>80</v>
      </c>
      <c r="AW250" s="14" t="s">
        <v>33</v>
      </c>
      <c r="AX250" s="14" t="s">
        <v>76</v>
      </c>
      <c r="AY250" s="221" t="s">
        <v>208</v>
      </c>
    </row>
    <row r="251" spans="1:65" s="2" customFormat="1" ht="24.2" customHeight="1">
      <c r="A251" s="38"/>
      <c r="B251" s="39"/>
      <c r="C251" s="182" t="s">
        <v>7</v>
      </c>
      <c r="D251" s="182" t="s">
        <v>212</v>
      </c>
      <c r="E251" s="183" t="s">
        <v>1244</v>
      </c>
      <c r="F251" s="184" t="s">
        <v>1245</v>
      </c>
      <c r="G251" s="185" t="s">
        <v>129</v>
      </c>
      <c r="H251" s="186">
        <v>106.44</v>
      </c>
      <c r="I251" s="187"/>
      <c r="J251" s="186">
        <f>ROUND(I251*H251,2)</f>
        <v>0</v>
      </c>
      <c r="K251" s="184" t="s">
        <v>215</v>
      </c>
      <c r="L251" s="43"/>
      <c r="M251" s="188" t="s">
        <v>18</v>
      </c>
      <c r="N251" s="189" t="s">
        <v>42</v>
      </c>
      <c r="O251" s="68"/>
      <c r="P251" s="190">
        <f>O251*H251</f>
        <v>0</v>
      </c>
      <c r="Q251" s="190">
        <v>7.9210000000000003E-2</v>
      </c>
      <c r="R251" s="190">
        <f>Q251*H251</f>
        <v>8.4311124</v>
      </c>
      <c r="S251" s="190">
        <v>0</v>
      </c>
      <c r="T251" s="190">
        <f>S251*H251</f>
        <v>0</v>
      </c>
      <c r="U251" s="191" t="s">
        <v>18</v>
      </c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2" t="s">
        <v>89</v>
      </c>
      <c r="AT251" s="192" t="s">
        <v>212</v>
      </c>
      <c r="AU251" s="192" t="s">
        <v>83</v>
      </c>
      <c r="AY251" s="21" t="s">
        <v>208</v>
      </c>
      <c r="BE251" s="193">
        <f>IF(N251="základní",J251,0)</f>
        <v>0</v>
      </c>
      <c r="BF251" s="193">
        <f>IF(N251="snížená",J251,0)</f>
        <v>0</v>
      </c>
      <c r="BG251" s="193">
        <f>IF(N251="zákl. přenesená",J251,0)</f>
        <v>0</v>
      </c>
      <c r="BH251" s="193">
        <f>IF(N251="sníž. přenesená",J251,0)</f>
        <v>0</v>
      </c>
      <c r="BI251" s="193">
        <f>IF(N251="nulová",J251,0)</f>
        <v>0</v>
      </c>
      <c r="BJ251" s="21" t="s">
        <v>76</v>
      </c>
      <c r="BK251" s="193">
        <f>ROUND(I251*H251,2)</f>
        <v>0</v>
      </c>
      <c r="BL251" s="21" t="s">
        <v>89</v>
      </c>
      <c r="BM251" s="192" t="s">
        <v>1246</v>
      </c>
    </row>
    <row r="252" spans="1:65" s="2" customFormat="1" ht="19.5">
      <c r="A252" s="38"/>
      <c r="B252" s="39"/>
      <c r="C252" s="40"/>
      <c r="D252" s="194" t="s">
        <v>217</v>
      </c>
      <c r="E252" s="40"/>
      <c r="F252" s="195" t="s">
        <v>1247</v>
      </c>
      <c r="G252" s="40"/>
      <c r="H252" s="40"/>
      <c r="I252" s="196"/>
      <c r="J252" s="40"/>
      <c r="K252" s="40"/>
      <c r="L252" s="43"/>
      <c r="M252" s="197"/>
      <c r="N252" s="198"/>
      <c r="O252" s="68"/>
      <c r="P252" s="68"/>
      <c r="Q252" s="68"/>
      <c r="R252" s="68"/>
      <c r="S252" s="68"/>
      <c r="T252" s="68"/>
      <c r="U252" s="69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21" t="s">
        <v>217</v>
      </c>
      <c r="AU252" s="21" t="s">
        <v>83</v>
      </c>
    </row>
    <row r="253" spans="1:65" s="2" customFormat="1" ht="11.25">
      <c r="A253" s="38"/>
      <c r="B253" s="39"/>
      <c r="C253" s="40"/>
      <c r="D253" s="199" t="s">
        <v>219</v>
      </c>
      <c r="E253" s="40"/>
      <c r="F253" s="200" t="s">
        <v>1248</v>
      </c>
      <c r="G253" s="40"/>
      <c r="H253" s="40"/>
      <c r="I253" s="196"/>
      <c r="J253" s="40"/>
      <c r="K253" s="40"/>
      <c r="L253" s="43"/>
      <c r="M253" s="197"/>
      <c r="N253" s="198"/>
      <c r="O253" s="68"/>
      <c r="P253" s="68"/>
      <c r="Q253" s="68"/>
      <c r="R253" s="68"/>
      <c r="S253" s="68"/>
      <c r="T253" s="68"/>
      <c r="U253" s="69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21" t="s">
        <v>219</v>
      </c>
      <c r="AU253" s="21" t="s">
        <v>83</v>
      </c>
    </row>
    <row r="254" spans="1:65" s="14" customFormat="1" ht="11.25">
      <c r="B254" s="211"/>
      <c r="C254" s="212"/>
      <c r="D254" s="194" t="s">
        <v>221</v>
      </c>
      <c r="E254" s="213" t="s">
        <v>18</v>
      </c>
      <c r="F254" s="214" t="s">
        <v>1018</v>
      </c>
      <c r="G254" s="212"/>
      <c r="H254" s="215">
        <v>106.44</v>
      </c>
      <c r="I254" s="216"/>
      <c r="J254" s="212"/>
      <c r="K254" s="212"/>
      <c r="L254" s="217"/>
      <c r="M254" s="218"/>
      <c r="N254" s="219"/>
      <c r="O254" s="219"/>
      <c r="P254" s="219"/>
      <c r="Q254" s="219"/>
      <c r="R254" s="219"/>
      <c r="S254" s="219"/>
      <c r="T254" s="219"/>
      <c r="U254" s="220"/>
      <c r="AT254" s="221" t="s">
        <v>221</v>
      </c>
      <c r="AU254" s="221" t="s">
        <v>83</v>
      </c>
      <c r="AV254" s="14" t="s">
        <v>80</v>
      </c>
      <c r="AW254" s="14" t="s">
        <v>33</v>
      </c>
      <c r="AX254" s="14" t="s">
        <v>76</v>
      </c>
      <c r="AY254" s="221" t="s">
        <v>208</v>
      </c>
    </row>
    <row r="255" spans="1:65" s="2" customFormat="1" ht="24.2" customHeight="1">
      <c r="A255" s="38"/>
      <c r="B255" s="39"/>
      <c r="C255" s="182" t="s">
        <v>412</v>
      </c>
      <c r="D255" s="182" t="s">
        <v>212</v>
      </c>
      <c r="E255" s="183" t="s">
        <v>1249</v>
      </c>
      <c r="F255" s="184" t="s">
        <v>1250</v>
      </c>
      <c r="G255" s="185" t="s">
        <v>129</v>
      </c>
      <c r="H255" s="186">
        <v>8.01</v>
      </c>
      <c r="I255" s="187"/>
      <c r="J255" s="186">
        <f>ROUND(I255*H255,2)</f>
        <v>0</v>
      </c>
      <c r="K255" s="184" t="s">
        <v>215</v>
      </c>
      <c r="L255" s="43"/>
      <c r="M255" s="188" t="s">
        <v>18</v>
      </c>
      <c r="N255" s="189" t="s">
        <v>42</v>
      </c>
      <c r="O255" s="68"/>
      <c r="P255" s="190">
        <f>O255*H255</f>
        <v>0</v>
      </c>
      <c r="Q255" s="190">
        <v>7.8499999999999993E-3</v>
      </c>
      <c r="R255" s="190">
        <f>Q255*H255</f>
        <v>6.287849999999999E-2</v>
      </c>
      <c r="S255" s="190">
        <v>0</v>
      </c>
      <c r="T255" s="190">
        <f>S255*H255</f>
        <v>0</v>
      </c>
      <c r="U255" s="191" t="s">
        <v>18</v>
      </c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2" t="s">
        <v>89</v>
      </c>
      <c r="AT255" s="192" t="s">
        <v>212</v>
      </c>
      <c r="AU255" s="192" t="s">
        <v>83</v>
      </c>
      <c r="AY255" s="21" t="s">
        <v>208</v>
      </c>
      <c r="BE255" s="193">
        <f>IF(N255="základní",J255,0)</f>
        <v>0</v>
      </c>
      <c r="BF255" s="193">
        <f>IF(N255="snížená",J255,0)</f>
        <v>0</v>
      </c>
      <c r="BG255" s="193">
        <f>IF(N255="zákl. přenesená",J255,0)</f>
        <v>0</v>
      </c>
      <c r="BH255" s="193">
        <f>IF(N255="sníž. přenesená",J255,0)</f>
        <v>0</v>
      </c>
      <c r="BI255" s="193">
        <f>IF(N255="nulová",J255,0)</f>
        <v>0</v>
      </c>
      <c r="BJ255" s="21" t="s">
        <v>76</v>
      </c>
      <c r="BK255" s="193">
        <f>ROUND(I255*H255,2)</f>
        <v>0</v>
      </c>
      <c r="BL255" s="21" t="s">
        <v>89</v>
      </c>
      <c r="BM255" s="192" t="s">
        <v>1251</v>
      </c>
    </row>
    <row r="256" spans="1:65" s="2" customFormat="1" ht="29.25">
      <c r="A256" s="38"/>
      <c r="B256" s="39"/>
      <c r="C256" s="40"/>
      <c r="D256" s="194" t="s">
        <v>217</v>
      </c>
      <c r="E256" s="40"/>
      <c r="F256" s="195" t="s">
        <v>1252</v>
      </c>
      <c r="G256" s="40"/>
      <c r="H256" s="40"/>
      <c r="I256" s="196"/>
      <c r="J256" s="40"/>
      <c r="K256" s="40"/>
      <c r="L256" s="43"/>
      <c r="M256" s="197"/>
      <c r="N256" s="198"/>
      <c r="O256" s="68"/>
      <c r="P256" s="68"/>
      <c r="Q256" s="68"/>
      <c r="R256" s="68"/>
      <c r="S256" s="68"/>
      <c r="T256" s="68"/>
      <c r="U256" s="69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21" t="s">
        <v>217</v>
      </c>
      <c r="AU256" s="21" t="s">
        <v>83</v>
      </c>
    </row>
    <row r="257" spans="1:65" s="2" customFormat="1" ht="11.25">
      <c r="A257" s="38"/>
      <c r="B257" s="39"/>
      <c r="C257" s="40"/>
      <c r="D257" s="199" t="s">
        <v>219</v>
      </c>
      <c r="E257" s="40"/>
      <c r="F257" s="200" t="s">
        <v>1253</v>
      </c>
      <c r="G257" s="40"/>
      <c r="H257" s="40"/>
      <c r="I257" s="196"/>
      <c r="J257" s="40"/>
      <c r="K257" s="40"/>
      <c r="L257" s="43"/>
      <c r="M257" s="197"/>
      <c r="N257" s="198"/>
      <c r="O257" s="68"/>
      <c r="P257" s="68"/>
      <c r="Q257" s="68"/>
      <c r="R257" s="68"/>
      <c r="S257" s="68"/>
      <c r="T257" s="68"/>
      <c r="U257" s="69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21" t="s">
        <v>219</v>
      </c>
      <c r="AU257" s="21" t="s">
        <v>83</v>
      </c>
    </row>
    <row r="258" spans="1:65" s="13" customFormat="1" ht="11.25">
      <c r="B258" s="201"/>
      <c r="C258" s="202"/>
      <c r="D258" s="194" t="s">
        <v>221</v>
      </c>
      <c r="E258" s="203" t="s">
        <v>18</v>
      </c>
      <c r="F258" s="204" t="s">
        <v>1169</v>
      </c>
      <c r="G258" s="202"/>
      <c r="H258" s="203" t="s">
        <v>18</v>
      </c>
      <c r="I258" s="205"/>
      <c r="J258" s="202"/>
      <c r="K258" s="202"/>
      <c r="L258" s="206"/>
      <c r="M258" s="207"/>
      <c r="N258" s="208"/>
      <c r="O258" s="208"/>
      <c r="P258" s="208"/>
      <c r="Q258" s="208"/>
      <c r="R258" s="208"/>
      <c r="S258" s="208"/>
      <c r="T258" s="208"/>
      <c r="U258" s="209"/>
      <c r="AT258" s="210" t="s">
        <v>221</v>
      </c>
      <c r="AU258" s="210" t="s">
        <v>83</v>
      </c>
      <c r="AV258" s="13" t="s">
        <v>76</v>
      </c>
      <c r="AW258" s="13" t="s">
        <v>33</v>
      </c>
      <c r="AX258" s="13" t="s">
        <v>71</v>
      </c>
      <c r="AY258" s="210" t="s">
        <v>208</v>
      </c>
    </row>
    <row r="259" spans="1:65" s="14" customFormat="1" ht="11.25">
      <c r="B259" s="211"/>
      <c r="C259" s="212"/>
      <c r="D259" s="194" t="s">
        <v>221</v>
      </c>
      <c r="E259" s="213" t="s">
        <v>18</v>
      </c>
      <c r="F259" s="214" t="s">
        <v>1254</v>
      </c>
      <c r="G259" s="212"/>
      <c r="H259" s="215">
        <v>1.95</v>
      </c>
      <c r="I259" s="216"/>
      <c r="J259" s="212"/>
      <c r="K259" s="212"/>
      <c r="L259" s="217"/>
      <c r="M259" s="218"/>
      <c r="N259" s="219"/>
      <c r="O259" s="219"/>
      <c r="P259" s="219"/>
      <c r="Q259" s="219"/>
      <c r="R259" s="219"/>
      <c r="S259" s="219"/>
      <c r="T259" s="219"/>
      <c r="U259" s="220"/>
      <c r="AT259" s="221" t="s">
        <v>221</v>
      </c>
      <c r="AU259" s="221" t="s">
        <v>83</v>
      </c>
      <c r="AV259" s="14" t="s">
        <v>80</v>
      </c>
      <c r="AW259" s="14" t="s">
        <v>33</v>
      </c>
      <c r="AX259" s="14" t="s">
        <v>71</v>
      </c>
      <c r="AY259" s="221" t="s">
        <v>208</v>
      </c>
    </row>
    <row r="260" spans="1:65" s="13" customFormat="1" ht="11.25">
      <c r="B260" s="201"/>
      <c r="C260" s="202"/>
      <c r="D260" s="194" t="s">
        <v>221</v>
      </c>
      <c r="E260" s="203" t="s">
        <v>18</v>
      </c>
      <c r="F260" s="204" t="s">
        <v>1171</v>
      </c>
      <c r="G260" s="202"/>
      <c r="H260" s="203" t="s">
        <v>18</v>
      </c>
      <c r="I260" s="205"/>
      <c r="J260" s="202"/>
      <c r="K260" s="202"/>
      <c r="L260" s="206"/>
      <c r="M260" s="207"/>
      <c r="N260" s="208"/>
      <c r="O260" s="208"/>
      <c r="P260" s="208"/>
      <c r="Q260" s="208"/>
      <c r="R260" s="208"/>
      <c r="S260" s="208"/>
      <c r="T260" s="208"/>
      <c r="U260" s="209"/>
      <c r="AT260" s="210" t="s">
        <v>221</v>
      </c>
      <c r="AU260" s="210" t="s">
        <v>83</v>
      </c>
      <c r="AV260" s="13" t="s">
        <v>76</v>
      </c>
      <c r="AW260" s="13" t="s">
        <v>33</v>
      </c>
      <c r="AX260" s="13" t="s">
        <v>71</v>
      </c>
      <c r="AY260" s="210" t="s">
        <v>208</v>
      </c>
    </row>
    <row r="261" spans="1:65" s="14" customFormat="1" ht="11.25">
      <c r="B261" s="211"/>
      <c r="C261" s="212"/>
      <c r="D261" s="194" t="s">
        <v>221</v>
      </c>
      <c r="E261" s="213" t="s">
        <v>18</v>
      </c>
      <c r="F261" s="214" t="s">
        <v>1255</v>
      </c>
      <c r="G261" s="212"/>
      <c r="H261" s="215">
        <v>2.16</v>
      </c>
      <c r="I261" s="216"/>
      <c r="J261" s="212"/>
      <c r="K261" s="212"/>
      <c r="L261" s="217"/>
      <c r="M261" s="218"/>
      <c r="N261" s="219"/>
      <c r="O261" s="219"/>
      <c r="P261" s="219"/>
      <c r="Q261" s="219"/>
      <c r="R261" s="219"/>
      <c r="S261" s="219"/>
      <c r="T261" s="219"/>
      <c r="U261" s="220"/>
      <c r="AT261" s="221" t="s">
        <v>221</v>
      </c>
      <c r="AU261" s="221" t="s">
        <v>83</v>
      </c>
      <c r="AV261" s="14" t="s">
        <v>80</v>
      </c>
      <c r="AW261" s="14" t="s">
        <v>33</v>
      </c>
      <c r="AX261" s="14" t="s">
        <v>71</v>
      </c>
      <c r="AY261" s="221" t="s">
        <v>208</v>
      </c>
    </row>
    <row r="262" spans="1:65" s="13" customFormat="1" ht="11.25">
      <c r="B262" s="201"/>
      <c r="C262" s="202"/>
      <c r="D262" s="194" t="s">
        <v>221</v>
      </c>
      <c r="E262" s="203" t="s">
        <v>18</v>
      </c>
      <c r="F262" s="204" t="s">
        <v>1173</v>
      </c>
      <c r="G262" s="202"/>
      <c r="H262" s="203" t="s">
        <v>18</v>
      </c>
      <c r="I262" s="205"/>
      <c r="J262" s="202"/>
      <c r="K262" s="202"/>
      <c r="L262" s="206"/>
      <c r="M262" s="207"/>
      <c r="N262" s="208"/>
      <c r="O262" s="208"/>
      <c r="P262" s="208"/>
      <c r="Q262" s="208"/>
      <c r="R262" s="208"/>
      <c r="S262" s="208"/>
      <c r="T262" s="208"/>
      <c r="U262" s="209"/>
      <c r="AT262" s="210" t="s">
        <v>221</v>
      </c>
      <c r="AU262" s="210" t="s">
        <v>83</v>
      </c>
      <c r="AV262" s="13" t="s">
        <v>76</v>
      </c>
      <c r="AW262" s="13" t="s">
        <v>33</v>
      </c>
      <c r="AX262" s="13" t="s">
        <v>71</v>
      </c>
      <c r="AY262" s="210" t="s">
        <v>208</v>
      </c>
    </row>
    <row r="263" spans="1:65" s="14" customFormat="1" ht="11.25">
      <c r="B263" s="211"/>
      <c r="C263" s="212"/>
      <c r="D263" s="194" t="s">
        <v>221</v>
      </c>
      <c r="E263" s="213" t="s">
        <v>18</v>
      </c>
      <c r="F263" s="214" t="s">
        <v>1256</v>
      </c>
      <c r="G263" s="212"/>
      <c r="H263" s="215">
        <v>0.45</v>
      </c>
      <c r="I263" s="216"/>
      <c r="J263" s="212"/>
      <c r="K263" s="212"/>
      <c r="L263" s="217"/>
      <c r="M263" s="218"/>
      <c r="N263" s="219"/>
      <c r="O263" s="219"/>
      <c r="P263" s="219"/>
      <c r="Q263" s="219"/>
      <c r="R263" s="219"/>
      <c r="S263" s="219"/>
      <c r="T263" s="219"/>
      <c r="U263" s="220"/>
      <c r="AT263" s="221" t="s">
        <v>221</v>
      </c>
      <c r="AU263" s="221" t="s">
        <v>83</v>
      </c>
      <c r="AV263" s="14" t="s">
        <v>80</v>
      </c>
      <c r="AW263" s="14" t="s">
        <v>33</v>
      </c>
      <c r="AX263" s="14" t="s">
        <v>71</v>
      </c>
      <c r="AY263" s="221" t="s">
        <v>208</v>
      </c>
    </row>
    <row r="264" spans="1:65" s="13" customFormat="1" ht="11.25">
      <c r="B264" s="201"/>
      <c r="C264" s="202"/>
      <c r="D264" s="194" t="s">
        <v>221</v>
      </c>
      <c r="E264" s="203" t="s">
        <v>18</v>
      </c>
      <c r="F264" s="204" t="s">
        <v>1175</v>
      </c>
      <c r="G264" s="202"/>
      <c r="H264" s="203" t="s">
        <v>18</v>
      </c>
      <c r="I264" s="205"/>
      <c r="J264" s="202"/>
      <c r="K264" s="202"/>
      <c r="L264" s="206"/>
      <c r="M264" s="207"/>
      <c r="N264" s="208"/>
      <c r="O264" s="208"/>
      <c r="P264" s="208"/>
      <c r="Q264" s="208"/>
      <c r="R264" s="208"/>
      <c r="S264" s="208"/>
      <c r="T264" s="208"/>
      <c r="U264" s="209"/>
      <c r="AT264" s="210" t="s">
        <v>221</v>
      </c>
      <c r="AU264" s="210" t="s">
        <v>83</v>
      </c>
      <c r="AV264" s="13" t="s">
        <v>76</v>
      </c>
      <c r="AW264" s="13" t="s">
        <v>33</v>
      </c>
      <c r="AX264" s="13" t="s">
        <v>71</v>
      </c>
      <c r="AY264" s="210" t="s">
        <v>208</v>
      </c>
    </row>
    <row r="265" spans="1:65" s="14" customFormat="1" ht="11.25">
      <c r="B265" s="211"/>
      <c r="C265" s="212"/>
      <c r="D265" s="194" t="s">
        <v>221</v>
      </c>
      <c r="E265" s="213" t="s">
        <v>18</v>
      </c>
      <c r="F265" s="214" t="s">
        <v>1257</v>
      </c>
      <c r="G265" s="212"/>
      <c r="H265" s="215">
        <v>3.45</v>
      </c>
      <c r="I265" s="216"/>
      <c r="J265" s="212"/>
      <c r="K265" s="212"/>
      <c r="L265" s="217"/>
      <c r="M265" s="218"/>
      <c r="N265" s="219"/>
      <c r="O265" s="219"/>
      <c r="P265" s="219"/>
      <c r="Q265" s="219"/>
      <c r="R265" s="219"/>
      <c r="S265" s="219"/>
      <c r="T265" s="219"/>
      <c r="U265" s="220"/>
      <c r="AT265" s="221" t="s">
        <v>221</v>
      </c>
      <c r="AU265" s="221" t="s">
        <v>83</v>
      </c>
      <c r="AV265" s="14" t="s">
        <v>80</v>
      </c>
      <c r="AW265" s="14" t="s">
        <v>33</v>
      </c>
      <c r="AX265" s="14" t="s">
        <v>71</v>
      </c>
      <c r="AY265" s="221" t="s">
        <v>208</v>
      </c>
    </row>
    <row r="266" spans="1:65" s="16" customFormat="1" ht="11.25">
      <c r="B266" s="233"/>
      <c r="C266" s="234"/>
      <c r="D266" s="194" t="s">
        <v>221</v>
      </c>
      <c r="E266" s="235" t="s">
        <v>18</v>
      </c>
      <c r="F266" s="236" t="s">
        <v>247</v>
      </c>
      <c r="G266" s="234"/>
      <c r="H266" s="237">
        <v>8.01</v>
      </c>
      <c r="I266" s="238"/>
      <c r="J266" s="234"/>
      <c r="K266" s="234"/>
      <c r="L266" s="239"/>
      <c r="M266" s="240"/>
      <c r="N266" s="241"/>
      <c r="O266" s="241"/>
      <c r="P266" s="241"/>
      <c r="Q266" s="241"/>
      <c r="R266" s="241"/>
      <c r="S266" s="241"/>
      <c r="T266" s="241"/>
      <c r="U266" s="242"/>
      <c r="AT266" s="243" t="s">
        <v>221</v>
      </c>
      <c r="AU266" s="243" t="s">
        <v>83</v>
      </c>
      <c r="AV266" s="16" t="s">
        <v>89</v>
      </c>
      <c r="AW266" s="16" t="s">
        <v>33</v>
      </c>
      <c r="AX266" s="16" t="s">
        <v>76</v>
      </c>
      <c r="AY266" s="243" t="s">
        <v>208</v>
      </c>
    </row>
    <row r="267" spans="1:65" s="12" customFormat="1" ht="22.9" customHeight="1">
      <c r="B267" s="166"/>
      <c r="C267" s="167"/>
      <c r="D267" s="168" t="s">
        <v>70</v>
      </c>
      <c r="E267" s="180" t="s">
        <v>89</v>
      </c>
      <c r="F267" s="180" t="s">
        <v>1258</v>
      </c>
      <c r="G267" s="167"/>
      <c r="H267" s="167"/>
      <c r="I267" s="170"/>
      <c r="J267" s="181">
        <f>BK267</f>
        <v>0</v>
      </c>
      <c r="K267" s="167"/>
      <c r="L267" s="172"/>
      <c r="M267" s="173"/>
      <c r="N267" s="174"/>
      <c r="O267" s="174"/>
      <c r="P267" s="175">
        <f>P268</f>
        <v>0</v>
      </c>
      <c r="Q267" s="174"/>
      <c r="R267" s="175">
        <f>R268</f>
        <v>0.98472000000000004</v>
      </c>
      <c r="S267" s="174"/>
      <c r="T267" s="175">
        <f>T268</f>
        <v>0</v>
      </c>
      <c r="U267" s="176"/>
      <c r="AR267" s="177" t="s">
        <v>76</v>
      </c>
      <c r="AT267" s="178" t="s">
        <v>70</v>
      </c>
      <c r="AU267" s="178" t="s">
        <v>76</v>
      </c>
      <c r="AY267" s="177" t="s">
        <v>208</v>
      </c>
      <c r="BK267" s="179">
        <f>BK268</f>
        <v>0</v>
      </c>
    </row>
    <row r="268" spans="1:65" s="12" customFormat="1" ht="20.85" customHeight="1">
      <c r="B268" s="166"/>
      <c r="C268" s="167"/>
      <c r="D268" s="168" t="s">
        <v>70</v>
      </c>
      <c r="E268" s="180" t="s">
        <v>621</v>
      </c>
      <c r="F268" s="180" t="s">
        <v>1259</v>
      </c>
      <c r="G268" s="167"/>
      <c r="H268" s="167"/>
      <c r="I268" s="170"/>
      <c r="J268" s="181">
        <f>BK268</f>
        <v>0</v>
      </c>
      <c r="K268" s="167"/>
      <c r="L268" s="172"/>
      <c r="M268" s="173"/>
      <c r="N268" s="174"/>
      <c r="O268" s="174"/>
      <c r="P268" s="175">
        <f>SUM(P269:P281)</f>
        <v>0</v>
      </c>
      <c r="Q268" s="174"/>
      <c r="R268" s="175">
        <f>SUM(R269:R281)</f>
        <v>0.98472000000000004</v>
      </c>
      <c r="S268" s="174"/>
      <c r="T268" s="175">
        <f>SUM(T269:T281)</f>
        <v>0</v>
      </c>
      <c r="U268" s="176"/>
      <c r="AR268" s="177" t="s">
        <v>76</v>
      </c>
      <c r="AT268" s="178" t="s">
        <v>70</v>
      </c>
      <c r="AU268" s="178" t="s">
        <v>80</v>
      </c>
      <c r="AY268" s="177" t="s">
        <v>208</v>
      </c>
      <c r="BK268" s="179">
        <f>SUM(BK269:BK281)</f>
        <v>0</v>
      </c>
    </row>
    <row r="269" spans="1:65" s="2" customFormat="1" ht="21.75" customHeight="1">
      <c r="A269" s="38"/>
      <c r="B269" s="39"/>
      <c r="C269" s="182" t="s">
        <v>420</v>
      </c>
      <c r="D269" s="182" t="s">
        <v>212</v>
      </c>
      <c r="E269" s="183" t="s">
        <v>1260</v>
      </c>
      <c r="F269" s="184" t="s">
        <v>1261</v>
      </c>
      <c r="G269" s="185" t="s">
        <v>402</v>
      </c>
      <c r="H269" s="186">
        <v>24</v>
      </c>
      <c r="I269" s="187"/>
      <c r="J269" s="186">
        <f>ROUND(I269*H269,2)</f>
        <v>0</v>
      </c>
      <c r="K269" s="184" t="s">
        <v>215</v>
      </c>
      <c r="L269" s="43"/>
      <c r="M269" s="188" t="s">
        <v>18</v>
      </c>
      <c r="N269" s="189" t="s">
        <v>42</v>
      </c>
      <c r="O269" s="68"/>
      <c r="P269" s="190">
        <f>O269*H269</f>
        <v>0</v>
      </c>
      <c r="Q269" s="190">
        <v>2.9929999999999998E-2</v>
      </c>
      <c r="R269" s="190">
        <f>Q269*H269</f>
        <v>0.71831999999999996</v>
      </c>
      <c r="S269" s="190">
        <v>0</v>
      </c>
      <c r="T269" s="190">
        <f>S269*H269</f>
        <v>0</v>
      </c>
      <c r="U269" s="191" t="s">
        <v>18</v>
      </c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2" t="s">
        <v>89</v>
      </c>
      <c r="AT269" s="192" t="s">
        <v>212</v>
      </c>
      <c r="AU269" s="192" t="s">
        <v>83</v>
      </c>
      <c r="AY269" s="21" t="s">
        <v>208</v>
      </c>
      <c r="BE269" s="193">
        <f>IF(N269="základní",J269,0)</f>
        <v>0</v>
      </c>
      <c r="BF269" s="193">
        <f>IF(N269="snížená",J269,0)</f>
        <v>0</v>
      </c>
      <c r="BG269" s="193">
        <f>IF(N269="zákl. přenesená",J269,0)</f>
        <v>0</v>
      </c>
      <c r="BH269" s="193">
        <f>IF(N269="sníž. přenesená",J269,0)</f>
        <v>0</v>
      </c>
      <c r="BI269" s="193">
        <f>IF(N269="nulová",J269,0)</f>
        <v>0</v>
      </c>
      <c r="BJ269" s="21" t="s">
        <v>76</v>
      </c>
      <c r="BK269" s="193">
        <f>ROUND(I269*H269,2)</f>
        <v>0</v>
      </c>
      <c r="BL269" s="21" t="s">
        <v>89</v>
      </c>
      <c r="BM269" s="192" t="s">
        <v>1262</v>
      </c>
    </row>
    <row r="270" spans="1:65" s="2" customFormat="1" ht="19.5">
      <c r="A270" s="38"/>
      <c r="B270" s="39"/>
      <c r="C270" s="40"/>
      <c r="D270" s="194" t="s">
        <v>217</v>
      </c>
      <c r="E270" s="40"/>
      <c r="F270" s="195" t="s">
        <v>1263</v>
      </c>
      <c r="G270" s="40"/>
      <c r="H270" s="40"/>
      <c r="I270" s="196"/>
      <c r="J270" s="40"/>
      <c r="K270" s="40"/>
      <c r="L270" s="43"/>
      <c r="M270" s="197"/>
      <c r="N270" s="198"/>
      <c r="O270" s="68"/>
      <c r="P270" s="68"/>
      <c r="Q270" s="68"/>
      <c r="R270" s="68"/>
      <c r="S270" s="68"/>
      <c r="T270" s="68"/>
      <c r="U270" s="69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21" t="s">
        <v>217</v>
      </c>
      <c r="AU270" s="21" t="s">
        <v>83</v>
      </c>
    </row>
    <row r="271" spans="1:65" s="2" customFormat="1" ht="11.25">
      <c r="A271" s="38"/>
      <c r="B271" s="39"/>
      <c r="C271" s="40"/>
      <c r="D271" s="199" t="s">
        <v>219</v>
      </c>
      <c r="E271" s="40"/>
      <c r="F271" s="200" t="s">
        <v>1264</v>
      </c>
      <c r="G271" s="40"/>
      <c r="H271" s="40"/>
      <c r="I271" s="196"/>
      <c r="J271" s="40"/>
      <c r="K271" s="40"/>
      <c r="L271" s="43"/>
      <c r="M271" s="197"/>
      <c r="N271" s="198"/>
      <c r="O271" s="68"/>
      <c r="P271" s="68"/>
      <c r="Q271" s="68"/>
      <c r="R271" s="68"/>
      <c r="S271" s="68"/>
      <c r="T271" s="68"/>
      <c r="U271" s="69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21" t="s">
        <v>219</v>
      </c>
      <c r="AU271" s="21" t="s">
        <v>83</v>
      </c>
    </row>
    <row r="272" spans="1:65" s="13" customFormat="1" ht="11.25">
      <c r="B272" s="201"/>
      <c r="C272" s="202"/>
      <c r="D272" s="194" t="s">
        <v>221</v>
      </c>
      <c r="E272" s="203" t="s">
        <v>18</v>
      </c>
      <c r="F272" s="204" t="s">
        <v>1265</v>
      </c>
      <c r="G272" s="202"/>
      <c r="H272" s="203" t="s">
        <v>18</v>
      </c>
      <c r="I272" s="205"/>
      <c r="J272" s="202"/>
      <c r="K272" s="202"/>
      <c r="L272" s="206"/>
      <c r="M272" s="207"/>
      <c r="N272" s="208"/>
      <c r="O272" s="208"/>
      <c r="P272" s="208"/>
      <c r="Q272" s="208"/>
      <c r="R272" s="208"/>
      <c r="S272" s="208"/>
      <c r="T272" s="208"/>
      <c r="U272" s="209"/>
      <c r="AT272" s="210" t="s">
        <v>221</v>
      </c>
      <c r="AU272" s="210" t="s">
        <v>83</v>
      </c>
      <c r="AV272" s="13" t="s">
        <v>76</v>
      </c>
      <c r="AW272" s="13" t="s">
        <v>33</v>
      </c>
      <c r="AX272" s="13" t="s">
        <v>71</v>
      </c>
      <c r="AY272" s="210" t="s">
        <v>208</v>
      </c>
    </row>
    <row r="273" spans="1:65" s="14" customFormat="1" ht="11.25">
      <c r="B273" s="211"/>
      <c r="C273" s="212"/>
      <c r="D273" s="194" t="s">
        <v>221</v>
      </c>
      <c r="E273" s="213" t="s">
        <v>18</v>
      </c>
      <c r="F273" s="214" t="s">
        <v>1266</v>
      </c>
      <c r="G273" s="212"/>
      <c r="H273" s="215">
        <v>10</v>
      </c>
      <c r="I273" s="216"/>
      <c r="J273" s="212"/>
      <c r="K273" s="212"/>
      <c r="L273" s="217"/>
      <c r="M273" s="218"/>
      <c r="N273" s="219"/>
      <c r="O273" s="219"/>
      <c r="P273" s="219"/>
      <c r="Q273" s="219"/>
      <c r="R273" s="219"/>
      <c r="S273" s="219"/>
      <c r="T273" s="219"/>
      <c r="U273" s="220"/>
      <c r="AT273" s="221" t="s">
        <v>221</v>
      </c>
      <c r="AU273" s="221" t="s">
        <v>83</v>
      </c>
      <c r="AV273" s="14" t="s">
        <v>80</v>
      </c>
      <c r="AW273" s="14" t="s">
        <v>33</v>
      </c>
      <c r="AX273" s="14" t="s">
        <v>71</v>
      </c>
      <c r="AY273" s="221" t="s">
        <v>208</v>
      </c>
    </row>
    <row r="274" spans="1:65" s="14" customFormat="1" ht="11.25">
      <c r="B274" s="211"/>
      <c r="C274" s="212"/>
      <c r="D274" s="194" t="s">
        <v>221</v>
      </c>
      <c r="E274" s="213" t="s">
        <v>18</v>
      </c>
      <c r="F274" s="214" t="s">
        <v>1267</v>
      </c>
      <c r="G274" s="212"/>
      <c r="H274" s="215">
        <v>12</v>
      </c>
      <c r="I274" s="216"/>
      <c r="J274" s="212"/>
      <c r="K274" s="212"/>
      <c r="L274" s="217"/>
      <c r="M274" s="218"/>
      <c r="N274" s="219"/>
      <c r="O274" s="219"/>
      <c r="P274" s="219"/>
      <c r="Q274" s="219"/>
      <c r="R274" s="219"/>
      <c r="S274" s="219"/>
      <c r="T274" s="219"/>
      <c r="U274" s="220"/>
      <c r="AT274" s="221" t="s">
        <v>221</v>
      </c>
      <c r="AU274" s="221" t="s">
        <v>83</v>
      </c>
      <c r="AV274" s="14" t="s">
        <v>80</v>
      </c>
      <c r="AW274" s="14" t="s">
        <v>33</v>
      </c>
      <c r="AX274" s="14" t="s">
        <v>71</v>
      </c>
      <c r="AY274" s="221" t="s">
        <v>208</v>
      </c>
    </row>
    <row r="275" spans="1:65" s="14" customFormat="1" ht="11.25">
      <c r="B275" s="211"/>
      <c r="C275" s="212"/>
      <c r="D275" s="194" t="s">
        <v>221</v>
      </c>
      <c r="E275" s="213" t="s">
        <v>18</v>
      </c>
      <c r="F275" s="214" t="s">
        <v>1268</v>
      </c>
      <c r="G275" s="212"/>
      <c r="H275" s="215">
        <v>2</v>
      </c>
      <c r="I275" s="216"/>
      <c r="J275" s="212"/>
      <c r="K275" s="212"/>
      <c r="L275" s="217"/>
      <c r="M275" s="218"/>
      <c r="N275" s="219"/>
      <c r="O275" s="219"/>
      <c r="P275" s="219"/>
      <c r="Q275" s="219"/>
      <c r="R275" s="219"/>
      <c r="S275" s="219"/>
      <c r="T275" s="219"/>
      <c r="U275" s="220"/>
      <c r="AT275" s="221" t="s">
        <v>221</v>
      </c>
      <c r="AU275" s="221" t="s">
        <v>83</v>
      </c>
      <c r="AV275" s="14" t="s">
        <v>80</v>
      </c>
      <c r="AW275" s="14" t="s">
        <v>33</v>
      </c>
      <c r="AX275" s="14" t="s">
        <v>71</v>
      </c>
      <c r="AY275" s="221" t="s">
        <v>208</v>
      </c>
    </row>
    <row r="276" spans="1:65" s="16" customFormat="1" ht="11.25">
      <c r="B276" s="233"/>
      <c r="C276" s="234"/>
      <c r="D276" s="194" t="s">
        <v>221</v>
      </c>
      <c r="E276" s="235" t="s">
        <v>18</v>
      </c>
      <c r="F276" s="236" t="s">
        <v>247</v>
      </c>
      <c r="G276" s="234"/>
      <c r="H276" s="237">
        <v>24</v>
      </c>
      <c r="I276" s="238"/>
      <c r="J276" s="234"/>
      <c r="K276" s="234"/>
      <c r="L276" s="239"/>
      <c r="M276" s="240"/>
      <c r="N276" s="241"/>
      <c r="O276" s="241"/>
      <c r="P276" s="241"/>
      <c r="Q276" s="241"/>
      <c r="R276" s="241"/>
      <c r="S276" s="241"/>
      <c r="T276" s="241"/>
      <c r="U276" s="242"/>
      <c r="AT276" s="243" t="s">
        <v>221</v>
      </c>
      <c r="AU276" s="243" t="s">
        <v>83</v>
      </c>
      <c r="AV276" s="16" t="s">
        <v>89</v>
      </c>
      <c r="AW276" s="16" t="s">
        <v>33</v>
      </c>
      <c r="AX276" s="16" t="s">
        <v>76</v>
      </c>
      <c r="AY276" s="243" t="s">
        <v>208</v>
      </c>
    </row>
    <row r="277" spans="1:65" s="2" customFormat="1" ht="24.2" customHeight="1">
      <c r="A277" s="38"/>
      <c r="B277" s="39"/>
      <c r="C277" s="182" t="s">
        <v>428</v>
      </c>
      <c r="D277" s="182" t="s">
        <v>212</v>
      </c>
      <c r="E277" s="183" t="s">
        <v>1269</v>
      </c>
      <c r="F277" s="184" t="s">
        <v>1270</v>
      </c>
      <c r="G277" s="185" t="s">
        <v>402</v>
      </c>
      <c r="H277" s="186">
        <v>4</v>
      </c>
      <c r="I277" s="187"/>
      <c r="J277" s="186">
        <f>ROUND(I277*H277,2)</f>
        <v>0</v>
      </c>
      <c r="K277" s="184" t="s">
        <v>215</v>
      </c>
      <c r="L277" s="43"/>
      <c r="M277" s="188" t="s">
        <v>18</v>
      </c>
      <c r="N277" s="189" t="s">
        <v>42</v>
      </c>
      <c r="O277" s="68"/>
      <c r="P277" s="190">
        <f>O277*H277</f>
        <v>0</v>
      </c>
      <c r="Q277" s="190">
        <v>6.6600000000000006E-2</v>
      </c>
      <c r="R277" s="190">
        <f>Q277*H277</f>
        <v>0.26640000000000003</v>
      </c>
      <c r="S277" s="190">
        <v>0</v>
      </c>
      <c r="T277" s="190">
        <f>S277*H277</f>
        <v>0</v>
      </c>
      <c r="U277" s="191" t="s">
        <v>18</v>
      </c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2" t="s">
        <v>89</v>
      </c>
      <c r="AT277" s="192" t="s">
        <v>212</v>
      </c>
      <c r="AU277" s="192" t="s">
        <v>83</v>
      </c>
      <c r="AY277" s="21" t="s">
        <v>208</v>
      </c>
      <c r="BE277" s="193">
        <f>IF(N277="základní",J277,0)</f>
        <v>0</v>
      </c>
      <c r="BF277" s="193">
        <f>IF(N277="snížená",J277,0)</f>
        <v>0</v>
      </c>
      <c r="BG277" s="193">
        <f>IF(N277="zákl. přenesená",J277,0)</f>
        <v>0</v>
      </c>
      <c r="BH277" s="193">
        <f>IF(N277="sníž. přenesená",J277,0)</f>
        <v>0</v>
      </c>
      <c r="BI277" s="193">
        <f>IF(N277="nulová",J277,0)</f>
        <v>0</v>
      </c>
      <c r="BJ277" s="21" t="s">
        <v>76</v>
      </c>
      <c r="BK277" s="193">
        <f>ROUND(I277*H277,2)</f>
        <v>0</v>
      </c>
      <c r="BL277" s="21" t="s">
        <v>89</v>
      </c>
      <c r="BM277" s="192" t="s">
        <v>1271</v>
      </c>
    </row>
    <row r="278" spans="1:65" s="2" customFormat="1" ht="19.5">
      <c r="A278" s="38"/>
      <c r="B278" s="39"/>
      <c r="C278" s="40"/>
      <c r="D278" s="194" t="s">
        <v>217</v>
      </c>
      <c r="E278" s="40"/>
      <c r="F278" s="195" t="s">
        <v>1272</v>
      </c>
      <c r="G278" s="40"/>
      <c r="H278" s="40"/>
      <c r="I278" s="196"/>
      <c r="J278" s="40"/>
      <c r="K278" s="40"/>
      <c r="L278" s="43"/>
      <c r="M278" s="197"/>
      <c r="N278" s="198"/>
      <c r="O278" s="68"/>
      <c r="P278" s="68"/>
      <c r="Q278" s="68"/>
      <c r="R278" s="68"/>
      <c r="S278" s="68"/>
      <c r="T278" s="68"/>
      <c r="U278" s="69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21" t="s">
        <v>217</v>
      </c>
      <c r="AU278" s="21" t="s">
        <v>83</v>
      </c>
    </row>
    <row r="279" spans="1:65" s="2" customFormat="1" ht="11.25">
      <c r="A279" s="38"/>
      <c r="B279" s="39"/>
      <c r="C279" s="40"/>
      <c r="D279" s="199" t="s">
        <v>219</v>
      </c>
      <c r="E279" s="40"/>
      <c r="F279" s="200" t="s">
        <v>1273</v>
      </c>
      <c r="G279" s="40"/>
      <c r="H279" s="40"/>
      <c r="I279" s="196"/>
      <c r="J279" s="40"/>
      <c r="K279" s="40"/>
      <c r="L279" s="43"/>
      <c r="M279" s="197"/>
      <c r="N279" s="198"/>
      <c r="O279" s="68"/>
      <c r="P279" s="68"/>
      <c r="Q279" s="68"/>
      <c r="R279" s="68"/>
      <c r="S279" s="68"/>
      <c r="T279" s="68"/>
      <c r="U279" s="69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21" t="s">
        <v>219</v>
      </c>
      <c r="AU279" s="21" t="s">
        <v>83</v>
      </c>
    </row>
    <row r="280" spans="1:65" s="13" customFormat="1" ht="11.25">
      <c r="B280" s="201"/>
      <c r="C280" s="202"/>
      <c r="D280" s="194" t="s">
        <v>221</v>
      </c>
      <c r="E280" s="203" t="s">
        <v>18</v>
      </c>
      <c r="F280" s="204" t="s">
        <v>1175</v>
      </c>
      <c r="G280" s="202"/>
      <c r="H280" s="203" t="s">
        <v>18</v>
      </c>
      <c r="I280" s="205"/>
      <c r="J280" s="202"/>
      <c r="K280" s="202"/>
      <c r="L280" s="206"/>
      <c r="M280" s="207"/>
      <c r="N280" s="208"/>
      <c r="O280" s="208"/>
      <c r="P280" s="208"/>
      <c r="Q280" s="208"/>
      <c r="R280" s="208"/>
      <c r="S280" s="208"/>
      <c r="T280" s="208"/>
      <c r="U280" s="209"/>
      <c r="AT280" s="210" t="s">
        <v>221</v>
      </c>
      <c r="AU280" s="210" t="s">
        <v>83</v>
      </c>
      <c r="AV280" s="13" t="s">
        <v>76</v>
      </c>
      <c r="AW280" s="13" t="s">
        <v>33</v>
      </c>
      <c r="AX280" s="13" t="s">
        <v>71</v>
      </c>
      <c r="AY280" s="210" t="s">
        <v>208</v>
      </c>
    </row>
    <row r="281" spans="1:65" s="14" customFormat="1" ht="11.25">
      <c r="B281" s="211"/>
      <c r="C281" s="212"/>
      <c r="D281" s="194" t="s">
        <v>221</v>
      </c>
      <c r="E281" s="213" t="s">
        <v>18</v>
      </c>
      <c r="F281" s="214" t="s">
        <v>1274</v>
      </c>
      <c r="G281" s="212"/>
      <c r="H281" s="215">
        <v>4</v>
      </c>
      <c r="I281" s="216"/>
      <c r="J281" s="212"/>
      <c r="K281" s="212"/>
      <c r="L281" s="217"/>
      <c r="M281" s="218"/>
      <c r="N281" s="219"/>
      <c r="O281" s="219"/>
      <c r="P281" s="219"/>
      <c r="Q281" s="219"/>
      <c r="R281" s="219"/>
      <c r="S281" s="219"/>
      <c r="T281" s="219"/>
      <c r="U281" s="220"/>
      <c r="AT281" s="221" t="s">
        <v>221</v>
      </c>
      <c r="AU281" s="221" t="s">
        <v>83</v>
      </c>
      <c r="AV281" s="14" t="s">
        <v>80</v>
      </c>
      <c r="AW281" s="14" t="s">
        <v>33</v>
      </c>
      <c r="AX281" s="14" t="s">
        <v>76</v>
      </c>
      <c r="AY281" s="221" t="s">
        <v>208</v>
      </c>
    </row>
    <row r="282" spans="1:65" s="12" customFormat="1" ht="22.9" customHeight="1">
      <c r="B282" s="166"/>
      <c r="C282" s="167"/>
      <c r="D282" s="168" t="s">
        <v>70</v>
      </c>
      <c r="E282" s="180" t="s">
        <v>103</v>
      </c>
      <c r="F282" s="180" t="s">
        <v>209</v>
      </c>
      <c r="G282" s="167"/>
      <c r="H282" s="167"/>
      <c r="I282" s="170"/>
      <c r="J282" s="181">
        <f>BK282</f>
        <v>0</v>
      </c>
      <c r="K282" s="167"/>
      <c r="L282" s="172"/>
      <c r="M282" s="173"/>
      <c r="N282" s="174"/>
      <c r="O282" s="174"/>
      <c r="P282" s="175">
        <f>P283+P429+P460+P553</f>
        <v>0</v>
      </c>
      <c r="Q282" s="174"/>
      <c r="R282" s="175">
        <f>R283+R429+R460+R553</f>
        <v>111.99870519999997</v>
      </c>
      <c r="S282" s="174"/>
      <c r="T282" s="175">
        <f>T283+T429+T460+T553</f>
        <v>5.8563000000000004E-2</v>
      </c>
      <c r="U282" s="176"/>
      <c r="AR282" s="177" t="s">
        <v>76</v>
      </c>
      <c r="AT282" s="178" t="s">
        <v>70</v>
      </c>
      <c r="AU282" s="178" t="s">
        <v>76</v>
      </c>
      <c r="AY282" s="177" t="s">
        <v>208</v>
      </c>
      <c r="BK282" s="179">
        <f>BK283+BK429+BK460+BK553</f>
        <v>0</v>
      </c>
    </row>
    <row r="283" spans="1:65" s="12" customFormat="1" ht="20.85" customHeight="1">
      <c r="B283" s="166"/>
      <c r="C283" s="167"/>
      <c r="D283" s="168" t="s">
        <v>70</v>
      </c>
      <c r="E283" s="180" t="s">
        <v>210</v>
      </c>
      <c r="F283" s="180" t="s">
        <v>211</v>
      </c>
      <c r="G283" s="167"/>
      <c r="H283" s="167"/>
      <c r="I283" s="170"/>
      <c r="J283" s="181">
        <f>BK283</f>
        <v>0</v>
      </c>
      <c r="K283" s="167"/>
      <c r="L283" s="172"/>
      <c r="M283" s="173"/>
      <c r="N283" s="174"/>
      <c r="O283" s="174"/>
      <c r="P283" s="175">
        <f>SUM(P284:P428)</f>
        <v>0</v>
      </c>
      <c r="Q283" s="174"/>
      <c r="R283" s="175">
        <f>SUM(R284:R428)</f>
        <v>15.8581153</v>
      </c>
      <c r="S283" s="174"/>
      <c r="T283" s="175">
        <f>SUM(T284:T428)</f>
        <v>5.8563000000000004E-2</v>
      </c>
      <c r="U283" s="176"/>
      <c r="AR283" s="177" t="s">
        <v>76</v>
      </c>
      <c r="AT283" s="178" t="s">
        <v>70</v>
      </c>
      <c r="AU283" s="178" t="s">
        <v>80</v>
      </c>
      <c r="AY283" s="177" t="s">
        <v>208</v>
      </c>
      <c r="BK283" s="179">
        <f>SUM(BK284:BK428)</f>
        <v>0</v>
      </c>
    </row>
    <row r="284" spans="1:65" s="2" customFormat="1" ht="24.2" customHeight="1">
      <c r="A284" s="38"/>
      <c r="B284" s="39"/>
      <c r="C284" s="182" t="s">
        <v>435</v>
      </c>
      <c r="D284" s="182" t="s">
        <v>212</v>
      </c>
      <c r="E284" s="183" t="s">
        <v>1275</v>
      </c>
      <c r="F284" s="184" t="s">
        <v>1276</v>
      </c>
      <c r="G284" s="185" t="s">
        <v>129</v>
      </c>
      <c r="H284" s="186">
        <v>341.52</v>
      </c>
      <c r="I284" s="187"/>
      <c r="J284" s="186">
        <f>ROUND(I284*H284,2)</f>
        <v>0</v>
      </c>
      <c r="K284" s="184" t="s">
        <v>215</v>
      </c>
      <c r="L284" s="43"/>
      <c r="M284" s="188" t="s">
        <v>18</v>
      </c>
      <c r="N284" s="189" t="s">
        <v>42</v>
      </c>
      <c r="O284" s="68"/>
      <c r="P284" s="190">
        <f>O284*H284</f>
        <v>0</v>
      </c>
      <c r="Q284" s="190">
        <v>2.5999999999999998E-4</v>
      </c>
      <c r="R284" s="190">
        <f>Q284*H284</f>
        <v>8.8795199999999991E-2</v>
      </c>
      <c r="S284" s="190">
        <v>0</v>
      </c>
      <c r="T284" s="190">
        <f>S284*H284</f>
        <v>0</v>
      </c>
      <c r="U284" s="191" t="s">
        <v>18</v>
      </c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2" t="s">
        <v>89</v>
      </c>
      <c r="AT284" s="192" t="s">
        <v>212</v>
      </c>
      <c r="AU284" s="192" t="s">
        <v>83</v>
      </c>
      <c r="AY284" s="21" t="s">
        <v>208</v>
      </c>
      <c r="BE284" s="193">
        <f>IF(N284="základní",J284,0)</f>
        <v>0</v>
      </c>
      <c r="BF284" s="193">
        <f>IF(N284="snížená",J284,0)</f>
        <v>0</v>
      </c>
      <c r="BG284" s="193">
        <f>IF(N284="zákl. přenesená",J284,0)</f>
        <v>0</v>
      </c>
      <c r="BH284" s="193">
        <f>IF(N284="sníž. přenesená",J284,0)</f>
        <v>0</v>
      </c>
      <c r="BI284" s="193">
        <f>IF(N284="nulová",J284,0)</f>
        <v>0</v>
      </c>
      <c r="BJ284" s="21" t="s">
        <v>76</v>
      </c>
      <c r="BK284" s="193">
        <f>ROUND(I284*H284,2)</f>
        <v>0</v>
      </c>
      <c r="BL284" s="21" t="s">
        <v>89</v>
      </c>
      <c r="BM284" s="192" t="s">
        <v>1277</v>
      </c>
    </row>
    <row r="285" spans="1:65" s="2" customFormat="1" ht="19.5">
      <c r="A285" s="38"/>
      <c r="B285" s="39"/>
      <c r="C285" s="40"/>
      <c r="D285" s="194" t="s">
        <v>217</v>
      </c>
      <c r="E285" s="40"/>
      <c r="F285" s="195" t="s">
        <v>1278</v>
      </c>
      <c r="G285" s="40"/>
      <c r="H285" s="40"/>
      <c r="I285" s="196"/>
      <c r="J285" s="40"/>
      <c r="K285" s="40"/>
      <c r="L285" s="43"/>
      <c r="M285" s="197"/>
      <c r="N285" s="198"/>
      <c r="O285" s="68"/>
      <c r="P285" s="68"/>
      <c r="Q285" s="68"/>
      <c r="R285" s="68"/>
      <c r="S285" s="68"/>
      <c r="T285" s="68"/>
      <c r="U285" s="69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21" t="s">
        <v>217</v>
      </c>
      <c r="AU285" s="21" t="s">
        <v>83</v>
      </c>
    </row>
    <row r="286" spans="1:65" s="2" customFormat="1" ht="11.25">
      <c r="A286" s="38"/>
      <c r="B286" s="39"/>
      <c r="C286" s="40"/>
      <c r="D286" s="199" t="s">
        <v>219</v>
      </c>
      <c r="E286" s="40"/>
      <c r="F286" s="200" t="s">
        <v>1279</v>
      </c>
      <c r="G286" s="40"/>
      <c r="H286" s="40"/>
      <c r="I286" s="196"/>
      <c r="J286" s="40"/>
      <c r="K286" s="40"/>
      <c r="L286" s="43"/>
      <c r="M286" s="197"/>
      <c r="N286" s="198"/>
      <c r="O286" s="68"/>
      <c r="P286" s="68"/>
      <c r="Q286" s="68"/>
      <c r="R286" s="68"/>
      <c r="S286" s="68"/>
      <c r="T286" s="68"/>
      <c r="U286" s="69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21" t="s">
        <v>219</v>
      </c>
      <c r="AU286" s="21" t="s">
        <v>83</v>
      </c>
    </row>
    <row r="287" spans="1:65" s="14" customFormat="1" ht="11.25">
      <c r="B287" s="211"/>
      <c r="C287" s="212"/>
      <c r="D287" s="194" t="s">
        <v>221</v>
      </c>
      <c r="E287" s="213" t="s">
        <v>18</v>
      </c>
      <c r="F287" s="214" t="s">
        <v>1280</v>
      </c>
      <c r="G287" s="212"/>
      <c r="H287" s="215">
        <v>330.46</v>
      </c>
      <c r="I287" s="216"/>
      <c r="J287" s="212"/>
      <c r="K287" s="212"/>
      <c r="L287" s="217"/>
      <c r="M287" s="218"/>
      <c r="N287" s="219"/>
      <c r="O287" s="219"/>
      <c r="P287" s="219"/>
      <c r="Q287" s="219"/>
      <c r="R287" s="219"/>
      <c r="S287" s="219"/>
      <c r="T287" s="219"/>
      <c r="U287" s="220"/>
      <c r="AT287" s="221" t="s">
        <v>221</v>
      </c>
      <c r="AU287" s="221" t="s">
        <v>83</v>
      </c>
      <c r="AV287" s="14" t="s">
        <v>80</v>
      </c>
      <c r="AW287" s="14" t="s">
        <v>33</v>
      </c>
      <c r="AX287" s="14" t="s">
        <v>71</v>
      </c>
      <c r="AY287" s="221" t="s">
        <v>208</v>
      </c>
    </row>
    <row r="288" spans="1:65" s="14" customFormat="1" ht="11.25">
      <c r="B288" s="211"/>
      <c r="C288" s="212"/>
      <c r="D288" s="194" t="s">
        <v>221</v>
      </c>
      <c r="E288" s="213" t="s">
        <v>18</v>
      </c>
      <c r="F288" s="214" t="s">
        <v>1281</v>
      </c>
      <c r="G288" s="212"/>
      <c r="H288" s="215">
        <v>11.06</v>
      </c>
      <c r="I288" s="216"/>
      <c r="J288" s="212"/>
      <c r="K288" s="212"/>
      <c r="L288" s="217"/>
      <c r="M288" s="218"/>
      <c r="N288" s="219"/>
      <c r="O288" s="219"/>
      <c r="P288" s="219"/>
      <c r="Q288" s="219"/>
      <c r="R288" s="219"/>
      <c r="S288" s="219"/>
      <c r="T288" s="219"/>
      <c r="U288" s="220"/>
      <c r="AT288" s="221" t="s">
        <v>221</v>
      </c>
      <c r="AU288" s="221" t="s">
        <v>83</v>
      </c>
      <c r="AV288" s="14" t="s">
        <v>80</v>
      </c>
      <c r="AW288" s="14" t="s">
        <v>33</v>
      </c>
      <c r="AX288" s="14" t="s">
        <v>71</v>
      </c>
      <c r="AY288" s="221" t="s">
        <v>208</v>
      </c>
    </row>
    <row r="289" spans="1:65" s="16" customFormat="1" ht="11.25">
      <c r="B289" s="233"/>
      <c r="C289" s="234"/>
      <c r="D289" s="194" t="s">
        <v>221</v>
      </c>
      <c r="E289" s="235" t="s">
        <v>18</v>
      </c>
      <c r="F289" s="236" t="s">
        <v>247</v>
      </c>
      <c r="G289" s="234"/>
      <c r="H289" s="237">
        <v>341.52</v>
      </c>
      <c r="I289" s="238"/>
      <c r="J289" s="234"/>
      <c r="K289" s="234"/>
      <c r="L289" s="239"/>
      <c r="M289" s="240"/>
      <c r="N289" s="241"/>
      <c r="O289" s="241"/>
      <c r="P289" s="241"/>
      <c r="Q289" s="241"/>
      <c r="R289" s="241"/>
      <c r="S289" s="241"/>
      <c r="T289" s="241"/>
      <c r="U289" s="242"/>
      <c r="AT289" s="243" t="s">
        <v>221</v>
      </c>
      <c r="AU289" s="243" t="s">
        <v>83</v>
      </c>
      <c r="AV289" s="16" t="s">
        <v>89</v>
      </c>
      <c r="AW289" s="16" t="s">
        <v>33</v>
      </c>
      <c r="AX289" s="16" t="s">
        <v>76</v>
      </c>
      <c r="AY289" s="243" t="s">
        <v>208</v>
      </c>
    </row>
    <row r="290" spans="1:65" s="2" customFormat="1" ht="21.75" customHeight="1">
      <c r="A290" s="38"/>
      <c r="B290" s="39"/>
      <c r="C290" s="182" t="s">
        <v>443</v>
      </c>
      <c r="D290" s="182" t="s">
        <v>212</v>
      </c>
      <c r="E290" s="183" t="s">
        <v>1282</v>
      </c>
      <c r="F290" s="184" t="s">
        <v>1283</v>
      </c>
      <c r="G290" s="185" t="s">
        <v>129</v>
      </c>
      <c r="H290" s="186">
        <v>11.06</v>
      </c>
      <c r="I290" s="187"/>
      <c r="J290" s="186">
        <f>ROUND(I290*H290,2)</f>
        <v>0</v>
      </c>
      <c r="K290" s="184" t="s">
        <v>215</v>
      </c>
      <c r="L290" s="43"/>
      <c r="M290" s="188" t="s">
        <v>18</v>
      </c>
      <c r="N290" s="189" t="s">
        <v>42</v>
      </c>
      <c r="O290" s="68"/>
      <c r="P290" s="190">
        <f>O290*H290</f>
        <v>0</v>
      </c>
      <c r="Q290" s="190">
        <v>4.3800000000000002E-3</v>
      </c>
      <c r="R290" s="190">
        <f>Q290*H290</f>
        <v>4.8442800000000001E-2</v>
      </c>
      <c r="S290" s="190">
        <v>0</v>
      </c>
      <c r="T290" s="190">
        <f>S290*H290</f>
        <v>0</v>
      </c>
      <c r="U290" s="191" t="s">
        <v>18</v>
      </c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2" t="s">
        <v>89</v>
      </c>
      <c r="AT290" s="192" t="s">
        <v>212</v>
      </c>
      <c r="AU290" s="192" t="s">
        <v>83</v>
      </c>
      <c r="AY290" s="21" t="s">
        <v>208</v>
      </c>
      <c r="BE290" s="193">
        <f>IF(N290="základní",J290,0)</f>
        <v>0</v>
      </c>
      <c r="BF290" s="193">
        <f>IF(N290="snížená",J290,0)</f>
        <v>0</v>
      </c>
      <c r="BG290" s="193">
        <f>IF(N290="zákl. přenesená",J290,0)</f>
        <v>0</v>
      </c>
      <c r="BH290" s="193">
        <f>IF(N290="sníž. přenesená",J290,0)</f>
        <v>0</v>
      </c>
      <c r="BI290" s="193">
        <f>IF(N290="nulová",J290,0)</f>
        <v>0</v>
      </c>
      <c r="BJ290" s="21" t="s">
        <v>76</v>
      </c>
      <c r="BK290" s="193">
        <f>ROUND(I290*H290,2)</f>
        <v>0</v>
      </c>
      <c r="BL290" s="21" t="s">
        <v>89</v>
      </c>
      <c r="BM290" s="192" t="s">
        <v>1284</v>
      </c>
    </row>
    <row r="291" spans="1:65" s="2" customFormat="1" ht="19.5">
      <c r="A291" s="38"/>
      <c r="B291" s="39"/>
      <c r="C291" s="40"/>
      <c r="D291" s="194" t="s">
        <v>217</v>
      </c>
      <c r="E291" s="40"/>
      <c r="F291" s="195" t="s">
        <v>1285</v>
      </c>
      <c r="G291" s="40"/>
      <c r="H291" s="40"/>
      <c r="I291" s="196"/>
      <c r="J291" s="40"/>
      <c r="K291" s="40"/>
      <c r="L291" s="43"/>
      <c r="M291" s="197"/>
      <c r="N291" s="198"/>
      <c r="O291" s="68"/>
      <c r="P291" s="68"/>
      <c r="Q291" s="68"/>
      <c r="R291" s="68"/>
      <c r="S291" s="68"/>
      <c r="T291" s="68"/>
      <c r="U291" s="69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21" t="s">
        <v>217</v>
      </c>
      <c r="AU291" s="21" t="s">
        <v>83</v>
      </c>
    </row>
    <row r="292" spans="1:65" s="2" customFormat="1" ht="11.25">
      <c r="A292" s="38"/>
      <c r="B292" s="39"/>
      <c r="C292" s="40"/>
      <c r="D292" s="199" t="s">
        <v>219</v>
      </c>
      <c r="E292" s="40"/>
      <c r="F292" s="200" t="s">
        <v>1286</v>
      </c>
      <c r="G292" s="40"/>
      <c r="H292" s="40"/>
      <c r="I292" s="196"/>
      <c r="J292" s="40"/>
      <c r="K292" s="40"/>
      <c r="L292" s="43"/>
      <c r="M292" s="197"/>
      <c r="N292" s="198"/>
      <c r="O292" s="68"/>
      <c r="P292" s="68"/>
      <c r="Q292" s="68"/>
      <c r="R292" s="68"/>
      <c r="S292" s="68"/>
      <c r="T292" s="68"/>
      <c r="U292" s="69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21" t="s">
        <v>219</v>
      </c>
      <c r="AU292" s="21" t="s">
        <v>83</v>
      </c>
    </row>
    <row r="293" spans="1:65" s="13" customFormat="1" ht="11.25">
      <c r="B293" s="201"/>
      <c r="C293" s="202"/>
      <c r="D293" s="194" t="s">
        <v>221</v>
      </c>
      <c r="E293" s="203" t="s">
        <v>18</v>
      </c>
      <c r="F293" s="204" t="s">
        <v>1287</v>
      </c>
      <c r="G293" s="202"/>
      <c r="H293" s="203" t="s">
        <v>18</v>
      </c>
      <c r="I293" s="205"/>
      <c r="J293" s="202"/>
      <c r="K293" s="202"/>
      <c r="L293" s="206"/>
      <c r="M293" s="207"/>
      <c r="N293" s="208"/>
      <c r="O293" s="208"/>
      <c r="P293" s="208"/>
      <c r="Q293" s="208"/>
      <c r="R293" s="208"/>
      <c r="S293" s="208"/>
      <c r="T293" s="208"/>
      <c r="U293" s="209"/>
      <c r="AT293" s="210" t="s">
        <v>221</v>
      </c>
      <c r="AU293" s="210" t="s">
        <v>83</v>
      </c>
      <c r="AV293" s="13" t="s">
        <v>76</v>
      </c>
      <c r="AW293" s="13" t="s">
        <v>33</v>
      </c>
      <c r="AX293" s="13" t="s">
        <v>71</v>
      </c>
      <c r="AY293" s="210" t="s">
        <v>208</v>
      </c>
    </row>
    <row r="294" spans="1:65" s="13" customFormat="1" ht="11.25">
      <c r="B294" s="201"/>
      <c r="C294" s="202"/>
      <c r="D294" s="194" t="s">
        <v>221</v>
      </c>
      <c r="E294" s="203" t="s">
        <v>18</v>
      </c>
      <c r="F294" s="204" t="s">
        <v>1230</v>
      </c>
      <c r="G294" s="202"/>
      <c r="H294" s="203" t="s">
        <v>18</v>
      </c>
      <c r="I294" s="205"/>
      <c r="J294" s="202"/>
      <c r="K294" s="202"/>
      <c r="L294" s="206"/>
      <c r="M294" s="207"/>
      <c r="N294" s="208"/>
      <c r="O294" s="208"/>
      <c r="P294" s="208"/>
      <c r="Q294" s="208"/>
      <c r="R294" s="208"/>
      <c r="S294" s="208"/>
      <c r="T294" s="208"/>
      <c r="U294" s="209"/>
      <c r="AT294" s="210" t="s">
        <v>221</v>
      </c>
      <c r="AU294" s="210" t="s">
        <v>83</v>
      </c>
      <c r="AV294" s="13" t="s">
        <v>76</v>
      </c>
      <c r="AW294" s="13" t="s">
        <v>33</v>
      </c>
      <c r="AX294" s="13" t="s">
        <v>71</v>
      </c>
      <c r="AY294" s="210" t="s">
        <v>208</v>
      </c>
    </row>
    <row r="295" spans="1:65" s="14" customFormat="1" ht="11.25">
      <c r="B295" s="211"/>
      <c r="C295" s="212"/>
      <c r="D295" s="194" t="s">
        <v>221</v>
      </c>
      <c r="E295" s="213" t="s">
        <v>18</v>
      </c>
      <c r="F295" s="214" t="s">
        <v>1231</v>
      </c>
      <c r="G295" s="212"/>
      <c r="H295" s="215">
        <v>3.3</v>
      </c>
      <c r="I295" s="216"/>
      <c r="J295" s="212"/>
      <c r="K295" s="212"/>
      <c r="L295" s="217"/>
      <c r="M295" s="218"/>
      <c r="N295" s="219"/>
      <c r="O295" s="219"/>
      <c r="P295" s="219"/>
      <c r="Q295" s="219"/>
      <c r="R295" s="219"/>
      <c r="S295" s="219"/>
      <c r="T295" s="219"/>
      <c r="U295" s="220"/>
      <c r="AT295" s="221" t="s">
        <v>221</v>
      </c>
      <c r="AU295" s="221" t="s">
        <v>83</v>
      </c>
      <c r="AV295" s="14" t="s">
        <v>80</v>
      </c>
      <c r="AW295" s="14" t="s">
        <v>33</v>
      </c>
      <c r="AX295" s="14" t="s">
        <v>71</v>
      </c>
      <c r="AY295" s="221" t="s">
        <v>208</v>
      </c>
    </row>
    <row r="296" spans="1:65" s="13" customFormat="1" ht="11.25">
      <c r="B296" s="201"/>
      <c r="C296" s="202"/>
      <c r="D296" s="194" t="s">
        <v>221</v>
      </c>
      <c r="E296" s="203" t="s">
        <v>18</v>
      </c>
      <c r="F296" s="204" t="s">
        <v>1232</v>
      </c>
      <c r="G296" s="202"/>
      <c r="H296" s="203" t="s">
        <v>18</v>
      </c>
      <c r="I296" s="205"/>
      <c r="J296" s="202"/>
      <c r="K296" s="202"/>
      <c r="L296" s="206"/>
      <c r="M296" s="207"/>
      <c r="N296" s="208"/>
      <c r="O296" s="208"/>
      <c r="P296" s="208"/>
      <c r="Q296" s="208"/>
      <c r="R296" s="208"/>
      <c r="S296" s="208"/>
      <c r="T296" s="208"/>
      <c r="U296" s="209"/>
      <c r="AT296" s="210" t="s">
        <v>221</v>
      </c>
      <c r="AU296" s="210" t="s">
        <v>83</v>
      </c>
      <c r="AV296" s="13" t="s">
        <v>76</v>
      </c>
      <c r="AW296" s="13" t="s">
        <v>33</v>
      </c>
      <c r="AX296" s="13" t="s">
        <v>71</v>
      </c>
      <c r="AY296" s="210" t="s">
        <v>208</v>
      </c>
    </row>
    <row r="297" spans="1:65" s="14" customFormat="1" ht="11.25">
      <c r="B297" s="211"/>
      <c r="C297" s="212"/>
      <c r="D297" s="194" t="s">
        <v>221</v>
      </c>
      <c r="E297" s="213" t="s">
        <v>18</v>
      </c>
      <c r="F297" s="214" t="s">
        <v>1233</v>
      </c>
      <c r="G297" s="212"/>
      <c r="H297" s="215">
        <v>7.76</v>
      </c>
      <c r="I297" s="216"/>
      <c r="J297" s="212"/>
      <c r="K297" s="212"/>
      <c r="L297" s="217"/>
      <c r="M297" s="218"/>
      <c r="N297" s="219"/>
      <c r="O297" s="219"/>
      <c r="P297" s="219"/>
      <c r="Q297" s="219"/>
      <c r="R297" s="219"/>
      <c r="S297" s="219"/>
      <c r="T297" s="219"/>
      <c r="U297" s="220"/>
      <c r="AT297" s="221" t="s">
        <v>221</v>
      </c>
      <c r="AU297" s="221" t="s">
        <v>83</v>
      </c>
      <c r="AV297" s="14" t="s">
        <v>80</v>
      </c>
      <c r="AW297" s="14" t="s">
        <v>33</v>
      </c>
      <c r="AX297" s="14" t="s">
        <v>71</v>
      </c>
      <c r="AY297" s="221" t="s">
        <v>208</v>
      </c>
    </row>
    <row r="298" spans="1:65" s="16" customFormat="1" ht="11.25">
      <c r="B298" s="233"/>
      <c r="C298" s="234"/>
      <c r="D298" s="194" t="s">
        <v>221</v>
      </c>
      <c r="E298" s="235" t="s">
        <v>18</v>
      </c>
      <c r="F298" s="236" t="s">
        <v>247</v>
      </c>
      <c r="G298" s="234"/>
      <c r="H298" s="237">
        <v>11.06</v>
      </c>
      <c r="I298" s="238"/>
      <c r="J298" s="234"/>
      <c r="K298" s="234"/>
      <c r="L298" s="239"/>
      <c r="M298" s="240"/>
      <c r="N298" s="241"/>
      <c r="O298" s="241"/>
      <c r="P298" s="241"/>
      <c r="Q298" s="241"/>
      <c r="R298" s="241"/>
      <c r="S298" s="241"/>
      <c r="T298" s="241"/>
      <c r="U298" s="242"/>
      <c r="AT298" s="243" t="s">
        <v>221</v>
      </c>
      <c r="AU298" s="243" t="s">
        <v>83</v>
      </c>
      <c r="AV298" s="16" t="s">
        <v>89</v>
      </c>
      <c r="AW298" s="16" t="s">
        <v>33</v>
      </c>
      <c r="AX298" s="16" t="s">
        <v>76</v>
      </c>
      <c r="AY298" s="243" t="s">
        <v>208</v>
      </c>
    </row>
    <row r="299" spans="1:65" s="2" customFormat="1" ht="24.2" customHeight="1">
      <c r="A299" s="38"/>
      <c r="B299" s="39"/>
      <c r="C299" s="182" t="s">
        <v>452</v>
      </c>
      <c r="D299" s="182" t="s">
        <v>212</v>
      </c>
      <c r="E299" s="183" t="s">
        <v>1288</v>
      </c>
      <c r="F299" s="184" t="s">
        <v>1289</v>
      </c>
      <c r="G299" s="185" t="s">
        <v>129</v>
      </c>
      <c r="H299" s="186">
        <v>330.46</v>
      </c>
      <c r="I299" s="187"/>
      <c r="J299" s="186">
        <f>ROUND(I299*H299,2)</f>
        <v>0</v>
      </c>
      <c r="K299" s="184" t="s">
        <v>215</v>
      </c>
      <c r="L299" s="43"/>
      <c r="M299" s="188" t="s">
        <v>18</v>
      </c>
      <c r="N299" s="189" t="s">
        <v>42</v>
      </c>
      <c r="O299" s="68"/>
      <c r="P299" s="190">
        <f>O299*H299</f>
        <v>0</v>
      </c>
      <c r="Q299" s="190">
        <v>1.54E-2</v>
      </c>
      <c r="R299" s="190">
        <f>Q299*H299</f>
        <v>5.0890839999999997</v>
      </c>
      <c r="S299" s="190">
        <v>0</v>
      </c>
      <c r="T299" s="190">
        <f>S299*H299</f>
        <v>0</v>
      </c>
      <c r="U299" s="191" t="s">
        <v>18</v>
      </c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92" t="s">
        <v>89</v>
      </c>
      <c r="AT299" s="192" t="s">
        <v>212</v>
      </c>
      <c r="AU299" s="192" t="s">
        <v>83</v>
      </c>
      <c r="AY299" s="21" t="s">
        <v>208</v>
      </c>
      <c r="BE299" s="193">
        <f>IF(N299="základní",J299,0)</f>
        <v>0</v>
      </c>
      <c r="BF299" s="193">
        <f>IF(N299="snížená",J299,0)</f>
        <v>0</v>
      </c>
      <c r="BG299" s="193">
        <f>IF(N299="zákl. přenesená",J299,0)</f>
        <v>0</v>
      </c>
      <c r="BH299" s="193">
        <f>IF(N299="sníž. přenesená",J299,0)</f>
        <v>0</v>
      </c>
      <c r="BI299" s="193">
        <f>IF(N299="nulová",J299,0)</f>
        <v>0</v>
      </c>
      <c r="BJ299" s="21" t="s">
        <v>76</v>
      </c>
      <c r="BK299" s="193">
        <f>ROUND(I299*H299,2)</f>
        <v>0</v>
      </c>
      <c r="BL299" s="21" t="s">
        <v>89</v>
      </c>
      <c r="BM299" s="192" t="s">
        <v>1290</v>
      </c>
    </row>
    <row r="300" spans="1:65" s="2" customFormat="1" ht="19.5">
      <c r="A300" s="38"/>
      <c r="B300" s="39"/>
      <c r="C300" s="40"/>
      <c r="D300" s="194" t="s">
        <v>217</v>
      </c>
      <c r="E300" s="40"/>
      <c r="F300" s="195" t="s">
        <v>1291</v>
      </c>
      <c r="G300" s="40"/>
      <c r="H300" s="40"/>
      <c r="I300" s="196"/>
      <c r="J300" s="40"/>
      <c r="K300" s="40"/>
      <c r="L300" s="43"/>
      <c r="M300" s="197"/>
      <c r="N300" s="198"/>
      <c r="O300" s="68"/>
      <c r="P300" s="68"/>
      <c r="Q300" s="68"/>
      <c r="R300" s="68"/>
      <c r="S300" s="68"/>
      <c r="T300" s="68"/>
      <c r="U300" s="69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21" t="s">
        <v>217</v>
      </c>
      <c r="AU300" s="21" t="s">
        <v>83</v>
      </c>
    </row>
    <row r="301" spans="1:65" s="2" customFormat="1" ht="11.25">
      <c r="A301" s="38"/>
      <c r="B301" s="39"/>
      <c r="C301" s="40"/>
      <c r="D301" s="199" t="s">
        <v>219</v>
      </c>
      <c r="E301" s="40"/>
      <c r="F301" s="200" t="s">
        <v>1292</v>
      </c>
      <c r="G301" s="40"/>
      <c r="H301" s="40"/>
      <c r="I301" s="196"/>
      <c r="J301" s="40"/>
      <c r="K301" s="40"/>
      <c r="L301" s="43"/>
      <c r="M301" s="197"/>
      <c r="N301" s="198"/>
      <c r="O301" s="68"/>
      <c r="P301" s="68"/>
      <c r="Q301" s="68"/>
      <c r="R301" s="68"/>
      <c r="S301" s="68"/>
      <c r="T301" s="68"/>
      <c r="U301" s="69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21" t="s">
        <v>219</v>
      </c>
      <c r="AU301" s="21" t="s">
        <v>83</v>
      </c>
    </row>
    <row r="302" spans="1:65" s="13" customFormat="1" ht="22.5">
      <c r="B302" s="201"/>
      <c r="C302" s="202"/>
      <c r="D302" s="194" t="s">
        <v>221</v>
      </c>
      <c r="E302" s="203" t="s">
        <v>18</v>
      </c>
      <c r="F302" s="204" t="s">
        <v>1293</v>
      </c>
      <c r="G302" s="202"/>
      <c r="H302" s="203" t="s">
        <v>18</v>
      </c>
      <c r="I302" s="205"/>
      <c r="J302" s="202"/>
      <c r="K302" s="202"/>
      <c r="L302" s="206"/>
      <c r="M302" s="207"/>
      <c r="N302" s="208"/>
      <c r="O302" s="208"/>
      <c r="P302" s="208"/>
      <c r="Q302" s="208"/>
      <c r="R302" s="208"/>
      <c r="S302" s="208"/>
      <c r="T302" s="208"/>
      <c r="U302" s="209"/>
      <c r="AT302" s="210" t="s">
        <v>221</v>
      </c>
      <c r="AU302" s="210" t="s">
        <v>83</v>
      </c>
      <c r="AV302" s="13" t="s">
        <v>76</v>
      </c>
      <c r="AW302" s="13" t="s">
        <v>33</v>
      </c>
      <c r="AX302" s="13" t="s">
        <v>71</v>
      </c>
      <c r="AY302" s="210" t="s">
        <v>208</v>
      </c>
    </row>
    <row r="303" spans="1:65" s="13" customFormat="1" ht="11.25">
      <c r="B303" s="201"/>
      <c r="C303" s="202"/>
      <c r="D303" s="194" t="s">
        <v>221</v>
      </c>
      <c r="E303" s="203" t="s">
        <v>18</v>
      </c>
      <c r="F303" s="204" t="s">
        <v>474</v>
      </c>
      <c r="G303" s="202"/>
      <c r="H303" s="203" t="s">
        <v>18</v>
      </c>
      <c r="I303" s="205"/>
      <c r="J303" s="202"/>
      <c r="K303" s="202"/>
      <c r="L303" s="206"/>
      <c r="M303" s="207"/>
      <c r="N303" s="208"/>
      <c r="O303" s="208"/>
      <c r="P303" s="208"/>
      <c r="Q303" s="208"/>
      <c r="R303" s="208"/>
      <c r="S303" s="208"/>
      <c r="T303" s="208"/>
      <c r="U303" s="209"/>
      <c r="AT303" s="210" t="s">
        <v>221</v>
      </c>
      <c r="AU303" s="210" t="s">
        <v>83</v>
      </c>
      <c r="AV303" s="13" t="s">
        <v>76</v>
      </c>
      <c r="AW303" s="13" t="s">
        <v>33</v>
      </c>
      <c r="AX303" s="13" t="s">
        <v>71</v>
      </c>
      <c r="AY303" s="210" t="s">
        <v>208</v>
      </c>
    </row>
    <row r="304" spans="1:65" s="14" customFormat="1" ht="11.25">
      <c r="B304" s="211"/>
      <c r="C304" s="212"/>
      <c r="D304" s="194" t="s">
        <v>221</v>
      </c>
      <c r="E304" s="213" t="s">
        <v>18</v>
      </c>
      <c r="F304" s="214" t="s">
        <v>1294</v>
      </c>
      <c r="G304" s="212"/>
      <c r="H304" s="215">
        <v>9.4499999999999993</v>
      </c>
      <c r="I304" s="216"/>
      <c r="J304" s="212"/>
      <c r="K304" s="212"/>
      <c r="L304" s="217"/>
      <c r="M304" s="218"/>
      <c r="N304" s="219"/>
      <c r="O304" s="219"/>
      <c r="P304" s="219"/>
      <c r="Q304" s="219"/>
      <c r="R304" s="219"/>
      <c r="S304" s="219"/>
      <c r="T304" s="219"/>
      <c r="U304" s="220"/>
      <c r="AT304" s="221" t="s">
        <v>221</v>
      </c>
      <c r="AU304" s="221" t="s">
        <v>83</v>
      </c>
      <c r="AV304" s="14" t="s">
        <v>80</v>
      </c>
      <c r="AW304" s="14" t="s">
        <v>33</v>
      </c>
      <c r="AX304" s="14" t="s">
        <v>71</v>
      </c>
      <c r="AY304" s="221" t="s">
        <v>208</v>
      </c>
    </row>
    <row r="305" spans="2:51" s="14" customFormat="1" ht="11.25">
      <c r="B305" s="211"/>
      <c r="C305" s="212"/>
      <c r="D305" s="194" t="s">
        <v>221</v>
      </c>
      <c r="E305" s="213" t="s">
        <v>18</v>
      </c>
      <c r="F305" s="214" t="s">
        <v>1295</v>
      </c>
      <c r="G305" s="212"/>
      <c r="H305" s="215">
        <v>2.2200000000000002</v>
      </c>
      <c r="I305" s="216"/>
      <c r="J305" s="212"/>
      <c r="K305" s="212"/>
      <c r="L305" s="217"/>
      <c r="M305" s="218"/>
      <c r="N305" s="219"/>
      <c r="O305" s="219"/>
      <c r="P305" s="219"/>
      <c r="Q305" s="219"/>
      <c r="R305" s="219"/>
      <c r="S305" s="219"/>
      <c r="T305" s="219"/>
      <c r="U305" s="220"/>
      <c r="AT305" s="221" t="s">
        <v>221</v>
      </c>
      <c r="AU305" s="221" t="s">
        <v>83</v>
      </c>
      <c r="AV305" s="14" t="s">
        <v>80</v>
      </c>
      <c r="AW305" s="14" t="s">
        <v>33</v>
      </c>
      <c r="AX305" s="14" t="s">
        <v>71</v>
      </c>
      <c r="AY305" s="221" t="s">
        <v>208</v>
      </c>
    </row>
    <row r="306" spans="2:51" s="14" customFormat="1" ht="11.25">
      <c r="B306" s="211"/>
      <c r="C306" s="212"/>
      <c r="D306" s="194" t="s">
        <v>221</v>
      </c>
      <c r="E306" s="213" t="s">
        <v>18</v>
      </c>
      <c r="F306" s="214" t="s">
        <v>1296</v>
      </c>
      <c r="G306" s="212"/>
      <c r="H306" s="215">
        <v>3.59</v>
      </c>
      <c r="I306" s="216"/>
      <c r="J306" s="212"/>
      <c r="K306" s="212"/>
      <c r="L306" s="217"/>
      <c r="M306" s="218"/>
      <c r="N306" s="219"/>
      <c r="O306" s="219"/>
      <c r="P306" s="219"/>
      <c r="Q306" s="219"/>
      <c r="R306" s="219"/>
      <c r="S306" s="219"/>
      <c r="T306" s="219"/>
      <c r="U306" s="220"/>
      <c r="AT306" s="221" t="s">
        <v>221</v>
      </c>
      <c r="AU306" s="221" t="s">
        <v>83</v>
      </c>
      <c r="AV306" s="14" t="s">
        <v>80</v>
      </c>
      <c r="AW306" s="14" t="s">
        <v>33</v>
      </c>
      <c r="AX306" s="14" t="s">
        <v>71</v>
      </c>
      <c r="AY306" s="221" t="s">
        <v>208</v>
      </c>
    </row>
    <row r="307" spans="2:51" s="14" customFormat="1" ht="11.25">
      <c r="B307" s="211"/>
      <c r="C307" s="212"/>
      <c r="D307" s="194" t="s">
        <v>221</v>
      </c>
      <c r="E307" s="213" t="s">
        <v>18</v>
      </c>
      <c r="F307" s="214" t="s">
        <v>1297</v>
      </c>
      <c r="G307" s="212"/>
      <c r="H307" s="215">
        <v>11.66</v>
      </c>
      <c r="I307" s="216"/>
      <c r="J307" s="212"/>
      <c r="K307" s="212"/>
      <c r="L307" s="217"/>
      <c r="M307" s="218"/>
      <c r="N307" s="219"/>
      <c r="O307" s="219"/>
      <c r="P307" s="219"/>
      <c r="Q307" s="219"/>
      <c r="R307" s="219"/>
      <c r="S307" s="219"/>
      <c r="T307" s="219"/>
      <c r="U307" s="220"/>
      <c r="AT307" s="221" t="s">
        <v>221</v>
      </c>
      <c r="AU307" s="221" t="s">
        <v>83</v>
      </c>
      <c r="AV307" s="14" t="s">
        <v>80</v>
      </c>
      <c r="AW307" s="14" t="s">
        <v>33</v>
      </c>
      <c r="AX307" s="14" t="s">
        <v>71</v>
      </c>
      <c r="AY307" s="221" t="s">
        <v>208</v>
      </c>
    </row>
    <row r="308" spans="2:51" s="13" customFormat="1" ht="11.25">
      <c r="B308" s="201"/>
      <c r="C308" s="202"/>
      <c r="D308" s="194" t="s">
        <v>221</v>
      </c>
      <c r="E308" s="203" t="s">
        <v>18</v>
      </c>
      <c r="F308" s="204" t="s">
        <v>228</v>
      </c>
      <c r="G308" s="202"/>
      <c r="H308" s="203" t="s">
        <v>18</v>
      </c>
      <c r="I308" s="205"/>
      <c r="J308" s="202"/>
      <c r="K308" s="202"/>
      <c r="L308" s="206"/>
      <c r="M308" s="207"/>
      <c r="N308" s="208"/>
      <c r="O308" s="208"/>
      <c r="P308" s="208"/>
      <c r="Q308" s="208"/>
      <c r="R308" s="208"/>
      <c r="S308" s="208"/>
      <c r="T308" s="208"/>
      <c r="U308" s="209"/>
      <c r="AT308" s="210" t="s">
        <v>221</v>
      </c>
      <c r="AU308" s="210" t="s">
        <v>83</v>
      </c>
      <c r="AV308" s="13" t="s">
        <v>76</v>
      </c>
      <c r="AW308" s="13" t="s">
        <v>33</v>
      </c>
      <c r="AX308" s="13" t="s">
        <v>71</v>
      </c>
      <c r="AY308" s="210" t="s">
        <v>208</v>
      </c>
    </row>
    <row r="309" spans="2:51" s="14" customFormat="1" ht="11.25">
      <c r="B309" s="211"/>
      <c r="C309" s="212"/>
      <c r="D309" s="194" t="s">
        <v>221</v>
      </c>
      <c r="E309" s="213" t="s">
        <v>18</v>
      </c>
      <c r="F309" s="214" t="s">
        <v>1298</v>
      </c>
      <c r="G309" s="212"/>
      <c r="H309" s="215">
        <v>2.78</v>
      </c>
      <c r="I309" s="216"/>
      <c r="J309" s="212"/>
      <c r="K309" s="212"/>
      <c r="L309" s="217"/>
      <c r="M309" s="218"/>
      <c r="N309" s="219"/>
      <c r="O309" s="219"/>
      <c r="P309" s="219"/>
      <c r="Q309" s="219"/>
      <c r="R309" s="219"/>
      <c r="S309" s="219"/>
      <c r="T309" s="219"/>
      <c r="U309" s="220"/>
      <c r="AT309" s="221" t="s">
        <v>221</v>
      </c>
      <c r="AU309" s="221" t="s">
        <v>83</v>
      </c>
      <c r="AV309" s="14" t="s">
        <v>80</v>
      </c>
      <c r="AW309" s="14" t="s">
        <v>33</v>
      </c>
      <c r="AX309" s="14" t="s">
        <v>71</v>
      </c>
      <c r="AY309" s="221" t="s">
        <v>208</v>
      </c>
    </row>
    <row r="310" spans="2:51" s="14" customFormat="1" ht="11.25">
      <c r="B310" s="211"/>
      <c r="C310" s="212"/>
      <c r="D310" s="194" t="s">
        <v>221</v>
      </c>
      <c r="E310" s="213" t="s">
        <v>18</v>
      </c>
      <c r="F310" s="214" t="s">
        <v>1299</v>
      </c>
      <c r="G310" s="212"/>
      <c r="H310" s="215">
        <v>1.58</v>
      </c>
      <c r="I310" s="216"/>
      <c r="J310" s="212"/>
      <c r="K310" s="212"/>
      <c r="L310" s="217"/>
      <c r="M310" s="218"/>
      <c r="N310" s="219"/>
      <c r="O310" s="219"/>
      <c r="P310" s="219"/>
      <c r="Q310" s="219"/>
      <c r="R310" s="219"/>
      <c r="S310" s="219"/>
      <c r="T310" s="219"/>
      <c r="U310" s="220"/>
      <c r="AT310" s="221" t="s">
        <v>221</v>
      </c>
      <c r="AU310" s="221" t="s">
        <v>83</v>
      </c>
      <c r="AV310" s="14" t="s">
        <v>80</v>
      </c>
      <c r="AW310" s="14" t="s">
        <v>33</v>
      </c>
      <c r="AX310" s="14" t="s">
        <v>71</v>
      </c>
      <c r="AY310" s="221" t="s">
        <v>208</v>
      </c>
    </row>
    <row r="311" spans="2:51" s="13" customFormat="1" ht="11.25">
      <c r="B311" s="201"/>
      <c r="C311" s="202"/>
      <c r="D311" s="194" t="s">
        <v>221</v>
      </c>
      <c r="E311" s="203" t="s">
        <v>18</v>
      </c>
      <c r="F311" s="204" t="s">
        <v>846</v>
      </c>
      <c r="G311" s="202"/>
      <c r="H311" s="203" t="s">
        <v>18</v>
      </c>
      <c r="I311" s="205"/>
      <c r="J311" s="202"/>
      <c r="K311" s="202"/>
      <c r="L311" s="206"/>
      <c r="M311" s="207"/>
      <c r="N311" s="208"/>
      <c r="O311" s="208"/>
      <c r="P311" s="208"/>
      <c r="Q311" s="208"/>
      <c r="R311" s="208"/>
      <c r="S311" s="208"/>
      <c r="T311" s="208"/>
      <c r="U311" s="209"/>
      <c r="AT311" s="210" t="s">
        <v>221</v>
      </c>
      <c r="AU311" s="210" t="s">
        <v>83</v>
      </c>
      <c r="AV311" s="13" t="s">
        <v>76</v>
      </c>
      <c r="AW311" s="13" t="s">
        <v>33</v>
      </c>
      <c r="AX311" s="13" t="s">
        <v>71</v>
      </c>
      <c r="AY311" s="210" t="s">
        <v>208</v>
      </c>
    </row>
    <row r="312" spans="2:51" s="14" customFormat="1" ht="11.25">
      <c r="B312" s="211"/>
      <c r="C312" s="212"/>
      <c r="D312" s="194" t="s">
        <v>221</v>
      </c>
      <c r="E312" s="213" t="s">
        <v>18</v>
      </c>
      <c r="F312" s="214" t="s">
        <v>1300</v>
      </c>
      <c r="G312" s="212"/>
      <c r="H312" s="215">
        <v>1.89</v>
      </c>
      <c r="I312" s="216"/>
      <c r="J312" s="212"/>
      <c r="K312" s="212"/>
      <c r="L312" s="217"/>
      <c r="M312" s="218"/>
      <c r="N312" s="219"/>
      <c r="O312" s="219"/>
      <c r="P312" s="219"/>
      <c r="Q312" s="219"/>
      <c r="R312" s="219"/>
      <c r="S312" s="219"/>
      <c r="T312" s="219"/>
      <c r="U312" s="220"/>
      <c r="AT312" s="221" t="s">
        <v>221</v>
      </c>
      <c r="AU312" s="221" t="s">
        <v>83</v>
      </c>
      <c r="AV312" s="14" t="s">
        <v>80</v>
      </c>
      <c r="AW312" s="14" t="s">
        <v>33</v>
      </c>
      <c r="AX312" s="14" t="s">
        <v>71</v>
      </c>
      <c r="AY312" s="221" t="s">
        <v>208</v>
      </c>
    </row>
    <row r="313" spans="2:51" s="14" customFormat="1" ht="11.25">
      <c r="B313" s="211"/>
      <c r="C313" s="212"/>
      <c r="D313" s="194" t="s">
        <v>221</v>
      </c>
      <c r="E313" s="213" t="s">
        <v>18</v>
      </c>
      <c r="F313" s="214" t="s">
        <v>1301</v>
      </c>
      <c r="G313" s="212"/>
      <c r="H313" s="215">
        <v>14.19</v>
      </c>
      <c r="I313" s="216"/>
      <c r="J313" s="212"/>
      <c r="K313" s="212"/>
      <c r="L313" s="217"/>
      <c r="M313" s="218"/>
      <c r="N313" s="219"/>
      <c r="O313" s="219"/>
      <c r="P313" s="219"/>
      <c r="Q313" s="219"/>
      <c r="R313" s="219"/>
      <c r="S313" s="219"/>
      <c r="T313" s="219"/>
      <c r="U313" s="220"/>
      <c r="AT313" s="221" t="s">
        <v>221</v>
      </c>
      <c r="AU313" s="221" t="s">
        <v>83</v>
      </c>
      <c r="AV313" s="14" t="s">
        <v>80</v>
      </c>
      <c r="AW313" s="14" t="s">
        <v>33</v>
      </c>
      <c r="AX313" s="14" t="s">
        <v>71</v>
      </c>
      <c r="AY313" s="221" t="s">
        <v>208</v>
      </c>
    </row>
    <row r="314" spans="2:51" s="13" customFormat="1" ht="11.25">
      <c r="B314" s="201"/>
      <c r="C314" s="202"/>
      <c r="D314" s="194" t="s">
        <v>221</v>
      </c>
      <c r="E314" s="203" t="s">
        <v>18</v>
      </c>
      <c r="F314" s="204" t="s">
        <v>1302</v>
      </c>
      <c r="G314" s="202"/>
      <c r="H314" s="203" t="s">
        <v>18</v>
      </c>
      <c r="I314" s="205"/>
      <c r="J314" s="202"/>
      <c r="K314" s="202"/>
      <c r="L314" s="206"/>
      <c r="M314" s="207"/>
      <c r="N314" s="208"/>
      <c r="O314" s="208"/>
      <c r="P314" s="208"/>
      <c r="Q314" s="208"/>
      <c r="R314" s="208"/>
      <c r="S314" s="208"/>
      <c r="T314" s="208"/>
      <c r="U314" s="209"/>
      <c r="AT314" s="210" t="s">
        <v>221</v>
      </c>
      <c r="AU314" s="210" t="s">
        <v>83</v>
      </c>
      <c r="AV314" s="13" t="s">
        <v>76</v>
      </c>
      <c r="AW314" s="13" t="s">
        <v>33</v>
      </c>
      <c r="AX314" s="13" t="s">
        <v>71</v>
      </c>
      <c r="AY314" s="210" t="s">
        <v>208</v>
      </c>
    </row>
    <row r="315" spans="2:51" s="14" customFormat="1" ht="11.25">
      <c r="B315" s="211"/>
      <c r="C315" s="212"/>
      <c r="D315" s="194" t="s">
        <v>221</v>
      </c>
      <c r="E315" s="213" t="s">
        <v>18</v>
      </c>
      <c r="F315" s="214" t="s">
        <v>1303</v>
      </c>
      <c r="G315" s="212"/>
      <c r="H315" s="215">
        <v>12.66</v>
      </c>
      <c r="I315" s="216"/>
      <c r="J315" s="212"/>
      <c r="K315" s="212"/>
      <c r="L315" s="217"/>
      <c r="M315" s="218"/>
      <c r="N315" s="219"/>
      <c r="O315" s="219"/>
      <c r="P315" s="219"/>
      <c r="Q315" s="219"/>
      <c r="R315" s="219"/>
      <c r="S315" s="219"/>
      <c r="T315" s="219"/>
      <c r="U315" s="220"/>
      <c r="AT315" s="221" t="s">
        <v>221</v>
      </c>
      <c r="AU315" s="221" t="s">
        <v>83</v>
      </c>
      <c r="AV315" s="14" t="s">
        <v>80</v>
      </c>
      <c r="AW315" s="14" t="s">
        <v>33</v>
      </c>
      <c r="AX315" s="14" t="s">
        <v>71</v>
      </c>
      <c r="AY315" s="221" t="s">
        <v>208</v>
      </c>
    </row>
    <row r="316" spans="2:51" s="13" customFormat="1" ht="11.25">
      <c r="B316" s="201"/>
      <c r="C316" s="202"/>
      <c r="D316" s="194" t="s">
        <v>221</v>
      </c>
      <c r="E316" s="203" t="s">
        <v>18</v>
      </c>
      <c r="F316" s="204" t="s">
        <v>520</v>
      </c>
      <c r="G316" s="202"/>
      <c r="H316" s="203" t="s">
        <v>18</v>
      </c>
      <c r="I316" s="205"/>
      <c r="J316" s="202"/>
      <c r="K316" s="202"/>
      <c r="L316" s="206"/>
      <c r="M316" s="207"/>
      <c r="N316" s="208"/>
      <c r="O316" s="208"/>
      <c r="P316" s="208"/>
      <c r="Q316" s="208"/>
      <c r="R316" s="208"/>
      <c r="S316" s="208"/>
      <c r="T316" s="208"/>
      <c r="U316" s="209"/>
      <c r="AT316" s="210" t="s">
        <v>221</v>
      </c>
      <c r="AU316" s="210" t="s">
        <v>83</v>
      </c>
      <c r="AV316" s="13" t="s">
        <v>76</v>
      </c>
      <c r="AW316" s="13" t="s">
        <v>33</v>
      </c>
      <c r="AX316" s="13" t="s">
        <v>71</v>
      </c>
      <c r="AY316" s="210" t="s">
        <v>208</v>
      </c>
    </row>
    <row r="317" spans="2:51" s="14" customFormat="1" ht="11.25">
      <c r="B317" s="211"/>
      <c r="C317" s="212"/>
      <c r="D317" s="194" t="s">
        <v>221</v>
      </c>
      <c r="E317" s="213" t="s">
        <v>18</v>
      </c>
      <c r="F317" s="214" t="s">
        <v>1304</v>
      </c>
      <c r="G317" s="212"/>
      <c r="H317" s="215">
        <v>0.9</v>
      </c>
      <c r="I317" s="216"/>
      <c r="J317" s="212"/>
      <c r="K317" s="212"/>
      <c r="L317" s="217"/>
      <c r="M317" s="218"/>
      <c r="N317" s="219"/>
      <c r="O317" s="219"/>
      <c r="P317" s="219"/>
      <c r="Q317" s="219"/>
      <c r="R317" s="219"/>
      <c r="S317" s="219"/>
      <c r="T317" s="219"/>
      <c r="U317" s="220"/>
      <c r="AT317" s="221" t="s">
        <v>221</v>
      </c>
      <c r="AU317" s="221" t="s">
        <v>83</v>
      </c>
      <c r="AV317" s="14" t="s">
        <v>80</v>
      </c>
      <c r="AW317" s="14" t="s">
        <v>33</v>
      </c>
      <c r="AX317" s="14" t="s">
        <v>71</v>
      </c>
      <c r="AY317" s="221" t="s">
        <v>208</v>
      </c>
    </row>
    <row r="318" spans="2:51" s="14" customFormat="1" ht="11.25">
      <c r="B318" s="211"/>
      <c r="C318" s="212"/>
      <c r="D318" s="194" t="s">
        <v>221</v>
      </c>
      <c r="E318" s="213" t="s">
        <v>18</v>
      </c>
      <c r="F318" s="214" t="s">
        <v>1305</v>
      </c>
      <c r="G318" s="212"/>
      <c r="H318" s="215">
        <v>1.47</v>
      </c>
      <c r="I318" s="216"/>
      <c r="J318" s="212"/>
      <c r="K318" s="212"/>
      <c r="L318" s="217"/>
      <c r="M318" s="218"/>
      <c r="N318" s="219"/>
      <c r="O318" s="219"/>
      <c r="P318" s="219"/>
      <c r="Q318" s="219"/>
      <c r="R318" s="219"/>
      <c r="S318" s="219"/>
      <c r="T318" s="219"/>
      <c r="U318" s="220"/>
      <c r="AT318" s="221" t="s">
        <v>221</v>
      </c>
      <c r="AU318" s="221" t="s">
        <v>83</v>
      </c>
      <c r="AV318" s="14" t="s">
        <v>80</v>
      </c>
      <c r="AW318" s="14" t="s">
        <v>33</v>
      </c>
      <c r="AX318" s="14" t="s">
        <v>71</v>
      </c>
      <c r="AY318" s="221" t="s">
        <v>208</v>
      </c>
    </row>
    <row r="319" spans="2:51" s="13" customFormat="1" ht="11.25">
      <c r="B319" s="201"/>
      <c r="C319" s="202"/>
      <c r="D319" s="194" t="s">
        <v>221</v>
      </c>
      <c r="E319" s="203" t="s">
        <v>18</v>
      </c>
      <c r="F319" s="204" t="s">
        <v>523</v>
      </c>
      <c r="G319" s="202"/>
      <c r="H319" s="203" t="s">
        <v>18</v>
      </c>
      <c r="I319" s="205"/>
      <c r="J319" s="202"/>
      <c r="K319" s="202"/>
      <c r="L319" s="206"/>
      <c r="M319" s="207"/>
      <c r="N319" s="208"/>
      <c r="O319" s="208"/>
      <c r="P319" s="208"/>
      <c r="Q319" s="208"/>
      <c r="R319" s="208"/>
      <c r="S319" s="208"/>
      <c r="T319" s="208"/>
      <c r="U319" s="209"/>
      <c r="AT319" s="210" t="s">
        <v>221</v>
      </c>
      <c r="AU319" s="210" t="s">
        <v>83</v>
      </c>
      <c r="AV319" s="13" t="s">
        <v>76</v>
      </c>
      <c r="AW319" s="13" t="s">
        <v>33</v>
      </c>
      <c r="AX319" s="13" t="s">
        <v>71</v>
      </c>
      <c r="AY319" s="210" t="s">
        <v>208</v>
      </c>
    </row>
    <row r="320" spans="2:51" s="14" customFormat="1" ht="11.25">
      <c r="B320" s="211"/>
      <c r="C320" s="212"/>
      <c r="D320" s="194" t="s">
        <v>221</v>
      </c>
      <c r="E320" s="213" t="s">
        <v>18</v>
      </c>
      <c r="F320" s="214" t="s">
        <v>1306</v>
      </c>
      <c r="G320" s="212"/>
      <c r="H320" s="215">
        <v>8.8000000000000007</v>
      </c>
      <c r="I320" s="216"/>
      <c r="J320" s="212"/>
      <c r="K320" s="212"/>
      <c r="L320" s="217"/>
      <c r="M320" s="218"/>
      <c r="N320" s="219"/>
      <c r="O320" s="219"/>
      <c r="P320" s="219"/>
      <c r="Q320" s="219"/>
      <c r="R320" s="219"/>
      <c r="S320" s="219"/>
      <c r="T320" s="219"/>
      <c r="U320" s="220"/>
      <c r="AT320" s="221" t="s">
        <v>221</v>
      </c>
      <c r="AU320" s="221" t="s">
        <v>83</v>
      </c>
      <c r="AV320" s="14" t="s">
        <v>80</v>
      </c>
      <c r="AW320" s="14" t="s">
        <v>33</v>
      </c>
      <c r="AX320" s="14" t="s">
        <v>71</v>
      </c>
      <c r="AY320" s="221" t="s">
        <v>208</v>
      </c>
    </row>
    <row r="321" spans="2:51" s="13" customFormat="1" ht="11.25">
      <c r="B321" s="201"/>
      <c r="C321" s="202"/>
      <c r="D321" s="194" t="s">
        <v>221</v>
      </c>
      <c r="E321" s="203" t="s">
        <v>18</v>
      </c>
      <c r="F321" s="204" t="s">
        <v>525</v>
      </c>
      <c r="G321" s="202"/>
      <c r="H321" s="203" t="s">
        <v>18</v>
      </c>
      <c r="I321" s="205"/>
      <c r="J321" s="202"/>
      <c r="K321" s="202"/>
      <c r="L321" s="206"/>
      <c r="M321" s="207"/>
      <c r="N321" s="208"/>
      <c r="O321" s="208"/>
      <c r="P321" s="208"/>
      <c r="Q321" s="208"/>
      <c r="R321" s="208"/>
      <c r="S321" s="208"/>
      <c r="T321" s="208"/>
      <c r="U321" s="209"/>
      <c r="AT321" s="210" t="s">
        <v>221</v>
      </c>
      <c r="AU321" s="210" t="s">
        <v>83</v>
      </c>
      <c r="AV321" s="13" t="s">
        <v>76</v>
      </c>
      <c r="AW321" s="13" t="s">
        <v>33</v>
      </c>
      <c r="AX321" s="13" t="s">
        <v>71</v>
      </c>
      <c r="AY321" s="210" t="s">
        <v>208</v>
      </c>
    </row>
    <row r="322" spans="2:51" s="14" customFormat="1" ht="11.25">
      <c r="B322" s="211"/>
      <c r="C322" s="212"/>
      <c r="D322" s="194" t="s">
        <v>221</v>
      </c>
      <c r="E322" s="213" t="s">
        <v>18</v>
      </c>
      <c r="F322" s="214" t="s">
        <v>1307</v>
      </c>
      <c r="G322" s="212"/>
      <c r="H322" s="215">
        <v>2.25</v>
      </c>
      <c r="I322" s="216"/>
      <c r="J322" s="212"/>
      <c r="K322" s="212"/>
      <c r="L322" s="217"/>
      <c r="M322" s="218"/>
      <c r="N322" s="219"/>
      <c r="O322" s="219"/>
      <c r="P322" s="219"/>
      <c r="Q322" s="219"/>
      <c r="R322" s="219"/>
      <c r="S322" s="219"/>
      <c r="T322" s="219"/>
      <c r="U322" s="220"/>
      <c r="AT322" s="221" t="s">
        <v>221</v>
      </c>
      <c r="AU322" s="221" t="s">
        <v>83</v>
      </c>
      <c r="AV322" s="14" t="s">
        <v>80</v>
      </c>
      <c r="AW322" s="14" t="s">
        <v>33</v>
      </c>
      <c r="AX322" s="14" t="s">
        <v>71</v>
      </c>
      <c r="AY322" s="221" t="s">
        <v>208</v>
      </c>
    </row>
    <row r="323" spans="2:51" s="13" customFormat="1" ht="11.25">
      <c r="B323" s="201"/>
      <c r="C323" s="202"/>
      <c r="D323" s="194" t="s">
        <v>221</v>
      </c>
      <c r="E323" s="203" t="s">
        <v>18</v>
      </c>
      <c r="F323" s="204" t="s">
        <v>235</v>
      </c>
      <c r="G323" s="202"/>
      <c r="H323" s="203" t="s">
        <v>18</v>
      </c>
      <c r="I323" s="205"/>
      <c r="J323" s="202"/>
      <c r="K323" s="202"/>
      <c r="L323" s="206"/>
      <c r="M323" s="207"/>
      <c r="N323" s="208"/>
      <c r="O323" s="208"/>
      <c r="P323" s="208"/>
      <c r="Q323" s="208"/>
      <c r="R323" s="208"/>
      <c r="S323" s="208"/>
      <c r="T323" s="208"/>
      <c r="U323" s="209"/>
      <c r="AT323" s="210" t="s">
        <v>221</v>
      </c>
      <c r="AU323" s="210" t="s">
        <v>83</v>
      </c>
      <c r="AV323" s="13" t="s">
        <v>76</v>
      </c>
      <c r="AW323" s="13" t="s">
        <v>33</v>
      </c>
      <c r="AX323" s="13" t="s">
        <v>71</v>
      </c>
      <c r="AY323" s="210" t="s">
        <v>208</v>
      </c>
    </row>
    <row r="324" spans="2:51" s="14" customFormat="1" ht="11.25">
      <c r="B324" s="211"/>
      <c r="C324" s="212"/>
      <c r="D324" s="194" t="s">
        <v>221</v>
      </c>
      <c r="E324" s="213" t="s">
        <v>18</v>
      </c>
      <c r="F324" s="214" t="s">
        <v>1308</v>
      </c>
      <c r="G324" s="212"/>
      <c r="H324" s="215">
        <v>14.66</v>
      </c>
      <c r="I324" s="216"/>
      <c r="J324" s="212"/>
      <c r="K324" s="212"/>
      <c r="L324" s="217"/>
      <c r="M324" s="218"/>
      <c r="N324" s="219"/>
      <c r="O324" s="219"/>
      <c r="P324" s="219"/>
      <c r="Q324" s="219"/>
      <c r="R324" s="219"/>
      <c r="S324" s="219"/>
      <c r="T324" s="219"/>
      <c r="U324" s="220"/>
      <c r="AT324" s="221" t="s">
        <v>221</v>
      </c>
      <c r="AU324" s="221" t="s">
        <v>83</v>
      </c>
      <c r="AV324" s="14" t="s">
        <v>80</v>
      </c>
      <c r="AW324" s="14" t="s">
        <v>33</v>
      </c>
      <c r="AX324" s="14" t="s">
        <v>71</v>
      </c>
      <c r="AY324" s="221" t="s">
        <v>208</v>
      </c>
    </row>
    <row r="325" spans="2:51" s="13" customFormat="1" ht="11.25">
      <c r="B325" s="201"/>
      <c r="C325" s="202"/>
      <c r="D325" s="194" t="s">
        <v>221</v>
      </c>
      <c r="E325" s="203" t="s">
        <v>18</v>
      </c>
      <c r="F325" s="204" t="s">
        <v>1309</v>
      </c>
      <c r="G325" s="202"/>
      <c r="H325" s="203" t="s">
        <v>18</v>
      </c>
      <c r="I325" s="205"/>
      <c r="J325" s="202"/>
      <c r="K325" s="202"/>
      <c r="L325" s="206"/>
      <c r="M325" s="207"/>
      <c r="N325" s="208"/>
      <c r="O325" s="208"/>
      <c r="P325" s="208"/>
      <c r="Q325" s="208"/>
      <c r="R325" s="208"/>
      <c r="S325" s="208"/>
      <c r="T325" s="208"/>
      <c r="U325" s="209"/>
      <c r="AT325" s="210" t="s">
        <v>221</v>
      </c>
      <c r="AU325" s="210" t="s">
        <v>83</v>
      </c>
      <c r="AV325" s="13" t="s">
        <v>76</v>
      </c>
      <c r="AW325" s="13" t="s">
        <v>33</v>
      </c>
      <c r="AX325" s="13" t="s">
        <v>71</v>
      </c>
      <c r="AY325" s="210" t="s">
        <v>208</v>
      </c>
    </row>
    <row r="326" spans="2:51" s="14" customFormat="1" ht="11.25">
      <c r="B326" s="211"/>
      <c r="C326" s="212"/>
      <c r="D326" s="194" t="s">
        <v>221</v>
      </c>
      <c r="E326" s="213" t="s">
        <v>18</v>
      </c>
      <c r="F326" s="214" t="s">
        <v>1310</v>
      </c>
      <c r="G326" s="212"/>
      <c r="H326" s="215">
        <v>0.98</v>
      </c>
      <c r="I326" s="216"/>
      <c r="J326" s="212"/>
      <c r="K326" s="212"/>
      <c r="L326" s="217"/>
      <c r="M326" s="218"/>
      <c r="N326" s="219"/>
      <c r="O326" s="219"/>
      <c r="P326" s="219"/>
      <c r="Q326" s="219"/>
      <c r="R326" s="219"/>
      <c r="S326" s="219"/>
      <c r="T326" s="219"/>
      <c r="U326" s="220"/>
      <c r="AT326" s="221" t="s">
        <v>221</v>
      </c>
      <c r="AU326" s="221" t="s">
        <v>83</v>
      </c>
      <c r="AV326" s="14" t="s">
        <v>80</v>
      </c>
      <c r="AW326" s="14" t="s">
        <v>33</v>
      </c>
      <c r="AX326" s="14" t="s">
        <v>71</v>
      </c>
      <c r="AY326" s="221" t="s">
        <v>208</v>
      </c>
    </row>
    <row r="327" spans="2:51" s="14" customFormat="1" ht="11.25">
      <c r="B327" s="211"/>
      <c r="C327" s="212"/>
      <c r="D327" s="194" t="s">
        <v>221</v>
      </c>
      <c r="E327" s="213" t="s">
        <v>18</v>
      </c>
      <c r="F327" s="214" t="s">
        <v>1311</v>
      </c>
      <c r="G327" s="212"/>
      <c r="H327" s="215">
        <v>0.7</v>
      </c>
      <c r="I327" s="216"/>
      <c r="J327" s="212"/>
      <c r="K327" s="212"/>
      <c r="L327" s="217"/>
      <c r="M327" s="218"/>
      <c r="N327" s="219"/>
      <c r="O327" s="219"/>
      <c r="P327" s="219"/>
      <c r="Q327" s="219"/>
      <c r="R327" s="219"/>
      <c r="S327" s="219"/>
      <c r="T327" s="219"/>
      <c r="U327" s="220"/>
      <c r="AT327" s="221" t="s">
        <v>221</v>
      </c>
      <c r="AU327" s="221" t="s">
        <v>83</v>
      </c>
      <c r="AV327" s="14" t="s">
        <v>80</v>
      </c>
      <c r="AW327" s="14" t="s">
        <v>33</v>
      </c>
      <c r="AX327" s="14" t="s">
        <v>71</v>
      </c>
      <c r="AY327" s="221" t="s">
        <v>208</v>
      </c>
    </row>
    <row r="328" spans="2:51" s="14" customFormat="1" ht="11.25">
      <c r="B328" s="211"/>
      <c r="C328" s="212"/>
      <c r="D328" s="194" t="s">
        <v>221</v>
      </c>
      <c r="E328" s="213" t="s">
        <v>18</v>
      </c>
      <c r="F328" s="214" t="s">
        <v>1312</v>
      </c>
      <c r="G328" s="212"/>
      <c r="H328" s="215">
        <v>0.73</v>
      </c>
      <c r="I328" s="216"/>
      <c r="J328" s="212"/>
      <c r="K328" s="212"/>
      <c r="L328" s="217"/>
      <c r="M328" s="218"/>
      <c r="N328" s="219"/>
      <c r="O328" s="219"/>
      <c r="P328" s="219"/>
      <c r="Q328" s="219"/>
      <c r="R328" s="219"/>
      <c r="S328" s="219"/>
      <c r="T328" s="219"/>
      <c r="U328" s="220"/>
      <c r="AT328" s="221" t="s">
        <v>221</v>
      </c>
      <c r="AU328" s="221" t="s">
        <v>83</v>
      </c>
      <c r="AV328" s="14" t="s">
        <v>80</v>
      </c>
      <c r="AW328" s="14" t="s">
        <v>33</v>
      </c>
      <c r="AX328" s="14" t="s">
        <v>71</v>
      </c>
      <c r="AY328" s="221" t="s">
        <v>208</v>
      </c>
    </row>
    <row r="329" spans="2:51" s="14" customFormat="1" ht="11.25">
      <c r="B329" s="211"/>
      <c r="C329" s="212"/>
      <c r="D329" s="194" t="s">
        <v>221</v>
      </c>
      <c r="E329" s="213" t="s">
        <v>18</v>
      </c>
      <c r="F329" s="214" t="s">
        <v>1313</v>
      </c>
      <c r="G329" s="212"/>
      <c r="H329" s="215">
        <v>0.64</v>
      </c>
      <c r="I329" s="216"/>
      <c r="J329" s="212"/>
      <c r="K329" s="212"/>
      <c r="L329" s="217"/>
      <c r="M329" s="218"/>
      <c r="N329" s="219"/>
      <c r="O329" s="219"/>
      <c r="P329" s="219"/>
      <c r="Q329" s="219"/>
      <c r="R329" s="219"/>
      <c r="S329" s="219"/>
      <c r="T329" s="219"/>
      <c r="U329" s="220"/>
      <c r="AT329" s="221" t="s">
        <v>221</v>
      </c>
      <c r="AU329" s="221" t="s">
        <v>83</v>
      </c>
      <c r="AV329" s="14" t="s">
        <v>80</v>
      </c>
      <c r="AW329" s="14" t="s">
        <v>33</v>
      </c>
      <c r="AX329" s="14" t="s">
        <v>71</v>
      </c>
      <c r="AY329" s="221" t="s">
        <v>208</v>
      </c>
    </row>
    <row r="330" spans="2:51" s="15" customFormat="1" ht="11.25">
      <c r="B330" s="222"/>
      <c r="C330" s="223"/>
      <c r="D330" s="194" t="s">
        <v>221</v>
      </c>
      <c r="E330" s="224" t="s">
        <v>18</v>
      </c>
      <c r="F330" s="225" t="s">
        <v>241</v>
      </c>
      <c r="G330" s="223"/>
      <c r="H330" s="226">
        <v>91.15</v>
      </c>
      <c r="I330" s="227"/>
      <c r="J330" s="223"/>
      <c r="K330" s="223"/>
      <c r="L330" s="228"/>
      <c r="M330" s="229"/>
      <c r="N330" s="230"/>
      <c r="O330" s="230"/>
      <c r="P330" s="230"/>
      <c r="Q330" s="230"/>
      <c r="R330" s="230"/>
      <c r="S330" s="230"/>
      <c r="T330" s="230"/>
      <c r="U330" s="231"/>
      <c r="AT330" s="232" t="s">
        <v>221</v>
      </c>
      <c r="AU330" s="232" t="s">
        <v>83</v>
      </c>
      <c r="AV330" s="15" t="s">
        <v>83</v>
      </c>
      <c r="AW330" s="15" t="s">
        <v>33</v>
      </c>
      <c r="AX330" s="15" t="s">
        <v>71</v>
      </c>
      <c r="AY330" s="232" t="s">
        <v>208</v>
      </c>
    </row>
    <row r="331" spans="2:51" s="13" customFormat="1" ht="11.25">
      <c r="B331" s="201"/>
      <c r="C331" s="202"/>
      <c r="D331" s="194" t="s">
        <v>221</v>
      </c>
      <c r="E331" s="203" t="s">
        <v>18</v>
      </c>
      <c r="F331" s="204" t="s">
        <v>1314</v>
      </c>
      <c r="G331" s="202"/>
      <c r="H331" s="203" t="s">
        <v>18</v>
      </c>
      <c r="I331" s="205"/>
      <c r="J331" s="202"/>
      <c r="K331" s="202"/>
      <c r="L331" s="206"/>
      <c r="M331" s="207"/>
      <c r="N331" s="208"/>
      <c r="O331" s="208"/>
      <c r="P331" s="208"/>
      <c r="Q331" s="208"/>
      <c r="R331" s="208"/>
      <c r="S331" s="208"/>
      <c r="T331" s="208"/>
      <c r="U331" s="209"/>
      <c r="AT331" s="210" t="s">
        <v>221</v>
      </c>
      <c r="AU331" s="210" t="s">
        <v>83</v>
      </c>
      <c r="AV331" s="13" t="s">
        <v>76</v>
      </c>
      <c r="AW331" s="13" t="s">
        <v>33</v>
      </c>
      <c r="AX331" s="13" t="s">
        <v>71</v>
      </c>
      <c r="AY331" s="210" t="s">
        <v>208</v>
      </c>
    </row>
    <row r="332" spans="2:51" s="13" customFormat="1" ht="11.25">
      <c r="B332" s="201"/>
      <c r="C332" s="202"/>
      <c r="D332" s="194" t="s">
        <v>221</v>
      </c>
      <c r="E332" s="203" t="s">
        <v>18</v>
      </c>
      <c r="F332" s="204" t="s">
        <v>1122</v>
      </c>
      <c r="G332" s="202"/>
      <c r="H332" s="203" t="s">
        <v>18</v>
      </c>
      <c r="I332" s="205"/>
      <c r="J332" s="202"/>
      <c r="K332" s="202"/>
      <c r="L332" s="206"/>
      <c r="M332" s="207"/>
      <c r="N332" s="208"/>
      <c r="O332" s="208"/>
      <c r="P332" s="208"/>
      <c r="Q332" s="208"/>
      <c r="R332" s="208"/>
      <c r="S332" s="208"/>
      <c r="T332" s="208"/>
      <c r="U332" s="209"/>
      <c r="AT332" s="210" t="s">
        <v>221</v>
      </c>
      <c r="AU332" s="210" t="s">
        <v>83</v>
      </c>
      <c r="AV332" s="13" t="s">
        <v>76</v>
      </c>
      <c r="AW332" s="13" t="s">
        <v>33</v>
      </c>
      <c r="AX332" s="13" t="s">
        <v>71</v>
      </c>
      <c r="AY332" s="210" t="s">
        <v>208</v>
      </c>
    </row>
    <row r="333" spans="2:51" s="14" customFormat="1" ht="11.25">
      <c r="B333" s="211"/>
      <c r="C333" s="212"/>
      <c r="D333" s="194" t="s">
        <v>221</v>
      </c>
      <c r="E333" s="213" t="s">
        <v>18</v>
      </c>
      <c r="F333" s="214" t="s">
        <v>1315</v>
      </c>
      <c r="G333" s="212"/>
      <c r="H333" s="215">
        <v>6.75</v>
      </c>
      <c r="I333" s="216"/>
      <c r="J333" s="212"/>
      <c r="K333" s="212"/>
      <c r="L333" s="217"/>
      <c r="M333" s="218"/>
      <c r="N333" s="219"/>
      <c r="O333" s="219"/>
      <c r="P333" s="219"/>
      <c r="Q333" s="219"/>
      <c r="R333" s="219"/>
      <c r="S333" s="219"/>
      <c r="T333" s="219"/>
      <c r="U333" s="220"/>
      <c r="AT333" s="221" t="s">
        <v>221</v>
      </c>
      <c r="AU333" s="221" t="s">
        <v>83</v>
      </c>
      <c r="AV333" s="14" t="s">
        <v>80</v>
      </c>
      <c r="AW333" s="14" t="s">
        <v>33</v>
      </c>
      <c r="AX333" s="14" t="s">
        <v>71</v>
      </c>
      <c r="AY333" s="221" t="s">
        <v>208</v>
      </c>
    </row>
    <row r="334" spans="2:51" s="13" customFormat="1" ht="11.25">
      <c r="B334" s="201"/>
      <c r="C334" s="202"/>
      <c r="D334" s="194" t="s">
        <v>221</v>
      </c>
      <c r="E334" s="203" t="s">
        <v>18</v>
      </c>
      <c r="F334" s="204" t="s">
        <v>1316</v>
      </c>
      <c r="G334" s="202"/>
      <c r="H334" s="203" t="s">
        <v>18</v>
      </c>
      <c r="I334" s="205"/>
      <c r="J334" s="202"/>
      <c r="K334" s="202"/>
      <c r="L334" s="206"/>
      <c r="M334" s="207"/>
      <c r="N334" s="208"/>
      <c r="O334" s="208"/>
      <c r="P334" s="208"/>
      <c r="Q334" s="208"/>
      <c r="R334" s="208"/>
      <c r="S334" s="208"/>
      <c r="T334" s="208"/>
      <c r="U334" s="209"/>
      <c r="AT334" s="210" t="s">
        <v>221</v>
      </c>
      <c r="AU334" s="210" t="s">
        <v>83</v>
      </c>
      <c r="AV334" s="13" t="s">
        <v>76</v>
      </c>
      <c r="AW334" s="13" t="s">
        <v>33</v>
      </c>
      <c r="AX334" s="13" t="s">
        <v>71</v>
      </c>
      <c r="AY334" s="210" t="s">
        <v>208</v>
      </c>
    </row>
    <row r="335" spans="2:51" s="14" customFormat="1" ht="11.25">
      <c r="B335" s="211"/>
      <c r="C335" s="212"/>
      <c r="D335" s="194" t="s">
        <v>221</v>
      </c>
      <c r="E335" s="213" t="s">
        <v>18</v>
      </c>
      <c r="F335" s="214" t="s">
        <v>397</v>
      </c>
      <c r="G335" s="212"/>
      <c r="H335" s="215">
        <v>0.56000000000000005</v>
      </c>
      <c r="I335" s="216"/>
      <c r="J335" s="212"/>
      <c r="K335" s="212"/>
      <c r="L335" s="217"/>
      <c r="M335" s="218"/>
      <c r="N335" s="219"/>
      <c r="O335" s="219"/>
      <c r="P335" s="219"/>
      <c r="Q335" s="219"/>
      <c r="R335" s="219"/>
      <c r="S335" s="219"/>
      <c r="T335" s="219"/>
      <c r="U335" s="220"/>
      <c r="AT335" s="221" t="s">
        <v>221</v>
      </c>
      <c r="AU335" s="221" t="s">
        <v>83</v>
      </c>
      <c r="AV335" s="14" t="s">
        <v>80</v>
      </c>
      <c r="AW335" s="14" t="s">
        <v>33</v>
      </c>
      <c r="AX335" s="14" t="s">
        <v>71</v>
      </c>
      <c r="AY335" s="221" t="s">
        <v>208</v>
      </c>
    </row>
    <row r="336" spans="2:51" s="13" customFormat="1" ht="11.25">
      <c r="B336" s="201"/>
      <c r="C336" s="202"/>
      <c r="D336" s="194" t="s">
        <v>221</v>
      </c>
      <c r="E336" s="203" t="s">
        <v>18</v>
      </c>
      <c r="F336" s="204" t="s">
        <v>1222</v>
      </c>
      <c r="G336" s="202"/>
      <c r="H336" s="203" t="s">
        <v>18</v>
      </c>
      <c r="I336" s="205"/>
      <c r="J336" s="202"/>
      <c r="K336" s="202"/>
      <c r="L336" s="206"/>
      <c r="M336" s="207"/>
      <c r="N336" s="208"/>
      <c r="O336" s="208"/>
      <c r="P336" s="208"/>
      <c r="Q336" s="208"/>
      <c r="R336" s="208"/>
      <c r="S336" s="208"/>
      <c r="T336" s="208"/>
      <c r="U336" s="209"/>
      <c r="AT336" s="210" t="s">
        <v>221</v>
      </c>
      <c r="AU336" s="210" t="s">
        <v>83</v>
      </c>
      <c r="AV336" s="13" t="s">
        <v>76</v>
      </c>
      <c r="AW336" s="13" t="s">
        <v>33</v>
      </c>
      <c r="AX336" s="13" t="s">
        <v>71</v>
      </c>
      <c r="AY336" s="210" t="s">
        <v>208</v>
      </c>
    </row>
    <row r="337" spans="1:65" s="14" customFormat="1" ht="11.25">
      <c r="B337" s="211"/>
      <c r="C337" s="212"/>
      <c r="D337" s="194" t="s">
        <v>221</v>
      </c>
      <c r="E337" s="213" t="s">
        <v>18</v>
      </c>
      <c r="F337" s="214" t="s">
        <v>1317</v>
      </c>
      <c r="G337" s="212"/>
      <c r="H337" s="215">
        <v>1.73</v>
      </c>
      <c r="I337" s="216"/>
      <c r="J337" s="212"/>
      <c r="K337" s="212"/>
      <c r="L337" s="217"/>
      <c r="M337" s="218"/>
      <c r="N337" s="219"/>
      <c r="O337" s="219"/>
      <c r="P337" s="219"/>
      <c r="Q337" s="219"/>
      <c r="R337" s="219"/>
      <c r="S337" s="219"/>
      <c r="T337" s="219"/>
      <c r="U337" s="220"/>
      <c r="AT337" s="221" t="s">
        <v>221</v>
      </c>
      <c r="AU337" s="221" t="s">
        <v>83</v>
      </c>
      <c r="AV337" s="14" t="s">
        <v>80</v>
      </c>
      <c r="AW337" s="14" t="s">
        <v>33</v>
      </c>
      <c r="AX337" s="14" t="s">
        <v>71</v>
      </c>
      <c r="AY337" s="221" t="s">
        <v>208</v>
      </c>
    </row>
    <row r="338" spans="1:65" s="13" customFormat="1" ht="11.25">
      <c r="B338" s="201"/>
      <c r="C338" s="202"/>
      <c r="D338" s="194" t="s">
        <v>221</v>
      </c>
      <c r="E338" s="203" t="s">
        <v>18</v>
      </c>
      <c r="F338" s="204" t="s">
        <v>846</v>
      </c>
      <c r="G338" s="202"/>
      <c r="H338" s="203" t="s">
        <v>18</v>
      </c>
      <c r="I338" s="205"/>
      <c r="J338" s="202"/>
      <c r="K338" s="202"/>
      <c r="L338" s="206"/>
      <c r="M338" s="207"/>
      <c r="N338" s="208"/>
      <c r="O338" s="208"/>
      <c r="P338" s="208"/>
      <c r="Q338" s="208"/>
      <c r="R338" s="208"/>
      <c r="S338" s="208"/>
      <c r="T338" s="208"/>
      <c r="U338" s="209"/>
      <c r="AT338" s="210" t="s">
        <v>221</v>
      </c>
      <c r="AU338" s="210" t="s">
        <v>83</v>
      </c>
      <c r="AV338" s="13" t="s">
        <v>76</v>
      </c>
      <c r="AW338" s="13" t="s">
        <v>33</v>
      </c>
      <c r="AX338" s="13" t="s">
        <v>71</v>
      </c>
      <c r="AY338" s="210" t="s">
        <v>208</v>
      </c>
    </row>
    <row r="339" spans="1:65" s="14" customFormat="1" ht="11.25">
      <c r="B339" s="211"/>
      <c r="C339" s="212"/>
      <c r="D339" s="194" t="s">
        <v>221</v>
      </c>
      <c r="E339" s="213" t="s">
        <v>18</v>
      </c>
      <c r="F339" s="214" t="s">
        <v>1318</v>
      </c>
      <c r="G339" s="212"/>
      <c r="H339" s="215">
        <v>0.64</v>
      </c>
      <c r="I339" s="216"/>
      <c r="J339" s="212"/>
      <c r="K339" s="212"/>
      <c r="L339" s="217"/>
      <c r="M339" s="218"/>
      <c r="N339" s="219"/>
      <c r="O339" s="219"/>
      <c r="P339" s="219"/>
      <c r="Q339" s="219"/>
      <c r="R339" s="219"/>
      <c r="S339" s="219"/>
      <c r="T339" s="219"/>
      <c r="U339" s="220"/>
      <c r="AT339" s="221" t="s">
        <v>221</v>
      </c>
      <c r="AU339" s="221" t="s">
        <v>83</v>
      </c>
      <c r="AV339" s="14" t="s">
        <v>80</v>
      </c>
      <c r="AW339" s="14" t="s">
        <v>33</v>
      </c>
      <c r="AX339" s="14" t="s">
        <v>71</v>
      </c>
      <c r="AY339" s="221" t="s">
        <v>208</v>
      </c>
    </row>
    <row r="340" spans="1:65" s="13" customFormat="1" ht="11.25">
      <c r="B340" s="201"/>
      <c r="C340" s="202"/>
      <c r="D340" s="194" t="s">
        <v>221</v>
      </c>
      <c r="E340" s="203" t="s">
        <v>18</v>
      </c>
      <c r="F340" s="204" t="s">
        <v>1319</v>
      </c>
      <c r="G340" s="202"/>
      <c r="H340" s="203" t="s">
        <v>18</v>
      </c>
      <c r="I340" s="205"/>
      <c r="J340" s="202"/>
      <c r="K340" s="202"/>
      <c r="L340" s="206"/>
      <c r="M340" s="207"/>
      <c r="N340" s="208"/>
      <c r="O340" s="208"/>
      <c r="P340" s="208"/>
      <c r="Q340" s="208"/>
      <c r="R340" s="208"/>
      <c r="S340" s="208"/>
      <c r="T340" s="208"/>
      <c r="U340" s="209"/>
      <c r="AT340" s="210" t="s">
        <v>221</v>
      </c>
      <c r="AU340" s="210" t="s">
        <v>83</v>
      </c>
      <c r="AV340" s="13" t="s">
        <v>76</v>
      </c>
      <c r="AW340" s="13" t="s">
        <v>33</v>
      </c>
      <c r="AX340" s="13" t="s">
        <v>71</v>
      </c>
      <c r="AY340" s="210" t="s">
        <v>208</v>
      </c>
    </row>
    <row r="341" spans="1:65" s="14" customFormat="1" ht="11.25">
      <c r="B341" s="211"/>
      <c r="C341" s="212"/>
      <c r="D341" s="194" t="s">
        <v>221</v>
      </c>
      <c r="E341" s="213" t="s">
        <v>18</v>
      </c>
      <c r="F341" s="214" t="s">
        <v>1320</v>
      </c>
      <c r="G341" s="212"/>
      <c r="H341" s="215">
        <v>5.57</v>
      </c>
      <c r="I341" s="216"/>
      <c r="J341" s="212"/>
      <c r="K341" s="212"/>
      <c r="L341" s="217"/>
      <c r="M341" s="218"/>
      <c r="N341" s="219"/>
      <c r="O341" s="219"/>
      <c r="P341" s="219"/>
      <c r="Q341" s="219"/>
      <c r="R341" s="219"/>
      <c r="S341" s="219"/>
      <c r="T341" s="219"/>
      <c r="U341" s="220"/>
      <c r="AT341" s="221" t="s">
        <v>221</v>
      </c>
      <c r="AU341" s="221" t="s">
        <v>83</v>
      </c>
      <c r="AV341" s="14" t="s">
        <v>80</v>
      </c>
      <c r="AW341" s="14" t="s">
        <v>33</v>
      </c>
      <c r="AX341" s="14" t="s">
        <v>71</v>
      </c>
      <c r="AY341" s="221" t="s">
        <v>208</v>
      </c>
    </row>
    <row r="342" spans="1:65" s="14" customFormat="1" ht="11.25">
      <c r="B342" s="211"/>
      <c r="C342" s="212"/>
      <c r="D342" s="194" t="s">
        <v>221</v>
      </c>
      <c r="E342" s="213" t="s">
        <v>18</v>
      </c>
      <c r="F342" s="214" t="s">
        <v>1321</v>
      </c>
      <c r="G342" s="212"/>
      <c r="H342" s="215">
        <v>3.64</v>
      </c>
      <c r="I342" s="216"/>
      <c r="J342" s="212"/>
      <c r="K342" s="212"/>
      <c r="L342" s="217"/>
      <c r="M342" s="218"/>
      <c r="N342" s="219"/>
      <c r="O342" s="219"/>
      <c r="P342" s="219"/>
      <c r="Q342" s="219"/>
      <c r="R342" s="219"/>
      <c r="S342" s="219"/>
      <c r="T342" s="219"/>
      <c r="U342" s="220"/>
      <c r="AT342" s="221" t="s">
        <v>221</v>
      </c>
      <c r="AU342" s="221" t="s">
        <v>83</v>
      </c>
      <c r="AV342" s="14" t="s">
        <v>80</v>
      </c>
      <c r="AW342" s="14" t="s">
        <v>33</v>
      </c>
      <c r="AX342" s="14" t="s">
        <v>71</v>
      </c>
      <c r="AY342" s="221" t="s">
        <v>208</v>
      </c>
    </row>
    <row r="343" spans="1:65" s="15" customFormat="1" ht="11.25">
      <c r="B343" s="222"/>
      <c r="C343" s="223"/>
      <c r="D343" s="194" t="s">
        <v>221</v>
      </c>
      <c r="E343" s="224" t="s">
        <v>18</v>
      </c>
      <c r="F343" s="225" t="s">
        <v>241</v>
      </c>
      <c r="G343" s="223"/>
      <c r="H343" s="226">
        <v>18.89</v>
      </c>
      <c r="I343" s="227"/>
      <c r="J343" s="223"/>
      <c r="K343" s="223"/>
      <c r="L343" s="228"/>
      <c r="M343" s="229"/>
      <c r="N343" s="230"/>
      <c r="O343" s="230"/>
      <c r="P343" s="230"/>
      <c r="Q343" s="230"/>
      <c r="R343" s="230"/>
      <c r="S343" s="230"/>
      <c r="T343" s="230"/>
      <c r="U343" s="231"/>
      <c r="AT343" s="232" t="s">
        <v>221</v>
      </c>
      <c r="AU343" s="232" t="s">
        <v>83</v>
      </c>
      <c r="AV343" s="15" t="s">
        <v>83</v>
      </c>
      <c r="AW343" s="15" t="s">
        <v>33</v>
      </c>
      <c r="AX343" s="15" t="s">
        <v>71</v>
      </c>
      <c r="AY343" s="232" t="s">
        <v>208</v>
      </c>
    </row>
    <row r="344" spans="1:65" s="13" customFormat="1" ht="11.25">
      <c r="B344" s="201"/>
      <c r="C344" s="202"/>
      <c r="D344" s="194" t="s">
        <v>221</v>
      </c>
      <c r="E344" s="203" t="s">
        <v>18</v>
      </c>
      <c r="F344" s="204" t="s">
        <v>1322</v>
      </c>
      <c r="G344" s="202"/>
      <c r="H344" s="203" t="s">
        <v>18</v>
      </c>
      <c r="I344" s="205"/>
      <c r="J344" s="202"/>
      <c r="K344" s="202"/>
      <c r="L344" s="206"/>
      <c r="M344" s="207"/>
      <c r="N344" s="208"/>
      <c r="O344" s="208"/>
      <c r="P344" s="208"/>
      <c r="Q344" s="208"/>
      <c r="R344" s="208"/>
      <c r="S344" s="208"/>
      <c r="T344" s="208"/>
      <c r="U344" s="209"/>
      <c r="AT344" s="210" t="s">
        <v>221</v>
      </c>
      <c r="AU344" s="210" t="s">
        <v>83</v>
      </c>
      <c r="AV344" s="13" t="s">
        <v>76</v>
      </c>
      <c r="AW344" s="13" t="s">
        <v>33</v>
      </c>
      <c r="AX344" s="13" t="s">
        <v>71</v>
      </c>
      <c r="AY344" s="210" t="s">
        <v>208</v>
      </c>
    </row>
    <row r="345" spans="1:65" s="14" customFormat="1" ht="11.25">
      <c r="B345" s="211"/>
      <c r="C345" s="212"/>
      <c r="D345" s="194" t="s">
        <v>221</v>
      </c>
      <c r="E345" s="213" t="s">
        <v>18</v>
      </c>
      <c r="F345" s="214" t="s">
        <v>1323</v>
      </c>
      <c r="G345" s="212"/>
      <c r="H345" s="215">
        <v>7.54</v>
      </c>
      <c r="I345" s="216"/>
      <c r="J345" s="212"/>
      <c r="K345" s="212"/>
      <c r="L345" s="217"/>
      <c r="M345" s="218"/>
      <c r="N345" s="219"/>
      <c r="O345" s="219"/>
      <c r="P345" s="219"/>
      <c r="Q345" s="219"/>
      <c r="R345" s="219"/>
      <c r="S345" s="219"/>
      <c r="T345" s="219"/>
      <c r="U345" s="220"/>
      <c r="AT345" s="221" t="s">
        <v>221</v>
      </c>
      <c r="AU345" s="221" t="s">
        <v>83</v>
      </c>
      <c r="AV345" s="14" t="s">
        <v>80</v>
      </c>
      <c r="AW345" s="14" t="s">
        <v>33</v>
      </c>
      <c r="AX345" s="14" t="s">
        <v>71</v>
      </c>
      <c r="AY345" s="221" t="s">
        <v>208</v>
      </c>
    </row>
    <row r="346" spans="1:65" s="14" customFormat="1" ht="11.25">
      <c r="B346" s="211"/>
      <c r="C346" s="212"/>
      <c r="D346" s="194" t="s">
        <v>221</v>
      </c>
      <c r="E346" s="213" t="s">
        <v>18</v>
      </c>
      <c r="F346" s="214" t="s">
        <v>1324</v>
      </c>
      <c r="G346" s="212"/>
      <c r="H346" s="215">
        <v>212.88</v>
      </c>
      <c r="I346" s="216"/>
      <c r="J346" s="212"/>
      <c r="K346" s="212"/>
      <c r="L346" s="217"/>
      <c r="M346" s="218"/>
      <c r="N346" s="219"/>
      <c r="O346" s="219"/>
      <c r="P346" s="219"/>
      <c r="Q346" s="219"/>
      <c r="R346" s="219"/>
      <c r="S346" s="219"/>
      <c r="T346" s="219"/>
      <c r="U346" s="220"/>
      <c r="AT346" s="221" t="s">
        <v>221</v>
      </c>
      <c r="AU346" s="221" t="s">
        <v>83</v>
      </c>
      <c r="AV346" s="14" t="s">
        <v>80</v>
      </c>
      <c r="AW346" s="14" t="s">
        <v>33</v>
      </c>
      <c r="AX346" s="14" t="s">
        <v>71</v>
      </c>
      <c r="AY346" s="221" t="s">
        <v>208</v>
      </c>
    </row>
    <row r="347" spans="1:65" s="15" customFormat="1" ht="11.25">
      <c r="B347" s="222"/>
      <c r="C347" s="223"/>
      <c r="D347" s="194" t="s">
        <v>221</v>
      </c>
      <c r="E347" s="224" t="s">
        <v>18</v>
      </c>
      <c r="F347" s="225" t="s">
        <v>241</v>
      </c>
      <c r="G347" s="223"/>
      <c r="H347" s="226">
        <v>220.42</v>
      </c>
      <c r="I347" s="227"/>
      <c r="J347" s="223"/>
      <c r="K347" s="223"/>
      <c r="L347" s="228"/>
      <c r="M347" s="229"/>
      <c r="N347" s="230"/>
      <c r="O347" s="230"/>
      <c r="P347" s="230"/>
      <c r="Q347" s="230"/>
      <c r="R347" s="230"/>
      <c r="S347" s="230"/>
      <c r="T347" s="230"/>
      <c r="U347" s="231"/>
      <c r="AT347" s="232" t="s">
        <v>221</v>
      </c>
      <c r="AU347" s="232" t="s">
        <v>83</v>
      </c>
      <c r="AV347" s="15" t="s">
        <v>83</v>
      </c>
      <c r="AW347" s="15" t="s">
        <v>33</v>
      </c>
      <c r="AX347" s="15" t="s">
        <v>71</v>
      </c>
      <c r="AY347" s="232" t="s">
        <v>208</v>
      </c>
    </row>
    <row r="348" spans="1:65" s="16" customFormat="1" ht="11.25">
      <c r="B348" s="233"/>
      <c r="C348" s="234"/>
      <c r="D348" s="194" t="s">
        <v>221</v>
      </c>
      <c r="E348" s="235" t="s">
        <v>18</v>
      </c>
      <c r="F348" s="236" t="s">
        <v>247</v>
      </c>
      <c r="G348" s="234"/>
      <c r="H348" s="237">
        <v>330.46</v>
      </c>
      <c r="I348" s="238"/>
      <c r="J348" s="234"/>
      <c r="K348" s="234"/>
      <c r="L348" s="239"/>
      <c r="M348" s="240"/>
      <c r="N348" s="241"/>
      <c r="O348" s="241"/>
      <c r="P348" s="241"/>
      <c r="Q348" s="241"/>
      <c r="R348" s="241"/>
      <c r="S348" s="241"/>
      <c r="T348" s="241"/>
      <c r="U348" s="242"/>
      <c r="AT348" s="243" t="s">
        <v>221</v>
      </c>
      <c r="AU348" s="243" t="s">
        <v>83</v>
      </c>
      <c r="AV348" s="16" t="s">
        <v>89</v>
      </c>
      <c r="AW348" s="16" t="s">
        <v>33</v>
      </c>
      <c r="AX348" s="16" t="s">
        <v>76</v>
      </c>
      <c r="AY348" s="243" t="s">
        <v>208</v>
      </c>
    </row>
    <row r="349" spans="1:65" s="2" customFormat="1" ht="21.75" customHeight="1">
      <c r="A349" s="38"/>
      <c r="B349" s="39"/>
      <c r="C349" s="182" t="s">
        <v>459</v>
      </c>
      <c r="D349" s="182" t="s">
        <v>212</v>
      </c>
      <c r="E349" s="183" t="s">
        <v>1325</v>
      </c>
      <c r="F349" s="184" t="s">
        <v>1326</v>
      </c>
      <c r="G349" s="185" t="s">
        <v>129</v>
      </c>
      <c r="H349" s="186">
        <v>210.98</v>
      </c>
      <c r="I349" s="187"/>
      <c r="J349" s="186">
        <f>ROUND(I349*H349,2)</f>
        <v>0</v>
      </c>
      <c r="K349" s="184" t="s">
        <v>215</v>
      </c>
      <c r="L349" s="43"/>
      <c r="M349" s="188" t="s">
        <v>18</v>
      </c>
      <c r="N349" s="189" t="s">
        <v>42</v>
      </c>
      <c r="O349" s="68"/>
      <c r="P349" s="190">
        <f>O349*H349</f>
        <v>0</v>
      </c>
      <c r="Q349" s="190">
        <v>3.0000000000000001E-3</v>
      </c>
      <c r="R349" s="190">
        <f>Q349*H349</f>
        <v>0.63293999999999995</v>
      </c>
      <c r="S349" s="190">
        <v>0</v>
      </c>
      <c r="T349" s="190">
        <f>S349*H349</f>
        <v>0</v>
      </c>
      <c r="U349" s="191" t="s">
        <v>18</v>
      </c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92" t="s">
        <v>89</v>
      </c>
      <c r="AT349" s="192" t="s">
        <v>212</v>
      </c>
      <c r="AU349" s="192" t="s">
        <v>83</v>
      </c>
      <c r="AY349" s="21" t="s">
        <v>208</v>
      </c>
      <c r="BE349" s="193">
        <f>IF(N349="základní",J349,0)</f>
        <v>0</v>
      </c>
      <c r="BF349" s="193">
        <f>IF(N349="snížená",J349,0)</f>
        <v>0</v>
      </c>
      <c r="BG349" s="193">
        <f>IF(N349="zákl. přenesená",J349,0)</f>
        <v>0</v>
      </c>
      <c r="BH349" s="193">
        <f>IF(N349="sníž. přenesená",J349,0)</f>
        <v>0</v>
      </c>
      <c r="BI349" s="193">
        <f>IF(N349="nulová",J349,0)</f>
        <v>0</v>
      </c>
      <c r="BJ349" s="21" t="s">
        <v>76</v>
      </c>
      <c r="BK349" s="193">
        <f>ROUND(I349*H349,2)</f>
        <v>0</v>
      </c>
      <c r="BL349" s="21" t="s">
        <v>89</v>
      </c>
      <c r="BM349" s="192" t="s">
        <v>1327</v>
      </c>
    </row>
    <row r="350" spans="1:65" s="2" customFormat="1" ht="19.5">
      <c r="A350" s="38"/>
      <c r="B350" s="39"/>
      <c r="C350" s="40"/>
      <c r="D350" s="194" t="s">
        <v>217</v>
      </c>
      <c r="E350" s="40"/>
      <c r="F350" s="195" t="s">
        <v>1328</v>
      </c>
      <c r="G350" s="40"/>
      <c r="H350" s="40"/>
      <c r="I350" s="196"/>
      <c r="J350" s="40"/>
      <c r="K350" s="40"/>
      <c r="L350" s="43"/>
      <c r="M350" s="197"/>
      <c r="N350" s="198"/>
      <c r="O350" s="68"/>
      <c r="P350" s="68"/>
      <c r="Q350" s="68"/>
      <c r="R350" s="68"/>
      <c r="S350" s="68"/>
      <c r="T350" s="68"/>
      <c r="U350" s="69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21" t="s">
        <v>217</v>
      </c>
      <c r="AU350" s="21" t="s">
        <v>83</v>
      </c>
    </row>
    <row r="351" spans="1:65" s="2" customFormat="1" ht="11.25">
      <c r="A351" s="38"/>
      <c r="B351" s="39"/>
      <c r="C351" s="40"/>
      <c r="D351" s="199" t="s">
        <v>219</v>
      </c>
      <c r="E351" s="40"/>
      <c r="F351" s="200" t="s">
        <v>1329</v>
      </c>
      <c r="G351" s="40"/>
      <c r="H351" s="40"/>
      <c r="I351" s="196"/>
      <c r="J351" s="40"/>
      <c r="K351" s="40"/>
      <c r="L351" s="43"/>
      <c r="M351" s="197"/>
      <c r="N351" s="198"/>
      <c r="O351" s="68"/>
      <c r="P351" s="68"/>
      <c r="Q351" s="68"/>
      <c r="R351" s="68"/>
      <c r="S351" s="68"/>
      <c r="T351" s="68"/>
      <c r="U351" s="69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21" t="s">
        <v>219</v>
      </c>
      <c r="AU351" s="21" t="s">
        <v>83</v>
      </c>
    </row>
    <row r="352" spans="1:65" s="14" customFormat="1" ht="11.25">
      <c r="B352" s="211"/>
      <c r="C352" s="212"/>
      <c r="D352" s="194" t="s">
        <v>221</v>
      </c>
      <c r="E352" s="213" t="s">
        <v>18</v>
      </c>
      <c r="F352" s="214" t="s">
        <v>1280</v>
      </c>
      <c r="G352" s="212"/>
      <c r="H352" s="215">
        <v>330.46</v>
      </c>
      <c r="I352" s="216"/>
      <c r="J352" s="212"/>
      <c r="K352" s="212"/>
      <c r="L352" s="217"/>
      <c r="M352" s="218"/>
      <c r="N352" s="219"/>
      <c r="O352" s="219"/>
      <c r="P352" s="219"/>
      <c r="Q352" s="219"/>
      <c r="R352" s="219"/>
      <c r="S352" s="219"/>
      <c r="T352" s="219"/>
      <c r="U352" s="220"/>
      <c r="AT352" s="221" t="s">
        <v>221</v>
      </c>
      <c r="AU352" s="221" t="s">
        <v>83</v>
      </c>
      <c r="AV352" s="14" t="s">
        <v>80</v>
      </c>
      <c r="AW352" s="14" t="s">
        <v>33</v>
      </c>
      <c r="AX352" s="14" t="s">
        <v>71</v>
      </c>
      <c r="AY352" s="221" t="s">
        <v>208</v>
      </c>
    </row>
    <row r="353" spans="1:65" s="14" customFormat="1" ht="11.25">
      <c r="B353" s="211"/>
      <c r="C353" s="212"/>
      <c r="D353" s="194" t="s">
        <v>221</v>
      </c>
      <c r="E353" s="213" t="s">
        <v>18</v>
      </c>
      <c r="F353" s="214" t="s">
        <v>1281</v>
      </c>
      <c r="G353" s="212"/>
      <c r="H353" s="215">
        <v>11.06</v>
      </c>
      <c r="I353" s="216"/>
      <c r="J353" s="212"/>
      <c r="K353" s="212"/>
      <c r="L353" s="217"/>
      <c r="M353" s="218"/>
      <c r="N353" s="219"/>
      <c r="O353" s="219"/>
      <c r="P353" s="219"/>
      <c r="Q353" s="219"/>
      <c r="R353" s="219"/>
      <c r="S353" s="219"/>
      <c r="T353" s="219"/>
      <c r="U353" s="220"/>
      <c r="AT353" s="221" t="s">
        <v>221</v>
      </c>
      <c r="AU353" s="221" t="s">
        <v>83</v>
      </c>
      <c r="AV353" s="14" t="s">
        <v>80</v>
      </c>
      <c r="AW353" s="14" t="s">
        <v>33</v>
      </c>
      <c r="AX353" s="14" t="s">
        <v>71</v>
      </c>
      <c r="AY353" s="221" t="s">
        <v>208</v>
      </c>
    </row>
    <row r="354" spans="1:65" s="13" customFormat="1" ht="11.25">
      <c r="B354" s="201"/>
      <c r="C354" s="202"/>
      <c r="D354" s="194" t="s">
        <v>221</v>
      </c>
      <c r="E354" s="203" t="s">
        <v>18</v>
      </c>
      <c r="F354" s="204" t="s">
        <v>1330</v>
      </c>
      <c r="G354" s="202"/>
      <c r="H354" s="203" t="s">
        <v>18</v>
      </c>
      <c r="I354" s="205"/>
      <c r="J354" s="202"/>
      <c r="K354" s="202"/>
      <c r="L354" s="206"/>
      <c r="M354" s="207"/>
      <c r="N354" s="208"/>
      <c r="O354" s="208"/>
      <c r="P354" s="208"/>
      <c r="Q354" s="208"/>
      <c r="R354" s="208"/>
      <c r="S354" s="208"/>
      <c r="T354" s="208"/>
      <c r="U354" s="209"/>
      <c r="AT354" s="210" t="s">
        <v>221</v>
      </c>
      <c r="AU354" s="210" t="s">
        <v>83</v>
      </c>
      <c r="AV354" s="13" t="s">
        <v>76</v>
      </c>
      <c r="AW354" s="13" t="s">
        <v>33</v>
      </c>
      <c r="AX354" s="13" t="s">
        <v>71</v>
      </c>
      <c r="AY354" s="210" t="s">
        <v>208</v>
      </c>
    </row>
    <row r="355" spans="1:65" s="14" customFormat="1" ht="11.25">
      <c r="B355" s="211"/>
      <c r="C355" s="212"/>
      <c r="D355" s="194" t="s">
        <v>221</v>
      </c>
      <c r="E355" s="213" t="s">
        <v>18</v>
      </c>
      <c r="F355" s="214" t="s">
        <v>1331</v>
      </c>
      <c r="G355" s="212"/>
      <c r="H355" s="215">
        <v>-87.56</v>
      </c>
      <c r="I355" s="216"/>
      <c r="J355" s="212"/>
      <c r="K355" s="212"/>
      <c r="L355" s="217"/>
      <c r="M355" s="218"/>
      <c r="N355" s="219"/>
      <c r="O355" s="219"/>
      <c r="P355" s="219"/>
      <c r="Q355" s="219"/>
      <c r="R355" s="219"/>
      <c r="S355" s="219"/>
      <c r="T355" s="219"/>
      <c r="U355" s="220"/>
      <c r="AT355" s="221" t="s">
        <v>221</v>
      </c>
      <c r="AU355" s="221" t="s">
        <v>83</v>
      </c>
      <c r="AV355" s="14" t="s">
        <v>80</v>
      </c>
      <c r="AW355" s="14" t="s">
        <v>33</v>
      </c>
      <c r="AX355" s="14" t="s">
        <v>71</v>
      </c>
      <c r="AY355" s="221" t="s">
        <v>208</v>
      </c>
    </row>
    <row r="356" spans="1:65" s="14" customFormat="1" ht="11.25">
      <c r="B356" s="211"/>
      <c r="C356" s="212"/>
      <c r="D356" s="194" t="s">
        <v>221</v>
      </c>
      <c r="E356" s="213" t="s">
        <v>18</v>
      </c>
      <c r="F356" s="214" t="s">
        <v>1332</v>
      </c>
      <c r="G356" s="212"/>
      <c r="H356" s="215">
        <v>-25.97</v>
      </c>
      <c r="I356" s="216"/>
      <c r="J356" s="212"/>
      <c r="K356" s="212"/>
      <c r="L356" s="217"/>
      <c r="M356" s="218"/>
      <c r="N356" s="219"/>
      <c r="O356" s="219"/>
      <c r="P356" s="219"/>
      <c r="Q356" s="219"/>
      <c r="R356" s="219"/>
      <c r="S356" s="219"/>
      <c r="T356" s="219"/>
      <c r="U356" s="220"/>
      <c r="AT356" s="221" t="s">
        <v>221</v>
      </c>
      <c r="AU356" s="221" t="s">
        <v>83</v>
      </c>
      <c r="AV356" s="14" t="s">
        <v>80</v>
      </c>
      <c r="AW356" s="14" t="s">
        <v>33</v>
      </c>
      <c r="AX356" s="14" t="s">
        <v>71</v>
      </c>
      <c r="AY356" s="221" t="s">
        <v>208</v>
      </c>
    </row>
    <row r="357" spans="1:65" s="14" customFormat="1" ht="11.25">
      <c r="B357" s="211"/>
      <c r="C357" s="212"/>
      <c r="D357" s="194" t="s">
        <v>221</v>
      </c>
      <c r="E357" s="213" t="s">
        <v>18</v>
      </c>
      <c r="F357" s="214" t="s">
        <v>1333</v>
      </c>
      <c r="G357" s="212"/>
      <c r="H357" s="215">
        <v>-17.010000000000002</v>
      </c>
      <c r="I357" s="216"/>
      <c r="J357" s="212"/>
      <c r="K357" s="212"/>
      <c r="L357" s="217"/>
      <c r="M357" s="218"/>
      <c r="N357" s="219"/>
      <c r="O357" s="219"/>
      <c r="P357" s="219"/>
      <c r="Q357" s="219"/>
      <c r="R357" s="219"/>
      <c r="S357" s="219"/>
      <c r="T357" s="219"/>
      <c r="U357" s="220"/>
      <c r="AT357" s="221" t="s">
        <v>221</v>
      </c>
      <c r="AU357" s="221" t="s">
        <v>83</v>
      </c>
      <c r="AV357" s="14" t="s">
        <v>80</v>
      </c>
      <c r="AW357" s="14" t="s">
        <v>33</v>
      </c>
      <c r="AX357" s="14" t="s">
        <v>71</v>
      </c>
      <c r="AY357" s="221" t="s">
        <v>208</v>
      </c>
    </row>
    <row r="358" spans="1:65" s="16" customFormat="1" ht="11.25">
      <c r="B358" s="233"/>
      <c r="C358" s="234"/>
      <c r="D358" s="194" t="s">
        <v>221</v>
      </c>
      <c r="E358" s="235" t="s">
        <v>18</v>
      </c>
      <c r="F358" s="236" t="s">
        <v>247</v>
      </c>
      <c r="G358" s="234"/>
      <c r="H358" s="237">
        <v>210.98</v>
      </c>
      <c r="I358" s="238"/>
      <c r="J358" s="234"/>
      <c r="K358" s="234"/>
      <c r="L358" s="239"/>
      <c r="M358" s="240"/>
      <c r="N358" s="241"/>
      <c r="O358" s="241"/>
      <c r="P358" s="241"/>
      <c r="Q358" s="241"/>
      <c r="R358" s="241"/>
      <c r="S358" s="241"/>
      <c r="T358" s="241"/>
      <c r="U358" s="242"/>
      <c r="AT358" s="243" t="s">
        <v>221</v>
      </c>
      <c r="AU358" s="243" t="s">
        <v>83</v>
      </c>
      <c r="AV358" s="16" t="s">
        <v>89</v>
      </c>
      <c r="AW358" s="16" t="s">
        <v>33</v>
      </c>
      <c r="AX358" s="16" t="s">
        <v>76</v>
      </c>
      <c r="AY358" s="243" t="s">
        <v>208</v>
      </c>
    </row>
    <row r="359" spans="1:65" s="2" customFormat="1" ht="24.2" customHeight="1">
      <c r="A359" s="38"/>
      <c r="B359" s="39"/>
      <c r="C359" s="182" t="s">
        <v>465</v>
      </c>
      <c r="D359" s="182" t="s">
        <v>212</v>
      </c>
      <c r="E359" s="183" t="s">
        <v>1334</v>
      </c>
      <c r="F359" s="184" t="s">
        <v>1335</v>
      </c>
      <c r="G359" s="185" t="s">
        <v>129</v>
      </c>
      <c r="H359" s="186">
        <v>6</v>
      </c>
      <c r="I359" s="187"/>
      <c r="J359" s="186">
        <f>ROUND(I359*H359,2)</f>
        <v>0</v>
      </c>
      <c r="K359" s="184" t="s">
        <v>215</v>
      </c>
      <c r="L359" s="43"/>
      <c r="M359" s="188" t="s">
        <v>18</v>
      </c>
      <c r="N359" s="189" t="s">
        <v>42</v>
      </c>
      <c r="O359" s="68"/>
      <c r="P359" s="190">
        <f>O359*H359</f>
        <v>0</v>
      </c>
      <c r="Q359" s="190">
        <v>4.1200000000000001E-2</v>
      </c>
      <c r="R359" s="190">
        <f>Q359*H359</f>
        <v>0.2472</v>
      </c>
      <c r="S359" s="190">
        <v>0</v>
      </c>
      <c r="T359" s="190">
        <f>S359*H359</f>
        <v>0</v>
      </c>
      <c r="U359" s="191" t="s">
        <v>18</v>
      </c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192" t="s">
        <v>89</v>
      </c>
      <c r="AT359" s="192" t="s">
        <v>212</v>
      </c>
      <c r="AU359" s="192" t="s">
        <v>83</v>
      </c>
      <c r="AY359" s="21" t="s">
        <v>208</v>
      </c>
      <c r="BE359" s="193">
        <f>IF(N359="základní",J359,0)</f>
        <v>0</v>
      </c>
      <c r="BF359" s="193">
        <f>IF(N359="snížená",J359,0)</f>
        <v>0</v>
      </c>
      <c r="BG359" s="193">
        <f>IF(N359="zákl. přenesená",J359,0)</f>
        <v>0</v>
      </c>
      <c r="BH359" s="193">
        <f>IF(N359="sníž. přenesená",J359,0)</f>
        <v>0</v>
      </c>
      <c r="BI359" s="193">
        <f>IF(N359="nulová",J359,0)</f>
        <v>0</v>
      </c>
      <c r="BJ359" s="21" t="s">
        <v>76</v>
      </c>
      <c r="BK359" s="193">
        <f>ROUND(I359*H359,2)</f>
        <v>0</v>
      </c>
      <c r="BL359" s="21" t="s">
        <v>89</v>
      </c>
      <c r="BM359" s="192" t="s">
        <v>1336</v>
      </c>
    </row>
    <row r="360" spans="1:65" s="2" customFormat="1" ht="19.5">
      <c r="A360" s="38"/>
      <c r="B360" s="39"/>
      <c r="C360" s="40"/>
      <c r="D360" s="194" t="s">
        <v>217</v>
      </c>
      <c r="E360" s="40"/>
      <c r="F360" s="195" t="s">
        <v>1337</v>
      </c>
      <c r="G360" s="40"/>
      <c r="H360" s="40"/>
      <c r="I360" s="196"/>
      <c r="J360" s="40"/>
      <c r="K360" s="40"/>
      <c r="L360" s="43"/>
      <c r="M360" s="197"/>
      <c r="N360" s="198"/>
      <c r="O360" s="68"/>
      <c r="P360" s="68"/>
      <c r="Q360" s="68"/>
      <c r="R360" s="68"/>
      <c r="S360" s="68"/>
      <c r="T360" s="68"/>
      <c r="U360" s="69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21" t="s">
        <v>217</v>
      </c>
      <c r="AU360" s="21" t="s">
        <v>83</v>
      </c>
    </row>
    <row r="361" spans="1:65" s="2" customFormat="1" ht="11.25">
      <c r="A361" s="38"/>
      <c r="B361" s="39"/>
      <c r="C361" s="40"/>
      <c r="D361" s="199" t="s">
        <v>219</v>
      </c>
      <c r="E361" s="40"/>
      <c r="F361" s="200" t="s">
        <v>1338</v>
      </c>
      <c r="G361" s="40"/>
      <c r="H361" s="40"/>
      <c r="I361" s="196"/>
      <c r="J361" s="40"/>
      <c r="K361" s="40"/>
      <c r="L361" s="43"/>
      <c r="M361" s="197"/>
      <c r="N361" s="198"/>
      <c r="O361" s="68"/>
      <c r="P361" s="68"/>
      <c r="Q361" s="68"/>
      <c r="R361" s="68"/>
      <c r="S361" s="68"/>
      <c r="T361" s="68"/>
      <c r="U361" s="69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21" t="s">
        <v>219</v>
      </c>
      <c r="AU361" s="21" t="s">
        <v>83</v>
      </c>
    </row>
    <row r="362" spans="1:65" s="13" customFormat="1" ht="11.25">
      <c r="B362" s="201"/>
      <c r="C362" s="202"/>
      <c r="D362" s="194" t="s">
        <v>221</v>
      </c>
      <c r="E362" s="203" t="s">
        <v>18</v>
      </c>
      <c r="F362" s="204" t="s">
        <v>418</v>
      </c>
      <c r="G362" s="202"/>
      <c r="H362" s="203" t="s">
        <v>18</v>
      </c>
      <c r="I362" s="205"/>
      <c r="J362" s="202"/>
      <c r="K362" s="202"/>
      <c r="L362" s="206"/>
      <c r="M362" s="207"/>
      <c r="N362" s="208"/>
      <c r="O362" s="208"/>
      <c r="P362" s="208"/>
      <c r="Q362" s="208"/>
      <c r="R362" s="208"/>
      <c r="S362" s="208"/>
      <c r="T362" s="208"/>
      <c r="U362" s="209"/>
      <c r="AT362" s="210" t="s">
        <v>221</v>
      </c>
      <c r="AU362" s="210" t="s">
        <v>83</v>
      </c>
      <c r="AV362" s="13" t="s">
        <v>76</v>
      </c>
      <c r="AW362" s="13" t="s">
        <v>33</v>
      </c>
      <c r="AX362" s="13" t="s">
        <v>71</v>
      </c>
      <c r="AY362" s="210" t="s">
        <v>208</v>
      </c>
    </row>
    <row r="363" spans="1:65" s="14" customFormat="1" ht="11.25">
      <c r="B363" s="211"/>
      <c r="C363" s="212"/>
      <c r="D363" s="194" t="s">
        <v>221</v>
      </c>
      <c r="E363" s="213" t="s">
        <v>18</v>
      </c>
      <c r="F363" s="214" t="s">
        <v>1339</v>
      </c>
      <c r="G363" s="212"/>
      <c r="H363" s="215">
        <v>6</v>
      </c>
      <c r="I363" s="216"/>
      <c r="J363" s="212"/>
      <c r="K363" s="212"/>
      <c r="L363" s="217"/>
      <c r="M363" s="218"/>
      <c r="N363" s="219"/>
      <c r="O363" s="219"/>
      <c r="P363" s="219"/>
      <c r="Q363" s="219"/>
      <c r="R363" s="219"/>
      <c r="S363" s="219"/>
      <c r="T363" s="219"/>
      <c r="U363" s="220"/>
      <c r="AT363" s="221" t="s">
        <v>221</v>
      </c>
      <c r="AU363" s="221" t="s">
        <v>83</v>
      </c>
      <c r="AV363" s="14" t="s">
        <v>80</v>
      </c>
      <c r="AW363" s="14" t="s">
        <v>33</v>
      </c>
      <c r="AX363" s="14" t="s">
        <v>76</v>
      </c>
      <c r="AY363" s="221" t="s">
        <v>208</v>
      </c>
    </row>
    <row r="364" spans="1:65" s="2" customFormat="1" ht="24.2" customHeight="1">
      <c r="A364" s="38"/>
      <c r="B364" s="39"/>
      <c r="C364" s="182" t="s">
        <v>529</v>
      </c>
      <c r="D364" s="182" t="s">
        <v>212</v>
      </c>
      <c r="E364" s="183" t="s">
        <v>1340</v>
      </c>
      <c r="F364" s="184" t="s">
        <v>1341</v>
      </c>
      <c r="G364" s="185" t="s">
        <v>331</v>
      </c>
      <c r="H364" s="186">
        <v>2.6</v>
      </c>
      <c r="I364" s="187"/>
      <c r="J364" s="186">
        <f>ROUND(I364*H364,2)</f>
        <v>0</v>
      </c>
      <c r="K364" s="184" t="s">
        <v>215</v>
      </c>
      <c r="L364" s="43"/>
      <c r="M364" s="188" t="s">
        <v>18</v>
      </c>
      <c r="N364" s="189" t="s">
        <v>42</v>
      </c>
      <c r="O364" s="68"/>
      <c r="P364" s="190">
        <f>O364*H364</f>
        <v>0</v>
      </c>
      <c r="Q364" s="190">
        <v>1.5E-3</v>
      </c>
      <c r="R364" s="190">
        <f>Q364*H364</f>
        <v>3.9000000000000003E-3</v>
      </c>
      <c r="S364" s="190">
        <v>0</v>
      </c>
      <c r="T364" s="190">
        <f>S364*H364</f>
        <v>0</v>
      </c>
      <c r="U364" s="191" t="s">
        <v>18</v>
      </c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2" t="s">
        <v>89</v>
      </c>
      <c r="AT364" s="192" t="s">
        <v>212</v>
      </c>
      <c r="AU364" s="192" t="s">
        <v>83</v>
      </c>
      <c r="AY364" s="21" t="s">
        <v>208</v>
      </c>
      <c r="BE364" s="193">
        <f>IF(N364="základní",J364,0)</f>
        <v>0</v>
      </c>
      <c r="BF364" s="193">
        <f>IF(N364="snížená",J364,0)</f>
        <v>0</v>
      </c>
      <c r="BG364" s="193">
        <f>IF(N364="zákl. přenesená",J364,0)</f>
        <v>0</v>
      </c>
      <c r="BH364" s="193">
        <f>IF(N364="sníž. přenesená",J364,0)</f>
        <v>0</v>
      </c>
      <c r="BI364" s="193">
        <f>IF(N364="nulová",J364,0)</f>
        <v>0</v>
      </c>
      <c r="BJ364" s="21" t="s">
        <v>76</v>
      </c>
      <c r="BK364" s="193">
        <f>ROUND(I364*H364,2)</f>
        <v>0</v>
      </c>
      <c r="BL364" s="21" t="s">
        <v>89</v>
      </c>
      <c r="BM364" s="192" t="s">
        <v>1342</v>
      </c>
    </row>
    <row r="365" spans="1:65" s="2" customFormat="1" ht="19.5">
      <c r="A365" s="38"/>
      <c r="B365" s="39"/>
      <c r="C365" s="40"/>
      <c r="D365" s="194" t="s">
        <v>217</v>
      </c>
      <c r="E365" s="40"/>
      <c r="F365" s="195" t="s">
        <v>1343</v>
      </c>
      <c r="G365" s="40"/>
      <c r="H365" s="40"/>
      <c r="I365" s="196"/>
      <c r="J365" s="40"/>
      <c r="K365" s="40"/>
      <c r="L365" s="43"/>
      <c r="M365" s="197"/>
      <c r="N365" s="198"/>
      <c r="O365" s="68"/>
      <c r="P365" s="68"/>
      <c r="Q365" s="68"/>
      <c r="R365" s="68"/>
      <c r="S365" s="68"/>
      <c r="T365" s="68"/>
      <c r="U365" s="69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21" t="s">
        <v>217</v>
      </c>
      <c r="AU365" s="21" t="s">
        <v>83</v>
      </c>
    </row>
    <row r="366" spans="1:65" s="2" customFormat="1" ht="11.25">
      <c r="A366" s="38"/>
      <c r="B366" s="39"/>
      <c r="C366" s="40"/>
      <c r="D366" s="199" t="s">
        <v>219</v>
      </c>
      <c r="E366" s="40"/>
      <c r="F366" s="200" t="s">
        <v>1344</v>
      </c>
      <c r="G366" s="40"/>
      <c r="H366" s="40"/>
      <c r="I366" s="196"/>
      <c r="J366" s="40"/>
      <c r="K366" s="40"/>
      <c r="L366" s="43"/>
      <c r="M366" s="197"/>
      <c r="N366" s="198"/>
      <c r="O366" s="68"/>
      <c r="P366" s="68"/>
      <c r="Q366" s="68"/>
      <c r="R366" s="68"/>
      <c r="S366" s="68"/>
      <c r="T366" s="68"/>
      <c r="U366" s="69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21" t="s">
        <v>219</v>
      </c>
      <c r="AU366" s="21" t="s">
        <v>83</v>
      </c>
    </row>
    <row r="367" spans="1:65" s="13" customFormat="1" ht="11.25">
      <c r="B367" s="201"/>
      <c r="C367" s="202"/>
      <c r="D367" s="194" t="s">
        <v>221</v>
      </c>
      <c r="E367" s="203" t="s">
        <v>18</v>
      </c>
      <c r="F367" s="204" t="s">
        <v>1345</v>
      </c>
      <c r="G367" s="202"/>
      <c r="H367" s="203" t="s">
        <v>18</v>
      </c>
      <c r="I367" s="205"/>
      <c r="J367" s="202"/>
      <c r="K367" s="202"/>
      <c r="L367" s="206"/>
      <c r="M367" s="207"/>
      <c r="N367" s="208"/>
      <c r="O367" s="208"/>
      <c r="P367" s="208"/>
      <c r="Q367" s="208"/>
      <c r="R367" s="208"/>
      <c r="S367" s="208"/>
      <c r="T367" s="208"/>
      <c r="U367" s="209"/>
      <c r="AT367" s="210" t="s">
        <v>221</v>
      </c>
      <c r="AU367" s="210" t="s">
        <v>83</v>
      </c>
      <c r="AV367" s="13" t="s">
        <v>76</v>
      </c>
      <c r="AW367" s="13" t="s">
        <v>33</v>
      </c>
      <c r="AX367" s="13" t="s">
        <v>71</v>
      </c>
      <c r="AY367" s="210" t="s">
        <v>208</v>
      </c>
    </row>
    <row r="368" spans="1:65" s="14" customFormat="1" ht="11.25">
      <c r="B368" s="211"/>
      <c r="C368" s="212"/>
      <c r="D368" s="194" t="s">
        <v>221</v>
      </c>
      <c r="E368" s="213" t="s">
        <v>18</v>
      </c>
      <c r="F368" s="214" t="s">
        <v>1346</v>
      </c>
      <c r="G368" s="212"/>
      <c r="H368" s="215">
        <v>2.6</v>
      </c>
      <c r="I368" s="216"/>
      <c r="J368" s="212"/>
      <c r="K368" s="212"/>
      <c r="L368" s="217"/>
      <c r="M368" s="218"/>
      <c r="N368" s="219"/>
      <c r="O368" s="219"/>
      <c r="P368" s="219"/>
      <c r="Q368" s="219"/>
      <c r="R368" s="219"/>
      <c r="S368" s="219"/>
      <c r="T368" s="219"/>
      <c r="U368" s="220"/>
      <c r="AT368" s="221" t="s">
        <v>221</v>
      </c>
      <c r="AU368" s="221" t="s">
        <v>83</v>
      </c>
      <c r="AV368" s="14" t="s">
        <v>80</v>
      </c>
      <c r="AW368" s="14" t="s">
        <v>33</v>
      </c>
      <c r="AX368" s="14" t="s">
        <v>76</v>
      </c>
      <c r="AY368" s="221" t="s">
        <v>208</v>
      </c>
    </row>
    <row r="369" spans="1:65" s="2" customFormat="1" ht="16.5" customHeight="1">
      <c r="A369" s="38"/>
      <c r="B369" s="39"/>
      <c r="C369" s="182" t="s">
        <v>535</v>
      </c>
      <c r="D369" s="182" t="s">
        <v>212</v>
      </c>
      <c r="E369" s="183" t="s">
        <v>1347</v>
      </c>
      <c r="F369" s="184" t="s">
        <v>1348</v>
      </c>
      <c r="G369" s="185" t="s">
        <v>129</v>
      </c>
      <c r="H369" s="186">
        <v>4.0599999999999996</v>
      </c>
      <c r="I369" s="187"/>
      <c r="J369" s="186">
        <f>ROUND(I369*H369,2)</f>
        <v>0</v>
      </c>
      <c r="K369" s="184" t="s">
        <v>215</v>
      </c>
      <c r="L369" s="43"/>
      <c r="M369" s="188" t="s">
        <v>18</v>
      </c>
      <c r="N369" s="189" t="s">
        <v>42</v>
      </c>
      <c r="O369" s="68"/>
      <c r="P369" s="190">
        <f>O369*H369</f>
        <v>0</v>
      </c>
      <c r="Q369" s="190">
        <v>3.2730000000000002E-2</v>
      </c>
      <c r="R369" s="190">
        <f>Q369*H369</f>
        <v>0.1328838</v>
      </c>
      <c r="S369" s="190">
        <v>0</v>
      </c>
      <c r="T369" s="190">
        <f>S369*H369</f>
        <v>0</v>
      </c>
      <c r="U369" s="191" t="s">
        <v>18</v>
      </c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R369" s="192" t="s">
        <v>89</v>
      </c>
      <c r="AT369" s="192" t="s">
        <v>212</v>
      </c>
      <c r="AU369" s="192" t="s">
        <v>83</v>
      </c>
      <c r="AY369" s="21" t="s">
        <v>208</v>
      </c>
      <c r="BE369" s="193">
        <f>IF(N369="základní",J369,0)</f>
        <v>0</v>
      </c>
      <c r="BF369" s="193">
        <f>IF(N369="snížená",J369,0)</f>
        <v>0</v>
      </c>
      <c r="BG369" s="193">
        <f>IF(N369="zákl. přenesená",J369,0)</f>
        <v>0</v>
      </c>
      <c r="BH369" s="193">
        <f>IF(N369="sníž. přenesená",J369,0)</f>
        <v>0</v>
      </c>
      <c r="BI369" s="193">
        <f>IF(N369="nulová",J369,0)</f>
        <v>0</v>
      </c>
      <c r="BJ369" s="21" t="s">
        <v>76</v>
      </c>
      <c r="BK369" s="193">
        <f>ROUND(I369*H369,2)</f>
        <v>0</v>
      </c>
      <c r="BL369" s="21" t="s">
        <v>89</v>
      </c>
      <c r="BM369" s="192" t="s">
        <v>1349</v>
      </c>
    </row>
    <row r="370" spans="1:65" s="2" customFormat="1" ht="11.25">
      <c r="A370" s="38"/>
      <c r="B370" s="39"/>
      <c r="C370" s="40"/>
      <c r="D370" s="194" t="s">
        <v>217</v>
      </c>
      <c r="E370" s="40"/>
      <c r="F370" s="195" t="s">
        <v>1350</v>
      </c>
      <c r="G370" s="40"/>
      <c r="H370" s="40"/>
      <c r="I370" s="196"/>
      <c r="J370" s="40"/>
      <c r="K370" s="40"/>
      <c r="L370" s="43"/>
      <c r="M370" s="197"/>
      <c r="N370" s="198"/>
      <c r="O370" s="68"/>
      <c r="P370" s="68"/>
      <c r="Q370" s="68"/>
      <c r="R370" s="68"/>
      <c r="S370" s="68"/>
      <c r="T370" s="68"/>
      <c r="U370" s="69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T370" s="21" t="s">
        <v>217</v>
      </c>
      <c r="AU370" s="21" t="s">
        <v>83</v>
      </c>
    </row>
    <row r="371" spans="1:65" s="2" customFormat="1" ht="11.25">
      <c r="A371" s="38"/>
      <c r="B371" s="39"/>
      <c r="C371" s="40"/>
      <c r="D371" s="199" t="s">
        <v>219</v>
      </c>
      <c r="E371" s="40"/>
      <c r="F371" s="200" t="s">
        <v>1351</v>
      </c>
      <c r="G371" s="40"/>
      <c r="H371" s="40"/>
      <c r="I371" s="196"/>
      <c r="J371" s="40"/>
      <c r="K371" s="40"/>
      <c r="L371" s="43"/>
      <c r="M371" s="197"/>
      <c r="N371" s="198"/>
      <c r="O371" s="68"/>
      <c r="P371" s="68"/>
      <c r="Q371" s="68"/>
      <c r="R371" s="68"/>
      <c r="S371" s="68"/>
      <c r="T371" s="68"/>
      <c r="U371" s="69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21" t="s">
        <v>219</v>
      </c>
      <c r="AU371" s="21" t="s">
        <v>83</v>
      </c>
    </row>
    <row r="372" spans="1:65" s="13" customFormat="1" ht="11.25">
      <c r="B372" s="201"/>
      <c r="C372" s="202"/>
      <c r="D372" s="194" t="s">
        <v>221</v>
      </c>
      <c r="E372" s="203" t="s">
        <v>18</v>
      </c>
      <c r="F372" s="204" t="s">
        <v>228</v>
      </c>
      <c r="G372" s="202"/>
      <c r="H372" s="203" t="s">
        <v>18</v>
      </c>
      <c r="I372" s="205"/>
      <c r="J372" s="202"/>
      <c r="K372" s="202"/>
      <c r="L372" s="206"/>
      <c r="M372" s="207"/>
      <c r="N372" s="208"/>
      <c r="O372" s="208"/>
      <c r="P372" s="208"/>
      <c r="Q372" s="208"/>
      <c r="R372" s="208"/>
      <c r="S372" s="208"/>
      <c r="T372" s="208"/>
      <c r="U372" s="209"/>
      <c r="AT372" s="210" t="s">
        <v>221</v>
      </c>
      <c r="AU372" s="210" t="s">
        <v>83</v>
      </c>
      <c r="AV372" s="13" t="s">
        <v>76</v>
      </c>
      <c r="AW372" s="13" t="s">
        <v>33</v>
      </c>
      <c r="AX372" s="13" t="s">
        <v>71</v>
      </c>
      <c r="AY372" s="210" t="s">
        <v>208</v>
      </c>
    </row>
    <row r="373" spans="1:65" s="14" customFormat="1" ht="11.25">
      <c r="B373" s="211"/>
      <c r="C373" s="212"/>
      <c r="D373" s="194" t="s">
        <v>221</v>
      </c>
      <c r="E373" s="213" t="s">
        <v>18</v>
      </c>
      <c r="F373" s="214" t="s">
        <v>1352</v>
      </c>
      <c r="G373" s="212"/>
      <c r="H373" s="215">
        <v>4.0599999999999996</v>
      </c>
      <c r="I373" s="216"/>
      <c r="J373" s="212"/>
      <c r="K373" s="212"/>
      <c r="L373" s="217"/>
      <c r="M373" s="218"/>
      <c r="N373" s="219"/>
      <c r="O373" s="219"/>
      <c r="P373" s="219"/>
      <c r="Q373" s="219"/>
      <c r="R373" s="219"/>
      <c r="S373" s="219"/>
      <c r="T373" s="219"/>
      <c r="U373" s="220"/>
      <c r="AT373" s="221" t="s">
        <v>221</v>
      </c>
      <c r="AU373" s="221" t="s">
        <v>83</v>
      </c>
      <c r="AV373" s="14" t="s">
        <v>80</v>
      </c>
      <c r="AW373" s="14" t="s">
        <v>33</v>
      </c>
      <c r="AX373" s="14" t="s">
        <v>76</v>
      </c>
      <c r="AY373" s="221" t="s">
        <v>208</v>
      </c>
    </row>
    <row r="374" spans="1:65" s="2" customFormat="1" ht="24.2" customHeight="1">
      <c r="A374" s="38"/>
      <c r="B374" s="39"/>
      <c r="C374" s="182" t="s">
        <v>545</v>
      </c>
      <c r="D374" s="182" t="s">
        <v>212</v>
      </c>
      <c r="E374" s="183" t="s">
        <v>1353</v>
      </c>
      <c r="F374" s="184" t="s">
        <v>1354</v>
      </c>
      <c r="G374" s="185" t="s">
        <v>129</v>
      </c>
      <c r="H374" s="186">
        <v>460.85</v>
      </c>
      <c r="I374" s="187"/>
      <c r="J374" s="186">
        <f>ROUND(I374*H374,2)</f>
        <v>0</v>
      </c>
      <c r="K374" s="184" t="s">
        <v>215</v>
      </c>
      <c r="L374" s="43"/>
      <c r="M374" s="188" t="s">
        <v>18</v>
      </c>
      <c r="N374" s="189" t="s">
        <v>42</v>
      </c>
      <c r="O374" s="68"/>
      <c r="P374" s="190">
        <f>O374*H374</f>
        <v>0</v>
      </c>
      <c r="Q374" s="190">
        <v>5.1999999999999998E-3</v>
      </c>
      <c r="R374" s="190">
        <f>Q374*H374</f>
        <v>2.39642</v>
      </c>
      <c r="S374" s="190">
        <v>0</v>
      </c>
      <c r="T374" s="190">
        <f>S374*H374</f>
        <v>0</v>
      </c>
      <c r="U374" s="191" t="s">
        <v>18</v>
      </c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92" t="s">
        <v>89</v>
      </c>
      <c r="AT374" s="192" t="s">
        <v>212</v>
      </c>
      <c r="AU374" s="192" t="s">
        <v>83</v>
      </c>
      <c r="AY374" s="21" t="s">
        <v>208</v>
      </c>
      <c r="BE374" s="193">
        <f>IF(N374="základní",J374,0)</f>
        <v>0</v>
      </c>
      <c r="BF374" s="193">
        <f>IF(N374="snížená",J374,0)</f>
        <v>0</v>
      </c>
      <c r="BG374" s="193">
        <f>IF(N374="zákl. přenesená",J374,0)</f>
        <v>0</v>
      </c>
      <c r="BH374" s="193">
        <f>IF(N374="sníž. přenesená",J374,0)</f>
        <v>0</v>
      </c>
      <c r="BI374" s="193">
        <f>IF(N374="nulová",J374,0)</f>
        <v>0</v>
      </c>
      <c r="BJ374" s="21" t="s">
        <v>76</v>
      </c>
      <c r="BK374" s="193">
        <f>ROUND(I374*H374,2)</f>
        <v>0</v>
      </c>
      <c r="BL374" s="21" t="s">
        <v>89</v>
      </c>
      <c r="BM374" s="192" t="s">
        <v>1355</v>
      </c>
    </row>
    <row r="375" spans="1:65" s="2" customFormat="1" ht="19.5">
      <c r="A375" s="38"/>
      <c r="B375" s="39"/>
      <c r="C375" s="40"/>
      <c r="D375" s="194" t="s">
        <v>217</v>
      </c>
      <c r="E375" s="40"/>
      <c r="F375" s="195" t="s">
        <v>1356</v>
      </c>
      <c r="G375" s="40"/>
      <c r="H375" s="40"/>
      <c r="I375" s="196"/>
      <c r="J375" s="40"/>
      <c r="K375" s="40"/>
      <c r="L375" s="43"/>
      <c r="M375" s="197"/>
      <c r="N375" s="198"/>
      <c r="O375" s="68"/>
      <c r="P375" s="68"/>
      <c r="Q375" s="68"/>
      <c r="R375" s="68"/>
      <c r="S375" s="68"/>
      <c r="T375" s="68"/>
      <c r="U375" s="69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21" t="s">
        <v>217</v>
      </c>
      <c r="AU375" s="21" t="s">
        <v>83</v>
      </c>
    </row>
    <row r="376" spans="1:65" s="2" customFormat="1" ht="11.25">
      <c r="A376" s="38"/>
      <c r="B376" s="39"/>
      <c r="C376" s="40"/>
      <c r="D376" s="199" t="s">
        <v>219</v>
      </c>
      <c r="E376" s="40"/>
      <c r="F376" s="200" t="s">
        <v>1357</v>
      </c>
      <c r="G376" s="40"/>
      <c r="H376" s="40"/>
      <c r="I376" s="196"/>
      <c r="J376" s="40"/>
      <c r="K376" s="40"/>
      <c r="L376" s="43"/>
      <c r="M376" s="197"/>
      <c r="N376" s="198"/>
      <c r="O376" s="68"/>
      <c r="P376" s="68"/>
      <c r="Q376" s="68"/>
      <c r="R376" s="68"/>
      <c r="S376" s="68"/>
      <c r="T376" s="68"/>
      <c r="U376" s="69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21" t="s">
        <v>219</v>
      </c>
      <c r="AU376" s="21" t="s">
        <v>83</v>
      </c>
    </row>
    <row r="377" spans="1:65" s="14" customFormat="1" ht="11.25">
      <c r="B377" s="211"/>
      <c r="C377" s="212"/>
      <c r="D377" s="194" t="s">
        <v>221</v>
      </c>
      <c r="E377" s="213" t="s">
        <v>18</v>
      </c>
      <c r="F377" s="214" t="s">
        <v>1006</v>
      </c>
      <c r="G377" s="212"/>
      <c r="H377" s="215">
        <v>225.68</v>
      </c>
      <c r="I377" s="216"/>
      <c r="J377" s="212"/>
      <c r="K377" s="212"/>
      <c r="L377" s="217"/>
      <c r="M377" s="218"/>
      <c r="N377" s="219"/>
      <c r="O377" s="219"/>
      <c r="P377" s="219"/>
      <c r="Q377" s="219"/>
      <c r="R377" s="219"/>
      <c r="S377" s="219"/>
      <c r="T377" s="219"/>
      <c r="U377" s="220"/>
      <c r="AT377" s="221" t="s">
        <v>221</v>
      </c>
      <c r="AU377" s="221" t="s">
        <v>83</v>
      </c>
      <c r="AV377" s="14" t="s">
        <v>80</v>
      </c>
      <c r="AW377" s="14" t="s">
        <v>33</v>
      </c>
      <c r="AX377" s="14" t="s">
        <v>71</v>
      </c>
      <c r="AY377" s="221" t="s">
        <v>208</v>
      </c>
    </row>
    <row r="378" spans="1:65" s="14" customFormat="1" ht="11.25">
      <c r="B378" s="211"/>
      <c r="C378" s="212"/>
      <c r="D378" s="194" t="s">
        <v>221</v>
      </c>
      <c r="E378" s="213" t="s">
        <v>18</v>
      </c>
      <c r="F378" s="214" t="s">
        <v>1027</v>
      </c>
      <c r="G378" s="212"/>
      <c r="H378" s="215">
        <v>235.17</v>
      </c>
      <c r="I378" s="216"/>
      <c r="J378" s="212"/>
      <c r="K378" s="212"/>
      <c r="L378" s="217"/>
      <c r="M378" s="218"/>
      <c r="N378" s="219"/>
      <c r="O378" s="219"/>
      <c r="P378" s="219"/>
      <c r="Q378" s="219"/>
      <c r="R378" s="219"/>
      <c r="S378" s="219"/>
      <c r="T378" s="219"/>
      <c r="U378" s="220"/>
      <c r="AT378" s="221" t="s">
        <v>221</v>
      </c>
      <c r="AU378" s="221" t="s">
        <v>83</v>
      </c>
      <c r="AV378" s="14" t="s">
        <v>80</v>
      </c>
      <c r="AW378" s="14" t="s">
        <v>33</v>
      </c>
      <c r="AX378" s="14" t="s">
        <v>71</v>
      </c>
      <c r="AY378" s="221" t="s">
        <v>208</v>
      </c>
    </row>
    <row r="379" spans="1:65" s="16" customFormat="1" ht="11.25">
      <c r="B379" s="233"/>
      <c r="C379" s="234"/>
      <c r="D379" s="194" t="s">
        <v>221</v>
      </c>
      <c r="E379" s="235" t="s">
        <v>18</v>
      </c>
      <c r="F379" s="236" t="s">
        <v>247</v>
      </c>
      <c r="G379" s="234"/>
      <c r="H379" s="237">
        <v>460.85</v>
      </c>
      <c r="I379" s="238"/>
      <c r="J379" s="234"/>
      <c r="K379" s="234"/>
      <c r="L379" s="239"/>
      <c r="M379" s="240"/>
      <c r="N379" s="241"/>
      <c r="O379" s="241"/>
      <c r="P379" s="241"/>
      <c r="Q379" s="241"/>
      <c r="R379" s="241"/>
      <c r="S379" s="241"/>
      <c r="T379" s="241"/>
      <c r="U379" s="242"/>
      <c r="AT379" s="243" t="s">
        <v>221</v>
      </c>
      <c r="AU379" s="243" t="s">
        <v>83</v>
      </c>
      <c r="AV379" s="16" t="s">
        <v>89</v>
      </c>
      <c r="AW379" s="16" t="s">
        <v>33</v>
      </c>
      <c r="AX379" s="16" t="s">
        <v>76</v>
      </c>
      <c r="AY379" s="243" t="s">
        <v>208</v>
      </c>
    </row>
    <row r="380" spans="1:65" s="2" customFormat="1" ht="37.9" customHeight="1">
      <c r="A380" s="38"/>
      <c r="B380" s="39"/>
      <c r="C380" s="182" t="s">
        <v>552</v>
      </c>
      <c r="D380" s="182" t="s">
        <v>212</v>
      </c>
      <c r="E380" s="183" t="s">
        <v>1358</v>
      </c>
      <c r="F380" s="184" t="s">
        <v>1359</v>
      </c>
      <c r="G380" s="185" t="s">
        <v>129</v>
      </c>
      <c r="H380" s="186">
        <v>346.7</v>
      </c>
      <c r="I380" s="187"/>
      <c r="J380" s="186">
        <f>ROUND(I380*H380,2)</f>
        <v>0</v>
      </c>
      <c r="K380" s="184" t="s">
        <v>215</v>
      </c>
      <c r="L380" s="43"/>
      <c r="M380" s="188" t="s">
        <v>18</v>
      </c>
      <c r="N380" s="189" t="s">
        <v>42</v>
      </c>
      <c r="O380" s="68"/>
      <c r="P380" s="190">
        <f>O380*H380</f>
        <v>0</v>
      </c>
      <c r="Q380" s="190">
        <v>2.07E-2</v>
      </c>
      <c r="R380" s="190">
        <f>Q380*H380</f>
        <v>7.1766899999999998</v>
      </c>
      <c r="S380" s="190">
        <v>0</v>
      </c>
      <c r="T380" s="190">
        <f>S380*H380</f>
        <v>0</v>
      </c>
      <c r="U380" s="191" t="s">
        <v>18</v>
      </c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92" t="s">
        <v>89</v>
      </c>
      <c r="AT380" s="192" t="s">
        <v>212</v>
      </c>
      <c r="AU380" s="192" t="s">
        <v>83</v>
      </c>
      <c r="AY380" s="21" t="s">
        <v>208</v>
      </c>
      <c r="BE380" s="193">
        <f>IF(N380="základní",J380,0)</f>
        <v>0</v>
      </c>
      <c r="BF380" s="193">
        <f>IF(N380="snížená",J380,0)</f>
        <v>0</v>
      </c>
      <c r="BG380" s="193">
        <f>IF(N380="zákl. přenesená",J380,0)</f>
        <v>0</v>
      </c>
      <c r="BH380" s="193">
        <f>IF(N380="sníž. přenesená",J380,0)</f>
        <v>0</v>
      </c>
      <c r="BI380" s="193">
        <f>IF(N380="nulová",J380,0)</f>
        <v>0</v>
      </c>
      <c r="BJ380" s="21" t="s">
        <v>76</v>
      </c>
      <c r="BK380" s="193">
        <f>ROUND(I380*H380,2)</f>
        <v>0</v>
      </c>
      <c r="BL380" s="21" t="s">
        <v>89</v>
      </c>
      <c r="BM380" s="192" t="s">
        <v>1360</v>
      </c>
    </row>
    <row r="381" spans="1:65" s="2" customFormat="1" ht="29.25">
      <c r="A381" s="38"/>
      <c r="B381" s="39"/>
      <c r="C381" s="40"/>
      <c r="D381" s="194" t="s">
        <v>217</v>
      </c>
      <c r="E381" s="40"/>
      <c r="F381" s="195" t="s">
        <v>1361</v>
      </c>
      <c r="G381" s="40"/>
      <c r="H381" s="40"/>
      <c r="I381" s="196"/>
      <c r="J381" s="40"/>
      <c r="K381" s="40"/>
      <c r="L381" s="43"/>
      <c r="M381" s="197"/>
      <c r="N381" s="198"/>
      <c r="O381" s="68"/>
      <c r="P381" s="68"/>
      <c r="Q381" s="68"/>
      <c r="R381" s="68"/>
      <c r="S381" s="68"/>
      <c r="T381" s="68"/>
      <c r="U381" s="69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21" t="s">
        <v>217</v>
      </c>
      <c r="AU381" s="21" t="s">
        <v>83</v>
      </c>
    </row>
    <row r="382" spans="1:65" s="2" customFormat="1" ht="11.25">
      <c r="A382" s="38"/>
      <c r="B382" s="39"/>
      <c r="C382" s="40"/>
      <c r="D382" s="199" t="s">
        <v>219</v>
      </c>
      <c r="E382" s="40"/>
      <c r="F382" s="200" t="s">
        <v>1362</v>
      </c>
      <c r="G382" s="40"/>
      <c r="H382" s="40"/>
      <c r="I382" s="196"/>
      <c r="J382" s="40"/>
      <c r="K382" s="40"/>
      <c r="L382" s="43"/>
      <c r="M382" s="197"/>
      <c r="N382" s="198"/>
      <c r="O382" s="68"/>
      <c r="P382" s="68"/>
      <c r="Q382" s="68"/>
      <c r="R382" s="68"/>
      <c r="S382" s="68"/>
      <c r="T382" s="68"/>
      <c r="U382" s="69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T382" s="21" t="s">
        <v>219</v>
      </c>
      <c r="AU382" s="21" t="s">
        <v>83</v>
      </c>
    </row>
    <row r="383" spans="1:65" s="13" customFormat="1" ht="11.25">
      <c r="B383" s="201"/>
      <c r="C383" s="202"/>
      <c r="D383" s="194" t="s">
        <v>221</v>
      </c>
      <c r="E383" s="203" t="s">
        <v>18</v>
      </c>
      <c r="F383" s="204" t="s">
        <v>471</v>
      </c>
      <c r="G383" s="202"/>
      <c r="H383" s="203" t="s">
        <v>18</v>
      </c>
      <c r="I383" s="205"/>
      <c r="J383" s="202"/>
      <c r="K383" s="202"/>
      <c r="L383" s="206"/>
      <c r="M383" s="207"/>
      <c r="N383" s="208"/>
      <c r="O383" s="208"/>
      <c r="P383" s="208"/>
      <c r="Q383" s="208"/>
      <c r="R383" s="208"/>
      <c r="S383" s="208"/>
      <c r="T383" s="208"/>
      <c r="U383" s="209"/>
      <c r="AT383" s="210" t="s">
        <v>221</v>
      </c>
      <c r="AU383" s="210" t="s">
        <v>83</v>
      </c>
      <c r="AV383" s="13" t="s">
        <v>76</v>
      </c>
      <c r="AW383" s="13" t="s">
        <v>33</v>
      </c>
      <c r="AX383" s="13" t="s">
        <v>71</v>
      </c>
      <c r="AY383" s="210" t="s">
        <v>208</v>
      </c>
    </row>
    <row r="384" spans="1:65" s="13" customFormat="1" ht="11.25">
      <c r="B384" s="201"/>
      <c r="C384" s="202"/>
      <c r="D384" s="194" t="s">
        <v>221</v>
      </c>
      <c r="E384" s="203" t="s">
        <v>18</v>
      </c>
      <c r="F384" s="204" t="s">
        <v>472</v>
      </c>
      <c r="G384" s="202"/>
      <c r="H384" s="203" t="s">
        <v>18</v>
      </c>
      <c r="I384" s="205"/>
      <c r="J384" s="202"/>
      <c r="K384" s="202"/>
      <c r="L384" s="206"/>
      <c r="M384" s="207"/>
      <c r="N384" s="208"/>
      <c r="O384" s="208"/>
      <c r="P384" s="208"/>
      <c r="Q384" s="208"/>
      <c r="R384" s="208"/>
      <c r="S384" s="208"/>
      <c r="T384" s="208"/>
      <c r="U384" s="209"/>
      <c r="AT384" s="210" t="s">
        <v>221</v>
      </c>
      <c r="AU384" s="210" t="s">
        <v>83</v>
      </c>
      <c r="AV384" s="13" t="s">
        <v>76</v>
      </c>
      <c r="AW384" s="13" t="s">
        <v>33</v>
      </c>
      <c r="AX384" s="13" t="s">
        <v>71</v>
      </c>
      <c r="AY384" s="210" t="s">
        <v>208</v>
      </c>
    </row>
    <row r="385" spans="2:51" s="14" customFormat="1" ht="22.5">
      <c r="B385" s="211"/>
      <c r="C385" s="212"/>
      <c r="D385" s="194" t="s">
        <v>221</v>
      </c>
      <c r="E385" s="213" t="s">
        <v>18</v>
      </c>
      <c r="F385" s="214" t="s">
        <v>473</v>
      </c>
      <c r="G385" s="212"/>
      <c r="H385" s="215">
        <v>122.14</v>
      </c>
      <c r="I385" s="216"/>
      <c r="J385" s="212"/>
      <c r="K385" s="212"/>
      <c r="L385" s="217"/>
      <c r="M385" s="218"/>
      <c r="N385" s="219"/>
      <c r="O385" s="219"/>
      <c r="P385" s="219"/>
      <c r="Q385" s="219"/>
      <c r="R385" s="219"/>
      <c r="S385" s="219"/>
      <c r="T385" s="219"/>
      <c r="U385" s="220"/>
      <c r="AT385" s="221" t="s">
        <v>221</v>
      </c>
      <c r="AU385" s="221" t="s">
        <v>83</v>
      </c>
      <c r="AV385" s="14" t="s">
        <v>80</v>
      </c>
      <c r="AW385" s="14" t="s">
        <v>33</v>
      </c>
      <c r="AX385" s="14" t="s">
        <v>71</v>
      </c>
      <c r="AY385" s="221" t="s">
        <v>208</v>
      </c>
    </row>
    <row r="386" spans="2:51" s="13" customFormat="1" ht="11.25">
      <c r="B386" s="201"/>
      <c r="C386" s="202"/>
      <c r="D386" s="194" t="s">
        <v>221</v>
      </c>
      <c r="E386" s="203" t="s">
        <v>18</v>
      </c>
      <c r="F386" s="204" t="s">
        <v>474</v>
      </c>
      <c r="G386" s="202"/>
      <c r="H386" s="203" t="s">
        <v>18</v>
      </c>
      <c r="I386" s="205"/>
      <c r="J386" s="202"/>
      <c r="K386" s="202"/>
      <c r="L386" s="206"/>
      <c r="M386" s="207"/>
      <c r="N386" s="208"/>
      <c r="O386" s="208"/>
      <c r="P386" s="208"/>
      <c r="Q386" s="208"/>
      <c r="R386" s="208"/>
      <c r="S386" s="208"/>
      <c r="T386" s="208"/>
      <c r="U386" s="209"/>
      <c r="AT386" s="210" t="s">
        <v>221</v>
      </c>
      <c r="AU386" s="210" t="s">
        <v>83</v>
      </c>
      <c r="AV386" s="13" t="s">
        <v>76</v>
      </c>
      <c r="AW386" s="13" t="s">
        <v>33</v>
      </c>
      <c r="AX386" s="13" t="s">
        <v>71</v>
      </c>
      <c r="AY386" s="210" t="s">
        <v>208</v>
      </c>
    </row>
    <row r="387" spans="2:51" s="14" customFormat="1" ht="11.25">
      <c r="B387" s="211"/>
      <c r="C387" s="212"/>
      <c r="D387" s="194" t="s">
        <v>221</v>
      </c>
      <c r="E387" s="213" t="s">
        <v>18</v>
      </c>
      <c r="F387" s="214" t="s">
        <v>475</v>
      </c>
      <c r="G387" s="212"/>
      <c r="H387" s="215">
        <v>3.2</v>
      </c>
      <c r="I387" s="216"/>
      <c r="J387" s="212"/>
      <c r="K387" s="212"/>
      <c r="L387" s="217"/>
      <c r="M387" s="218"/>
      <c r="N387" s="219"/>
      <c r="O387" s="219"/>
      <c r="P387" s="219"/>
      <c r="Q387" s="219"/>
      <c r="R387" s="219"/>
      <c r="S387" s="219"/>
      <c r="T387" s="219"/>
      <c r="U387" s="220"/>
      <c r="AT387" s="221" t="s">
        <v>221</v>
      </c>
      <c r="AU387" s="221" t="s">
        <v>83</v>
      </c>
      <c r="AV387" s="14" t="s">
        <v>80</v>
      </c>
      <c r="AW387" s="14" t="s">
        <v>33</v>
      </c>
      <c r="AX387" s="14" t="s">
        <v>71</v>
      </c>
      <c r="AY387" s="221" t="s">
        <v>208</v>
      </c>
    </row>
    <row r="388" spans="2:51" s="14" customFormat="1" ht="22.5">
      <c r="B388" s="211"/>
      <c r="C388" s="212"/>
      <c r="D388" s="194" t="s">
        <v>221</v>
      </c>
      <c r="E388" s="213" t="s">
        <v>18</v>
      </c>
      <c r="F388" s="214" t="s">
        <v>476</v>
      </c>
      <c r="G388" s="212"/>
      <c r="H388" s="215">
        <v>49.81</v>
      </c>
      <c r="I388" s="216"/>
      <c r="J388" s="212"/>
      <c r="K388" s="212"/>
      <c r="L388" s="217"/>
      <c r="M388" s="218"/>
      <c r="N388" s="219"/>
      <c r="O388" s="219"/>
      <c r="P388" s="219"/>
      <c r="Q388" s="219"/>
      <c r="R388" s="219"/>
      <c r="S388" s="219"/>
      <c r="T388" s="219"/>
      <c r="U388" s="220"/>
      <c r="AT388" s="221" t="s">
        <v>221</v>
      </c>
      <c r="AU388" s="221" t="s">
        <v>83</v>
      </c>
      <c r="AV388" s="14" t="s">
        <v>80</v>
      </c>
      <c r="AW388" s="14" t="s">
        <v>33</v>
      </c>
      <c r="AX388" s="14" t="s">
        <v>71</v>
      </c>
      <c r="AY388" s="221" t="s">
        <v>208</v>
      </c>
    </row>
    <row r="389" spans="2:51" s="14" customFormat="1" ht="22.5">
      <c r="B389" s="211"/>
      <c r="C389" s="212"/>
      <c r="D389" s="194" t="s">
        <v>221</v>
      </c>
      <c r="E389" s="213" t="s">
        <v>18</v>
      </c>
      <c r="F389" s="214" t="s">
        <v>477</v>
      </c>
      <c r="G389" s="212"/>
      <c r="H389" s="215">
        <v>39.299999999999997</v>
      </c>
      <c r="I389" s="216"/>
      <c r="J389" s="212"/>
      <c r="K389" s="212"/>
      <c r="L389" s="217"/>
      <c r="M389" s="218"/>
      <c r="N389" s="219"/>
      <c r="O389" s="219"/>
      <c r="P389" s="219"/>
      <c r="Q389" s="219"/>
      <c r="R389" s="219"/>
      <c r="S389" s="219"/>
      <c r="T389" s="219"/>
      <c r="U389" s="220"/>
      <c r="AT389" s="221" t="s">
        <v>221</v>
      </c>
      <c r="AU389" s="221" t="s">
        <v>83</v>
      </c>
      <c r="AV389" s="14" t="s">
        <v>80</v>
      </c>
      <c r="AW389" s="14" t="s">
        <v>33</v>
      </c>
      <c r="AX389" s="14" t="s">
        <v>71</v>
      </c>
      <c r="AY389" s="221" t="s">
        <v>208</v>
      </c>
    </row>
    <row r="390" spans="2:51" s="13" customFormat="1" ht="11.25">
      <c r="B390" s="201"/>
      <c r="C390" s="202"/>
      <c r="D390" s="194" t="s">
        <v>221</v>
      </c>
      <c r="E390" s="203" t="s">
        <v>18</v>
      </c>
      <c r="F390" s="204" t="s">
        <v>478</v>
      </c>
      <c r="G390" s="202"/>
      <c r="H390" s="203" t="s">
        <v>18</v>
      </c>
      <c r="I390" s="205"/>
      <c r="J390" s="202"/>
      <c r="K390" s="202"/>
      <c r="L390" s="206"/>
      <c r="M390" s="207"/>
      <c r="N390" s="208"/>
      <c r="O390" s="208"/>
      <c r="P390" s="208"/>
      <c r="Q390" s="208"/>
      <c r="R390" s="208"/>
      <c r="S390" s="208"/>
      <c r="T390" s="208"/>
      <c r="U390" s="209"/>
      <c r="AT390" s="210" t="s">
        <v>221</v>
      </c>
      <c r="AU390" s="210" t="s">
        <v>83</v>
      </c>
      <c r="AV390" s="13" t="s">
        <v>76</v>
      </c>
      <c r="AW390" s="13" t="s">
        <v>33</v>
      </c>
      <c r="AX390" s="13" t="s">
        <v>71</v>
      </c>
      <c r="AY390" s="210" t="s">
        <v>208</v>
      </c>
    </row>
    <row r="391" spans="2:51" s="14" customFormat="1" ht="11.25">
      <c r="B391" s="211"/>
      <c r="C391" s="212"/>
      <c r="D391" s="194" t="s">
        <v>221</v>
      </c>
      <c r="E391" s="213" t="s">
        <v>18</v>
      </c>
      <c r="F391" s="214" t="s">
        <v>480</v>
      </c>
      <c r="G391" s="212"/>
      <c r="H391" s="215">
        <v>-9.9700000000000006</v>
      </c>
      <c r="I391" s="216"/>
      <c r="J391" s="212"/>
      <c r="K391" s="212"/>
      <c r="L391" s="217"/>
      <c r="M391" s="218"/>
      <c r="N391" s="219"/>
      <c r="O391" s="219"/>
      <c r="P391" s="219"/>
      <c r="Q391" s="219"/>
      <c r="R391" s="219"/>
      <c r="S391" s="219"/>
      <c r="T391" s="219"/>
      <c r="U391" s="220"/>
      <c r="AT391" s="221" t="s">
        <v>221</v>
      </c>
      <c r="AU391" s="221" t="s">
        <v>83</v>
      </c>
      <c r="AV391" s="14" t="s">
        <v>80</v>
      </c>
      <c r="AW391" s="14" t="s">
        <v>33</v>
      </c>
      <c r="AX391" s="14" t="s">
        <v>71</v>
      </c>
      <c r="AY391" s="221" t="s">
        <v>208</v>
      </c>
    </row>
    <row r="392" spans="2:51" s="14" customFormat="1" ht="22.5">
      <c r="B392" s="211"/>
      <c r="C392" s="212"/>
      <c r="D392" s="194" t="s">
        <v>221</v>
      </c>
      <c r="E392" s="213" t="s">
        <v>18</v>
      </c>
      <c r="F392" s="214" t="s">
        <v>481</v>
      </c>
      <c r="G392" s="212"/>
      <c r="H392" s="215">
        <v>11.38</v>
      </c>
      <c r="I392" s="216"/>
      <c r="J392" s="212"/>
      <c r="K392" s="212"/>
      <c r="L392" s="217"/>
      <c r="M392" s="218"/>
      <c r="N392" s="219"/>
      <c r="O392" s="219"/>
      <c r="P392" s="219"/>
      <c r="Q392" s="219"/>
      <c r="R392" s="219"/>
      <c r="S392" s="219"/>
      <c r="T392" s="219"/>
      <c r="U392" s="220"/>
      <c r="AT392" s="221" t="s">
        <v>221</v>
      </c>
      <c r="AU392" s="221" t="s">
        <v>83</v>
      </c>
      <c r="AV392" s="14" t="s">
        <v>80</v>
      </c>
      <c r="AW392" s="14" t="s">
        <v>33</v>
      </c>
      <c r="AX392" s="14" t="s">
        <v>71</v>
      </c>
      <c r="AY392" s="221" t="s">
        <v>208</v>
      </c>
    </row>
    <row r="393" spans="2:51" s="14" customFormat="1" ht="11.25">
      <c r="B393" s="211"/>
      <c r="C393" s="212"/>
      <c r="D393" s="194" t="s">
        <v>221</v>
      </c>
      <c r="E393" s="213" t="s">
        <v>18</v>
      </c>
      <c r="F393" s="214" t="s">
        <v>482</v>
      </c>
      <c r="G393" s="212"/>
      <c r="H393" s="215">
        <v>-7.09</v>
      </c>
      <c r="I393" s="216"/>
      <c r="J393" s="212"/>
      <c r="K393" s="212"/>
      <c r="L393" s="217"/>
      <c r="M393" s="218"/>
      <c r="N393" s="219"/>
      <c r="O393" s="219"/>
      <c r="P393" s="219"/>
      <c r="Q393" s="219"/>
      <c r="R393" s="219"/>
      <c r="S393" s="219"/>
      <c r="T393" s="219"/>
      <c r="U393" s="220"/>
      <c r="AT393" s="221" t="s">
        <v>221</v>
      </c>
      <c r="AU393" s="221" t="s">
        <v>83</v>
      </c>
      <c r="AV393" s="14" t="s">
        <v>80</v>
      </c>
      <c r="AW393" s="14" t="s">
        <v>33</v>
      </c>
      <c r="AX393" s="14" t="s">
        <v>71</v>
      </c>
      <c r="AY393" s="221" t="s">
        <v>208</v>
      </c>
    </row>
    <row r="394" spans="2:51" s="14" customFormat="1" ht="11.25">
      <c r="B394" s="211"/>
      <c r="C394" s="212"/>
      <c r="D394" s="194" t="s">
        <v>221</v>
      </c>
      <c r="E394" s="213" t="s">
        <v>18</v>
      </c>
      <c r="F394" s="214" t="s">
        <v>483</v>
      </c>
      <c r="G394" s="212"/>
      <c r="H394" s="215">
        <v>7.78</v>
      </c>
      <c r="I394" s="216"/>
      <c r="J394" s="212"/>
      <c r="K394" s="212"/>
      <c r="L394" s="217"/>
      <c r="M394" s="218"/>
      <c r="N394" s="219"/>
      <c r="O394" s="219"/>
      <c r="P394" s="219"/>
      <c r="Q394" s="219"/>
      <c r="R394" s="219"/>
      <c r="S394" s="219"/>
      <c r="T394" s="219"/>
      <c r="U394" s="220"/>
      <c r="AT394" s="221" t="s">
        <v>221</v>
      </c>
      <c r="AU394" s="221" t="s">
        <v>83</v>
      </c>
      <c r="AV394" s="14" t="s">
        <v>80</v>
      </c>
      <c r="AW394" s="14" t="s">
        <v>33</v>
      </c>
      <c r="AX394" s="14" t="s">
        <v>71</v>
      </c>
      <c r="AY394" s="221" t="s">
        <v>208</v>
      </c>
    </row>
    <row r="395" spans="2:51" s="14" customFormat="1" ht="11.25">
      <c r="B395" s="211"/>
      <c r="C395" s="212"/>
      <c r="D395" s="194" t="s">
        <v>221</v>
      </c>
      <c r="E395" s="213" t="s">
        <v>18</v>
      </c>
      <c r="F395" s="214" t="s">
        <v>484</v>
      </c>
      <c r="G395" s="212"/>
      <c r="H395" s="215">
        <v>16</v>
      </c>
      <c r="I395" s="216"/>
      <c r="J395" s="212"/>
      <c r="K395" s="212"/>
      <c r="L395" s="217"/>
      <c r="M395" s="218"/>
      <c r="N395" s="219"/>
      <c r="O395" s="219"/>
      <c r="P395" s="219"/>
      <c r="Q395" s="219"/>
      <c r="R395" s="219"/>
      <c r="S395" s="219"/>
      <c r="T395" s="219"/>
      <c r="U395" s="220"/>
      <c r="AT395" s="221" t="s">
        <v>221</v>
      </c>
      <c r="AU395" s="221" t="s">
        <v>83</v>
      </c>
      <c r="AV395" s="14" t="s">
        <v>80</v>
      </c>
      <c r="AW395" s="14" t="s">
        <v>33</v>
      </c>
      <c r="AX395" s="14" t="s">
        <v>71</v>
      </c>
      <c r="AY395" s="221" t="s">
        <v>208</v>
      </c>
    </row>
    <row r="396" spans="2:51" s="14" customFormat="1" ht="11.25">
      <c r="B396" s="211"/>
      <c r="C396" s="212"/>
      <c r="D396" s="194" t="s">
        <v>221</v>
      </c>
      <c r="E396" s="213" t="s">
        <v>18</v>
      </c>
      <c r="F396" s="214" t="s">
        <v>485</v>
      </c>
      <c r="G396" s="212"/>
      <c r="H396" s="215">
        <v>-7.19</v>
      </c>
      <c r="I396" s="216"/>
      <c r="J396" s="212"/>
      <c r="K396" s="212"/>
      <c r="L396" s="217"/>
      <c r="M396" s="218"/>
      <c r="N396" s="219"/>
      <c r="O396" s="219"/>
      <c r="P396" s="219"/>
      <c r="Q396" s="219"/>
      <c r="R396" s="219"/>
      <c r="S396" s="219"/>
      <c r="T396" s="219"/>
      <c r="U396" s="220"/>
      <c r="AT396" s="221" t="s">
        <v>221</v>
      </c>
      <c r="AU396" s="221" t="s">
        <v>83</v>
      </c>
      <c r="AV396" s="14" t="s">
        <v>80</v>
      </c>
      <c r="AW396" s="14" t="s">
        <v>33</v>
      </c>
      <c r="AX396" s="14" t="s">
        <v>71</v>
      </c>
      <c r="AY396" s="221" t="s">
        <v>208</v>
      </c>
    </row>
    <row r="397" spans="2:51" s="14" customFormat="1" ht="11.25">
      <c r="B397" s="211"/>
      <c r="C397" s="212"/>
      <c r="D397" s="194" t="s">
        <v>221</v>
      </c>
      <c r="E397" s="213" t="s">
        <v>18</v>
      </c>
      <c r="F397" s="214" t="s">
        <v>486</v>
      </c>
      <c r="G397" s="212"/>
      <c r="H397" s="215">
        <v>-0.57999999999999996</v>
      </c>
      <c r="I397" s="216"/>
      <c r="J397" s="212"/>
      <c r="K397" s="212"/>
      <c r="L397" s="217"/>
      <c r="M397" s="218"/>
      <c r="N397" s="219"/>
      <c r="O397" s="219"/>
      <c r="P397" s="219"/>
      <c r="Q397" s="219"/>
      <c r="R397" s="219"/>
      <c r="S397" s="219"/>
      <c r="T397" s="219"/>
      <c r="U397" s="220"/>
      <c r="AT397" s="221" t="s">
        <v>221</v>
      </c>
      <c r="AU397" s="221" t="s">
        <v>83</v>
      </c>
      <c r="AV397" s="14" t="s">
        <v>80</v>
      </c>
      <c r="AW397" s="14" t="s">
        <v>33</v>
      </c>
      <c r="AX397" s="14" t="s">
        <v>71</v>
      </c>
      <c r="AY397" s="221" t="s">
        <v>208</v>
      </c>
    </row>
    <row r="398" spans="2:51" s="13" customFormat="1" ht="11.25">
      <c r="B398" s="201"/>
      <c r="C398" s="202"/>
      <c r="D398" s="194" t="s">
        <v>221</v>
      </c>
      <c r="E398" s="203" t="s">
        <v>18</v>
      </c>
      <c r="F398" s="204" t="s">
        <v>487</v>
      </c>
      <c r="G398" s="202"/>
      <c r="H398" s="203" t="s">
        <v>18</v>
      </c>
      <c r="I398" s="205"/>
      <c r="J398" s="202"/>
      <c r="K398" s="202"/>
      <c r="L398" s="206"/>
      <c r="M398" s="207"/>
      <c r="N398" s="208"/>
      <c r="O398" s="208"/>
      <c r="P398" s="208"/>
      <c r="Q398" s="208"/>
      <c r="R398" s="208"/>
      <c r="S398" s="208"/>
      <c r="T398" s="208"/>
      <c r="U398" s="209"/>
      <c r="AT398" s="210" t="s">
        <v>221</v>
      </c>
      <c r="AU398" s="210" t="s">
        <v>83</v>
      </c>
      <c r="AV398" s="13" t="s">
        <v>76</v>
      </c>
      <c r="AW398" s="13" t="s">
        <v>33</v>
      </c>
      <c r="AX398" s="13" t="s">
        <v>71</v>
      </c>
      <c r="AY398" s="210" t="s">
        <v>208</v>
      </c>
    </row>
    <row r="399" spans="2:51" s="14" customFormat="1" ht="11.25">
      <c r="B399" s="211"/>
      <c r="C399" s="212"/>
      <c r="D399" s="194" t="s">
        <v>221</v>
      </c>
      <c r="E399" s="213" t="s">
        <v>18</v>
      </c>
      <c r="F399" s="214" t="s">
        <v>488</v>
      </c>
      <c r="G399" s="212"/>
      <c r="H399" s="215">
        <v>6.29</v>
      </c>
      <c r="I399" s="216"/>
      <c r="J399" s="212"/>
      <c r="K399" s="212"/>
      <c r="L399" s="217"/>
      <c r="M399" s="218"/>
      <c r="N399" s="219"/>
      <c r="O399" s="219"/>
      <c r="P399" s="219"/>
      <c r="Q399" s="219"/>
      <c r="R399" s="219"/>
      <c r="S399" s="219"/>
      <c r="T399" s="219"/>
      <c r="U399" s="220"/>
      <c r="AT399" s="221" t="s">
        <v>221</v>
      </c>
      <c r="AU399" s="221" t="s">
        <v>83</v>
      </c>
      <c r="AV399" s="14" t="s">
        <v>80</v>
      </c>
      <c r="AW399" s="14" t="s">
        <v>33</v>
      </c>
      <c r="AX399" s="14" t="s">
        <v>71</v>
      </c>
      <c r="AY399" s="221" t="s">
        <v>208</v>
      </c>
    </row>
    <row r="400" spans="2:51" s="14" customFormat="1" ht="11.25">
      <c r="B400" s="211"/>
      <c r="C400" s="212"/>
      <c r="D400" s="194" t="s">
        <v>221</v>
      </c>
      <c r="E400" s="213" t="s">
        <v>18</v>
      </c>
      <c r="F400" s="214" t="s">
        <v>489</v>
      </c>
      <c r="G400" s="212"/>
      <c r="H400" s="215">
        <v>9.69</v>
      </c>
      <c r="I400" s="216"/>
      <c r="J400" s="212"/>
      <c r="K400" s="212"/>
      <c r="L400" s="217"/>
      <c r="M400" s="218"/>
      <c r="N400" s="219"/>
      <c r="O400" s="219"/>
      <c r="P400" s="219"/>
      <c r="Q400" s="219"/>
      <c r="R400" s="219"/>
      <c r="S400" s="219"/>
      <c r="T400" s="219"/>
      <c r="U400" s="220"/>
      <c r="AT400" s="221" t="s">
        <v>221</v>
      </c>
      <c r="AU400" s="221" t="s">
        <v>83</v>
      </c>
      <c r="AV400" s="14" t="s">
        <v>80</v>
      </c>
      <c r="AW400" s="14" t="s">
        <v>33</v>
      </c>
      <c r="AX400" s="14" t="s">
        <v>71</v>
      </c>
      <c r="AY400" s="221" t="s">
        <v>208</v>
      </c>
    </row>
    <row r="401" spans="2:51" s="14" customFormat="1" ht="11.25">
      <c r="B401" s="211"/>
      <c r="C401" s="212"/>
      <c r="D401" s="194" t="s">
        <v>221</v>
      </c>
      <c r="E401" s="213" t="s">
        <v>18</v>
      </c>
      <c r="F401" s="214" t="s">
        <v>490</v>
      </c>
      <c r="G401" s="212"/>
      <c r="H401" s="215">
        <v>112.16</v>
      </c>
      <c r="I401" s="216"/>
      <c r="J401" s="212"/>
      <c r="K401" s="212"/>
      <c r="L401" s="217"/>
      <c r="M401" s="218"/>
      <c r="N401" s="219"/>
      <c r="O401" s="219"/>
      <c r="P401" s="219"/>
      <c r="Q401" s="219"/>
      <c r="R401" s="219"/>
      <c r="S401" s="219"/>
      <c r="T401" s="219"/>
      <c r="U401" s="220"/>
      <c r="AT401" s="221" t="s">
        <v>221</v>
      </c>
      <c r="AU401" s="221" t="s">
        <v>83</v>
      </c>
      <c r="AV401" s="14" t="s">
        <v>80</v>
      </c>
      <c r="AW401" s="14" t="s">
        <v>33</v>
      </c>
      <c r="AX401" s="14" t="s">
        <v>71</v>
      </c>
      <c r="AY401" s="221" t="s">
        <v>208</v>
      </c>
    </row>
    <row r="402" spans="2:51" s="14" customFormat="1" ht="22.5">
      <c r="B402" s="211"/>
      <c r="C402" s="212"/>
      <c r="D402" s="194" t="s">
        <v>221</v>
      </c>
      <c r="E402" s="213" t="s">
        <v>18</v>
      </c>
      <c r="F402" s="214" t="s">
        <v>491</v>
      </c>
      <c r="G402" s="212"/>
      <c r="H402" s="215">
        <v>-14.9</v>
      </c>
      <c r="I402" s="216"/>
      <c r="J402" s="212"/>
      <c r="K402" s="212"/>
      <c r="L402" s="217"/>
      <c r="M402" s="218"/>
      <c r="N402" s="219"/>
      <c r="O402" s="219"/>
      <c r="P402" s="219"/>
      <c r="Q402" s="219"/>
      <c r="R402" s="219"/>
      <c r="S402" s="219"/>
      <c r="T402" s="219"/>
      <c r="U402" s="220"/>
      <c r="AT402" s="221" t="s">
        <v>221</v>
      </c>
      <c r="AU402" s="221" t="s">
        <v>83</v>
      </c>
      <c r="AV402" s="14" t="s">
        <v>80</v>
      </c>
      <c r="AW402" s="14" t="s">
        <v>33</v>
      </c>
      <c r="AX402" s="14" t="s">
        <v>71</v>
      </c>
      <c r="AY402" s="221" t="s">
        <v>208</v>
      </c>
    </row>
    <row r="403" spans="2:51" s="13" customFormat="1" ht="11.25">
      <c r="B403" s="201"/>
      <c r="C403" s="202"/>
      <c r="D403" s="194" t="s">
        <v>221</v>
      </c>
      <c r="E403" s="203" t="s">
        <v>18</v>
      </c>
      <c r="F403" s="204" t="s">
        <v>492</v>
      </c>
      <c r="G403" s="202"/>
      <c r="H403" s="203" t="s">
        <v>18</v>
      </c>
      <c r="I403" s="205"/>
      <c r="J403" s="202"/>
      <c r="K403" s="202"/>
      <c r="L403" s="206"/>
      <c r="M403" s="207"/>
      <c r="N403" s="208"/>
      <c r="O403" s="208"/>
      <c r="P403" s="208"/>
      <c r="Q403" s="208"/>
      <c r="R403" s="208"/>
      <c r="S403" s="208"/>
      <c r="T403" s="208"/>
      <c r="U403" s="209"/>
      <c r="AT403" s="210" t="s">
        <v>221</v>
      </c>
      <c r="AU403" s="210" t="s">
        <v>83</v>
      </c>
      <c r="AV403" s="13" t="s">
        <v>76</v>
      </c>
      <c r="AW403" s="13" t="s">
        <v>33</v>
      </c>
      <c r="AX403" s="13" t="s">
        <v>71</v>
      </c>
      <c r="AY403" s="210" t="s">
        <v>208</v>
      </c>
    </row>
    <row r="404" spans="2:51" s="14" customFormat="1" ht="11.25">
      <c r="B404" s="211"/>
      <c r="C404" s="212"/>
      <c r="D404" s="194" t="s">
        <v>221</v>
      </c>
      <c r="E404" s="213" t="s">
        <v>18</v>
      </c>
      <c r="F404" s="214" t="s">
        <v>493</v>
      </c>
      <c r="G404" s="212"/>
      <c r="H404" s="215">
        <v>33.08</v>
      </c>
      <c r="I404" s="216"/>
      <c r="J404" s="212"/>
      <c r="K404" s="212"/>
      <c r="L404" s="217"/>
      <c r="M404" s="218"/>
      <c r="N404" s="219"/>
      <c r="O404" s="219"/>
      <c r="P404" s="219"/>
      <c r="Q404" s="219"/>
      <c r="R404" s="219"/>
      <c r="S404" s="219"/>
      <c r="T404" s="219"/>
      <c r="U404" s="220"/>
      <c r="AT404" s="221" t="s">
        <v>221</v>
      </c>
      <c r="AU404" s="221" t="s">
        <v>83</v>
      </c>
      <c r="AV404" s="14" t="s">
        <v>80</v>
      </c>
      <c r="AW404" s="14" t="s">
        <v>33</v>
      </c>
      <c r="AX404" s="14" t="s">
        <v>71</v>
      </c>
      <c r="AY404" s="221" t="s">
        <v>208</v>
      </c>
    </row>
    <row r="405" spans="2:51" s="13" customFormat="1" ht="11.25">
      <c r="B405" s="201"/>
      <c r="C405" s="202"/>
      <c r="D405" s="194" t="s">
        <v>221</v>
      </c>
      <c r="E405" s="203" t="s">
        <v>18</v>
      </c>
      <c r="F405" s="204" t="s">
        <v>494</v>
      </c>
      <c r="G405" s="202"/>
      <c r="H405" s="203" t="s">
        <v>18</v>
      </c>
      <c r="I405" s="205"/>
      <c r="J405" s="202"/>
      <c r="K405" s="202"/>
      <c r="L405" s="206"/>
      <c r="M405" s="207"/>
      <c r="N405" s="208"/>
      <c r="O405" s="208"/>
      <c r="P405" s="208"/>
      <c r="Q405" s="208"/>
      <c r="R405" s="208"/>
      <c r="S405" s="208"/>
      <c r="T405" s="208"/>
      <c r="U405" s="209"/>
      <c r="AT405" s="210" t="s">
        <v>221</v>
      </c>
      <c r="AU405" s="210" t="s">
        <v>83</v>
      </c>
      <c r="AV405" s="13" t="s">
        <v>76</v>
      </c>
      <c r="AW405" s="13" t="s">
        <v>33</v>
      </c>
      <c r="AX405" s="13" t="s">
        <v>71</v>
      </c>
      <c r="AY405" s="210" t="s">
        <v>208</v>
      </c>
    </row>
    <row r="406" spans="2:51" s="14" customFormat="1" ht="22.5">
      <c r="B406" s="211"/>
      <c r="C406" s="212"/>
      <c r="D406" s="194" t="s">
        <v>221</v>
      </c>
      <c r="E406" s="213" t="s">
        <v>18</v>
      </c>
      <c r="F406" s="214" t="s">
        <v>495</v>
      </c>
      <c r="G406" s="212"/>
      <c r="H406" s="215">
        <v>39.46</v>
      </c>
      <c r="I406" s="216"/>
      <c r="J406" s="212"/>
      <c r="K406" s="212"/>
      <c r="L406" s="217"/>
      <c r="M406" s="218"/>
      <c r="N406" s="219"/>
      <c r="O406" s="219"/>
      <c r="P406" s="219"/>
      <c r="Q406" s="219"/>
      <c r="R406" s="219"/>
      <c r="S406" s="219"/>
      <c r="T406" s="219"/>
      <c r="U406" s="220"/>
      <c r="AT406" s="221" t="s">
        <v>221</v>
      </c>
      <c r="AU406" s="221" t="s">
        <v>83</v>
      </c>
      <c r="AV406" s="14" t="s">
        <v>80</v>
      </c>
      <c r="AW406" s="14" t="s">
        <v>33</v>
      </c>
      <c r="AX406" s="14" t="s">
        <v>71</v>
      </c>
      <c r="AY406" s="221" t="s">
        <v>208</v>
      </c>
    </row>
    <row r="407" spans="2:51" s="13" customFormat="1" ht="11.25">
      <c r="B407" s="201"/>
      <c r="C407" s="202"/>
      <c r="D407" s="194" t="s">
        <v>221</v>
      </c>
      <c r="E407" s="203" t="s">
        <v>18</v>
      </c>
      <c r="F407" s="204" t="s">
        <v>496</v>
      </c>
      <c r="G407" s="202"/>
      <c r="H407" s="203" t="s">
        <v>18</v>
      </c>
      <c r="I407" s="205"/>
      <c r="J407" s="202"/>
      <c r="K407" s="202"/>
      <c r="L407" s="206"/>
      <c r="M407" s="207"/>
      <c r="N407" s="208"/>
      <c r="O407" s="208"/>
      <c r="P407" s="208"/>
      <c r="Q407" s="208"/>
      <c r="R407" s="208"/>
      <c r="S407" s="208"/>
      <c r="T407" s="208"/>
      <c r="U407" s="209"/>
      <c r="AT407" s="210" t="s">
        <v>221</v>
      </c>
      <c r="AU407" s="210" t="s">
        <v>83</v>
      </c>
      <c r="AV407" s="13" t="s">
        <v>76</v>
      </c>
      <c r="AW407" s="13" t="s">
        <v>33</v>
      </c>
      <c r="AX407" s="13" t="s">
        <v>71</v>
      </c>
      <c r="AY407" s="210" t="s">
        <v>208</v>
      </c>
    </row>
    <row r="408" spans="2:51" s="14" customFormat="1" ht="33.75">
      <c r="B408" s="211"/>
      <c r="C408" s="212"/>
      <c r="D408" s="194" t="s">
        <v>221</v>
      </c>
      <c r="E408" s="213" t="s">
        <v>18</v>
      </c>
      <c r="F408" s="214" t="s">
        <v>497</v>
      </c>
      <c r="G408" s="212"/>
      <c r="H408" s="215">
        <v>59.67</v>
      </c>
      <c r="I408" s="216"/>
      <c r="J408" s="212"/>
      <c r="K408" s="212"/>
      <c r="L408" s="217"/>
      <c r="M408" s="218"/>
      <c r="N408" s="219"/>
      <c r="O408" s="219"/>
      <c r="P408" s="219"/>
      <c r="Q408" s="219"/>
      <c r="R408" s="219"/>
      <c r="S408" s="219"/>
      <c r="T408" s="219"/>
      <c r="U408" s="220"/>
      <c r="AT408" s="221" t="s">
        <v>221</v>
      </c>
      <c r="AU408" s="221" t="s">
        <v>83</v>
      </c>
      <c r="AV408" s="14" t="s">
        <v>80</v>
      </c>
      <c r="AW408" s="14" t="s">
        <v>33</v>
      </c>
      <c r="AX408" s="14" t="s">
        <v>71</v>
      </c>
      <c r="AY408" s="221" t="s">
        <v>208</v>
      </c>
    </row>
    <row r="409" spans="2:51" s="14" customFormat="1" ht="22.5">
      <c r="B409" s="211"/>
      <c r="C409" s="212"/>
      <c r="D409" s="194" t="s">
        <v>221</v>
      </c>
      <c r="E409" s="213" t="s">
        <v>18</v>
      </c>
      <c r="F409" s="214" t="s">
        <v>498</v>
      </c>
      <c r="G409" s="212"/>
      <c r="H409" s="215">
        <v>44.36</v>
      </c>
      <c r="I409" s="216"/>
      <c r="J409" s="212"/>
      <c r="K409" s="212"/>
      <c r="L409" s="217"/>
      <c r="M409" s="218"/>
      <c r="N409" s="219"/>
      <c r="O409" s="219"/>
      <c r="P409" s="219"/>
      <c r="Q409" s="219"/>
      <c r="R409" s="219"/>
      <c r="S409" s="219"/>
      <c r="T409" s="219"/>
      <c r="U409" s="220"/>
      <c r="AT409" s="221" t="s">
        <v>221</v>
      </c>
      <c r="AU409" s="221" t="s">
        <v>83</v>
      </c>
      <c r="AV409" s="14" t="s">
        <v>80</v>
      </c>
      <c r="AW409" s="14" t="s">
        <v>33</v>
      </c>
      <c r="AX409" s="14" t="s">
        <v>71</v>
      </c>
      <c r="AY409" s="221" t="s">
        <v>208</v>
      </c>
    </row>
    <row r="410" spans="2:51" s="14" customFormat="1" ht="22.5">
      <c r="B410" s="211"/>
      <c r="C410" s="212"/>
      <c r="D410" s="194" t="s">
        <v>221</v>
      </c>
      <c r="E410" s="213" t="s">
        <v>18</v>
      </c>
      <c r="F410" s="214" t="s">
        <v>499</v>
      </c>
      <c r="G410" s="212"/>
      <c r="H410" s="215">
        <v>45.37</v>
      </c>
      <c r="I410" s="216"/>
      <c r="J410" s="212"/>
      <c r="K410" s="212"/>
      <c r="L410" s="217"/>
      <c r="M410" s="218"/>
      <c r="N410" s="219"/>
      <c r="O410" s="219"/>
      <c r="P410" s="219"/>
      <c r="Q410" s="219"/>
      <c r="R410" s="219"/>
      <c r="S410" s="219"/>
      <c r="T410" s="219"/>
      <c r="U410" s="220"/>
      <c r="AT410" s="221" t="s">
        <v>221</v>
      </c>
      <c r="AU410" s="221" t="s">
        <v>83</v>
      </c>
      <c r="AV410" s="14" t="s">
        <v>80</v>
      </c>
      <c r="AW410" s="14" t="s">
        <v>33</v>
      </c>
      <c r="AX410" s="14" t="s">
        <v>71</v>
      </c>
      <c r="AY410" s="221" t="s">
        <v>208</v>
      </c>
    </row>
    <row r="411" spans="2:51" s="14" customFormat="1" ht="22.5">
      <c r="B411" s="211"/>
      <c r="C411" s="212"/>
      <c r="D411" s="194" t="s">
        <v>221</v>
      </c>
      <c r="E411" s="213" t="s">
        <v>18</v>
      </c>
      <c r="F411" s="214" t="s">
        <v>500</v>
      </c>
      <c r="G411" s="212"/>
      <c r="H411" s="215">
        <v>81.19</v>
      </c>
      <c r="I411" s="216"/>
      <c r="J411" s="212"/>
      <c r="K411" s="212"/>
      <c r="L411" s="217"/>
      <c r="M411" s="218"/>
      <c r="N411" s="219"/>
      <c r="O411" s="219"/>
      <c r="P411" s="219"/>
      <c r="Q411" s="219"/>
      <c r="R411" s="219"/>
      <c r="S411" s="219"/>
      <c r="T411" s="219"/>
      <c r="U411" s="220"/>
      <c r="AT411" s="221" t="s">
        <v>221</v>
      </c>
      <c r="AU411" s="221" t="s">
        <v>83</v>
      </c>
      <c r="AV411" s="14" t="s">
        <v>80</v>
      </c>
      <c r="AW411" s="14" t="s">
        <v>33</v>
      </c>
      <c r="AX411" s="14" t="s">
        <v>71</v>
      </c>
      <c r="AY411" s="221" t="s">
        <v>208</v>
      </c>
    </row>
    <row r="412" spans="2:51" s="14" customFormat="1" ht="22.5">
      <c r="B412" s="211"/>
      <c r="C412" s="212"/>
      <c r="D412" s="194" t="s">
        <v>221</v>
      </c>
      <c r="E412" s="213" t="s">
        <v>18</v>
      </c>
      <c r="F412" s="214" t="s">
        <v>501</v>
      </c>
      <c r="G412" s="212"/>
      <c r="H412" s="215">
        <v>64.75</v>
      </c>
      <c r="I412" s="216"/>
      <c r="J412" s="212"/>
      <c r="K412" s="212"/>
      <c r="L412" s="217"/>
      <c r="M412" s="218"/>
      <c r="N412" s="219"/>
      <c r="O412" s="219"/>
      <c r="P412" s="219"/>
      <c r="Q412" s="219"/>
      <c r="R412" s="219"/>
      <c r="S412" s="219"/>
      <c r="T412" s="219"/>
      <c r="U412" s="220"/>
      <c r="AT412" s="221" t="s">
        <v>221</v>
      </c>
      <c r="AU412" s="221" t="s">
        <v>83</v>
      </c>
      <c r="AV412" s="14" t="s">
        <v>80</v>
      </c>
      <c r="AW412" s="14" t="s">
        <v>33</v>
      </c>
      <c r="AX412" s="14" t="s">
        <v>71</v>
      </c>
      <c r="AY412" s="221" t="s">
        <v>208</v>
      </c>
    </row>
    <row r="413" spans="2:51" s="15" customFormat="1" ht="11.25">
      <c r="B413" s="222"/>
      <c r="C413" s="223"/>
      <c r="D413" s="194" t="s">
        <v>221</v>
      </c>
      <c r="E413" s="224" t="s">
        <v>18</v>
      </c>
      <c r="F413" s="225" t="s">
        <v>241</v>
      </c>
      <c r="G413" s="223"/>
      <c r="H413" s="226">
        <v>705.9</v>
      </c>
      <c r="I413" s="227"/>
      <c r="J413" s="223"/>
      <c r="K413" s="223"/>
      <c r="L413" s="228"/>
      <c r="M413" s="229"/>
      <c r="N413" s="230"/>
      <c r="O413" s="230"/>
      <c r="P413" s="230"/>
      <c r="Q413" s="230"/>
      <c r="R413" s="230"/>
      <c r="S413" s="230"/>
      <c r="T413" s="230"/>
      <c r="U413" s="231"/>
      <c r="AT413" s="232" t="s">
        <v>221</v>
      </c>
      <c r="AU413" s="232" t="s">
        <v>83</v>
      </c>
      <c r="AV413" s="15" t="s">
        <v>83</v>
      </c>
      <c r="AW413" s="15" t="s">
        <v>33</v>
      </c>
      <c r="AX413" s="15" t="s">
        <v>71</v>
      </c>
      <c r="AY413" s="232" t="s">
        <v>208</v>
      </c>
    </row>
    <row r="414" spans="2:51" s="13" customFormat="1" ht="11.25">
      <c r="B414" s="201"/>
      <c r="C414" s="202"/>
      <c r="D414" s="194" t="s">
        <v>221</v>
      </c>
      <c r="E414" s="203" t="s">
        <v>18</v>
      </c>
      <c r="F414" s="204" t="s">
        <v>527</v>
      </c>
      <c r="G414" s="202"/>
      <c r="H414" s="203" t="s">
        <v>18</v>
      </c>
      <c r="I414" s="205"/>
      <c r="J414" s="202"/>
      <c r="K414" s="202"/>
      <c r="L414" s="206"/>
      <c r="M414" s="207"/>
      <c r="N414" s="208"/>
      <c r="O414" s="208"/>
      <c r="P414" s="208"/>
      <c r="Q414" s="208"/>
      <c r="R414" s="208"/>
      <c r="S414" s="208"/>
      <c r="T414" s="208"/>
      <c r="U414" s="209"/>
      <c r="AT414" s="210" t="s">
        <v>221</v>
      </c>
      <c r="AU414" s="210" t="s">
        <v>83</v>
      </c>
      <c r="AV414" s="13" t="s">
        <v>76</v>
      </c>
      <c r="AW414" s="13" t="s">
        <v>33</v>
      </c>
      <c r="AX414" s="13" t="s">
        <v>71</v>
      </c>
      <c r="AY414" s="210" t="s">
        <v>208</v>
      </c>
    </row>
    <row r="415" spans="2:51" s="14" customFormat="1" ht="11.25">
      <c r="B415" s="211"/>
      <c r="C415" s="212"/>
      <c r="D415" s="194" t="s">
        <v>221</v>
      </c>
      <c r="E415" s="213" t="s">
        <v>18</v>
      </c>
      <c r="F415" s="214" t="s">
        <v>528</v>
      </c>
      <c r="G415" s="212"/>
      <c r="H415" s="215">
        <v>-249.16</v>
      </c>
      <c r="I415" s="216"/>
      <c r="J415" s="212"/>
      <c r="K415" s="212"/>
      <c r="L415" s="217"/>
      <c r="M415" s="218"/>
      <c r="N415" s="219"/>
      <c r="O415" s="219"/>
      <c r="P415" s="219"/>
      <c r="Q415" s="219"/>
      <c r="R415" s="219"/>
      <c r="S415" s="219"/>
      <c r="T415" s="219"/>
      <c r="U415" s="220"/>
      <c r="AT415" s="221" t="s">
        <v>221</v>
      </c>
      <c r="AU415" s="221" t="s">
        <v>83</v>
      </c>
      <c r="AV415" s="14" t="s">
        <v>80</v>
      </c>
      <c r="AW415" s="14" t="s">
        <v>33</v>
      </c>
      <c r="AX415" s="14" t="s">
        <v>71</v>
      </c>
      <c r="AY415" s="221" t="s">
        <v>208</v>
      </c>
    </row>
    <row r="416" spans="2:51" s="13" customFormat="1" ht="11.25">
      <c r="B416" s="201"/>
      <c r="C416" s="202"/>
      <c r="D416" s="194" t="s">
        <v>221</v>
      </c>
      <c r="E416" s="203" t="s">
        <v>18</v>
      </c>
      <c r="F416" s="204" t="s">
        <v>1363</v>
      </c>
      <c r="G416" s="202"/>
      <c r="H416" s="203" t="s">
        <v>18</v>
      </c>
      <c r="I416" s="205"/>
      <c r="J416" s="202"/>
      <c r="K416" s="202"/>
      <c r="L416" s="206"/>
      <c r="M416" s="207"/>
      <c r="N416" s="208"/>
      <c r="O416" s="208"/>
      <c r="P416" s="208"/>
      <c r="Q416" s="208"/>
      <c r="R416" s="208"/>
      <c r="S416" s="208"/>
      <c r="T416" s="208"/>
      <c r="U416" s="209"/>
      <c r="AT416" s="210" t="s">
        <v>221</v>
      </c>
      <c r="AU416" s="210" t="s">
        <v>83</v>
      </c>
      <c r="AV416" s="13" t="s">
        <v>76</v>
      </c>
      <c r="AW416" s="13" t="s">
        <v>33</v>
      </c>
      <c r="AX416" s="13" t="s">
        <v>71</v>
      </c>
      <c r="AY416" s="210" t="s">
        <v>208</v>
      </c>
    </row>
    <row r="417" spans="1:65" s="14" customFormat="1" ht="11.25">
      <c r="B417" s="211"/>
      <c r="C417" s="212"/>
      <c r="D417" s="194" t="s">
        <v>221</v>
      </c>
      <c r="E417" s="213" t="s">
        <v>18</v>
      </c>
      <c r="F417" s="214" t="s">
        <v>1364</v>
      </c>
      <c r="G417" s="212"/>
      <c r="H417" s="215">
        <v>-110.04</v>
      </c>
      <c r="I417" s="216"/>
      <c r="J417" s="212"/>
      <c r="K417" s="212"/>
      <c r="L417" s="217"/>
      <c r="M417" s="218"/>
      <c r="N417" s="219"/>
      <c r="O417" s="219"/>
      <c r="P417" s="219"/>
      <c r="Q417" s="219"/>
      <c r="R417" s="219"/>
      <c r="S417" s="219"/>
      <c r="T417" s="219"/>
      <c r="U417" s="220"/>
      <c r="AT417" s="221" t="s">
        <v>221</v>
      </c>
      <c r="AU417" s="221" t="s">
        <v>83</v>
      </c>
      <c r="AV417" s="14" t="s">
        <v>80</v>
      </c>
      <c r="AW417" s="14" t="s">
        <v>33</v>
      </c>
      <c r="AX417" s="14" t="s">
        <v>71</v>
      </c>
      <c r="AY417" s="221" t="s">
        <v>208</v>
      </c>
    </row>
    <row r="418" spans="1:65" s="16" customFormat="1" ht="11.25">
      <c r="B418" s="233"/>
      <c r="C418" s="234"/>
      <c r="D418" s="194" t="s">
        <v>221</v>
      </c>
      <c r="E418" s="235" t="s">
        <v>18</v>
      </c>
      <c r="F418" s="236" t="s">
        <v>247</v>
      </c>
      <c r="G418" s="234"/>
      <c r="H418" s="237">
        <v>346.7</v>
      </c>
      <c r="I418" s="238"/>
      <c r="J418" s="234"/>
      <c r="K418" s="234"/>
      <c r="L418" s="239"/>
      <c r="M418" s="240"/>
      <c r="N418" s="241"/>
      <c r="O418" s="241"/>
      <c r="P418" s="241"/>
      <c r="Q418" s="241"/>
      <c r="R418" s="241"/>
      <c r="S418" s="241"/>
      <c r="T418" s="241"/>
      <c r="U418" s="242"/>
      <c r="AT418" s="243" t="s">
        <v>221</v>
      </c>
      <c r="AU418" s="243" t="s">
        <v>83</v>
      </c>
      <c r="AV418" s="16" t="s">
        <v>89</v>
      </c>
      <c r="AW418" s="16" t="s">
        <v>33</v>
      </c>
      <c r="AX418" s="16" t="s">
        <v>76</v>
      </c>
      <c r="AY418" s="243" t="s">
        <v>208</v>
      </c>
    </row>
    <row r="419" spans="1:65" s="2" customFormat="1" ht="16.5" customHeight="1">
      <c r="A419" s="38"/>
      <c r="B419" s="39"/>
      <c r="C419" s="182" t="s">
        <v>558</v>
      </c>
      <c r="D419" s="182" t="s">
        <v>212</v>
      </c>
      <c r="E419" s="183" t="s">
        <v>1365</v>
      </c>
      <c r="F419" s="184" t="s">
        <v>1366</v>
      </c>
      <c r="G419" s="185" t="s">
        <v>129</v>
      </c>
      <c r="H419" s="186">
        <v>921.7</v>
      </c>
      <c r="I419" s="187"/>
      <c r="J419" s="186">
        <f>ROUND(I419*H419,2)</f>
        <v>0</v>
      </c>
      <c r="K419" s="184" t="s">
        <v>215</v>
      </c>
      <c r="L419" s="43"/>
      <c r="M419" s="188" t="s">
        <v>18</v>
      </c>
      <c r="N419" s="189" t="s">
        <v>42</v>
      </c>
      <c r="O419" s="68"/>
      <c r="P419" s="190">
        <f>O419*H419</f>
        <v>0</v>
      </c>
      <c r="Q419" s="190">
        <v>4.0000000000000003E-5</v>
      </c>
      <c r="R419" s="190">
        <f>Q419*H419</f>
        <v>3.6868000000000005E-2</v>
      </c>
      <c r="S419" s="190">
        <v>6.0000000000000002E-5</v>
      </c>
      <c r="T419" s="190">
        <f>S419*H419</f>
        <v>5.5302000000000004E-2</v>
      </c>
      <c r="U419" s="191" t="s">
        <v>18</v>
      </c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R419" s="192" t="s">
        <v>89</v>
      </c>
      <c r="AT419" s="192" t="s">
        <v>212</v>
      </c>
      <c r="AU419" s="192" t="s">
        <v>83</v>
      </c>
      <c r="AY419" s="21" t="s">
        <v>208</v>
      </c>
      <c r="BE419" s="193">
        <f>IF(N419="základní",J419,0)</f>
        <v>0</v>
      </c>
      <c r="BF419" s="193">
        <f>IF(N419="snížená",J419,0)</f>
        <v>0</v>
      </c>
      <c r="BG419" s="193">
        <f>IF(N419="zákl. přenesená",J419,0)</f>
        <v>0</v>
      </c>
      <c r="BH419" s="193">
        <f>IF(N419="sníž. přenesená",J419,0)</f>
        <v>0</v>
      </c>
      <c r="BI419" s="193">
        <f>IF(N419="nulová",J419,0)</f>
        <v>0</v>
      </c>
      <c r="BJ419" s="21" t="s">
        <v>76</v>
      </c>
      <c r="BK419" s="193">
        <f>ROUND(I419*H419,2)</f>
        <v>0</v>
      </c>
      <c r="BL419" s="21" t="s">
        <v>89</v>
      </c>
      <c r="BM419" s="192" t="s">
        <v>1367</v>
      </c>
    </row>
    <row r="420" spans="1:65" s="2" customFormat="1" ht="19.5">
      <c r="A420" s="38"/>
      <c r="B420" s="39"/>
      <c r="C420" s="40"/>
      <c r="D420" s="194" t="s">
        <v>217</v>
      </c>
      <c r="E420" s="40"/>
      <c r="F420" s="195" t="s">
        <v>1368</v>
      </c>
      <c r="G420" s="40"/>
      <c r="H420" s="40"/>
      <c r="I420" s="196"/>
      <c r="J420" s="40"/>
      <c r="K420" s="40"/>
      <c r="L420" s="43"/>
      <c r="M420" s="197"/>
      <c r="N420" s="198"/>
      <c r="O420" s="68"/>
      <c r="P420" s="68"/>
      <c r="Q420" s="68"/>
      <c r="R420" s="68"/>
      <c r="S420" s="68"/>
      <c r="T420" s="68"/>
      <c r="U420" s="69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T420" s="21" t="s">
        <v>217</v>
      </c>
      <c r="AU420" s="21" t="s">
        <v>83</v>
      </c>
    </row>
    <row r="421" spans="1:65" s="2" customFormat="1" ht="11.25">
      <c r="A421" s="38"/>
      <c r="B421" s="39"/>
      <c r="C421" s="40"/>
      <c r="D421" s="199" t="s">
        <v>219</v>
      </c>
      <c r="E421" s="40"/>
      <c r="F421" s="200" t="s">
        <v>1369</v>
      </c>
      <c r="G421" s="40"/>
      <c r="H421" s="40"/>
      <c r="I421" s="196"/>
      <c r="J421" s="40"/>
      <c r="K421" s="40"/>
      <c r="L421" s="43"/>
      <c r="M421" s="197"/>
      <c r="N421" s="198"/>
      <c r="O421" s="68"/>
      <c r="P421" s="68"/>
      <c r="Q421" s="68"/>
      <c r="R421" s="68"/>
      <c r="S421" s="68"/>
      <c r="T421" s="68"/>
      <c r="U421" s="69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21" t="s">
        <v>219</v>
      </c>
      <c r="AU421" s="21" t="s">
        <v>83</v>
      </c>
    </row>
    <row r="422" spans="1:65" s="14" customFormat="1" ht="11.25">
      <c r="B422" s="211"/>
      <c r="C422" s="212"/>
      <c r="D422" s="194" t="s">
        <v>221</v>
      </c>
      <c r="E422" s="213" t="s">
        <v>18</v>
      </c>
      <c r="F422" s="214" t="s">
        <v>1006</v>
      </c>
      <c r="G422" s="212"/>
      <c r="H422" s="215">
        <v>225.68</v>
      </c>
      <c r="I422" s="216"/>
      <c r="J422" s="212"/>
      <c r="K422" s="212"/>
      <c r="L422" s="217"/>
      <c r="M422" s="218"/>
      <c r="N422" s="219"/>
      <c r="O422" s="219"/>
      <c r="P422" s="219"/>
      <c r="Q422" s="219"/>
      <c r="R422" s="219"/>
      <c r="S422" s="219"/>
      <c r="T422" s="219"/>
      <c r="U422" s="220"/>
      <c r="AT422" s="221" t="s">
        <v>221</v>
      </c>
      <c r="AU422" s="221" t="s">
        <v>83</v>
      </c>
      <c r="AV422" s="14" t="s">
        <v>80</v>
      </c>
      <c r="AW422" s="14" t="s">
        <v>33</v>
      </c>
      <c r="AX422" s="14" t="s">
        <v>71</v>
      </c>
      <c r="AY422" s="221" t="s">
        <v>208</v>
      </c>
    </row>
    <row r="423" spans="1:65" s="14" customFormat="1" ht="11.25">
      <c r="B423" s="211"/>
      <c r="C423" s="212"/>
      <c r="D423" s="194" t="s">
        <v>221</v>
      </c>
      <c r="E423" s="213" t="s">
        <v>18</v>
      </c>
      <c r="F423" s="214" t="s">
        <v>1027</v>
      </c>
      <c r="G423" s="212"/>
      <c r="H423" s="215">
        <v>235.17</v>
      </c>
      <c r="I423" s="216"/>
      <c r="J423" s="212"/>
      <c r="K423" s="212"/>
      <c r="L423" s="217"/>
      <c r="M423" s="218"/>
      <c r="N423" s="219"/>
      <c r="O423" s="219"/>
      <c r="P423" s="219"/>
      <c r="Q423" s="219"/>
      <c r="R423" s="219"/>
      <c r="S423" s="219"/>
      <c r="T423" s="219"/>
      <c r="U423" s="220"/>
      <c r="AT423" s="221" t="s">
        <v>221</v>
      </c>
      <c r="AU423" s="221" t="s">
        <v>83</v>
      </c>
      <c r="AV423" s="14" t="s">
        <v>80</v>
      </c>
      <c r="AW423" s="14" t="s">
        <v>33</v>
      </c>
      <c r="AX423" s="14" t="s">
        <v>71</v>
      </c>
      <c r="AY423" s="221" t="s">
        <v>208</v>
      </c>
    </row>
    <row r="424" spans="1:65" s="16" customFormat="1" ht="11.25">
      <c r="B424" s="233"/>
      <c r="C424" s="234"/>
      <c r="D424" s="194" t="s">
        <v>221</v>
      </c>
      <c r="E424" s="235" t="s">
        <v>18</v>
      </c>
      <c r="F424" s="236" t="s">
        <v>247</v>
      </c>
      <c r="G424" s="234"/>
      <c r="H424" s="237">
        <v>460.85</v>
      </c>
      <c r="I424" s="238"/>
      <c r="J424" s="234"/>
      <c r="K424" s="234"/>
      <c r="L424" s="239"/>
      <c r="M424" s="240"/>
      <c r="N424" s="241"/>
      <c r="O424" s="241"/>
      <c r="P424" s="241"/>
      <c r="Q424" s="241"/>
      <c r="R424" s="241"/>
      <c r="S424" s="241"/>
      <c r="T424" s="241"/>
      <c r="U424" s="242"/>
      <c r="AT424" s="243" t="s">
        <v>221</v>
      </c>
      <c r="AU424" s="243" t="s">
        <v>83</v>
      </c>
      <c r="AV424" s="16" t="s">
        <v>89</v>
      </c>
      <c r="AW424" s="16" t="s">
        <v>33</v>
      </c>
      <c r="AX424" s="16" t="s">
        <v>71</v>
      </c>
      <c r="AY424" s="243" t="s">
        <v>208</v>
      </c>
    </row>
    <row r="425" spans="1:65" s="2" customFormat="1" ht="16.5" customHeight="1">
      <c r="A425" s="38"/>
      <c r="B425" s="39"/>
      <c r="C425" s="182" t="s">
        <v>564</v>
      </c>
      <c r="D425" s="182" t="s">
        <v>212</v>
      </c>
      <c r="E425" s="183" t="s">
        <v>1370</v>
      </c>
      <c r="F425" s="184" t="s">
        <v>1371</v>
      </c>
      <c r="G425" s="185" t="s">
        <v>129</v>
      </c>
      <c r="H425" s="186">
        <v>54.35</v>
      </c>
      <c r="I425" s="187"/>
      <c r="J425" s="186">
        <f>ROUND(I425*H425,2)</f>
        <v>0</v>
      </c>
      <c r="K425" s="184" t="s">
        <v>215</v>
      </c>
      <c r="L425" s="43"/>
      <c r="M425" s="188" t="s">
        <v>18</v>
      </c>
      <c r="N425" s="189" t="s">
        <v>42</v>
      </c>
      <c r="O425" s="68"/>
      <c r="P425" s="190">
        <f>O425*H425</f>
        <v>0</v>
      </c>
      <c r="Q425" s="190">
        <v>9.0000000000000006E-5</v>
      </c>
      <c r="R425" s="190">
        <f>Q425*H425</f>
        <v>4.8915E-3</v>
      </c>
      <c r="S425" s="190">
        <v>6.0000000000000002E-5</v>
      </c>
      <c r="T425" s="190">
        <f>S425*H425</f>
        <v>3.261E-3</v>
      </c>
      <c r="U425" s="191" t="s">
        <v>18</v>
      </c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R425" s="192" t="s">
        <v>89</v>
      </c>
      <c r="AT425" s="192" t="s">
        <v>212</v>
      </c>
      <c r="AU425" s="192" t="s">
        <v>83</v>
      </c>
      <c r="AY425" s="21" t="s">
        <v>208</v>
      </c>
      <c r="BE425" s="193">
        <f>IF(N425="základní",J425,0)</f>
        <v>0</v>
      </c>
      <c r="BF425" s="193">
        <f>IF(N425="snížená",J425,0)</f>
        <v>0</v>
      </c>
      <c r="BG425" s="193">
        <f>IF(N425="zákl. přenesená",J425,0)</f>
        <v>0</v>
      </c>
      <c r="BH425" s="193">
        <f>IF(N425="sníž. přenesená",J425,0)</f>
        <v>0</v>
      </c>
      <c r="BI425" s="193">
        <f>IF(N425="nulová",J425,0)</f>
        <v>0</v>
      </c>
      <c r="BJ425" s="21" t="s">
        <v>76</v>
      </c>
      <c r="BK425" s="193">
        <f>ROUND(I425*H425,2)</f>
        <v>0</v>
      </c>
      <c r="BL425" s="21" t="s">
        <v>89</v>
      </c>
      <c r="BM425" s="192" t="s">
        <v>1372</v>
      </c>
    </row>
    <row r="426" spans="1:65" s="2" customFormat="1" ht="19.5">
      <c r="A426" s="38"/>
      <c r="B426" s="39"/>
      <c r="C426" s="40"/>
      <c r="D426" s="194" t="s">
        <v>217</v>
      </c>
      <c r="E426" s="40"/>
      <c r="F426" s="195" t="s">
        <v>1373</v>
      </c>
      <c r="G426" s="40"/>
      <c r="H426" s="40"/>
      <c r="I426" s="196"/>
      <c r="J426" s="40"/>
      <c r="K426" s="40"/>
      <c r="L426" s="43"/>
      <c r="M426" s="197"/>
      <c r="N426" s="198"/>
      <c r="O426" s="68"/>
      <c r="P426" s="68"/>
      <c r="Q426" s="68"/>
      <c r="R426" s="68"/>
      <c r="S426" s="68"/>
      <c r="T426" s="68"/>
      <c r="U426" s="69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T426" s="21" t="s">
        <v>217</v>
      </c>
      <c r="AU426" s="21" t="s">
        <v>83</v>
      </c>
    </row>
    <row r="427" spans="1:65" s="2" customFormat="1" ht="11.25">
      <c r="A427" s="38"/>
      <c r="B427" s="39"/>
      <c r="C427" s="40"/>
      <c r="D427" s="199" t="s">
        <v>219</v>
      </c>
      <c r="E427" s="40"/>
      <c r="F427" s="200" t="s">
        <v>1374</v>
      </c>
      <c r="G427" s="40"/>
      <c r="H427" s="40"/>
      <c r="I427" s="196"/>
      <c r="J427" s="40"/>
      <c r="K427" s="40"/>
      <c r="L427" s="43"/>
      <c r="M427" s="197"/>
      <c r="N427" s="198"/>
      <c r="O427" s="68"/>
      <c r="P427" s="68"/>
      <c r="Q427" s="68"/>
      <c r="R427" s="68"/>
      <c r="S427" s="68"/>
      <c r="T427" s="68"/>
      <c r="U427" s="69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21" t="s">
        <v>219</v>
      </c>
      <c r="AU427" s="21" t="s">
        <v>83</v>
      </c>
    </row>
    <row r="428" spans="1:65" s="16" customFormat="1" ht="11.25">
      <c r="B428" s="233"/>
      <c r="C428" s="234"/>
      <c r="D428" s="194" t="s">
        <v>221</v>
      </c>
      <c r="E428" s="235" t="s">
        <v>18</v>
      </c>
      <c r="F428" s="236" t="s">
        <v>247</v>
      </c>
      <c r="G428" s="234"/>
      <c r="H428" s="237">
        <v>54.35</v>
      </c>
      <c r="I428" s="238"/>
      <c r="J428" s="234"/>
      <c r="K428" s="234"/>
      <c r="L428" s="239"/>
      <c r="M428" s="240"/>
      <c r="N428" s="241"/>
      <c r="O428" s="241"/>
      <c r="P428" s="241"/>
      <c r="Q428" s="241"/>
      <c r="R428" s="241"/>
      <c r="S428" s="241"/>
      <c r="T428" s="241"/>
      <c r="U428" s="242"/>
      <c r="AT428" s="243" t="s">
        <v>221</v>
      </c>
      <c r="AU428" s="243" t="s">
        <v>83</v>
      </c>
      <c r="AV428" s="16" t="s">
        <v>89</v>
      </c>
      <c r="AW428" s="16" t="s">
        <v>33</v>
      </c>
      <c r="AX428" s="16" t="s">
        <v>71</v>
      </c>
      <c r="AY428" s="243" t="s">
        <v>208</v>
      </c>
    </row>
    <row r="429" spans="1:65" s="12" customFormat="1" ht="20.85" customHeight="1">
      <c r="B429" s="166"/>
      <c r="C429" s="167"/>
      <c r="D429" s="168" t="s">
        <v>70</v>
      </c>
      <c r="E429" s="180" t="s">
        <v>798</v>
      </c>
      <c r="F429" s="180" t="s">
        <v>1375</v>
      </c>
      <c r="G429" s="167"/>
      <c r="H429" s="167"/>
      <c r="I429" s="170"/>
      <c r="J429" s="181">
        <f>BK429</f>
        <v>0</v>
      </c>
      <c r="K429" s="167"/>
      <c r="L429" s="172"/>
      <c r="M429" s="173"/>
      <c r="N429" s="174"/>
      <c r="O429" s="174"/>
      <c r="P429" s="175">
        <f>SUM(P430:P459)</f>
        <v>0</v>
      </c>
      <c r="Q429" s="174"/>
      <c r="R429" s="175">
        <f>SUM(R430:R459)</f>
        <v>2.9262800000000005E-2</v>
      </c>
      <c r="S429" s="174"/>
      <c r="T429" s="175">
        <f>SUM(T430:T459)</f>
        <v>0</v>
      </c>
      <c r="U429" s="176"/>
      <c r="AR429" s="177" t="s">
        <v>76</v>
      </c>
      <c r="AT429" s="178" t="s">
        <v>70</v>
      </c>
      <c r="AU429" s="178" t="s">
        <v>80</v>
      </c>
      <c r="AY429" s="177" t="s">
        <v>208</v>
      </c>
      <c r="BK429" s="179">
        <f>SUM(BK430:BK459)</f>
        <v>0</v>
      </c>
    </row>
    <row r="430" spans="1:65" s="2" customFormat="1" ht="16.5" customHeight="1">
      <c r="A430" s="38"/>
      <c r="B430" s="39"/>
      <c r="C430" s="182" t="s">
        <v>570</v>
      </c>
      <c r="D430" s="182" t="s">
        <v>212</v>
      </c>
      <c r="E430" s="183" t="s">
        <v>1376</v>
      </c>
      <c r="F430" s="184" t="s">
        <v>1377</v>
      </c>
      <c r="G430" s="185" t="s">
        <v>129</v>
      </c>
      <c r="H430" s="186">
        <v>0.56000000000000005</v>
      </c>
      <c r="I430" s="187"/>
      <c r="J430" s="186">
        <f>ROUND(I430*H430,2)</f>
        <v>0</v>
      </c>
      <c r="K430" s="184" t="s">
        <v>215</v>
      </c>
      <c r="L430" s="43"/>
      <c r="M430" s="188" t="s">
        <v>18</v>
      </c>
      <c r="N430" s="189" t="s">
        <v>42</v>
      </c>
      <c r="O430" s="68"/>
      <c r="P430" s="190">
        <f>O430*H430</f>
        <v>0</v>
      </c>
      <c r="Q430" s="190">
        <v>2.5999999999999998E-4</v>
      </c>
      <c r="R430" s="190">
        <f>Q430*H430</f>
        <v>1.4559999999999999E-4</v>
      </c>
      <c r="S430" s="190">
        <v>0</v>
      </c>
      <c r="T430" s="190">
        <f>S430*H430</f>
        <v>0</v>
      </c>
      <c r="U430" s="191" t="s">
        <v>18</v>
      </c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92" t="s">
        <v>89</v>
      </c>
      <c r="AT430" s="192" t="s">
        <v>212</v>
      </c>
      <c r="AU430" s="192" t="s">
        <v>83</v>
      </c>
      <c r="AY430" s="21" t="s">
        <v>208</v>
      </c>
      <c r="BE430" s="193">
        <f>IF(N430="základní",J430,0)</f>
        <v>0</v>
      </c>
      <c r="BF430" s="193">
        <f>IF(N430="snížená",J430,0)</f>
        <v>0</v>
      </c>
      <c r="BG430" s="193">
        <f>IF(N430="zákl. přenesená",J430,0)</f>
        <v>0</v>
      </c>
      <c r="BH430" s="193">
        <f>IF(N430="sníž. přenesená",J430,0)</f>
        <v>0</v>
      </c>
      <c r="BI430" s="193">
        <f>IF(N430="nulová",J430,0)</f>
        <v>0</v>
      </c>
      <c r="BJ430" s="21" t="s">
        <v>76</v>
      </c>
      <c r="BK430" s="193">
        <f>ROUND(I430*H430,2)</f>
        <v>0</v>
      </c>
      <c r="BL430" s="21" t="s">
        <v>89</v>
      </c>
      <c r="BM430" s="192" t="s">
        <v>1378</v>
      </c>
    </row>
    <row r="431" spans="1:65" s="2" customFormat="1" ht="19.5">
      <c r="A431" s="38"/>
      <c r="B431" s="39"/>
      <c r="C431" s="40"/>
      <c r="D431" s="194" t="s">
        <v>217</v>
      </c>
      <c r="E431" s="40"/>
      <c r="F431" s="195" t="s">
        <v>1379</v>
      </c>
      <c r="G431" s="40"/>
      <c r="H431" s="40"/>
      <c r="I431" s="196"/>
      <c r="J431" s="40"/>
      <c r="K431" s="40"/>
      <c r="L431" s="43"/>
      <c r="M431" s="197"/>
      <c r="N431" s="198"/>
      <c r="O431" s="68"/>
      <c r="P431" s="68"/>
      <c r="Q431" s="68"/>
      <c r="R431" s="68"/>
      <c r="S431" s="68"/>
      <c r="T431" s="68"/>
      <c r="U431" s="69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T431" s="21" t="s">
        <v>217</v>
      </c>
      <c r="AU431" s="21" t="s">
        <v>83</v>
      </c>
    </row>
    <row r="432" spans="1:65" s="2" customFormat="1" ht="11.25">
      <c r="A432" s="38"/>
      <c r="B432" s="39"/>
      <c r="C432" s="40"/>
      <c r="D432" s="199" t="s">
        <v>219</v>
      </c>
      <c r="E432" s="40"/>
      <c r="F432" s="200" t="s">
        <v>1380</v>
      </c>
      <c r="G432" s="40"/>
      <c r="H432" s="40"/>
      <c r="I432" s="196"/>
      <c r="J432" s="40"/>
      <c r="K432" s="40"/>
      <c r="L432" s="43"/>
      <c r="M432" s="197"/>
      <c r="N432" s="198"/>
      <c r="O432" s="68"/>
      <c r="P432" s="68"/>
      <c r="Q432" s="68"/>
      <c r="R432" s="68"/>
      <c r="S432" s="68"/>
      <c r="T432" s="68"/>
      <c r="U432" s="69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T432" s="21" t="s">
        <v>219</v>
      </c>
      <c r="AU432" s="21" t="s">
        <v>83</v>
      </c>
    </row>
    <row r="433" spans="1:65" s="13" customFormat="1" ht="11.25">
      <c r="B433" s="201"/>
      <c r="C433" s="202"/>
      <c r="D433" s="194" t="s">
        <v>221</v>
      </c>
      <c r="E433" s="203" t="s">
        <v>18</v>
      </c>
      <c r="F433" s="204" t="s">
        <v>1119</v>
      </c>
      <c r="G433" s="202"/>
      <c r="H433" s="203" t="s">
        <v>18</v>
      </c>
      <c r="I433" s="205"/>
      <c r="J433" s="202"/>
      <c r="K433" s="202"/>
      <c r="L433" s="206"/>
      <c r="M433" s="207"/>
      <c r="N433" s="208"/>
      <c r="O433" s="208"/>
      <c r="P433" s="208"/>
      <c r="Q433" s="208"/>
      <c r="R433" s="208"/>
      <c r="S433" s="208"/>
      <c r="T433" s="208"/>
      <c r="U433" s="209"/>
      <c r="AT433" s="210" t="s">
        <v>221</v>
      </c>
      <c r="AU433" s="210" t="s">
        <v>83</v>
      </c>
      <c r="AV433" s="13" t="s">
        <v>76</v>
      </c>
      <c r="AW433" s="13" t="s">
        <v>33</v>
      </c>
      <c r="AX433" s="13" t="s">
        <v>71</v>
      </c>
      <c r="AY433" s="210" t="s">
        <v>208</v>
      </c>
    </row>
    <row r="434" spans="1:65" s="14" customFormat="1" ht="11.25">
      <c r="B434" s="211"/>
      <c r="C434" s="212"/>
      <c r="D434" s="194" t="s">
        <v>221</v>
      </c>
      <c r="E434" s="213" t="s">
        <v>18</v>
      </c>
      <c r="F434" s="214" t="s">
        <v>397</v>
      </c>
      <c r="G434" s="212"/>
      <c r="H434" s="215">
        <v>0.56000000000000005</v>
      </c>
      <c r="I434" s="216"/>
      <c r="J434" s="212"/>
      <c r="K434" s="212"/>
      <c r="L434" s="217"/>
      <c r="M434" s="218"/>
      <c r="N434" s="219"/>
      <c r="O434" s="219"/>
      <c r="P434" s="219"/>
      <c r="Q434" s="219"/>
      <c r="R434" s="219"/>
      <c r="S434" s="219"/>
      <c r="T434" s="219"/>
      <c r="U434" s="220"/>
      <c r="AT434" s="221" t="s">
        <v>221</v>
      </c>
      <c r="AU434" s="221" t="s">
        <v>83</v>
      </c>
      <c r="AV434" s="14" t="s">
        <v>80</v>
      </c>
      <c r="AW434" s="14" t="s">
        <v>33</v>
      </c>
      <c r="AX434" s="14" t="s">
        <v>76</v>
      </c>
      <c r="AY434" s="221" t="s">
        <v>208</v>
      </c>
    </row>
    <row r="435" spans="1:65" s="2" customFormat="1" ht="24.2" customHeight="1">
      <c r="A435" s="38"/>
      <c r="B435" s="39"/>
      <c r="C435" s="182" t="s">
        <v>577</v>
      </c>
      <c r="D435" s="182" t="s">
        <v>212</v>
      </c>
      <c r="E435" s="183" t="s">
        <v>1381</v>
      </c>
      <c r="F435" s="184" t="s">
        <v>1382</v>
      </c>
      <c r="G435" s="185" t="s">
        <v>129</v>
      </c>
      <c r="H435" s="186">
        <v>0.56000000000000005</v>
      </c>
      <c r="I435" s="187"/>
      <c r="J435" s="186">
        <f>ROUND(I435*H435,2)</f>
        <v>0</v>
      </c>
      <c r="K435" s="184" t="s">
        <v>215</v>
      </c>
      <c r="L435" s="43"/>
      <c r="M435" s="188" t="s">
        <v>18</v>
      </c>
      <c r="N435" s="189" t="s">
        <v>42</v>
      </c>
      <c r="O435" s="68"/>
      <c r="P435" s="190">
        <f>O435*H435</f>
        <v>0</v>
      </c>
      <c r="Q435" s="190">
        <v>2.0480000000000002E-2</v>
      </c>
      <c r="R435" s="190">
        <f>Q435*H435</f>
        <v>1.1468800000000001E-2</v>
      </c>
      <c r="S435" s="190">
        <v>0</v>
      </c>
      <c r="T435" s="190">
        <f>S435*H435</f>
        <v>0</v>
      </c>
      <c r="U435" s="191" t="s">
        <v>18</v>
      </c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R435" s="192" t="s">
        <v>89</v>
      </c>
      <c r="AT435" s="192" t="s">
        <v>212</v>
      </c>
      <c r="AU435" s="192" t="s">
        <v>83</v>
      </c>
      <c r="AY435" s="21" t="s">
        <v>208</v>
      </c>
      <c r="BE435" s="193">
        <f>IF(N435="základní",J435,0)</f>
        <v>0</v>
      </c>
      <c r="BF435" s="193">
        <f>IF(N435="snížená",J435,0)</f>
        <v>0</v>
      </c>
      <c r="BG435" s="193">
        <f>IF(N435="zákl. přenesená",J435,0)</f>
        <v>0</v>
      </c>
      <c r="BH435" s="193">
        <f>IF(N435="sníž. přenesená",J435,0)</f>
        <v>0</v>
      </c>
      <c r="BI435" s="193">
        <f>IF(N435="nulová",J435,0)</f>
        <v>0</v>
      </c>
      <c r="BJ435" s="21" t="s">
        <v>76</v>
      </c>
      <c r="BK435" s="193">
        <f>ROUND(I435*H435,2)</f>
        <v>0</v>
      </c>
      <c r="BL435" s="21" t="s">
        <v>89</v>
      </c>
      <c r="BM435" s="192" t="s">
        <v>1383</v>
      </c>
    </row>
    <row r="436" spans="1:65" s="2" customFormat="1" ht="19.5">
      <c r="A436" s="38"/>
      <c r="B436" s="39"/>
      <c r="C436" s="40"/>
      <c r="D436" s="194" t="s">
        <v>217</v>
      </c>
      <c r="E436" s="40"/>
      <c r="F436" s="195" t="s">
        <v>1384</v>
      </c>
      <c r="G436" s="40"/>
      <c r="H436" s="40"/>
      <c r="I436" s="196"/>
      <c r="J436" s="40"/>
      <c r="K436" s="40"/>
      <c r="L436" s="43"/>
      <c r="M436" s="197"/>
      <c r="N436" s="198"/>
      <c r="O436" s="68"/>
      <c r="P436" s="68"/>
      <c r="Q436" s="68"/>
      <c r="R436" s="68"/>
      <c r="S436" s="68"/>
      <c r="T436" s="68"/>
      <c r="U436" s="69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T436" s="21" t="s">
        <v>217</v>
      </c>
      <c r="AU436" s="21" t="s">
        <v>83</v>
      </c>
    </row>
    <row r="437" spans="1:65" s="2" customFormat="1" ht="11.25">
      <c r="A437" s="38"/>
      <c r="B437" s="39"/>
      <c r="C437" s="40"/>
      <c r="D437" s="199" t="s">
        <v>219</v>
      </c>
      <c r="E437" s="40"/>
      <c r="F437" s="200" t="s">
        <v>1385</v>
      </c>
      <c r="G437" s="40"/>
      <c r="H437" s="40"/>
      <c r="I437" s="196"/>
      <c r="J437" s="40"/>
      <c r="K437" s="40"/>
      <c r="L437" s="43"/>
      <c r="M437" s="197"/>
      <c r="N437" s="198"/>
      <c r="O437" s="68"/>
      <c r="P437" s="68"/>
      <c r="Q437" s="68"/>
      <c r="R437" s="68"/>
      <c r="S437" s="68"/>
      <c r="T437" s="68"/>
      <c r="U437" s="69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21" t="s">
        <v>219</v>
      </c>
      <c r="AU437" s="21" t="s">
        <v>83</v>
      </c>
    </row>
    <row r="438" spans="1:65" s="13" customFormat="1" ht="11.25">
      <c r="B438" s="201"/>
      <c r="C438" s="202"/>
      <c r="D438" s="194" t="s">
        <v>221</v>
      </c>
      <c r="E438" s="203" t="s">
        <v>18</v>
      </c>
      <c r="F438" s="204" t="s">
        <v>1119</v>
      </c>
      <c r="G438" s="202"/>
      <c r="H438" s="203" t="s">
        <v>18</v>
      </c>
      <c r="I438" s="205"/>
      <c r="J438" s="202"/>
      <c r="K438" s="202"/>
      <c r="L438" s="206"/>
      <c r="M438" s="207"/>
      <c r="N438" s="208"/>
      <c r="O438" s="208"/>
      <c r="P438" s="208"/>
      <c r="Q438" s="208"/>
      <c r="R438" s="208"/>
      <c r="S438" s="208"/>
      <c r="T438" s="208"/>
      <c r="U438" s="209"/>
      <c r="AT438" s="210" t="s">
        <v>221</v>
      </c>
      <c r="AU438" s="210" t="s">
        <v>83</v>
      </c>
      <c r="AV438" s="13" t="s">
        <v>76</v>
      </c>
      <c r="AW438" s="13" t="s">
        <v>33</v>
      </c>
      <c r="AX438" s="13" t="s">
        <v>71</v>
      </c>
      <c r="AY438" s="210" t="s">
        <v>208</v>
      </c>
    </row>
    <row r="439" spans="1:65" s="14" customFormat="1" ht="11.25">
      <c r="B439" s="211"/>
      <c r="C439" s="212"/>
      <c r="D439" s="194" t="s">
        <v>221</v>
      </c>
      <c r="E439" s="213" t="s">
        <v>18</v>
      </c>
      <c r="F439" s="214" t="s">
        <v>397</v>
      </c>
      <c r="G439" s="212"/>
      <c r="H439" s="215">
        <v>0.56000000000000005</v>
      </c>
      <c r="I439" s="216"/>
      <c r="J439" s="212"/>
      <c r="K439" s="212"/>
      <c r="L439" s="217"/>
      <c r="M439" s="218"/>
      <c r="N439" s="219"/>
      <c r="O439" s="219"/>
      <c r="P439" s="219"/>
      <c r="Q439" s="219"/>
      <c r="R439" s="219"/>
      <c r="S439" s="219"/>
      <c r="T439" s="219"/>
      <c r="U439" s="220"/>
      <c r="AT439" s="221" t="s">
        <v>221</v>
      </c>
      <c r="AU439" s="221" t="s">
        <v>83</v>
      </c>
      <c r="AV439" s="14" t="s">
        <v>80</v>
      </c>
      <c r="AW439" s="14" t="s">
        <v>33</v>
      </c>
      <c r="AX439" s="14" t="s">
        <v>71</v>
      </c>
      <c r="AY439" s="221" t="s">
        <v>208</v>
      </c>
    </row>
    <row r="440" spans="1:65" s="2" customFormat="1" ht="24.2" customHeight="1">
      <c r="A440" s="38"/>
      <c r="B440" s="39"/>
      <c r="C440" s="182" t="s">
        <v>601</v>
      </c>
      <c r="D440" s="182" t="s">
        <v>212</v>
      </c>
      <c r="E440" s="183" t="s">
        <v>1386</v>
      </c>
      <c r="F440" s="184" t="s">
        <v>1387</v>
      </c>
      <c r="G440" s="185" t="s">
        <v>129</v>
      </c>
      <c r="H440" s="186">
        <v>2.1</v>
      </c>
      <c r="I440" s="187"/>
      <c r="J440" s="186">
        <f>ROUND(I440*H440,2)</f>
        <v>0</v>
      </c>
      <c r="K440" s="184" t="s">
        <v>215</v>
      </c>
      <c r="L440" s="43"/>
      <c r="M440" s="188" t="s">
        <v>18</v>
      </c>
      <c r="N440" s="189" t="s">
        <v>42</v>
      </c>
      <c r="O440" s="68"/>
      <c r="P440" s="190">
        <f>O440*H440</f>
        <v>0</v>
      </c>
      <c r="Q440" s="190">
        <v>2.2000000000000001E-4</v>
      </c>
      <c r="R440" s="190">
        <f>Q440*H440</f>
        <v>4.6200000000000006E-4</v>
      </c>
      <c r="S440" s="190">
        <v>0</v>
      </c>
      <c r="T440" s="190">
        <f>S440*H440</f>
        <v>0</v>
      </c>
      <c r="U440" s="191" t="s">
        <v>18</v>
      </c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R440" s="192" t="s">
        <v>89</v>
      </c>
      <c r="AT440" s="192" t="s">
        <v>212</v>
      </c>
      <c r="AU440" s="192" t="s">
        <v>83</v>
      </c>
      <c r="AY440" s="21" t="s">
        <v>208</v>
      </c>
      <c r="BE440" s="193">
        <f>IF(N440="základní",J440,0)</f>
        <v>0</v>
      </c>
      <c r="BF440" s="193">
        <f>IF(N440="snížená",J440,0)</f>
        <v>0</v>
      </c>
      <c r="BG440" s="193">
        <f>IF(N440="zákl. přenesená",J440,0)</f>
        <v>0</v>
      </c>
      <c r="BH440" s="193">
        <f>IF(N440="sníž. přenesená",J440,0)</f>
        <v>0</v>
      </c>
      <c r="BI440" s="193">
        <f>IF(N440="nulová",J440,0)</f>
        <v>0</v>
      </c>
      <c r="BJ440" s="21" t="s">
        <v>76</v>
      </c>
      <c r="BK440" s="193">
        <f>ROUND(I440*H440,2)</f>
        <v>0</v>
      </c>
      <c r="BL440" s="21" t="s">
        <v>89</v>
      </c>
      <c r="BM440" s="192" t="s">
        <v>1388</v>
      </c>
    </row>
    <row r="441" spans="1:65" s="2" customFormat="1" ht="19.5">
      <c r="A441" s="38"/>
      <c r="B441" s="39"/>
      <c r="C441" s="40"/>
      <c r="D441" s="194" t="s">
        <v>217</v>
      </c>
      <c r="E441" s="40"/>
      <c r="F441" s="195" t="s">
        <v>1389</v>
      </c>
      <c r="G441" s="40"/>
      <c r="H441" s="40"/>
      <c r="I441" s="196"/>
      <c r="J441" s="40"/>
      <c r="K441" s="40"/>
      <c r="L441" s="43"/>
      <c r="M441" s="197"/>
      <c r="N441" s="198"/>
      <c r="O441" s="68"/>
      <c r="P441" s="68"/>
      <c r="Q441" s="68"/>
      <c r="R441" s="68"/>
      <c r="S441" s="68"/>
      <c r="T441" s="68"/>
      <c r="U441" s="69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T441" s="21" t="s">
        <v>217</v>
      </c>
      <c r="AU441" s="21" t="s">
        <v>83</v>
      </c>
    </row>
    <row r="442" spans="1:65" s="2" customFormat="1" ht="11.25">
      <c r="A442" s="38"/>
      <c r="B442" s="39"/>
      <c r="C442" s="40"/>
      <c r="D442" s="199" t="s">
        <v>219</v>
      </c>
      <c r="E442" s="40"/>
      <c r="F442" s="200" t="s">
        <v>1390</v>
      </c>
      <c r="G442" s="40"/>
      <c r="H442" s="40"/>
      <c r="I442" s="196"/>
      <c r="J442" s="40"/>
      <c r="K442" s="40"/>
      <c r="L442" s="43"/>
      <c r="M442" s="197"/>
      <c r="N442" s="198"/>
      <c r="O442" s="68"/>
      <c r="P442" s="68"/>
      <c r="Q442" s="68"/>
      <c r="R442" s="68"/>
      <c r="S442" s="68"/>
      <c r="T442" s="68"/>
      <c r="U442" s="69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T442" s="21" t="s">
        <v>219</v>
      </c>
      <c r="AU442" s="21" t="s">
        <v>83</v>
      </c>
    </row>
    <row r="443" spans="1:65" s="13" customFormat="1" ht="11.25">
      <c r="B443" s="201"/>
      <c r="C443" s="202"/>
      <c r="D443" s="194" t="s">
        <v>221</v>
      </c>
      <c r="E443" s="203" t="s">
        <v>18</v>
      </c>
      <c r="F443" s="204" t="s">
        <v>1119</v>
      </c>
      <c r="G443" s="202"/>
      <c r="H443" s="203" t="s">
        <v>18</v>
      </c>
      <c r="I443" s="205"/>
      <c r="J443" s="202"/>
      <c r="K443" s="202"/>
      <c r="L443" s="206"/>
      <c r="M443" s="207"/>
      <c r="N443" s="208"/>
      <c r="O443" s="208"/>
      <c r="P443" s="208"/>
      <c r="Q443" s="208"/>
      <c r="R443" s="208"/>
      <c r="S443" s="208"/>
      <c r="T443" s="208"/>
      <c r="U443" s="209"/>
      <c r="AT443" s="210" t="s">
        <v>221</v>
      </c>
      <c r="AU443" s="210" t="s">
        <v>83</v>
      </c>
      <c r="AV443" s="13" t="s">
        <v>76</v>
      </c>
      <c r="AW443" s="13" t="s">
        <v>33</v>
      </c>
      <c r="AX443" s="13" t="s">
        <v>71</v>
      </c>
      <c r="AY443" s="210" t="s">
        <v>208</v>
      </c>
    </row>
    <row r="444" spans="1:65" s="14" customFormat="1" ht="11.25">
      <c r="B444" s="211"/>
      <c r="C444" s="212"/>
      <c r="D444" s="194" t="s">
        <v>221</v>
      </c>
      <c r="E444" s="213" t="s">
        <v>18</v>
      </c>
      <c r="F444" s="214" t="s">
        <v>1391</v>
      </c>
      <c r="G444" s="212"/>
      <c r="H444" s="215">
        <v>2.1</v>
      </c>
      <c r="I444" s="216"/>
      <c r="J444" s="212"/>
      <c r="K444" s="212"/>
      <c r="L444" s="217"/>
      <c r="M444" s="218"/>
      <c r="N444" s="219"/>
      <c r="O444" s="219"/>
      <c r="P444" s="219"/>
      <c r="Q444" s="219"/>
      <c r="R444" s="219"/>
      <c r="S444" s="219"/>
      <c r="T444" s="219"/>
      <c r="U444" s="220"/>
      <c r="AT444" s="221" t="s">
        <v>221</v>
      </c>
      <c r="AU444" s="221" t="s">
        <v>83</v>
      </c>
      <c r="AV444" s="14" t="s">
        <v>80</v>
      </c>
      <c r="AW444" s="14" t="s">
        <v>33</v>
      </c>
      <c r="AX444" s="14" t="s">
        <v>71</v>
      </c>
      <c r="AY444" s="221" t="s">
        <v>208</v>
      </c>
    </row>
    <row r="445" spans="1:65" s="2" customFormat="1" ht="37.9" customHeight="1">
      <c r="A445" s="38"/>
      <c r="B445" s="39"/>
      <c r="C445" s="182" t="s">
        <v>608</v>
      </c>
      <c r="D445" s="182" t="s">
        <v>212</v>
      </c>
      <c r="E445" s="183" t="s">
        <v>1392</v>
      </c>
      <c r="F445" s="184" t="s">
        <v>1393</v>
      </c>
      <c r="G445" s="185" t="s">
        <v>129</v>
      </c>
      <c r="H445" s="186">
        <v>0.56000000000000005</v>
      </c>
      <c r="I445" s="187"/>
      <c r="J445" s="186">
        <f>ROUND(I445*H445,2)</f>
        <v>0</v>
      </c>
      <c r="K445" s="184" t="s">
        <v>215</v>
      </c>
      <c r="L445" s="43"/>
      <c r="M445" s="188" t="s">
        <v>18</v>
      </c>
      <c r="N445" s="189" t="s">
        <v>42</v>
      </c>
      <c r="O445" s="68"/>
      <c r="P445" s="190">
        <f>O445*H445</f>
        <v>0</v>
      </c>
      <c r="Q445" s="190">
        <v>1.3440000000000001E-2</v>
      </c>
      <c r="R445" s="190">
        <f>Q445*H445</f>
        <v>7.5264000000000008E-3</v>
      </c>
      <c r="S445" s="190">
        <v>0</v>
      </c>
      <c r="T445" s="190">
        <f>S445*H445</f>
        <v>0</v>
      </c>
      <c r="U445" s="191" t="s">
        <v>18</v>
      </c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2" t="s">
        <v>89</v>
      </c>
      <c r="AT445" s="192" t="s">
        <v>212</v>
      </c>
      <c r="AU445" s="192" t="s">
        <v>83</v>
      </c>
      <c r="AY445" s="21" t="s">
        <v>208</v>
      </c>
      <c r="BE445" s="193">
        <f>IF(N445="základní",J445,0)</f>
        <v>0</v>
      </c>
      <c r="BF445" s="193">
        <f>IF(N445="snížená",J445,0)</f>
        <v>0</v>
      </c>
      <c r="BG445" s="193">
        <f>IF(N445="zákl. přenesená",J445,0)</f>
        <v>0</v>
      </c>
      <c r="BH445" s="193">
        <f>IF(N445="sníž. přenesená",J445,0)</f>
        <v>0</v>
      </c>
      <c r="BI445" s="193">
        <f>IF(N445="nulová",J445,0)</f>
        <v>0</v>
      </c>
      <c r="BJ445" s="21" t="s">
        <v>76</v>
      </c>
      <c r="BK445" s="193">
        <f>ROUND(I445*H445,2)</f>
        <v>0</v>
      </c>
      <c r="BL445" s="21" t="s">
        <v>89</v>
      </c>
      <c r="BM445" s="192" t="s">
        <v>1394</v>
      </c>
    </row>
    <row r="446" spans="1:65" s="2" customFormat="1" ht="48.75">
      <c r="A446" s="38"/>
      <c r="B446" s="39"/>
      <c r="C446" s="40"/>
      <c r="D446" s="194" t="s">
        <v>217</v>
      </c>
      <c r="E446" s="40"/>
      <c r="F446" s="195" t="s">
        <v>1395</v>
      </c>
      <c r="G446" s="40"/>
      <c r="H446" s="40"/>
      <c r="I446" s="196"/>
      <c r="J446" s="40"/>
      <c r="K446" s="40"/>
      <c r="L446" s="43"/>
      <c r="M446" s="197"/>
      <c r="N446" s="198"/>
      <c r="O446" s="68"/>
      <c r="P446" s="68"/>
      <c r="Q446" s="68"/>
      <c r="R446" s="68"/>
      <c r="S446" s="68"/>
      <c r="T446" s="68"/>
      <c r="U446" s="69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T446" s="21" t="s">
        <v>217</v>
      </c>
      <c r="AU446" s="21" t="s">
        <v>83</v>
      </c>
    </row>
    <row r="447" spans="1:65" s="2" customFormat="1" ht="11.25">
      <c r="A447" s="38"/>
      <c r="B447" s="39"/>
      <c r="C447" s="40"/>
      <c r="D447" s="199" t="s">
        <v>219</v>
      </c>
      <c r="E447" s="40"/>
      <c r="F447" s="200" t="s">
        <v>1396</v>
      </c>
      <c r="G447" s="40"/>
      <c r="H447" s="40"/>
      <c r="I447" s="196"/>
      <c r="J447" s="40"/>
      <c r="K447" s="40"/>
      <c r="L447" s="43"/>
      <c r="M447" s="197"/>
      <c r="N447" s="198"/>
      <c r="O447" s="68"/>
      <c r="P447" s="68"/>
      <c r="Q447" s="68"/>
      <c r="R447" s="68"/>
      <c r="S447" s="68"/>
      <c r="T447" s="68"/>
      <c r="U447" s="69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T447" s="21" t="s">
        <v>219</v>
      </c>
      <c r="AU447" s="21" t="s">
        <v>83</v>
      </c>
    </row>
    <row r="448" spans="1:65" s="13" customFormat="1" ht="11.25">
      <c r="B448" s="201"/>
      <c r="C448" s="202"/>
      <c r="D448" s="194" t="s">
        <v>221</v>
      </c>
      <c r="E448" s="203" t="s">
        <v>18</v>
      </c>
      <c r="F448" s="204" t="s">
        <v>1119</v>
      </c>
      <c r="G448" s="202"/>
      <c r="H448" s="203" t="s">
        <v>18</v>
      </c>
      <c r="I448" s="205"/>
      <c r="J448" s="202"/>
      <c r="K448" s="202"/>
      <c r="L448" s="206"/>
      <c r="M448" s="207"/>
      <c r="N448" s="208"/>
      <c r="O448" s="208"/>
      <c r="P448" s="208"/>
      <c r="Q448" s="208"/>
      <c r="R448" s="208"/>
      <c r="S448" s="208"/>
      <c r="T448" s="208"/>
      <c r="U448" s="209"/>
      <c r="AT448" s="210" t="s">
        <v>221</v>
      </c>
      <c r="AU448" s="210" t="s">
        <v>83</v>
      </c>
      <c r="AV448" s="13" t="s">
        <v>76</v>
      </c>
      <c r="AW448" s="13" t="s">
        <v>33</v>
      </c>
      <c r="AX448" s="13" t="s">
        <v>71</v>
      </c>
      <c r="AY448" s="210" t="s">
        <v>208</v>
      </c>
    </row>
    <row r="449" spans="1:65" s="14" customFormat="1" ht="11.25">
      <c r="B449" s="211"/>
      <c r="C449" s="212"/>
      <c r="D449" s="194" t="s">
        <v>221</v>
      </c>
      <c r="E449" s="213" t="s">
        <v>18</v>
      </c>
      <c r="F449" s="214" t="s">
        <v>397</v>
      </c>
      <c r="G449" s="212"/>
      <c r="H449" s="215">
        <v>0.56000000000000005</v>
      </c>
      <c r="I449" s="216"/>
      <c r="J449" s="212"/>
      <c r="K449" s="212"/>
      <c r="L449" s="217"/>
      <c r="M449" s="218"/>
      <c r="N449" s="219"/>
      <c r="O449" s="219"/>
      <c r="P449" s="219"/>
      <c r="Q449" s="219"/>
      <c r="R449" s="219"/>
      <c r="S449" s="219"/>
      <c r="T449" s="219"/>
      <c r="U449" s="220"/>
      <c r="AT449" s="221" t="s">
        <v>221</v>
      </c>
      <c r="AU449" s="221" t="s">
        <v>83</v>
      </c>
      <c r="AV449" s="14" t="s">
        <v>80</v>
      </c>
      <c r="AW449" s="14" t="s">
        <v>33</v>
      </c>
      <c r="AX449" s="14" t="s">
        <v>76</v>
      </c>
      <c r="AY449" s="221" t="s">
        <v>208</v>
      </c>
    </row>
    <row r="450" spans="1:65" s="2" customFormat="1" ht="21.75" customHeight="1">
      <c r="A450" s="38"/>
      <c r="B450" s="39"/>
      <c r="C450" s="249" t="s">
        <v>615</v>
      </c>
      <c r="D450" s="249" t="s">
        <v>1397</v>
      </c>
      <c r="E450" s="250" t="s">
        <v>1398</v>
      </c>
      <c r="F450" s="251" t="s">
        <v>1399</v>
      </c>
      <c r="G450" s="252" t="s">
        <v>129</v>
      </c>
      <c r="H450" s="253">
        <v>0.56000000000000005</v>
      </c>
      <c r="I450" s="254"/>
      <c r="J450" s="253">
        <f>ROUND(I450*H450,2)</f>
        <v>0</v>
      </c>
      <c r="K450" s="251" t="s">
        <v>215</v>
      </c>
      <c r="L450" s="255"/>
      <c r="M450" s="256" t="s">
        <v>18</v>
      </c>
      <c r="N450" s="257" t="s">
        <v>42</v>
      </c>
      <c r="O450" s="68"/>
      <c r="P450" s="190">
        <f>O450*H450</f>
        <v>0</v>
      </c>
      <c r="Q450" s="190">
        <v>3.0000000000000001E-3</v>
      </c>
      <c r="R450" s="190">
        <f>Q450*H450</f>
        <v>1.6800000000000003E-3</v>
      </c>
      <c r="S450" s="190">
        <v>0</v>
      </c>
      <c r="T450" s="190">
        <f>S450*H450</f>
        <v>0</v>
      </c>
      <c r="U450" s="191" t="s">
        <v>18</v>
      </c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192" t="s">
        <v>124</v>
      </c>
      <c r="AT450" s="192" t="s">
        <v>1397</v>
      </c>
      <c r="AU450" s="192" t="s">
        <v>83</v>
      </c>
      <c r="AY450" s="21" t="s">
        <v>208</v>
      </c>
      <c r="BE450" s="193">
        <f>IF(N450="základní",J450,0)</f>
        <v>0</v>
      </c>
      <c r="BF450" s="193">
        <f>IF(N450="snížená",J450,0)</f>
        <v>0</v>
      </c>
      <c r="BG450" s="193">
        <f>IF(N450="zákl. přenesená",J450,0)</f>
        <v>0</v>
      </c>
      <c r="BH450" s="193">
        <f>IF(N450="sníž. přenesená",J450,0)</f>
        <v>0</v>
      </c>
      <c r="BI450" s="193">
        <f>IF(N450="nulová",J450,0)</f>
        <v>0</v>
      </c>
      <c r="BJ450" s="21" t="s">
        <v>76</v>
      </c>
      <c r="BK450" s="193">
        <f>ROUND(I450*H450,2)</f>
        <v>0</v>
      </c>
      <c r="BL450" s="21" t="s">
        <v>89</v>
      </c>
      <c r="BM450" s="192" t="s">
        <v>1400</v>
      </c>
    </row>
    <row r="451" spans="1:65" s="2" customFormat="1" ht="11.25">
      <c r="A451" s="38"/>
      <c r="B451" s="39"/>
      <c r="C451" s="40"/>
      <c r="D451" s="194" t="s">
        <v>217</v>
      </c>
      <c r="E451" s="40"/>
      <c r="F451" s="195" t="s">
        <v>1399</v>
      </c>
      <c r="G451" s="40"/>
      <c r="H451" s="40"/>
      <c r="I451" s="196"/>
      <c r="J451" s="40"/>
      <c r="K451" s="40"/>
      <c r="L451" s="43"/>
      <c r="M451" s="197"/>
      <c r="N451" s="198"/>
      <c r="O451" s="68"/>
      <c r="P451" s="68"/>
      <c r="Q451" s="68"/>
      <c r="R451" s="68"/>
      <c r="S451" s="68"/>
      <c r="T451" s="68"/>
      <c r="U451" s="69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T451" s="21" t="s">
        <v>217</v>
      </c>
      <c r="AU451" s="21" t="s">
        <v>83</v>
      </c>
    </row>
    <row r="452" spans="1:65" s="2" customFormat="1" ht="39">
      <c r="A452" s="38"/>
      <c r="B452" s="39"/>
      <c r="C452" s="40"/>
      <c r="D452" s="194" t="s">
        <v>703</v>
      </c>
      <c r="E452" s="40"/>
      <c r="F452" s="244" t="s">
        <v>1401</v>
      </c>
      <c r="G452" s="40"/>
      <c r="H452" s="40"/>
      <c r="I452" s="196"/>
      <c r="J452" s="40"/>
      <c r="K452" s="40"/>
      <c r="L452" s="43"/>
      <c r="M452" s="197"/>
      <c r="N452" s="198"/>
      <c r="O452" s="68"/>
      <c r="P452" s="68"/>
      <c r="Q452" s="68"/>
      <c r="R452" s="68"/>
      <c r="S452" s="68"/>
      <c r="T452" s="68"/>
      <c r="U452" s="69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T452" s="21" t="s">
        <v>703</v>
      </c>
      <c r="AU452" s="21" t="s">
        <v>83</v>
      </c>
    </row>
    <row r="453" spans="1:65" s="13" customFormat="1" ht="11.25">
      <c r="B453" s="201"/>
      <c r="C453" s="202"/>
      <c r="D453" s="194" t="s">
        <v>221</v>
      </c>
      <c r="E453" s="203" t="s">
        <v>18</v>
      </c>
      <c r="F453" s="204" t="s">
        <v>1119</v>
      </c>
      <c r="G453" s="202"/>
      <c r="H453" s="203" t="s">
        <v>18</v>
      </c>
      <c r="I453" s="205"/>
      <c r="J453" s="202"/>
      <c r="K453" s="202"/>
      <c r="L453" s="206"/>
      <c r="M453" s="207"/>
      <c r="N453" s="208"/>
      <c r="O453" s="208"/>
      <c r="P453" s="208"/>
      <c r="Q453" s="208"/>
      <c r="R453" s="208"/>
      <c r="S453" s="208"/>
      <c r="T453" s="208"/>
      <c r="U453" s="209"/>
      <c r="AT453" s="210" t="s">
        <v>221</v>
      </c>
      <c r="AU453" s="210" t="s">
        <v>83</v>
      </c>
      <c r="AV453" s="13" t="s">
        <v>76</v>
      </c>
      <c r="AW453" s="13" t="s">
        <v>33</v>
      </c>
      <c r="AX453" s="13" t="s">
        <v>71</v>
      </c>
      <c r="AY453" s="210" t="s">
        <v>208</v>
      </c>
    </row>
    <row r="454" spans="1:65" s="14" customFormat="1" ht="11.25">
      <c r="B454" s="211"/>
      <c r="C454" s="212"/>
      <c r="D454" s="194" t="s">
        <v>221</v>
      </c>
      <c r="E454" s="213" t="s">
        <v>18</v>
      </c>
      <c r="F454" s="214" t="s">
        <v>397</v>
      </c>
      <c r="G454" s="212"/>
      <c r="H454" s="215">
        <v>0.56000000000000005</v>
      </c>
      <c r="I454" s="216"/>
      <c r="J454" s="212"/>
      <c r="K454" s="212"/>
      <c r="L454" s="217"/>
      <c r="M454" s="218"/>
      <c r="N454" s="219"/>
      <c r="O454" s="219"/>
      <c r="P454" s="219"/>
      <c r="Q454" s="219"/>
      <c r="R454" s="219"/>
      <c r="S454" s="219"/>
      <c r="T454" s="219"/>
      <c r="U454" s="220"/>
      <c r="AT454" s="221" t="s">
        <v>221</v>
      </c>
      <c r="AU454" s="221" t="s">
        <v>83</v>
      </c>
      <c r="AV454" s="14" t="s">
        <v>80</v>
      </c>
      <c r="AW454" s="14" t="s">
        <v>33</v>
      </c>
      <c r="AX454" s="14" t="s">
        <v>76</v>
      </c>
      <c r="AY454" s="221" t="s">
        <v>208</v>
      </c>
    </row>
    <row r="455" spans="1:65" s="2" customFormat="1" ht="24.2" customHeight="1">
      <c r="A455" s="38"/>
      <c r="B455" s="39"/>
      <c r="C455" s="182" t="s">
        <v>621</v>
      </c>
      <c r="D455" s="182" t="s">
        <v>212</v>
      </c>
      <c r="E455" s="183" t="s">
        <v>1402</v>
      </c>
      <c r="F455" s="184" t="s">
        <v>1403</v>
      </c>
      <c r="G455" s="185" t="s">
        <v>129</v>
      </c>
      <c r="H455" s="186">
        <v>2.1</v>
      </c>
      <c r="I455" s="187"/>
      <c r="J455" s="186">
        <f>ROUND(I455*H455,2)</f>
        <v>0</v>
      </c>
      <c r="K455" s="184" t="s">
        <v>215</v>
      </c>
      <c r="L455" s="43"/>
      <c r="M455" s="188" t="s">
        <v>18</v>
      </c>
      <c r="N455" s="189" t="s">
        <v>42</v>
      </c>
      <c r="O455" s="68"/>
      <c r="P455" s="190">
        <f>O455*H455</f>
        <v>0</v>
      </c>
      <c r="Q455" s="190">
        <v>3.8E-3</v>
      </c>
      <c r="R455" s="190">
        <f>Q455*H455</f>
        <v>7.980000000000001E-3</v>
      </c>
      <c r="S455" s="190">
        <v>0</v>
      </c>
      <c r="T455" s="190">
        <f>S455*H455</f>
        <v>0</v>
      </c>
      <c r="U455" s="191" t="s">
        <v>18</v>
      </c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192" t="s">
        <v>89</v>
      </c>
      <c r="AT455" s="192" t="s">
        <v>212</v>
      </c>
      <c r="AU455" s="192" t="s">
        <v>83</v>
      </c>
      <c r="AY455" s="21" t="s">
        <v>208</v>
      </c>
      <c r="BE455" s="193">
        <f>IF(N455="základní",J455,0)</f>
        <v>0</v>
      </c>
      <c r="BF455" s="193">
        <f>IF(N455="snížená",J455,0)</f>
        <v>0</v>
      </c>
      <c r="BG455" s="193">
        <f>IF(N455="zákl. přenesená",J455,0)</f>
        <v>0</v>
      </c>
      <c r="BH455" s="193">
        <f>IF(N455="sníž. přenesená",J455,0)</f>
        <v>0</v>
      </c>
      <c r="BI455" s="193">
        <f>IF(N455="nulová",J455,0)</f>
        <v>0</v>
      </c>
      <c r="BJ455" s="21" t="s">
        <v>76</v>
      </c>
      <c r="BK455" s="193">
        <f>ROUND(I455*H455,2)</f>
        <v>0</v>
      </c>
      <c r="BL455" s="21" t="s">
        <v>89</v>
      </c>
      <c r="BM455" s="192" t="s">
        <v>1404</v>
      </c>
    </row>
    <row r="456" spans="1:65" s="2" customFormat="1" ht="19.5">
      <c r="A456" s="38"/>
      <c r="B456" s="39"/>
      <c r="C456" s="40"/>
      <c r="D456" s="194" t="s">
        <v>217</v>
      </c>
      <c r="E456" s="40"/>
      <c r="F456" s="195" t="s">
        <v>1405</v>
      </c>
      <c r="G456" s="40"/>
      <c r="H456" s="40"/>
      <c r="I456" s="196"/>
      <c r="J456" s="40"/>
      <c r="K456" s="40"/>
      <c r="L456" s="43"/>
      <c r="M456" s="197"/>
      <c r="N456" s="198"/>
      <c r="O456" s="68"/>
      <c r="P456" s="68"/>
      <c r="Q456" s="68"/>
      <c r="R456" s="68"/>
      <c r="S456" s="68"/>
      <c r="T456" s="68"/>
      <c r="U456" s="69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T456" s="21" t="s">
        <v>217</v>
      </c>
      <c r="AU456" s="21" t="s">
        <v>83</v>
      </c>
    </row>
    <row r="457" spans="1:65" s="2" customFormat="1" ht="11.25">
      <c r="A457" s="38"/>
      <c r="B457" s="39"/>
      <c r="C457" s="40"/>
      <c r="D457" s="199" t="s">
        <v>219</v>
      </c>
      <c r="E457" s="40"/>
      <c r="F457" s="200" t="s">
        <v>1406</v>
      </c>
      <c r="G457" s="40"/>
      <c r="H457" s="40"/>
      <c r="I457" s="196"/>
      <c r="J457" s="40"/>
      <c r="K457" s="40"/>
      <c r="L457" s="43"/>
      <c r="M457" s="197"/>
      <c r="N457" s="198"/>
      <c r="O457" s="68"/>
      <c r="P457" s="68"/>
      <c r="Q457" s="68"/>
      <c r="R457" s="68"/>
      <c r="S457" s="68"/>
      <c r="T457" s="68"/>
      <c r="U457" s="69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T457" s="21" t="s">
        <v>219</v>
      </c>
      <c r="AU457" s="21" t="s">
        <v>83</v>
      </c>
    </row>
    <row r="458" spans="1:65" s="13" customFormat="1" ht="11.25">
      <c r="B458" s="201"/>
      <c r="C458" s="202"/>
      <c r="D458" s="194" t="s">
        <v>221</v>
      </c>
      <c r="E458" s="203" t="s">
        <v>18</v>
      </c>
      <c r="F458" s="204" t="s">
        <v>1119</v>
      </c>
      <c r="G458" s="202"/>
      <c r="H458" s="203" t="s">
        <v>18</v>
      </c>
      <c r="I458" s="205"/>
      <c r="J458" s="202"/>
      <c r="K458" s="202"/>
      <c r="L458" s="206"/>
      <c r="M458" s="207"/>
      <c r="N458" s="208"/>
      <c r="O458" s="208"/>
      <c r="P458" s="208"/>
      <c r="Q458" s="208"/>
      <c r="R458" s="208"/>
      <c r="S458" s="208"/>
      <c r="T458" s="208"/>
      <c r="U458" s="209"/>
      <c r="AT458" s="210" t="s">
        <v>221</v>
      </c>
      <c r="AU458" s="210" t="s">
        <v>83</v>
      </c>
      <c r="AV458" s="13" t="s">
        <v>76</v>
      </c>
      <c r="AW458" s="13" t="s">
        <v>33</v>
      </c>
      <c r="AX458" s="13" t="s">
        <v>71</v>
      </c>
      <c r="AY458" s="210" t="s">
        <v>208</v>
      </c>
    </row>
    <row r="459" spans="1:65" s="14" customFormat="1" ht="11.25">
      <c r="B459" s="211"/>
      <c r="C459" s="212"/>
      <c r="D459" s="194" t="s">
        <v>221</v>
      </c>
      <c r="E459" s="213" t="s">
        <v>18</v>
      </c>
      <c r="F459" s="214" t="s">
        <v>1391</v>
      </c>
      <c r="G459" s="212"/>
      <c r="H459" s="215">
        <v>2.1</v>
      </c>
      <c r="I459" s="216"/>
      <c r="J459" s="212"/>
      <c r="K459" s="212"/>
      <c r="L459" s="217"/>
      <c r="M459" s="218"/>
      <c r="N459" s="219"/>
      <c r="O459" s="219"/>
      <c r="P459" s="219"/>
      <c r="Q459" s="219"/>
      <c r="R459" s="219"/>
      <c r="S459" s="219"/>
      <c r="T459" s="219"/>
      <c r="U459" s="220"/>
      <c r="AT459" s="221" t="s">
        <v>221</v>
      </c>
      <c r="AU459" s="221" t="s">
        <v>83</v>
      </c>
      <c r="AV459" s="14" t="s">
        <v>80</v>
      </c>
      <c r="AW459" s="14" t="s">
        <v>33</v>
      </c>
      <c r="AX459" s="14" t="s">
        <v>76</v>
      </c>
      <c r="AY459" s="221" t="s">
        <v>208</v>
      </c>
    </row>
    <row r="460" spans="1:65" s="12" customFormat="1" ht="20.85" customHeight="1">
      <c r="B460" s="166"/>
      <c r="C460" s="167"/>
      <c r="D460" s="168" t="s">
        <v>70</v>
      </c>
      <c r="E460" s="180" t="s">
        <v>806</v>
      </c>
      <c r="F460" s="180" t="s">
        <v>1407</v>
      </c>
      <c r="G460" s="167"/>
      <c r="H460" s="167"/>
      <c r="I460" s="170"/>
      <c r="J460" s="181">
        <f>BK460</f>
        <v>0</v>
      </c>
      <c r="K460" s="167"/>
      <c r="L460" s="172"/>
      <c r="M460" s="173"/>
      <c r="N460" s="174"/>
      <c r="O460" s="174"/>
      <c r="P460" s="175">
        <f>SUM(P461:P552)</f>
        <v>0</v>
      </c>
      <c r="Q460" s="174"/>
      <c r="R460" s="175">
        <f>SUM(R461:R552)</f>
        <v>92.300397099999984</v>
      </c>
      <c r="S460" s="174"/>
      <c r="T460" s="175">
        <f>SUM(T461:T552)</f>
        <v>0</v>
      </c>
      <c r="U460" s="176"/>
      <c r="AR460" s="177" t="s">
        <v>76</v>
      </c>
      <c r="AT460" s="178" t="s">
        <v>70</v>
      </c>
      <c r="AU460" s="178" t="s">
        <v>80</v>
      </c>
      <c r="AY460" s="177" t="s">
        <v>208</v>
      </c>
      <c r="BK460" s="179">
        <f>SUM(BK461:BK552)</f>
        <v>0</v>
      </c>
    </row>
    <row r="461" spans="1:65" s="2" customFormat="1" ht="33" customHeight="1">
      <c r="A461" s="38"/>
      <c r="B461" s="39"/>
      <c r="C461" s="182" t="s">
        <v>626</v>
      </c>
      <c r="D461" s="182" t="s">
        <v>212</v>
      </c>
      <c r="E461" s="183" t="s">
        <v>1408</v>
      </c>
      <c r="F461" s="184" t="s">
        <v>1409</v>
      </c>
      <c r="G461" s="185" t="s">
        <v>161</v>
      </c>
      <c r="H461" s="186">
        <v>27.03</v>
      </c>
      <c r="I461" s="187"/>
      <c r="J461" s="186">
        <f>ROUND(I461*H461,2)</f>
        <v>0</v>
      </c>
      <c r="K461" s="184" t="s">
        <v>215</v>
      </c>
      <c r="L461" s="43"/>
      <c r="M461" s="188" t="s">
        <v>18</v>
      </c>
      <c r="N461" s="189" t="s">
        <v>42</v>
      </c>
      <c r="O461" s="68"/>
      <c r="P461" s="190">
        <f>O461*H461</f>
        <v>0</v>
      </c>
      <c r="Q461" s="190">
        <v>2.5018699999999998</v>
      </c>
      <c r="R461" s="190">
        <f>Q461*H461</f>
        <v>67.625546099999994</v>
      </c>
      <c r="S461" s="190">
        <v>0</v>
      </c>
      <c r="T461" s="190">
        <f>S461*H461</f>
        <v>0</v>
      </c>
      <c r="U461" s="191" t="s">
        <v>18</v>
      </c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R461" s="192" t="s">
        <v>89</v>
      </c>
      <c r="AT461" s="192" t="s">
        <v>212</v>
      </c>
      <c r="AU461" s="192" t="s">
        <v>83</v>
      </c>
      <c r="AY461" s="21" t="s">
        <v>208</v>
      </c>
      <c r="BE461" s="193">
        <f>IF(N461="základní",J461,0)</f>
        <v>0</v>
      </c>
      <c r="BF461" s="193">
        <f>IF(N461="snížená",J461,0)</f>
        <v>0</v>
      </c>
      <c r="BG461" s="193">
        <f>IF(N461="zákl. přenesená",J461,0)</f>
        <v>0</v>
      </c>
      <c r="BH461" s="193">
        <f>IF(N461="sníž. přenesená",J461,0)</f>
        <v>0</v>
      </c>
      <c r="BI461" s="193">
        <f>IF(N461="nulová",J461,0)</f>
        <v>0</v>
      </c>
      <c r="BJ461" s="21" t="s">
        <v>76</v>
      </c>
      <c r="BK461" s="193">
        <f>ROUND(I461*H461,2)</f>
        <v>0</v>
      </c>
      <c r="BL461" s="21" t="s">
        <v>89</v>
      </c>
      <c r="BM461" s="192" t="s">
        <v>1410</v>
      </c>
    </row>
    <row r="462" spans="1:65" s="2" customFormat="1" ht="19.5">
      <c r="A462" s="38"/>
      <c r="B462" s="39"/>
      <c r="C462" s="40"/>
      <c r="D462" s="194" t="s">
        <v>217</v>
      </c>
      <c r="E462" s="40"/>
      <c r="F462" s="195" t="s">
        <v>1411</v>
      </c>
      <c r="G462" s="40"/>
      <c r="H462" s="40"/>
      <c r="I462" s="196"/>
      <c r="J462" s="40"/>
      <c r="K462" s="40"/>
      <c r="L462" s="43"/>
      <c r="M462" s="197"/>
      <c r="N462" s="198"/>
      <c r="O462" s="68"/>
      <c r="P462" s="68"/>
      <c r="Q462" s="68"/>
      <c r="R462" s="68"/>
      <c r="S462" s="68"/>
      <c r="T462" s="68"/>
      <c r="U462" s="69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T462" s="21" t="s">
        <v>217</v>
      </c>
      <c r="AU462" s="21" t="s">
        <v>83</v>
      </c>
    </row>
    <row r="463" spans="1:65" s="2" customFormat="1" ht="11.25">
      <c r="A463" s="38"/>
      <c r="B463" s="39"/>
      <c r="C463" s="40"/>
      <c r="D463" s="199" t="s">
        <v>219</v>
      </c>
      <c r="E463" s="40"/>
      <c r="F463" s="200" t="s">
        <v>1412</v>
      </c>
      <c r="G463" s="40"/>
      <c r="H463" s="40"/>
      <c r="I463" s="196"/>
      <c r="J463" s="40"/>
      <c r="K463" s="40"/>
      <c r="L463" s="43"/>
      <c r="M463" s="197"/>
      <c r="N463" s="198"/>
      <c r="O463" s="68"/>
      <c r="P463" s="68"/>
      <c r="Q463" s="68"/>
      <c r="R463" s="68"/>
      <c r="S463" s="68"/>
      <c r="T463" s="68"/>
      <c r="U463" s="69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T463" s="21" t="s">
        <v>219</v>
      </c>
      <c r="AU463" s="21" t="s">
        <v>83</v>
      </c>
    </row>
    <row r="464" spans="1:65" s="14" customFormat="1" ht="11.25">
      <c r="B464" s="211"/>
      <c r="C464" s="212"/>
      <c r="D464" s="194" t="s">
        <v>221</v>
      </c>
      <c r="E464" s="213" t="s">
        <v>18</v>
      </c>
      <c r="F464" s="214" t="s">
        <v>1413</v>
      </c>
      <c r="G464" s="212"/>
      <c r="H464" s="215">
        <v>2.92</v>
      </c>
      <c r="I464" s="216"/>
      <c r="J464" s="212"/>
      <c r="K464" s="212"/>
      <c r="L464" s="217"/>
      <c r="M464" s="218"/>
      <c r="N464" s="219"/>
      <c r="O464" s="219"/>
      <c r="P464" s="219"/>
      <c r="Q464" s="219"/>
      <c r="R464" s="219"/>
      <c r="S464" s="219"/>
      <c r="T464" s="219"/>
      <c r="U464" s="220"/>
      <c r="AT464" s="221" t="s">
        <v>221</v>
      </c>
      <c r="AU464" s="221" t="s">
        <v>83</v>
      </c>
      <c r="AV464" s="14" t="s">
        <v>80</v>
      </c>
      <c r="AW464" s="14" t="s">
        <v>33</v>
      </c>
      <c r="AX464" s="14" t="s">
        <v>71</v>
      </c>
      <c r="AY464" s="221" t="s">
        <v>208</v>
      </c>
    </row>
    <row r="465" spans="1:65" s="14" customFormat="1" ht="11.25">
      <c r="B465" s="211"/>
      <c r="C465" s="212"/>
      <c r="D465" s="194" t="s">
        <v>221</v>
      </c>
      <c r="E465" s="213" t="s">
        <v>18</v>
      </c>
      <c r="F465" s="214" t="s">
        <v>1414</v>
      </c>
      <c r="G465" s="212"/>
      <c r="H465" s="215">
        <v>1.58</v>
      </c>
      <c r="I465" s="216"/>
      <c r="J465" s="212"/>
      <c r="K465" s="212"/>
      <c r="L465" s="217"/>
      <c r="M465" s="218"/>
      <c r="N465" s="219"/>
      <c r="O465" s="219"/>
      <c r="P465" s="219"/>
      <c r="Q465" s="219"/>
      <c r="R465" s="219"/>
      <c r="S465" s="219"/>
      <c r="T465" s="219"/>
      <c r="U465" s="220"/>
      <c r="AT465" s="221" t="s">
        <v>221</v>
      </c>
      <c r="AU465" s="221" t="s">
        <v>83</v>
      </c>
      <c r="AV465" s="14" t="s">
        <v>80</v>
      </c>
      <c r="AW465" s="14" t="s">
        <v>33</v>
      </c>
      <c r="AX465" s="14" t="s">
        <v>71</v>
      </c>
      <c r="AY465" s="221" t="s">
        <v>208</v>
      </c>
    </row>
    <row r="466" spans="1:65" s="14" customFormat="1" ht="11.25">
      <c r="B466" s="211"/>
      <c r="C466" s="212"/>
      <c r="D466" s="194" t="s">
        <v>221</v>
      </c>
      <c r="E466" s="213" t="s">
        <v>18</v>
      </c>
      <c r="F466" s="214" t="s">
        <v>1415</v>
      </c>
      <c r="G466" s="212"/>
      <c r="H466" s="215">
        <v>1.91</v>
      </c>
      <c r="I466" s="216"/>
      <c r="J466" s="212"/>
      <c r="K466" s="212"/>
      <c r="L466" s="217"/>
      <c r="M466" s="218"/>
      <c r="N466" s="219"/>
      <c r="O466" s="219"/>
      <c r="P466" s="219"/>
      <c r="Q466" s="219"/>
      <c r="R466" s="219"/>
      <c r="S466" s="219"/>
      <c r="T466" s="219"/>
      <c r="U466" s="220"/>
      <c r="AT466" s="221" t="s">
        <v>221</v>
      </c>
      <c r="AU466" s="221" t="s">
        <v>83</v>
      </c>
      <c r="AV466" s="14" t="s">
        <v>80</v>
      </c>
      <c r="AW466" s="14" t="s">
        <v>33</v>
      </c>
      <c r="AX466" s="14" t="s">
        <v>71</v>
      </c>
      <c r="AY466" s="221" t="s">
        <v>208</v>
      </c>
    </row>
    <row r="467" spans="1:65" s="14" customFormat="1" ht="11.25">
      <c r="B467" s="211"/>
      <c r="C467" s="212"/>
      <c r="D467" s="194" t="s">
        <v>221</v>
      </c>
      <c r="E467" s="213" t="s">
        <v>18</v>
      </c>
      <c r="F467" s="214" t="s">
        <v>1416</v>
      </c>
      <c r="G467" s="212"/>
      <c r="H467" s="215">
        <v>15.99</v>
      </c>
      <c r="I467" s="216"/>
      <c r="J467" s="212"/>
      <c r="K467" s="212"/>
      <c r="L467" s="217"/>
      <c r="M467" s="218"/>
      <c r="N467" s="219"/>
      <c r="O467" s="219"/>
      <c r="P467" s="219"/>
      <c r="Q467" s="219"/>
      <c r="R467" s="219"/>
      <c r="S467" s="219"/>
      <c r="T467" s="219"/>
      <c r="U467" s="220"/>
      <c r="AT467" s="221" t="s">
        <v>221</v>
      </c>
      <c r="AU467" s="221" t="s">
        <v>83</v>
      </c>
      <c r="AV467" s="14" t="s">
        <v>80</v>
      </c>
      <c r="AW467" s="14" t="s">
        <v>33</v>
      </c>
      <c r="AX467" s="14" t="s">
        <v>71</v>
      </c>
      <c r="AY467" s="221" t="s">
        <v>208</v>
      </c>
    </row>
    <row r="468" spans="1:65" s="14" customFormat="1" ht="11.25">
      <c r="B468" s="211"/>
      <c r="C468" s="212"/>
      <c r="D468" s="194" t="s">
        <v>221</v>
      </c>
      <c r="E468" s="213" t="s">
        <v>18</v>
      </c>
      <c r="F468" s="214" t="s">
        <v>1417</v>
      </c>
      <c r="G468" s="212"/>
      <c r="H468" s="215">
        <v>2.86</v>
      </c>
      <c r="I468" s="216"/>
      <c r="J468" s="212"/>
      <c r="K468" s="212"/>
      <c r="L468" s="217"/>
      <c r="M468" s="218"/>
      <c r="N468" s="219"/>
      <c r="O468" s="219"/>
      <c r="P468" s="219"/>
      <c r="Q468" s="219"/>
      <c r="R468" s="219"/>
      <c r="S468" s="219"/>
      <c r="T468" s="219"/>
      <c r="U468" s="220"/>
      <c r="AT468" s="221" t="s">
        <v>221</v>
      </c>
      <c r="AU468" s="221" t="s">
        <v>83</v>
      </c>
      <c r="AV468" s="14" t="s">
        <v>80</v>
      </c>
      <c r="AW468" s="14" t="s">
        <v>33</v>
      </c>
      <c r="AX468" s="14" t="s">
        <v>71</v>
      </c>
      <c r="AY468" s="221" t="s">
        <v>208</v>
      </c>
    </row>
    <row r="469" spans="1:65" s="14" customFormat="1" ht="11.25">
      <c r="B469" s="211"/>
      <c r="C469" s="212"/>
      <c r="D469" s="194" t="s">
        <v>221</v>
      </c>
      <c r="E469" s="213" t="s">
        <v>18</v>
      </c>
      <c r="F469" s="214" t="s">
        <v>1418</v>
      </c>
      <c r="G469" s="212"/>
      <c r="H469" s="215">
        <v>0.57999999999999996</v>
      </c>
      <c r="I469" s="216"/>
      <c r="J469" s="212"/>
      <c r="K469" s="212"/>
      <c r="L469" s="217"/>
      <c r="M469" s="218"/>
      <c r="N469" s="219"/>
      <c r="O469" s="219"/>
      <c r="P469" s="219"/>
      <c r="Q469" s="219"/>
      <c r="R469" s="219"/>
      <c r="S469" s="219"/>
      <c r="T469" s="219"/>
      <c r="U469" s="220"/>
      <c r="AT469" s="221" t="s">
        <v>221</v>
      </c>
      <c r="AU469" s="221" t="s">
        <v>83</v>
      </c>
      <c r="AV469" s="14" t="s">
        <v>80</v>
      </c>
      <c r="AW469" s="14" t="s">
        <v>33</v>
      </c>
      <c r="AX469" s="14" t="s">
        <v>71</v>
      </c>
      <c r="AY469" s="221" t="s">
        <v>208</v>
      </c>
    </row>
    <row r="470" spans="1:65" s="14" customFormat="1" ht="11.25">
      <c r="B470" s="211"/>
      <c r="C470" s="212"/>
      <c r="D470" s="194" t="s">
        <v>221</v>
      </c>
      <c r="E470" s="213" t="s">
        <v>18</v>
      </c>
      <c r="F470" s="214" t="s">
        <v>1419</v>
      </c>
      <c r="G470" s="212"/>
      <c r="H470" s="215">
        <v>0.25</v>
      </c>
      <c r="I470" s="216"/>
      <c r="J470" s="212"/>
      <c r="K470" s="212"/>
      <c r="L470" s="217"/>
      <c r="M470" s="218"/>
      <c r="N470" s="219"/>
      <c r="O470" s="219"/>
      <c r="P470" s="219"/>
      <c r="Q470" s="219"/>
      <c r="R470" s="219"/>
      <c r="S470" s="219"/>
      <c r="T470" s="219"/>
      <c r="U470" s="220"/>
      <c r="AT470" s="221" t="s">
        <v>221</v>
      </c>
      <c r="AU470" s="221" t="s">
        <v>83</v>
      </c>
      <c r="AV470" s="14" t="s">
        <v>80</v>
      </c>
      <c r="AW470" s="14" t="s">
        <v>33</v>
      </c>
      <c r="AX470" s="14" t="s">
        <v>71</v>
      </c>
      <c r="AY470" s="221" t="s">
        <v>208</v>
      </c>
    </row>
    <row r="471" spans="1:65" s="14" customFormat="1" ht="11.25">
      <c r="B471" s="211"/>
      <c r="C471" s="212"/>
      <c r="D471" s="194" t="s">
        <v>221</v>
      </c>
      <c r="E471" s="213" t="s">
        <v>18</v>
      </c>
      <c r="F471" s="214" t="s">
        <v>1420</v>
      </c>
      <c r="G471" s="212"/>
      <c r="H471" s="215">
        <v>0.94</v>
      </c>
      <c r="I471" s="216"/>
      <c r="J471" s="212"/>
      <c r="K471" s="212"/>
      <c r="L471" s="217"/>
      <c r="M471" s="218"/>
      <c r="N471" s="219"/>
      <c r="O471" s="219"/>
      <c r="P471" s="219"/>
      <c r="Q471" s="219"/>
      <c r="R471" s="219"/>
      <c r="S471" s="219"/>
      <c r="T471" s="219"/>
      <c r="U471" s="220"/>
      <c r="AT471" s="221" t="s">
        <v>221</v>
      </c>
      <c r="AU471" s="221" t="s">
        <v>83</v>
      </c>
      <c r="AV471" s="14" t="s">
        <v>80</v>
      </c>
      <c r="AW471" s="14" t="s">
        <v>33</v>
      </c>
      <c r="AX471" s="14" t="s">
        <v>71</v>
      </c>
      <c r="AY471" s="221" t="s">
        <v>208</v>
      </c>
    </row>
    <row r="472" spans="1:65" s="16" customFormat="1" ht="11.25">
      <c r="B472" s="233"/>
      <c r="C472" s="234"/>
      <c r="D472" s="194" t="s">
        <v>221</v>
      </c>
      <c r="E472" s="235" t="s">
        <v>18</v>
      </c>
      <c r="F472" s="236" t="s">
        <v>247</v>
      </c>
      <c r="G472" s="234"/>
      <c r="H472" s="237">
        <v>27.03</v>
      </c>
      <c r="I472" s="238"/>
      <c r="J472" s="234"/>
      <c r="K472" s="234"/>
      <c r="L472" s="239"/>
      <c r="M472" s="240"/>
      <c r="N472" s="241"/>
      <c r="O472" s="241"/>
      <c r="P472" s="241"/>
      <c r="Q472" s="241"/>
      <c r="R472" s="241"/>
      <c r="S472" s="241"/>
      <c r="T472" s="241"/>
      <c r="U472" s="242"/>
      <c r="AT472" s="243" t="s">
        <v>221</v>
      </c>
      <c r="AU472" s="243" t="s">
        <v>83</v>
      </c>
      <c r="AV472" s="16" t="s">
        <v>89</v>
      </c>
      <c r="AW472" s="16" t="s">
        <v>33</v>
      </c>
      <c r="AX472" s="16" t="s">
        <v>76</v>
      </c>
      <c r="AY472" s="243" t="s">
        <v>208</v>
      </c>
    </row>
    <row r="473" spans="1:65" s="2" customFormat="1" ht="24.2" customHeight="1">
      <c r="A473" s="38"/>
      <c r="B473" s="39"/>
      <c r="C473" s="182" t="s">
        <v>633</v>
      </c>
      <c r="D473" s="182" t="s">
        <v>212</v>
      </c>
      <c r="E473" s="183" t="s">
        <v>1421</v>
      </c>
      <c r="F473" s="184" t="s">
        <v>1422</v>
      </c>
      <c r="G473" s="185" t="s">
        <v>161</v>
      </c>
      <c r="H473" s="186">
        <v>27.03</v>
      </c>
      <c r="I473" s="187"/>
      <c r="J473" s="186">
        <f>ROUND(I473*H473,2)</f>
        <v>0</v>
      </c>
      <c r="K473" s="184" t="s">
        <v>215</v>
      </c>
      <c r="L473" s="43"/>
      <c r="M473" s="188" t="s">
        <v>18</v>
      </c>
      <c r="N473" s="189" t="s">
        <v>42</v>
      </c>
      <c r="O473" s="68"/>
      <c r="P473" s="190">
        <f>O473*H473</f>
        <v>0</v>
      </c>
      <c r="Q473" s="190">
        <v>0</v>
      </c>
      <c r="R473" s="190">
        <f>Q473*H473</f>
        <v>0</v>
      </c>
      <c r="S473" s="190">
        <v>0</v>
      </c>
      <c r="T473" s="190">
        <f>S473*H473</f>
        <v>0</v>
      </c>
      <c r="U473" s="191" t="s">
        <v>18</v>
      </c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R473" s="192" t="s">
        <v>89</v>
      </c>
      <c r="AT473" s="192" t="s">
        <v>212</v>
      </c>
      <c r="AU473" s="192" t="s">
        <v>83</v>
      </c>
      <c r="AY473" s="21" t="s">
        <v>208</v>
      </c>
      <c r="BE473" s="193">
        <f>IF(N473="základní",J473,0)</f>
        <v>0</v>
      </c>
      <c r="BF473" s="193">
        <f>IF(N473="snížená",J473,0)</f>
        <v>0</v>
      </c>
      <c r="BG473" s="193">
        <f>IF(N473="zákl. přenesená",J473,0)</f>
        <v>0</v>
      </c>
      <c r="BH473" s="193">
        <f>IF(N473="sníž. přenesená",J473,0)</f>
        <v>0</v>
      </c>
      <c r="BI473" s="193">
        <f>IF(N473="nulová",J473,0)</f>
        <v>0</v>
      </c>
      <c r="BJ473" s="21" t="s">
        <v>76</v>
      </c>
      <c r="BK473" s="193">
        <f>ROUND(I473*H473,2)</f>
        <v>0</v>
      </c>
      <c r="BL473" s="21" t="s">
        <v>89</v>
      </c>
      <c r="BM473" s="192" t="s">
        <v>1423</v>
      </c>
    </row>
    <row r="474" spans="1:65" s="2" customFormat="1" ht="19.5">
      <c r="A474" s="38"/>
      <c r="B474" s="39"/>
      <c r="C474" s="40"/>
      <c r="D474" s="194" t="s">
        <v>217</v>
      </c>
      <c r="E474" s="40"/>
      <c r="F474" s="195" t="s">
        <v>1424</v>
      </c>
      <c r="G474" s="40"/>
      <c r="H474" s="40"/>
      <c r="I474" s="196"/>
      <c r="J474" s="40"/>
      <c r="K474" s="40"/>
      <c r="L474" s="43"/>
      <c r="M474" s="197"/>
      <c r="N474" s="198"/>
      <c r="O474" s="68"/>
      <c r="P474" s="68"/>
      <c r="Q474" s="68"/>
      <c r="R474" s="68"/>
      <c r="S474" s="68"/>
      <c r="T474" s="68"/>
      <c r="U474" s="69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T474" s="21" t="s">
        <v>217</v>
      </c>
      <c r="AU474" s="21" t="s">
        <v>83</v>
      </c>
    </row>
    <row r="475" spans="1:65" s="2" customFormat="1" ht="11.25">
      <c r="A475" s="38"/>
      <c r="B475" s="39"/>
      <c r="C475" s="40"/>
      <c r="D475" s="199" t="s">
        <v>219</v>
      </c>
      <c r="E475" s="40"/>
      <c r="F475" s="200" t="s">
        <v>1425</v>
      </c>
      <c r="G475" s="40"/>
      <c r="H475" s="40"/>
      <c r="I475" s="196"/>
      <c r="J475" s="40"/>
      <c r="K475" s="40"/>
      <c r="L475" s="43"/>
      <c r="M475" s="197"/>
      <c r="N475" s="198"/>
      <c r="O475" s="68"/>
      <c r="P475" s="68"/>
      <c r="Q475" s="68"/>
      <c r="R475" s="68"/>
      <c r="S475" s="68"/>
      <c r="T475" s="68"/>
      <c r="U475" s="69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T475" s="21" t="s">
        <v>219</v>
      </c>
      <c r="AU475" s="21" t="s">
        <v>83</v>
      </c>
    </row>
    <row r="476" spans="1:65" s="14" customFormat="1" ht="11.25">
      <c r="B476" s="211"/>
      <c r="C476" s="212"/>
      <c r="D476" s="194" t="s">
        <v>221</v>
      </c>
      <c r="E476" s="213" t="s">
        <v>18</v>
      </c>
      <c r="F476" s="214" t="s">
        <v>1413</v>
      </c>
      <c r="G476" s="212"/>
      <c r="H476" s="215">
        <v>2.92</v>
      </c>
      <c r="I476" s="216"/>
      <c r="J476" s="212"/>
      <c r="K476" s="212"/>
      <c r="L476" s="217"/>
      <c r="M476" s="218"/>
      <c r="N476" s="219"/>
      <c r="O476" s="219"/>
      <c r="P476" s="219"/>
      <c r="Q476" s="219"/>
      <c r="R476" s="219"/>
      <c r="S476" s="219"/>
      <c r="T476" s="219"/>
      <c r="U476" s="220"/>
      <c r="AT476" s="221" t="s">
        <v>221</v>
      </c>
      <c r="AU476" s="221" t="s">
        <v>83</v>
      </c>
      <c r="AV476" s="14" t="s">
        <v>80</v>
      </c>
      <c r="AW476" s="14" t="s">
        <v>33</v>
      </c>
      <c r="AX476" s="14" t="s">
        <v>71</v>
      </c>
      <c r="AY476" s="221" t="s">
        <v>208</v>
      </c>
    </row>
    <row r="477" spans="1:65" s="14" customFormat="1" ht="11.25">
      <c r="B477" s="211"/>
      <c r="C477" s="212"/>
      <c r="D477" s="194" t="s">
        <v>221</v>
      </c>
      <c r="E477" s="213" t="s">
        <v>18</v>
      </c>
      <c r="F477" s="214" t="s">
        <v>1414</v>
      </c>
      <c r="G477" s="212"/>
      <c r="H477" s="215">
        <v>1.58</v>
      </c>
      <c r="I477" s="216"/>
      <c r="J477" s="212"/>
      <c r="K477" s="212"/>
      <c r="L477" s="217"/>
      <c r="M477" s="218"/>
      <c r="N477" s="219"/>
      <c r="O477" s="219"/>
      <c r="P477" s="219"/>
      <c r="Q477" s="219"/>
      <c r="R477" s="219"/>
      <c r="S477" s="219"/>
      <c r="T477" s="219"/>
      <c r="U477" s="220"/>
      <c r="AT477" s="221" t="s">
        <v>221</v>
      </c>
      <c r="AU477" s="221" t="s">
        <v>83</v>
      </c>
      <c r="AV477" s="14" t="s">
        <v>80</v>
      </c>
      <c r="AW477" s="14" t="s">
        <v>33</v>
      </c>
      <c r="AX477" s="14" t="s">
        <v>71</v>
      </c>
      <c r="AY477" s="221" t="s">
        <v>208</v>
      </c>
    </row>
    <row r="478" spans="1:65" s="14" customFormat="1" ht="11.25">
      <c r="B478" s="211"/>
      <c r="C478" s="212"/>
      <c r="D478" s="194" t="s">
        <v>221</v>
      </c>
      <c r="E478" s="213" t="s">
        <v>18</v>
      </c>
      <c r="F478" s="214" t="s">
        <v>1415</v>
      </c>
      <c r="G478" s="212"/>
      <c r="H478" s="215">
        <v>1.91</v>
      </c>
      <c r="I478" s="216"/>
      <c r="J478" s="212"/>
      <c r="K478" s="212"/>
      <c r="L478" s="217"/>
      <c r="M478" s="218"/>
      <c r="N478" s="219"/>
      <c r="O478" s="219"/>
      <c r="P478" s="219"/>
      <c r="Q478" s="219"/>
      <c r="R478" s="219"/>
      <c r="S478" s="219"/>
      <c r="T478" s="219"/>
      <c r="U478" s="220"/>
      <c r="AT478" s="221" t="s">
        <v>221</v>
      </c>
      <c r="AU478" s="221" t="s">
        <v>83</v>
      </c>
      <c r="AV478" s="14" t="s">
        <v>80</v>
      </c>
      <c r="AW478" s="14" t="s">
        <v>33</v>
      </c>
      <c r="AX478" s="14" t="s">
        <v>71</v>
      </c>
      <c r="AY478" s="221" t="s">
        <v>208</v>
      </c>
    </row>
    <row r="479" spans="1:65" s="14" customFormat="1" ht="11.25">
      <c r="B479" s="211"/>
      <c r="C479" s="212"/>
      <c r="D479" s="194" t="s">
        <v>221</v>
      </c>
      <c r="E479" s="213" t="s">
        <v>18</v>
      </c>
      <c r="F479" s="214" t="s">
        <v>1416</v>
      </c>
      <c r="G479" s="212"/>
      <c r="H479" s="215">
        <v>15.99</v>
      </c>
      <c r="I479" s="216"/>
      <c r="J479" s="212"/>
      <c r="K479" s="212"/>
      <c r="L479" s="217"/>
      <c r="M479" s="218"/>
      <c r="N479" s="219"/>
      <c r="O479" s="219"/>
      <c r="P479" s="219"/>
      <c r="Q479" s="219"/>
      <c r="R479" s="219"/>
      <c r="S479" s="219"/>
      <c r="T479" s="219"/>
      <c r="U479" s="220"/>
      <c r="AT479" s="221" t="s">
        <v>221</v>
      </c>
      <c r="AU479" s="221" t="s">
        <v>83</v>
      </c>
      <c r="AV479" s="14" t="s">
        <v>80</v>
      </c>
      <c r="AW479" s="14" t="s">
        <v>33</v>
      </c>
      <c r="AX479" s="14" t="s">
        <v>71</v>
      </c>
      <c r="AY479" s="221" t="s">
        <v>208</v>
      </c>
    </row>
    <row r="480" spans="1:65" s="14" customFormat="1" ht="11.25">
      <c r="B480" s="211"/>
      <c r="C480" s="212"/>
      <c r="D480" s="194" t="s">
        <v>221</v>
      </c>
      <c r="E480" s="213" t="s">
        <v>18</v>
      </c>
      <c r="F480" s="214" t="s">
        <v>1417</v>
      </c>
      <c r="G480" s="212"/>
      <c r="H480" s="215">
        <v>2.86</v>
      </c>
      <c r="I480" s="216"/>
      <c r="J480" s="212"/>
      <c r="K480" s="212"/>
      <c r="L480" s="217"/>
      <c r="M480" s="218"/>
      <c r="N480" s="219"/>
      <c r="O480" s="219"/>
      <c r="P480" s="219"/>
      <c r="Q480" s="219"/>
      <c r="R480" s="219"/>
      <c r="S480" s="219"/>
      <c r="T480" s="219"/>
      <c r="U480" s="220"/>
      <c r="AT480" s="221" t="s">
        <v>221</v>
      </c>
      <c r="AU480" s="221" t="s">
        <v>83</v>
      </c>
      <c r="AV480" s="14" t="s">
        <v>80</v>
      </c>
      <c r="AW480" s="14" t="s">
        <v>33</v>
      </c>
      <c r="AX480" s="14" t="s">
        <v>71</v>
      </c>
      <c r="AY480" s="221" t="s">
        <v>208</v>
      </c>
    </row>
    <row r="481" spans="1:65" s="14" customFormat="1" ht="11.25">
      <c r="B481" s="211"/>
      <c r="C481" s="212"/>
      <c r="D481" s="194" t="s">
        <v>221</v>
      </c>
      <c r="E481" s="213" t="s">
        <v>18</v>
      </c>
      <c r="F481" s="214" t="s">
        <v>1418</v>
      </c>
      <c r="G481" s="212"/>
      <c r="H481" s="215">
        <v>0.57999999999999996</v>
      </c>
      <c r="I481" s="216"/>
      <c r="J481" s="212"/>
      <c r="K481" s="212"/>
      <c r="L481" s="217"/>
      <c r="M481" s="218"/>
      <c r="N481" s="219"/>
      <c r="O481" s="219"/>
      <c r="P481" s="219"/>
      <c r="Q481" s="219"/>
      <c r="R481" s="219"/>
      <c r="S481" s="219"/>
      <c r="T481" s="219"/>
      <c r="U481" s="220"/>
      <c r="AT481" s="221" t="s">
        <v>221</v>
      </c>
      <c r="AU481" s="221" t="s">
        <v>83</v>
      </c>
      <c r="AV481" s="14" t="s">
        <v>80</v>
      </c>
      <c r="AW481" s="14" t="s">
        <v>33</v>
      </c>
      <c r="AX481" s="14" t="s">
        <v>71</v>
      </c>
      <c r="AY481" s="221" t="s">
        <v>208</v>
      </c>
    </row>
    <row r="482" spans="1:65" s="14" customFormat="1" ht="11.25">
      <c r="B482" s="211"/>
      <c r="C482" s="212"/>
      <c r="D482" s="194" t="s">
        <v>221</v>
      </c>
      <c r="E482" s="213" t="s">
        <v>18</v>
      </c>
      <c r="F482" s="214" t="s">
        <v>1419</v>
      </c>
      <c r="G482" s="212"/>
      <c r="H482" s="215">
        <v>0.25</v>
      </c>
      <c r="I482" s="216"/>
      <c r="J482" s="212"/>
      <c r="K482" s="212"/>
      <c r="L482" s="217"/>
      <c r="M482" s="218"/>
      <c r="N482" s="219"/>
      <c r="O482" s="219"/>
      <c r="P482" s="219"/>
      <c r="Q482" s="219"/>
      <c r="R482" s="219"/>
      <c r="S482" s="219"/>
      <c r="T482" s="219"/>
      <c r="U482" s="220"/>
      <c r="AT482" s="221" t="s">
        <v>221</v>
      </c>
      <c r="AU482" s="221" t="s">
        <v>83</v>
      </c>
      <c r="AV482" s="14" t="s">
        <v>80</v>
      </c>
      <c r="AW482" s="14" t="s">
        <v>33</v>
      </c>
      <c r="AX482" s="14" t="s">
        <v>71</v>
      </c>
      <c r="AY482" s="221" t="s">
        <v>208</v>
      </c>
    </row>
    <row r="483" spans="1:65" s="14" customFormat="1" ht="11.25">
      <c r="B483" s="211"/>
      <c r="C483" s="212"/>
      <c r="D483" s="194" t="s">
        <v>221</v>
      </c>
      <c r="E483" s="213" t="s">
        <v>18</v>
      </c>
      <c r="F483" s="214" t="s">
        <v>1420</v>
      </c>
      <c r="G483" s="212"/>
      <c r="H483" s="215">
        <v>0.94</v>
      </c>
      <c r="I483" s="216"/>
      <c r="J483" s="212"/>
      <c r="K483" s="212"/>
      <c r="L483" s="217"/>
      <c r="M483" s="218"/>
      <c r="N483" s="219"/>
      <c r="O483" s="219"/>
      <c r="P483" s="219"/>
      <c r="Q483" s="219"/>
      <c r="R483" s="219"/>
      <c r="S483" s="219"/>
      <c r="T483" s="219"/>
      <c r="U483" s="220"/>
      <c r="AT483" s="221" t="s">
        <v>221</v>
      </c>
      <c r="AU483" s="221" t="s">
        <v>83</v>
      </c>
      <c r="AV483" s="14" t="s">
        <v>80</v>
      </c>
      <c r="AW483" s="14" t="s">
        <v>33</v>
      </c>
      <c r="AX483" s="14" t="s">
        <v>71</v>
      </c>
      <c r="AY483" s="221" t="s">
        <v>208</v>
      </c>
    </row>
    <row r="484" spans="1:65" s="2" customFormat="1" ht="16.5" customHeight="1">
      <c r="A484" s="38"/>
      <c r="B484" s="39"/>
      <c r="C484" s="182" t="s">
        <v>641</v>
      </c>
      <c r="D484" s="182" t="s">
        <v>212</v>
      </c>
      <c r="E484" s="183" t="s">
        <v>1426</v>
      </c>
      <c r="F484" s="184" t="s">
        <v>1427</v>
      </c>
      <c r="G484" s="185" t="s">
        <v>548</v>
      </c>
      <c r="H484" s="186">
        <v>0.55000000000000004</v>
      </c>
      <c r="I484" s="187"/>
      <c r="J484" s="186">
        <f>ROUND(I484*H484,2)</f>
        <v>0</v>
      </c>
      <c r="K484" s="184" t="s">
        <v>215</v>
      </c>
      <c r="L484" s="43"/>
      <c r="M484" s="188" t="s">
        <v>18</v>
      </c>
      <c r="N484" s="189" t="s">
        <v>42</v>
      </c>
      <c r="O484" s="68"/>
      <c r="P484" s="190">
        <f>O484*H484</f>
        <v>0</v>
      </c>
      <c r="Q484" s="190">
        <v>1.06277</v>
      </c>
      <c r="R484" s="190">
        <f>Q484*H484</f>
        <v>0.58452350000000008</v>
      </c>
      <c r="S484" s="190">
        <v>0</v>
      </c>
      <c r="T484" s="190">
        <f>S484*H484</f>
        <v>0</v>
      </c>
      <c r="U484" s="191" t="s">
        <v>18</v>
      </c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R484" s="192" t="s">
        <v>89</v>
      </c>
      <c r="AT484" s="192" t="s">
        <v>212</v>
      </c>
      <c r="AU484" s="192" t="s">
        <v>83</v>
      </c>
      <c r="AY484" s="21" t="s">
        <v>208</v>
      </c>
      <c r="BE484" s="193">
        <f>IF(N484="základní",J484,0)</f>
        <v>0</v>
      </c>
      <c r="BF484" s="193">
        <f>IF(N484="snížená",J484,0)</f>
        <v>0</v>
      </c>
      <c r="BG484" s="193">
        <f>IF(N484="zákl. přenesená",J484,0)</f>
        <v>0</v>
      </c>
      <c r="BH484" s="193">
        <f>IF(N484="sníž. přenesená",J484,0)</f>
        <v>0</v>
      </c>
      <c r="BI484" s="193">
        <f>IF(N484="nulová",J484,0)</f>
        <v>0</v>
      </c>
      <c r="BJ484" s="21" t="s">
        <v>76</v>
      </c>
      <c r="BK484" s="193">
        <f>ROUND(I484*H484,2)</f>
        <v>0</v>
      </c>
      <c r="BL484" s="21" t="s">
        <v>89</v>
      </c>
      <c r="BM484" s="192" t="s">
        <v>1428</v>
      </c>
    </row>
    <row r="485" spans="1:65" s="2" customFormat="1" ht="11.25">
      <c r="A485" s="38"/>
      <c r="B485" s="39"/>
      <c r="C485" s="40"/>
      <c r="D485" s="194" t="s">
        <v>217</v>
      </c>
      <c r="E485" s="40"/>
      <c r="F485" s="195" t="s">
        <v>1429</v>
      </c>
      <c r="G485" s="40"/>
      <c r="H485" s="40"/>
      <c r="I485" s="196"/>
      <c r="J485" s="40"/>
      <c r="K485" s="40"/>
      <c r="L485" s="43"/>
      <c r="M485" s="197"/>
      <c r="N485" s="198"/>
      <c r="O485" s="68"/>
      <c r="P485" s="68"/>
      <c r="Q485" s="68"/>
      <c r="R485" s="68"/>
      <c r="S485" s="68"/>
      <c r="T485" s="68"/>
      <c r="U485" s="69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T485" s="21" t="s">
        <v>217</v>
      </c>
      <c r="AU485" s="21" t="s">
        <v>83</v>
      </c>
    </row>
    <row r="486" spans="1:65" s="2" customFormat="1" ht="11.25">
      <c r="A486" s="38"/>
      <c r="B486" s="39"/>
      <c r="C486" s="40"/>
      <c r="D486" s="199" t="s">
        <v>219</v>
      </c>
      <c r="E486" s="40"/>
      <c r="F486" s="200" t="s">
        <v>1430</v>
      </c>
      <c r="G486" s="40"/>
      <c r="H486" s="40"/>
      <c r="I486" s="196"/>
      <c r="J486" s="40"/>
      <c r="K486" s="40"/>
      <c r="L486" s="43"/>
      <c r="M486" s="197"/>
      <c r="N486" s="198"/>
      <c r="O486" s="68"/>
      <c r="P486" s="68"/>
      <c r="Q486" s="68"/>
      <c r="R486" s="68"/>
      <c r="S486" s="68"/>
      <c r="T486" s="68"/>
      <c r="U486" s="69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T486" s="21" t="s">
        <v>219</v>
      </c>
      <c r="AU486" s="21" t="s">
        <v>83</v>
      </c>
    </row>
    <row r="487" spans="1:65" s="13" customFormat="1" ht="11.25">
      <c r="B487" s="201"/>
      <c r="C487" s="202"/>
      <c r="D487" s="194" t="s">
        <v>221</v>
      </c>
      <c r="E487" s="203" t="s">
        <v>18</v>
      </c>
      <c r="F487" s="204" t="s">
        <v>1431</v>
      </c>
      <c r="G487" s="202"/>
      <c r="H487" s="203" t="s">
        <v>18</v>
      </c>
      <c r="I487" s="205"/>
      <c r="J487" s="202"/>
      <c r="K487" s="202"/>
      <c r="L487" s="206"/>
      <c r="M487" s="207"/>
      <c r="N487" s="208"/>
      <c r="O487" s="208"/>
      <c r="P487" s="208"/>
      <c r="Q487" s="208"/>
      <c r="R487" s="208"/>
      <c r="S487" s="208"/>
      <c r="T487" s="208"/>
      <c r="U487" s="209"/>
      <c r="AT487" s="210" t="s">
        <v>221</v>
      </c>
      <c r="AU487" s="210" t="s">
        <v>83</v>
      </c>
      <c r="AV487" s="13" t="s">
        <v>76</v>
      </c>
      <c r="AW487" s="13" t="s">
        <v>33</v>
      </c>
      <c r="AX487" s="13" t="s">
        <v>71</v>
      </c>
      <c r="AY487" s="210" t="s">
        <v>208</v>
      </c>
    </row>
    <row r="488" spans="1:65" s="14" customFormat="1" ht="11.25">
      <c r="B488" s="211"/>
      <c r="C488" s="212"/>
      <c r="D488" s="194" t="s">
        <v>221</v>
      </c>
      <c r="E488" s="213" t="s">
        <v>18</v>
      </c>
      <c r="F488" s="214" t="s">
        <v>1432</v>
      </c>
      <c r="G488" s="212"/>
      <c r="H488" s="215">
        <v>0.05</v>
      </c>
      <c r="I488" s="216"/>
      <c r="J488" s="212"/>
      <c r="K488" s="212"/>
      <c r="L488" s="217"/>
      <c r="M488" s="218"/>
      <c r="N488" s="219"/>
      <c r="O488" s="219"/>
      <c r="P488" s="219"/>
      <c r="Q488" s="219"/>
      <c r="R488" s="219"/>
      <c r="S488" s="219"/>
      <c r="T488" s="219"/>
      <c r="U488" s="220"/>
      <c r="AT488" s="221" t="s">
        <v>221</v>
      </c>
      <c r="AU488" s="221" t="s">
        <v>83</v>
      </c>
      <c r="AV488" s="14" t="s">
        <v>80</v>
      </c>
      <c r="AW488" s="14" t="s">
        <v>33</v>
      </c>
      <c r="AX488" s="14" t="s">
        <v>71</v>
      </c>
      <c r="AY488" s="221" t="s">
        <v>208</v>
      </c>
    </row>
    <row r="489" spans="1:65" s="14" customFormat="1" ht="11.25">
      <c r="B489" s="211"/>
      <c r="C489" s="212"/>
      <c r="D489" s="194" t="s">
        <v>221</v>
      </c>
      <c r="E489" s="213" t="s">
        <v>18</v>
      </c>
      <c r="F489" s="214" t="s">
        <v>1433</v>
      </c>
      <c r="G489" s="212"/>
      <c r="H489" s="215">
        <v>0.03</v>
      </c>
      <c r="I489" s="216"/>
      <c r="J489" s="212"/>
      <c r="K489" s="212"/>
      <c r="L489" s="217"/>
      <c r="M489" s="218"/>
      <c r="N489" s="219"/>
      <c r="O489" s="219"/>
      <c r="P489" s="219"/>
      <c r="Q489" s="219"/>
      <c r="R489" s="219"/>
      <c r="S489" s="219"/>
      <c r="T489" s="219"/>
      <c r="U489" s="220"/>
      <c r="AT489" s="221" t="s">
        <v>221</v>
      </c>
      <c r="AU489" s="221" t="s">
        <v>83</v>
      </c>
      <c r="AV489" s="14" t="s">
        <v>80</v>
      </c>
      <c r="AW489" s="14" t="s">
        <v>33</v>
      </c>
      <c r="AX489" s="14" t="s">
        <v>71</v>
      </c>
      <c r="AY489" s="221" t="s">
        <v>208</v>
      </c>
    </row>
    <row r="490" spans="1:65" s="14" customFormat="1" ht="11.25">
      <c r="B490" s="211"/>
      <c r="C490" s="212"/>
      <c r="D490" s="194" t="s">
        <v>221</v>
      </c>
      <c r="E490" s="213" t="s">
        <v>18</v>
      </c>
      <c r="F490" s="214" t="s">
        <v>1434</v>
      </c>
      <c r="G490" s="212"/>
      <c r="H490" s="215">
        <v>0.03</v>
      </c>
      <c r="I490" s="216"/>
      <c r="J490" s="212"/>
      <c r="K490" s="212"/>
      <c r="L490" s="217"/>
      <c r="M490" s="218"/>
      <c r="N490" s="219"/>
      <c r="O490" s="219"/>
      <c r="P490" s="219"/>
      <c r="Q490" s="219"/>
      <c r="R490" s="219"/>
      <c r="S490" s="219"/>
      <c r="T490" s="219"/>
      <c r="U490" s="220"/>
      <c r="AT490" s="221" t="s">
        <v>221</v>
      </c>
      <c r="AU490" s="221" t="s">
        <v>83</v>
      </c>
      <c r="AV490" s="14" t="s">
        <v>80</v>
      </c>
      <c r="AW490" s="14" t="s">
        <v>33</v>
      </c>
      <c r="AX490" s="14" t="s">
        <v>71</v>
      </c>
      <c r="AY490" s="221" t="s">
        <v>208</v>
      </c>
    </row>
    <row r="491" spans="1:65" s="14" customFormat="1" ht="11.25">
      <c r="B491" s="211"/>
      <c r="C491" s="212"/>
      <c r="D491" s="194" t="s">
        <v>221</v>
      </c>
      <c r="E491" s="213" t="s">
        <v>18</v>
      </c>
      <c r="F491" s="214" t="s">
        <v>1435</v>
      </c>
      <c r="G491" s="212"/>
      <c r="H491" s="215">
        <v>0.27</v>
      </c>
      <c r="I491" s="216"/>
      <c r="J491" s="212"/>
      <c r="K491" s="212"/>
      <c r="L491" s="217"/>
      <c r="M491" s="218"/>
      <c r="N491" s="219"/>
      <c r="O491" s="219"/>
      <c r="P491" s="219"/>
      <c r="Q491" s="219"/>
      <c r="R491" s="219"/>
      <c r="S491" s="219"/>
      <c r="T491" s="219"/>
      <c r="U491" s="220"/>
      <c r="AT491" s="221" t="s">
        <v>221</v>
      </c>
      <c r="AU491" s="221" t="s">
        <v>83</v>
      </c>
      <c r="AV491" s="14" t="s">
        <v>80</v>
      </c>
      <c r="AW491" s="14" t="s">
        <v>33</v>
      </c>
      <c r="AX491" s="14" t="s">
        <v>71</v>
      </c>
      <c r="AY491" s="221" t="s">
        <v>208</v>
      </c>
    </row>
    <row r="492" spans="1:65" s="14" customFormat="1" ht="11.25">
      <c r="B492" s="211"/>
      <c r="C492" s="212"/>
      <c r="D492" s="194" t="s">
        <v>221</v>
      </c>
      <c r="E492" s="213" t="s">
        <v>18</v>
      </c>
      <c r="F492" s="214" t="s">
        <v>1436</v>
      </c>
      <c r="G492" s="212"/>
      <c r="H492" s="215">
        <v>0.05</v>
      </c>
      <c r="I492" s="216"/>
      <c r="J492" s="212"/>
      <c r="K492" s="212"/>
      <c r="L492" s="217"/>
      <c r="M492" s="218"/>
      <c r="N492" s="219"/>
      <c r="O492" s="219"/>
      <c r="P492" s="219"/>
      <c r="Q492" s="219"/>
      <c r="R492" s="219"/>
      <c r="S492" s="219"/>
      <c r="T492" s="219"/>
      <c r="U492" s="220"/>
      <c r="AT492" s="221" t="s">
        <v>221</v>
      </c>
      <c r="AU492" s="221" t="s">
        <v>83</v>
      </c>
      <c r="AV492" s="14" t="s">
        <v>80</v>
      </c>
      <c r="AW492" s="14" t="s">
        <v>33</v>
      </c>
      <c r="AX492" s="14" t="s">
        <v>71</v>
      </c>
      <c r="AY492" s="221" t="s">
        <v>208</v>
      </c>
    </row>
    <row r="493" spans="1:65" s="14" customFormat="1" ht="11.25">
      <c r="B493" s="211"/>
      <c r="C493" s="212"/>
      <c r="D493" s="194" t="s">
        <v>221</v>
      </c>
      <c r="E493" s="213" t="s">
        <v>18</v>
      </c>
      <c r="F493" s="214" t="s">
        <v>1437</v>
      </c>
      <c r="G493" s="212"/>
      <c r="H493" s="215">
        <v>0.01</v>
      </c>
      <c r="I493" s="216"/>
      <c r="J493" s="212"/>
      <c r="K493" s="212"/>
      <c r="L493" s="217"/>
      <c r="M493" s="218"/>
      <c r="N493" s="219"/>
      <c r="O493" s="219"/>
      <c r="P493" s="219"/>
      <c r="Q493" s="219"/>
      <c r="R493" s="219"/>
      <c r="S493" s="219"/>
      <c r="T493" s="219"/>
      <c r="U493" s="220"/>
      <c r="AT493" s="221" t="s">
        <v>221</v>
      </c>
      <c r="AU493" s="221" t="s">
        <v>83</v>
      </c>
      <c r="AV493" s="14" t="s">
        <v>80</v>
      </c>
      <c r="AW493" s="14" t="s">
        <v>33</v>
      </c>
      <c r="AX493" s="14" t="s">
        <v>71</v>
      </c>
      <c r="AY493" s="221" t="s">
        <v>208</v>
      </c>
    </row>
    <row r="494" spans="1:65" s="14" customFormat="1" ht="11.25">
      <c r="B494" s="211"/>
      <c r="C494" s="212"/>
      <c r="D494" s="194" t="s">
        <v>221</v>
      </c>
      <c r="E494" s="213" t="s">
        <v>18</v>
      </c>
      <c r="F494" s="214" t="s">
        <v>1438</v>
      </c>
      <c r="G494" s="212"/>
      <c r="H494" s="215">
        <v>0</v>
      </c>
      <c r="I494" s="216"/>
      <c r="J494" s="212"/>
      <c r="K494" s="212"/>
      <c r="L494" s="217"/>
      <c r="M494" s="218"/>
      <c r="N494" s="219"/>
      <c r="O494" s="219"/>
      <c r="P494" s="219"/>
      <c r="Q494" s="219"/>
      <c r="R494" s="219"/>
      <c r="S494" s="219"/>
      <c r="T494" s="219"/>
      <c r="U494" s="220"/>
      <c r="AT494" s="221" t="s">
        <v>221</v>
      </c>
      <c r="AU494" s="221" t="s">
        <v>83</v>
      </c>
      <c r="AV494" s="14" t="s">
        <v>80</v>
      </c>
      <c r="AW494" s="14" t="s">
        <v>33</v>
      </c>
      <c r="AX494" s="14" t="s">
        <v>71</v>
      </c>
      <c r="AY494" s="221" t="s">
        <v>208</v>
      </c>
    </row>
    <row r="495" spans="1:65" s="14" customFormat="1" ht="11.25">
      <c r="B495" s="211"/>
      <c r="C495" s="212"/>
      <c r="D495" s="194" t="s">
        <v>221</v>
      </c>
      <c r="E495" s="213" t="s">
        <v>18</v>
      </c>
      <c r="F495" s="214" t="s">
        <v>1439</v>
      </c>
      <c r="G495" s="212"/>
      <c r="H495" s="215">
        <v>0.02</v>
      </c>
      <c r="I495" s="216"/>
      <c r="J495" s="212"/>
      <c r="K495" s="212"/>
      <c r="L495" s="217"/>
      <c r="M495" s="218"/>
      <c r="N495" s="219"/>
      <c r="O495" s="219"/>
      <c r="P495" s="219"/>
      <c r="Q495" s="219"/>
      <c r="R495" s="219"/>
      <c r="S495" s="219"/>
      <c r="T495" s="219"/>
      <c r="U495" s="220"/>
      <c r="AT495" s="221" t="s">
        <v>221</v>
      </c>
      <c r="AU495" s="221" t="s">
        <v>83</v>
      </c>
      <c r="AV495" s="14" t="s">
        <v>80</v>
      </c>
      <c r="AW495" s="14" t="s">
        <v>33</v>
      </c>
      <c r="AX495" s="14" t="s">
        <v>71</v>
      </c>
      <c r="AY495" s="221" t="s">
        <v>208</v>
      </c>
    </row>
    <row r="496" spans="1:65" s="14" customFormat="1" ht="11.25">
      <c r="B496" s="211"/>
      <c r="C496" s="212"/>
      <c r="D496" s="194" t="s">
        <v>221</v>
      </c>
      <c r="E496" s="212"/>
      <c r="F496" s="214" t="s">
        <v>1440</v>
      </c>
      <c r="G496" s="212"/>
      <c r="H496" s="215">
        <v>0.55000000000000004</v>
      </c>
      <c r="I496" s="216"/>
      <c r="J496" s="212"/>
      <c r="K496" s="212"/>
      <c r="L496" s="217"/>
      <c r="M496" s="218"/>
      <c r="N496" s="219"/>
      <c r="O496" s="219"/>
      <c r="P496" s="219"/>
      <c r="Q496" s="219"/>
      <c r="R496" s="219"/>
      <c r="S496" s="219"/>
      <c r="T496" s="219"/>
      <c r="U496" s="220"/>
      <c r="AT496" s="221" t="s">
        <v>221</v>
      </c>
      <c r="AU496" s="221" t="s">
        <v>83</v>
      </c>
      <c r="AV496" s="14" t="s">
        <v>80</v>
      </c>
      <c r="AW496" s="14" t="s">
        <v>4</v>
      </c>
      <c r="AX496" s="14" t="s">
        <v>76</v>
      </c>
      <c r="AY496" s="221" t="s">
        <v>208</v>
      </c>
    </row>
    <row r="497" spans="1:65" s="2" customFormat="1" ht="24.2" customHeight="1">
      <c r="A497" s="38"/>
      <c r="B497" s="39"/>
      <c r="C497" s="182" t="s">
        <v>650</v>
      </c>
      <c r="D497" s="182" t="s">
        <v>212</v>
      </c>
      <c r="E497" s="183" t="s">
        <v>1441</v>
      </c>
      <c r="F497" s="184" t="s">
        <v>1442</v>
      </c>
      <c r="G497" s="185" t="s">
        <v>129</v>
      </c>
      <c r="H497" s="186">
        <v>122.49</v>
      </c>
      <c r="I497" s="187"/>
      <c r="J497" s="186">
        <f>ROUND(I497*H497,2)</f>
        <v>0</v>
      </c>
      <c r="K497" s="184" t="s">
        <v>215</v>
      </c>
      <c r="L497" s="43"/>
      <c r="M497" s="188" t="s">
        <v>18</v>
      </c>
      <c r="N497" s="189" t="s">
        <v>42</v>
      </c>
      <c r="O497" s="68"/>
      <c r="P497" s="190">
        <f>O497*H497</f>
        <v>0</v>
      </c>
      <c r="Q497" s="190">
        <v>0.11</v>
      </c>
      <c r="R497" s="190">
        <f>Q497*H497</f>
        <v>13.473899999999999</v>
      </c>
      <c r="S497" s="190">
        <v>0</v>
      </c>
      <c r="T497" s="190">
        <f>S497*H497</f>
        <v>0</v>
      </c>
      <c r="U497" s="191" t="s">
        <v>18</v>
      </c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R497" s="192" t="s">
        <v>89</v>
      </c>
      <c r="AT497" s="192" t="s">
        <v>212</v>
      </c>
      <c r="AU497" s="192" t="s">
        <v>83</v>
      </c>
      <c r="AY497" s="21" t="s">
        <v>208</v>
      </c>
      <c r="BE497" s="193">
        <f>IF(N497="základní",J497,0)</f>
        <v>0</v>
      </c>
      <c r="BF497" s="193">
        <f>IF(N497="snížená",J497,0)</f>
        <v>0</v>
      </c>
      <c r="BG497" s="193">
        <f>IF(N497="zákl. přenesená",J497,0)</f>
        <v>0</v>
      </c>
      <c r="BH497" s="193">
        <f>IF(N497="sníž. přenesená",J497,0)</f>
        <v>0</v>
      </c>
      <c r="BI497" s="193">
        <f>IF(N497="nulová",J497,0)</f>
        <v>0</v>
      </c>
      <c r="BJ497" s="21" t="s">
        <v>76</v>
      </c>
      <c r="BK497" s="193">
        <f>ROUND(I497*H497,2)</f>
        <v>0</v>
      </c>
      <c r="BL497" s="21" t="s">
        <v>89</v>
      </c>
      <c r="BM497" s="192" t="s">
        <v>1443</v>
      </c>
    </row>
    <row r="498" spans="1:65" s="2" customFormat="1" ht="11.25">
      <c r="A498" s="38"/>
      <c r="B498" s="39"/>
      <c r="C498" s="40"/>
      <c r="D498" s="194" t="s">
        <v>217</v>
      </c>
      <c r="E498" s="40"/>
      <c r="F498" s="195" t="s">
        <v>1444</v>
      </c>
      <c r="G498" s="40"/>
      <c r="H498" s="40"/>
      <c r="I498" s="196"/>
      <c r="J498" s="40"/>
      <c r="K498" s="40"/>
      <c r="L498" s="43"/>
      <c r="M498" s="197"/>
      <c r="N498" s="198"/>
      <c r="O498" s="68"/>
      <c r="P498" s="68"/>
      <c r="Q498" s="68"/>
      <c r="R498" s="68"/>
      <c r="S498" s="68"/>
      <c r="T498" s="68"/>
      <c r="U498" s="69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T498" s="21" t="s">
        <v>217</v>
      </c>
      <c r="AU498" s="21" t="s">
        <v>83</v>
      </c>
    </row>
    <row r="499" spans="1:65" s="2" customFormat="1" ht="11.25">
      <c r="A499" s="38"/>
      <c r="B499" s="39"/>
      <c r="C499" s="40"/>
      <c r="D499" s="199" t="s">
        <v>219</v>
      </c>
      <c r="E499" s="40"/>
      <c r="F499" s="200" t="s">
        <v>1445</v>
      </c>
      <c r="G499" s="40"/>
      <c r="H499" s="40"/>
      <c r="I499" s="196"/>
      <c r="J499" s="40"/>
      <c r="K499" s="40"/>
      <c r="L499" s="43"/>
      <c r="M499" s="197"/>
      <c r="N499" s="198"/>
      <c r="O499" s="68"/>
      <c r="P499" s="68"/>
      <c r="Q499" s="68"/>
      <c r="R499" s="68"/>
      <c r="S499" s="68"/>
      <c r="T499" s="68"/>
      <c r="U499" s="69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T499" s="21" t="s">
        <v>219</v>
      </c>
      <c r="AU499" s="21" t="s">
        <v>83</v>
      </c>
    </row>
    <row r="500" spans="1:65" s="14" customFormat="1" ht="11.25">
      <c r="B500" s="211"/>
      <c r="C500" s="212"/>
      <c r="D500" s="194" t="s">
        <v>221</v>
      </c>
      <c r="E500" s="213" t="s">
        <v>18</v>
      </c>
      <c r="F500" s="214" t="s">
        <v>1039</v>
      </c>
      <c r="G500" s="212"/>
      <c r="H500" s="215">
        <v>114.06</v>
      </c>
      <c r="I500" s="216"/>
      <c r="J500" s="212"/>
      <c r="K500" s="212"/>
      <c r="L500" s="217"/>
      <c r="M500" s="218"/>
      <c r="N500" s="219"/>
      <c r="O500" s="219"/>
      <c r="P500" s="219"/>
      <c r="Q500" s="219"/>
      <c r="R500" s="219"/>
      <c r="S500" s="219"/>
      <c r="T500" s="219"/>
      <c r="U500" s="220"/>
      <c r="AT500" s="221" t="s">
        <v>221</v>
      </c>
      <c r="AU500" s="221" t="s">
        <v>83</v>
      </c>
      <c r="AV500" s="14" t="s">
        <v>80</v>
      </c>
      <c r="AW500" s="14" t="s">
        <v>33</v>
      </c>
      <c r="AX500" s="14" t="s">
        <v>71</v>
      </c>
      <c r="AY500" s="221" t="s">
        <v>208</v>
      </c>
    </row>
    <row r="501" spans="1:65" s="14" customFormat="1" ht="11.25">
      <c r="B501" s="211"/>
      <c r="C501" s="212"/>
      <c r="D501" s="194" t="s">
        <v>221</v>
      </c>
      <c r="E501" s="213" t="s">
        <v>18</v>
      </c>
      <c r="F501" s="214" t="s">
        <v>1060</v>
      </c>
      <c r="G501" s="212"/>
      <c r="H501" s="215">
        <v>8.43</v>
      </c>
      <c r="I501" s="216"/>
      <c r="J501" s="212"/>
      <c r="K501" s="212"/>
      <c r="L501" s="217"/>
      <c r="M501" s="218"/>
      <c r="N501" s="219"/>
      <c r="O501" s="219"/>
      <c r="P501" s="219"/>
      <c r="Q501" s="219"/>
      <c r="R501" s="219"/>
      <c r="S501" s="219"/>
      <c r="T501" s="219"/>
      <c r="U501" s="220"/>
      <c r="AT501" s="221" t="s">
        <v>221</v>
      </c>
      <c r="AU501" s="221" t="s">
        <v>83</v>
      </c>
      <c r="AV501" s="14" t="s">
        <v>80</v>
      </c>
      <c r="AW501" s="14" t="s">
        <v>33</v>
      </c>
      <c r="AX501" s="14" t="s">
        <v>71</v>
      </c>
      <c r="AY501" s="221" t="s">
        <v>208</v>
      </c>
    </row>
    <row r="502" spans="1:65" s="16" customFormat="1" ht="11.25">
      <c r="B502" s="233"/>
      <c r="C502" s="234"/>
      <c r="D502" s="194" t="s">
        <v>221</v>
      </c>
      <c r="E502" s="235" t="s">
        <v>18</v>
      </c>
      <c r="F502" s="236" t="s">
        <v>247</v>
      </c>
      <c r="G502" s="234"/>
      <c r="H502" s="237">
        <v>122.49</v>
      </c>
      <c r="I502" s="238"/>
      <c r="J502" s="234"/>
      <c r="K502" s="234"/>
      <c r="L502" s="239"/>
      <c r="M502" s="240"/>
      <c r="N502" s="241"/>
      <c r="O502" s="241"/>
      <c r="P502" s="241"/>
      <c r="Q502" s="241"/>
      <c r="R502" s="241"/>
      <c r="S502" s="241"/>
      <c r="T502" s="241"/>
      <c r="U502" s="242"/>
      <c r="AT502" s="243" t="s">
        <v>221</v>
      </c>
      <c r="AU502" s="243" t="s">
        <v>83</v>
      </c>
      <c r="AV502" s="16" t="s">
        <v>89</v>
      </c>
      <c r="AW502" s="16" t="s">
        <v>33</v>
      </c>
      <c r="AX502" s="16" t="s">
        <v>76</v>
      </c>
      <c r="AY502" s="243" t="s">
        <v>208</v>
      </c>
    </row>
    <row r="503" spans="1:65" s="2" customFormat="1" ht="24.2" customHeight="1">
      <c r="A503" s="38"/>
      <c r="B503" s="39"/>
      <c r="C503" s="182" t="s">
        <v>660</v>
      </c>
      <c r="D503" s="182" t="s">
        <v>212</v>
      </c>
      <c r="E503" s="183" t="s">
        <v>1446</v>
      </c>
      <c r="F503" s="184" t="s">
        <v>1447</v>
      </c>
      <c r="G503" s="185" t="s">
        <v>129</v>
      </c>
      <c r="H503" s="186">
        <v>244.98</v>
      </c>
      <c r="I503" s="187"/>
      <c r="J503" s="186">
        <f>ROUND(I503*H503,2)</f>
        <v>0</v>
      </c>
      <c r="K503" s="184" t="s">
        <v>215</v>
      </c>
      <c r="L503" s="43"/>
      <c r="M503" s="188" t="s">
        <v>18</v>
      </c>
      <c r="N503" s="189" t="s">
        <v>42</v>
      </c>
      <c r="O503" s="68"/>
      <c r="P503" s="190">
        <f>O503*H503</f>
        <v>0</v>
      </c>
      <c r="Q503" s="190">
        <v>1.0999999999999999E-2</v>
      </c>
      <c r="R503" s="190">
        <f>Q503*H503</f>
        <v>2.6947799999999997</v>
      </c>
      <c r="S503" s="190">
        <v>0</v>
      </c>
      <c r="T503" s="190">
        <f>S503*H503</f>
        <v>0</v>
      </c>
      <c r="U503" s="191" t="s">
        <v>18</v>
      </c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R503" s="192" t="s">
        <v>89</v>
      </c>
      <c r="AT503" s="192" t="s">
        <v>212</v>
      </c>
      <c r="AU503" s="192" t="s">
        <v>83</v>
      </c>
      <c r="AY503" s="21" t="s">
        <v>208</v>
      </c>
      <c r="BE503" s="193">
        <f>IF(N503="základní",J503,0)</f>
        <v>0</v>
      </c>
      <c r="BF503" s="193">
        <f>IF(N503="snížená",J503,0)</f>
        <v>0</v>
      </c>
      <c r="BG503" s="193">
        <f>IF(N503="zákl. přenesená",J503,0)</f>
        <v>0</v>
      </c>
      <c r="BH503" s="193">
        <f>IF(N503="sníž. přenesená",J503,0)</f>
        <v>0</v>
      </c>
      <c r="BI503" s="193">
        <f>IF(N503="nulová",J503,0)</f>
        <v>0</v>
      </c>
      <c r="BJ503" s="21" t="s">
        <v>76</v>
      </c>
      <c r="BK503" s="193">
        <f>ROUND(I503*H503,2)</f>
        <v>0</v>
      </c>
      <c r="BL503" s="21" t="s">
        <v>89</v>
      </c>
      <c r="BM503" s="192" t="s">
        <v>1448</v>
      </c>
    </row>
    <row r="504" spans="1:65" s="2" customFormat="1" ht="19.5">
      <c r="A504" s="38"/>
      <c r="B504" s="39"/>
      <c r="C504" s="40"/>
      <c r="D504" s="194" t="s">
        <v>217</v>
      </c>
      <c r="E504" s="40"/>
      <c r="F504" s="195" t="s">
        <v>1449</v>
      </c>
      <c r="G504" s="40"/>
      <c r="H504" s="40"/>
      <c r="I504" s="196"/>
      <c r="J504" s="40"/>
      <c r="K504" s="40"/>
      <c r="L504" s="43"/>
      <c r="M504" s="197"/>
      <c r="N504" s="198"/>
      <c r="O504" s="68"/>
      <c r="P504" s="68"/>
      <c r="Q504" s="68"/>
      <c r="R504" s="68"/>
      <c r="S504" s="68"/>
      <c r="T504" s="68"/>
      <c r="U504" s="69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T504" s="21" t="s">
        <v>217</v>
      </c>
      <c r="AU504" s="21" t="s">
        <v>83</v>
      </c>
    </row>
    <row r="505" spans="1:65" s="2" customFormat="1" ht="11.25">
      <c r="A505" s="38"/>
      <c r="B505" s="39"/>
      <c r="C505" s="40"/>
      <c r="D505" s="199" t="s">
        <v>219</v>
      </c>
      <c r="E505" s="40"/>
      <c r="F505" s="200" t="s">
        <v>1450</v>
      </c>
      <c r="G505" s="40"/>
      <c r="H505" s="40"/>
      <c r="I505" s="196"/>
      <c r="J505" s="40"/>
      <c r="K505" s="40"/>
      <c r="L505" s="43"/>
      <c r="M505" s="197"/>
      <c r="N505" s="198"/>
      <c r="O505" s="68"/>
      <c r="P505" s="68"/>
      <c r="Q505" s="68"/>
      <c r="R505" s="68"/>
      <c r="S505" s="68"/>
      <c r="T505" s="68"/>
      <c r="U505" s="69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T505" s="21" t="s">
        <v>219</v>
      </c>
      <c r="AU505" s="21" t="s">
        <v>83</v>
      </c>
    </row>
    <row r="506" spans="1:65" s="14" customFormat="1" ht="11.25">
      <c r="B506" s="211"/>
      <c r="C506" s="212"/>
      <c r="D506" s="194" t="s">
        <v>221</v>
      </c>
      <c r="E506" s="213" t="s">
        <v>18</v>
      </c>
      <c r="F506" s="214" t="s">
        <v>1039</v>
      </c>
      <c r="G506" s="212"/>
      <c r="H506" s="215">
        <v>114.06</v>
      </c>
      <c r="I506" s="216"/>
      <c r="J506" s="212"/>
      <c r="K506" s="212"/>
      <c r="L506" s="217"/>
      <c r="M506" s="218"/>
      <c r="N506" s="219"/>
      <c r="O506" s="219"/>
      <c r="P506" s="219"/>
      <c r="Q506" s="219"/>
      <c r="R506" s="219"/>
      <c r="S506" s="219"/>
      <c r="T506" s="219"/>
      <c r="U506" s="220"/>
      <c r="AT506" s="221" t="s">
        <v>221</v>
      </c>
      <c r="AU506" s="221" t="s">
        <v>83</v>
      </c>
      <c r="AV506" s="14" t="s">
        <v>80</v>
      </c>
      <c r="AW506" s="14" t="s">
        <v>33</v>
      </c>
      <c r="AX506" s="14" t="s">
        <v>71</v>
      </c>
      <c r="AY506" s="221" t="s">
        <v>208</v>
      </c>
    </row>
    <row r="507" spans="1:65" s="14" customFormat="1" ht="11.25">
      <c r="B507" s="211"/>
      <c r="C507" s="212"/>
      <c r="D507" s="194" t="s">
        <v>221</v>
      </c>
      <c r="E507" s="213" t="s">
        <v>18</v>
      </c>
      <c r="F507" s="214" t="s">
        <v>1060</v>
      </c>
      <c r="G507" s="212"/>
      <c r="H507" s="215">
        <v>8.43</v>
      </c>
      <c r="I507" s="216"/>
      <c r="J507" s="212"/>
      <c r="K507" s="212"/>
      <c r="L507" s="217"/>
      <c r="M507" s="218"/>
      <c r="N507" s="219"/>
      <c r="O507" s="219"/>
      <c r="P507" s="219"/>
      <c r="Q507" s="219"/>
      <c r="R507" s="219"/>
      <c r="S507" s="219"/>
      <c r="T507" s="219"/>
      <c r="U507" s="220"/>
      <c r="AT507" s="221" t="s">
        <v>221</v>
      </c>
      <c r="AU507" s="221" t="s">
        <v>83</v>
      </c>
      <c r="AV507" s="14" t="s">
        <v>80</v>
      </c>
      <c r="AW507" s="14" t="s">
        <v>33</v>
      </c>
      <c r="AX507" s="14" t="s">
        <v>71</v>
      </c>
      <c r="AY507" s="221" t="s">
        <v>208</v>
      </c>
    </row>
    <row r="508" spans="1:65" s="16" customFormat="1" ht="11.25">
      <c r="B508" s="233"/>
      <c r="C508" s="234"/>
      <c r="D508" s="194" t="s">
        <v>221</v>
      </c>
      <c r="E508" s="235" t="s">
        <v>18</v>
      </c>
      <c r="F508" s="236" t="s">
        <v>247</v>
      </c>
      <c r="G508" s="234"/>
      <c r="H508" s="237">
        <v>122.49</v>
      </c>
      <c r="I508" s="238"/>
      <c r="J508" s="234"/>
      <c r="K508" s="234"/>
      <c r="L508" s="239"/>
      <c r="M508" s="240"/>
      <c r="N508" s="241"/>
      <c r="O508" s="241"/>
      <c r="P508" s="241"/>
      <c r="Q508" s="241"/>
      <c r="R508" s="241"/>
      <c r="S508" s="241"/>
      <c r="T508" s="241"/>
      <c r="U508" s="242"/>
      <c r="AT508" s="243" t="s">
        <v>221</v>
      </c>
      <c r="AU508" s="243" t="s">
        <v>83</v>
      </c>
      <c r="AV508" s="16" t="s">
        <v>89</v>
      </c>
      <c r="AW508" s="16" t="s">
        <v>33</v>
      </c>
      <c r="AX508" s="16" t="s">
        <v>76</v>
      </c>
      <c r="AY508" s="243" t="s">
        <v>208</v>
      </c>
    </row>
    <row r="509" spans="1:65" s="14" customFormat="1" ht="11.25">
      <c r="B509" s="211"/>
      <c r="C509" s="212"/>
      <c r="D509" s="194" t="s">
        <v>221</v>
      </c>
      <c r="E509" s="212"/>
      <c r="F509" s="214" t="s">
        <v>1451</v>
      </c>
      <c r="G509" s="212"/>
      <c r="H509" s="215">
        <v>244.98</v>
      </c>
      <c r="I509" s="216"/>
      <c r="J509" s="212"/>
      <c r="K509" s="212"/>
      <c r="L509" s="217"/>
      <c r="M509" s="218"/>
      <c r="N509" s="219"/>
      <c r="O509" s="219"/>
      <c r="P509" s="219"/>
      <c r="Q509" s="219"/>
      <c r="R509" s="219"/>
      <c r="S509" s="219"/>
      <c r="T509" s="219"/>
      <c r="U509" s="220"/>
      <c r="AT509" s="221" t="s">
        <v>221</v>
      </c>
      <c r="AU509" s="221" t="s">
        <v>83</v>
      </c>
      <c r="AV509" s="14" t="s">
        <v>80</v>
      </c>
      <c r="AW509" s="14" t="s">
        <v>4</v>
      </c>
      <c r="AX509" s="14" t="s">
        <v>76</v>
      </c>
      <c r="AY509" s="221" t="s">
        <v>208</v>
      </c>
    </row>
    <row r="510" spans="1:65" s="2" customFormat="1" ht="16.5" customHeight="1">
      <c r="A510" s="38"/>
      <c r="B510" s="39"/>
      <c r="C510" s="182" t="s">
        <v>672</v>
      </c>
      <c r="D510" s="182" t="s">
        <v>212</v>
      </c>
      <c r="E510" s="183" t="s">
        <v>1452</v>
      </c>
      <c r="F510" s="184" t="s">
        <v>1453</v>
      </c>
      <c r="G510" s="185" t="s">
        <v>129</v>
      </c>
      <c r="H510" s="186">
        <v>122.49</v>
      </c>
      <c r="I510" s="187"/>
      <c r="J510" s="186">
        <f>ROUND(I510*H510,2)</f>
        <v>0</v>
      </c>
      <c r="K510" s="184" t="s">
        <v>215</v>
      </c>
      <c r="L510" s="43"/>
      <c r="M510" s="188" t="s">
        <v>18</v>
      </c>
      <c r="N510" s="189" t="s">
        <v>42</v>
      </c>
      <c r="O510" s="68"/>
      <c r="P510" s="190">
        <f>O510*H510</f>
        <v>0</v>
      </c>
      <c r="Q510" s="190">
        <v>1.2999999999999999E-4</v>
      </c>
      <c r="R510" s="190">
        <f>Q510*H510</f>
        <v>1.5923699999999999E-2</v>
      </c>
      <c r="S510" s="190">
        <v>0</v>
      </c>
      <c r="T510" s="190">
        <f>S510*H510</f>
        <v>0</v>
      </c>
      <c r="U510" s="191" t="s">
        <v>18</v>
      </c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R510" s="192" t="s">
        <v>89</v>
      </c>
      <c r="AT510" s="192" t="s">
        <v>212</v>
      </c>
      <c r="AU510" s="192" t="s">
        <v>83</v>
      </c>
      <c r="AY510" s="21" t="s">
        <v>208</v>
      </c>
      <c r="BE510" s="193">
        <f>IF(N510="základní",J510,0)</f>
        <v>0</v>
      </c>
      <c r="BF510" s="193">
        <f>IF(N510="snížená",J510,0)</f>
        <v>0</v>
      </c>
      <c r="BG510" s="193">
        <f>IF(N510="zákl. přenesená",J510,0)</f>
        <v>0</v>
      </c>
      <c r="BH510" s="193">
        <f>IF(N510="sníž. přenesená",J510,0)</f>
        <v>0</v>
      </c>
      <c r="BI510" s="193">
        <f>IF(N510="nulová",J510,0)</f>
        <v>0</v>
      </c>
      <c r="BJ510" s="21" t="s">
        <v>76</v>
      </c>
      <c r="BK510" s="193">
        <f>ROUND(I510*H510,2)</f>
        <v>0</v>
      </c>
      <c r="BL510" s="21" t="s">
        <v>89</v>
      </c>
      <c r="BM510" s="192" t="s">
        <v>1454</v>
      </c>
    </row>
    <row r="511" spans="1:65" s="2" customFormat="1" ht="19.5">
      <c r="A511" s="38"/>
      <c r="B511" s="39"/>
      <c r="C511" s="40"/>
      <c r="D511" s="194" t="s">
        <v>217</v>
      </c>
      <c r="E511" s="40"/>
      <c r="F511" s="195" t="s">
        <v>1455</v>
      </c>
      <c r="G511" s="40"/>
      <c r="H511" s="40"/>
      <c r="I511" s="196"/>
      <c r="J511" s="40"/>
      <c r="K511" s="40"/>
      <c r="L511" s="43"/>
      <c r="M511" s="197"/>
      <c r="N511" s="198"/>
      <c r="O511" s="68"/>
      <c r="P511" s="68"/>
      <c r="Q511" s="68"/>
      <c r="R511" s="68"/>
      <c r="S511" s="68"/>
      <c r="T511" s="68"/>
      <c r="U511" s="69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T511" s="21" t="s">
        <v>217</v>
      </c>
      <c r="AU511" s="21" t="s">
        <v>83</v>
      </c>
    </row>
    <row r="512" spans="1:65" s="2" customFormat="1" ht="11.25">
      <c r="A512" s="38"/>
      <c r="B512" s="39"/>
      <c r="C512" s="40"/>
      <c r="D512" s="199" t="s">
        <v>219</v>
      </c>
      <c r="E512" s="40"/>
      <c r="F512" s="200" t="s">
        <v>1456</v>
      </c>
      <c r="G512" s="40"/>
      <c r="H512" s="40"/>
      <c r="I512" s="196"/>
      <c r="J512" s="40"/>
      <c r="K512" s="40"/>
      <c r="L512" s="43"/>
      <c r="M512" s="197"/>
      <c r="N512" s="198"/>
      <c r="O512" s="68"/>
      <c r="P512" s="68"/>
      <c r="Q512" s="68"/>
      <c r="R512" s="68"/>
      <c r="S512" s="68"/>
      <c r="T512" s="68"/>
      <c r="U512" s="69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T512" s="21" t="s">
        <v>219</v>
      </c>
      <c r="AU512" s="21" t="s">
        <v>83</v>
      </c>
    </row>
    <row r="513" spans="1:65" s="14" customFormat="1" ht="11.25">
      <c r="B513" s="211"/>
      <c r="C513" s="212"/>
      <c r="D513" s="194" t="s">
        <v>221</v>
      </c>
      <c r="E513" s="213" t="s">
        <v>18</v>
      </c>
      <c r="F513" s="214" t="s">
        <v>1039</v>
      </c>
      <c r="G513" s="212"/>
      <c r="H513" s="215">
        <v>114.06</v>
      </c>
      <c r="I513" s="216"/>
      <c r="J513" s="212"/>
      <c r="K513" s="212"/>
      <c r="L513" s="217"/>
      <c r="M513" s="218"/>
      <c r="N513" s="219"/>
      <c r="O513" s="219"/>
      <c r="P513" s="219"/>
      <c r="Q513" s="219"/>
      <c r="R513" s="219"/>
      <c r="S513" s="219"/>
      <c r="T513" s="219"/>
      <c r="U513" s="220"/>
      <c r="AT513" s="221" t="s">
        <v>221</v>
      </c>
      <c r="AU513" s="221" t="s">
        <v>83</v>
      </c>
      <c r="AV513" s="14" t="s">
        <v>80</v>
      </c>
      <c r="AW513" s="14" t="s">
        <v>33</v>
      </c>
      <c r="AX513" s="14" t="s">
        <v>71</v>
      </c>
      <c r="AY513" s="221" t="s">
        <v>208</v>
      </c>
    </row>
    <row r="514" spans="1:65" s="14" customFormat="1" ht="11.25">
      <c r="B514" s="211"/>
      <c r="C514" s="212"/>
      <c r="D514" s="194" t="s">
        <v>221</v>
      </c>
      <c r="E514" s="213" t="s">
        <v>18</v>
      </c>
      <c r="F514" s="214" t="s">
        <v>1060</v>
      </c>
      <c r="G514" s="212"/>
      <c r="H514" s="215">
        <v>8.43</v>
      </c>
      <c r="I514" s="216"/>
      <c r="J514" s="212"/>
      <c r="K514" s="212"/>
      <c r="L514" s="217"/>
      <c r="M514" s="218"/>
      <c r="N514" s="219"/>
      <c r="O514" s="219"/>
      <c r="P514" s="219"/>
      <c r="Q514" s="219"/>
      <c r="R514" s="219"/>
      <c r="S514" s="219"/>
      <c r="T514" s="219"/>
      <c r="U514" s="220"/>
      <c r="AT514" s="221" t="s">
        <v>221</v>
      </c>
      <c r="AU514" s="221" t="s">
        <v>83</v>
      </c>
      <c r="AV514" s="14" t="s">
        <v>80</v>
      </c>
      <c r="AW514" s="14" t="s">
        <v>33</v>
      </c>
      <c r="AX514" s="14" t="s">
        <v>71</v>
      </c>
      <c r="AY514" s="221" t="s">
        <v>208</v>
      </c>
    </row>
    <row r="515" spans="1:65" s="16" customFormat="1" ht="11.25">
      <c r="B515" s="233"/>
      <c r="C515" s="234"/>
      <c r="D515" s="194" t="s">
        <v>221</v>
      </c>
      <c r="E515" s="235" t="s">
        <v>18</v>
      </c>
      <c r="F515" s="236" t="s">
        <v>247</v>
      </c>
      <c r="G515" s="234"/>
      <c r="H515" s="237">
        <v>122.49</v>
      </c>
      <c r="I515" s="238"/>
      <c r="J515" s="234"/>
      <c r="K515" s="234"/>
      <c r="L515" s="239"/>
      <c r="M515" s="240"/>
      <c r="N515" s="241"/>
      <c r="O515" s="241"/>
      <c r="P515" s="241"/>
      <c r="Q515" s="241"/>
      <c r="R515" s="241"/>
      <c r="S515" s="241"/>
      <c r="T515" s="241"/>
      <c r="U515" s="242"/>
      <c r="AT515" s="243" t="s">
        <v>221</v>
      </c>
      <c r="AU515" s="243" t="s">
        <v>83</v>
      </c>
      <c r="AV515" s="16" t="s">
        <v>89</v>
      </c>
      <c r="AW515" s="16" t="s">
        <v>33</v>
      </c>
      <c r="AX515" s="16" t="s">
        <v>76</v>
      </c>
      <c r="AY515" s="243" t="s">
        <v>208</v>
      </c>
    </row>
    <row r="516" spans="1:65" s="2" customFormat="1" ht="37.9" customHeight="1">
      <c r="A516" s="38"/>
      <c r="B516" s="39"/>
      <c r="C516" s="182" t="s">
        <v>686</v>
      </c>
      <c r="D516" s="182" t="s">
        <v>212</v>
      </c>
      <c r="E516" s="183" t="s">
        <v>1457</v>
      </c>
      <c r="F516" s="184" t="s">
        <v>1458</v>
      </c>
      <c r="G516" s="185" t="s">
        <v>331</v>
      </c>
      <c r="H516" s="186">
        <v>496.07</v>
      </c>
      <c r="I516" s="187"/>
      <c r="J516" s="186">
        <f>ROUND(I516*H516,2)</f>
        <v>0</v>
      </c>
      <c r="K516" s="184" t="s">
        <v>215</v>
      </c>
      <c r="L516" s="43"/>
      <c r="M516" s="188" t="s">
        <v>18</v>
      </c>
      <c r="N516" s="189" t="s">
        <v>42</v>
      </c>
      <c r="O516" s="68"/>
      <c r="P516" s="190">
        <f>O516*H516</f>
        <v>0</v>
      </c>
      <c r="Q516" s="190">
        <v>2.0000000000000002E-5</v>
      </c>
      <c r="R516" s="190">
        <f>Q516*H516</f>
        <v>9.9214000000000004E-3</v>
      </c>
      <c r="S516" s="190">
        <v>0</v>
      </c>
      <c r="T516" s="190">
        <f>S516*H516</f>
        <v>0</v>
      </c>
      <c r="U516" s="191" t="s">
        <v>18</v>
      </c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R516" s="192" t="s">
        <v>89</v>
      </c>
      <c r="AT516" s="192" t="s">
        <v>212</v>
      </c>
      <c r="AU516" s="192" t="s">
        <v>83</v>
      </c>
      <c r="AY516" s="21" t="s">
        <v>208</v>
      </c>
      <c r="BE516" s="193">
        <f>IF(N516="základní",J516,0)</f>
        <v>0</v>
      </c>
      <c r="BF516" s="193">
        <f>IF(N516="snížená",J516,0)</f>
        <v>0</v>
      </c>
      <c r="BG516" s="193">
        <f>IF(N516="zákl. přenesená",J516,0)</f>
        <v>0</v>
      </c>
      <c r="BH516" s="193">
        <f>IF(N516="sníž. přenesená",J516,0)</f>
        <v>0</v>
      </c>
      <c r="BI516" s="193">
        <f>IF(N516="nulová",J516,0)</f>
        <v>0</v>
      </c>
      <c r="BJ516" s="21" t="s">
        <v>76</v>
      </c>
      <c r="BK516" s="193">
        <f>ROUND(I516*H516,2)</f>
        <v>0</v>
      </c>
      <c r="BL516" s="21" t="s">
        <v>89</v>
      </c>
      <c r="BM516" s="192" t="s">
        <v>1459</v>
      </c>
    </row>
    <row r="517" spans="1:65" s="2" customFormat="1" ht="29.25">
      <c r="A517" s="38"/>
      <c r="B517" s="39"/>
      <c r="C517" s="40"/>
      <c r="D517" s="194" t="s">
        <v>217</v>
      </c>
      <c r="E517" s="40"/>
      <c r="F517" s="195" t="s">
        <v>1460</v>
      </c>
      <c r="G517" s="40"/>
      <c r="H517" s="40"/>
      <c r="I517" s="196"/>
      <c r="J517" s="40"/>
      <c r="K517" s="40"/>
      <c r="L517" s="43"/>
      <c r="M517" s="197"/>
      <c r="N517" s="198"/>
      <c r="O517" s="68"/>
      <c r="P517" s="68"/>
      <c r="Q517" s="68"/>
      <c r="R517" s="68"/>
      <c r="S517" s="68"/>
      <c r="T517" s="68"/>
      <c r="U517" s="69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T517" s="21" t="s">
        <v>217</v>
      </c>
      <c r="AU517" s="21" t="s">
        <v>83</v>
      </c>
    </row>
    <row r="518" spans="1:65" s="2" customFormat="1" ht="11.25">
      <c r="A518" s="38"/>
      <c r="B518" s="39"/>
      <c r="C518" s="40"/>
      <c r="D518" s="199" t="s">
        <v>219</v>
      </c>
      <c r="E518" s="40"/>
      <c r="F518" s="200" t="s">
        <v>1461</v>
      </c>
      <c r="G518" s="40"/>
      <c r="H518" s="40"/>
      <c r="I518" s="196"/>
      <c r="J518" s="40"/>
      <c r="K518" s="40"/>
      <c r="L518" s="43"/>
      <c r="M518" s="197"/>
      <c r="N518" s="198"/>
      <c r="O518" s="68"/>
      <c r="P518" s="68"/>
      <c r="Q518" s="68"/>
      <c r="R518" s="68"/>
      <c r="S518" s="68"/>
      <c r="T518" s="68"/>
      <c r="U518" s="69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T518" s="21" t="s">
        <v>219</v>
      </c>
      <c r="AU518" s="21" t="s">
        <v>83</v>
      </c>
    </row>
    <row r="519" spans="1:65" s="13" customFormat="1" ht="11.25">
      <c r="B519" s="201"/>
      <c r="C519" s="202"/>
      <c r="D519" s="194" t="s">
        <v>221</v>
      </c>
      <c r="E519" s="203" t="s">
        <v>18</v>
      </c>
      <c r="F519" s="204" t="s">
        <v>1462</v>
      </c>
      <c r="G519" s="202"/>
      <c r="H519" s="203" t="s">
        <v>18</v>
      </c>
      <c r="I519" s="205"/>
      <c r="J519" s="202"/>
      <c r="K519" s="202"/>
      <c r="L519" s="206"/>
      <c r="M519" s="207"/>
      <c r="N519" s="208"/>
      <c r="O519" s="208"/>
      <c r="P519" s="208"/>
      <c r="Q519" s="208"/>
      <c r="R519" s="208"/>
      <c r="S519" s="208"/>
      <c r="T519" s="208"/>
      <c r="U519" s="209"/>
      <c r="AT519" s="210" t="s">
        <v>221</v>
      </c>
      <c r="AU519" s="210" t="s">
        <v>83</v>
      </c>
      <c r="AV519" s="13" t="s">
        <v>76</v>
      </c>
      <c r="AW519" s="13" t="s">
        <v>33</v>
      </c>
      <c r="AX519" s="13" t="s">
        <v>71</v>
      </c>
      <c r="AY519" s="210" t="s">
        <v>208</v>
      </c>
    </row>
    <row r="520" spans="1:65" s="14" customFormat="1" ht="11.25">
      <c r="B520" s="211"/>
      <c r="C520" s="212"/>
      <c r="D520" s="194" t="s">
        <v>221</v>
      </c>
      <c r="E520" s="213" t="s">
        <v>18</v>
      </c>
      <c r="F520" s="214" t="s">
        <v>991</v>
      </c>
      <c r="G520" s="212"/>
      <c r="H520" s="215">
        <v>62.45</v>
      </c>
      <c r="I520" s="216"/>
      <c r="J520" s="212"/>
      <c r="K520" s="212"/>
      <c r="L520" s="217"/>
      <c r="M520" s="218"/>
      <c r="N520" s="219"/>
      <c r="O520" s="219"/>
      <c r="P520" s="219"/>
      <c r="Q520" s="219"/>
      <c r="R520" s="219"/>
      <c r="S520" s="219"/>
      <c r="T520" s="219"/>
      <c r="U520" s="220"/>
      <c r="AT520" s="221" t="s">
        <v>221</v>
      </c>
      <c r="AU520" s="221" t="s">
        <v>83</v>
      </c>
      <c r="AV520" s="14" t="s">
        <v>80</v>
      </c>
      <c r="AW520" s="14" t="s">
        <v>33</v>
      </c>
      <c r="AX520" s="14" t="s">
        <v>71</v>
      </c>
      <c r="AY520" s="221" t="s">
        <v>208</v>
      </c>
    </row>
    <row r="521" spans="1:65" s="14" customFormat="1" ht="11.25">
      <c r="B521" s="211"/>
      <c r="C521" s="212"/>
      <c r="D521" s="194" t="s">
        <v>221</v>
      </c>
      <c r="E521" s="213" t="s">
        <v>18</v>
      </c>
      <c r="F521" s="214" t="s">
        <v>994</v>
      </c>
      <c r="G521" s="212"/>
      <c r="H521" s="215">
        <v>164.98</v>
      </c>
      <c r="I521" s="216"/>
      <c r="J521" s="212"/>
      <c r="K521" s="212"/>
      <c r="L521" s="217"/>
      <c r="M521" s="218"/>
      <c r="N521" s="219"/>
      <c r="O521" s="219"/>
      <c r="P521" s="219"/>
      <c r="Q521" s="219"/>
      <c r="R521" s="219"/>
      <c r="S521" s="219"/>
      <c r="T521" s="219"/>
      <c r="U521" s="220"/>
      <c r="AT521" s="221" t="s">
        <v>221</v>
      </c>
      <c r="AU521" s="221" t="s">
        <v>83</v>
      </c>
      <c r="AV521" s="14" t="s">
        <v>80</v>
      </c>
      <c r="AW521" s="14" t="s">
        <v>33</v>
      </c>
      <c r="AX521" s="14" t="s">
        <v>71</v>
      </c>
      <c r="AY521" s="221" t="s">
        <v>208</v>
      </c>
    </row>
    <row r="522" spans="1:65" s="14" customFormat="1" ht="11.25">
      <c r="B522" s="211"/>
      <c r="C522" s="212"/>
      <c r="D522" s="194" t="s">
        <v>221</v>
      </c>
      <c r="E522" s="213" t="s">
        <v>18</v>
      </c>
      <c r="F522" s="214" t="s">
        <v>1000</v>
      </c>
      <c r="G522" s="212"/>
      <c r="H522" s="215">
        <v>268.64</v>
      </c>
      <c r="I522" s="216"/>
      <c r="J522" s="212"/>
      <c r="K522" s="212"/>
      <c r="L522" s="217"/>
      <c r="M522" s="218"/>
      <c r="N522" s="219"/>
      <c r="O522" s="219"/>
      <c r="P522" s="219"/>
      <c r="Q522" s="219"/>
      <c r="R522" s="219"/>
      <c r="S522" s="219"/>
      <c r="T522" s="219"/>
      <c r="U522" s="220"/>
      <c r="AT522" s="221" t="s">
        <v>221</v>
      </c>
      <c r="AU522" s="221" t="s">
        <v>83</v>
      </c>
      <c r="AV522" s="14" t="s">
        <v>80</v>
      </c>
      <c r="AW522" s="14" t="s">
        <v>33</v>
      </c>
      <c r="AX522" s="14" t="s">
        <v>71</v>
      </c>
      <c r="AY522" s="221" t="s">
        <v>208</v>
      </c>
    </row>
    <row r="523" spans="1:65" s="2" customFormat="1" ht="24.2" customHeight="1">
      <c r="A523" s="38"/>
      <c r="B523" s="39"/>
      <c r="C523" s="182" t="s">
        <v>693</v>
      </c>
      <c r="D523" s="182" t="s">
        <v>212</v>
      </c>
      <c r="E523" s="183" t="s">
        <v>1463</v>
      </c>
      <c r="F523" s="184" t="s">
        <v>1464</v>
      </c>
      <c r="G523" s="185" t="s">
        <v>331</v>
      </c>
      <c r="H523" s="186">
        <v>520.88</v>
      </c>
      <c r="I523" s="187"/>
      <c r="J523" s="186">
        <f>ROUND(I523*H523,2)</f>
        <v>0</v>
      </c>
      <c r="K523" s="184" t="s">
        <v>215</v>
      </c>
      <c r="L523" s="43"/>
      <c r="M523" s="188" t="s">
        <v>18</v>
      </c>
      <c r="N523" s="189" t="s">
        <v>42</v>
      </c>
      <c r="O523" s="68"/>
      <c r="P523" s="190">
        <f>O523*H523</f>
        <v>0</v>
      </c>
      <c r="Q523" s="190">
        <v>2.3000000000000001E-4</v>
      </c>
      <c r="R523" s="190">
        <f>Q523*H523</f>
        <v>0.1198024</v>
      </c>
      <c r="S523" s="190">
        <v>0</v>
      </c>
      <c r="T523" s="190">
        <f>S523*H523</f>
        <v>0</v>
      </c>
      <c r="U523" s="191" t="s">
        <v>18</v>
      </c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R523" s="192" t="s">
        <v>89</v>
      </c>
      <c r="AT523" s="192" t="s">
        <v>212</v>
      </c>
      <c r="AU523" s="192" t="s">
        <v>83</v>
      </c>
      <c r="AY523" s="21" t="s">
        <v>208</v>
      </c>
      <c r="BE523" s="193">
        <f>IF(N523="základní",J523,0)</f>
        <v>0</v>
      </c>
      <c r="BF523" s="193">
        <f>IF(N523="snížená",J523,0)</f>
        <v>0</v>
      </c>
      <c r="BG523" s="193">
        <f>IF(N523="zákl. přenesená",J523,0)</f>
        <v>0</v>
      </c>
      <c r="BH523" s="193">
        <f>IF(N523="sníž. přenesená",J523,0)</f>
        <v>0</v>
      </c>
      <c r="BI523" s="193">
        <f>IF(N523="nulová",J523,0)</f>
        <v>0</v>
      </c>
      <c r="BJ523" s="21" t="s">
        <v>76</v>
      </c>
      <c r="BK523" s="193">
        <f>ROUND(I523*H523,2)</f>
        <v>0</v>
      </c>
      <c r="BL523" s="21" t="s">
        <v>89</v>
      </c>
      <c r="BM523" s="192" t="s">
        <v>1465</v>
      </c>
    </row>
    <row r="524" spans="1:65" s="2" customFormat="1" ht="19.5">
      <c r="A524" s="38"/>
      <c r="B524" s="39"/>
      <c r="C524" s="40"/>
      <c r="D524" s="194" t="s">
        <v>217</v>
      </c>
      <c r="E524" s="40"/>
      <c r="F524" s="195" t="s">
        <v>1466</v>
      </c>
      <c r="G524" s="40"/>
      <c r="H524" s="40"/>
      <c r="I524" s="196"/>
      <c r="J524" s="40"/>
      <c r="K524" s="40"/>
      <c r="L524" s="43"/>
      <c r="M524" s="197"/>
      <c r="N524" s="198"/>
      <c r="O524" s="68"/>
      <c r="P524" s="68"/>
      <c r="Q524" s="68"/>
      <c r="R524" s="68"/>
      <c r="S524" s="68"/>
      <c r="T524" s="68"/>
      <c r="U524" s="69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T524" s="21" t="s">
        <v>217</v>
      </c>
      <c r="AU524" s="21" t="s">
        <v>83</v>
      </c>
    </row>
    <row r="525" spans="1:65" s="2" customFormat="1" ht="11.25">
      <c r="A525" s="38"/>
      <c r="B525" s="39"/>
      <c r="C525" s="40"/>
      <c r="D525" s="199" t="s">
        <v>219</v>
      </c>
      <c r="E525" s="40"/>
      <c r="F525" s="200" t="s">
        <v>1467</v>
      </c>
      <c r="G525" s="40"/>
      <c r="H525" s="40"/>
      <c r="I525" s="196"/>
      <c r="J525" s="40"/>
      <c r="K525" s="40"/>
      <c r="L525" s="43"/>
      <c r="M525" s="197"/>
      <c r="N525" s="198"/>
      <c r="O525" s="68"/>
      <c r="P525" s="68"/>
      <c r="Q525" s="68"/>
      <c r="R525" s="68"/>
      <c r="S525" s="68"/>
      <c r="T525" s="68"/>
      <c r="U525" s="69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T525" s="21" t="s">
        <v>219</v>
      </c>
      <c r="AU525" s="21" t="s">
        <v>83</v>
      </c>
    </row>
    <row r="526" spans="1:65" s="13" customFormat="1" ht="11.25">
      <c r="B526" s="201"/>
      <c r="C526" s="202"/>
      <c r="D526" s="194" t="s">
        <v>221</v>
      </c>
      <c r="E526" s="203" t="s">
        <v>18</v>
      </c>
      <c r="F526" s="204" t="s">
        <v>1468</v>
      </c>
      <c r="G526" s="202"/>
      <c r="H526" s="203" t="s">
        <v>18</v>
      </c>
      <c r="I526" s="205"/>
      <c r="J526" s="202"/>
      <c r="K526" s="202"/>
      <c r="L526" s="206"/>
      <c r="M526" s="207"/>
      <c r="N526" s="208"/>
      <c r="O526" s="208"/>
      <c r="P526" s="208"/>
      <c r="Q526" s="208"/>
      <c r="R526" s="208"/>
      <c r="S526" s="208"/>
      <c r="T526" s="208"/>
      <c r="U526" s="209"/>
      <c r="AT526" s="210" t="s">
        <v>221</v>
      </c>
      <c r="AU526" s="210" t="s">
        <v>83</v>
      </c>
      <c r="AV526" s="13" t="s">
        <v>76</v>
      </c>
      <c r="AW526" s="13" t="s">
        <v>33</v>
      </c>
      <c r="AX526" s="13" t="s">
        <v>71</v>
      </c>
      <c r="AY526" s="210" t="s">
        <v>208</v>
      </c>
    </row>
    <row r="527" spans="1:65" s="14" customFormat="1" ht="11.25">
      <c r="B527" s="211"/>
      <c r="C527" s="212"/>
      <c r="D527" s="194" t="s">
        <v>221</v>
      </c>
      <c r="E527" s="213" t="s">
        <v>18</v>
      </c>
      <c r="F527" s="214" t="s">
        <v>1469</v>
      </c>
      <c r="G527" s="212"/>
      <c r="H527" s="215">
        <v>24.81</v>
      </c>
      <c r="I527" s="216"/>
      <c r="J527" s="212"/>
      <c r="K527" s="212"/>
      <c r="L527" s="217"/>
      <c r="M527" s="218"/>
      <c r="N527" s="219"/>
      <c r="O527" s="219"/>
      <c r="P527" s="219"/>
      <c r="Q527" s="219"/>
      <c r="R527" s="219"/>
      <c r="S527" s="219"/>
      <c r="T527" s="219"/>
      <c r="U527" s="220"/>
      <c r="AT527" s="221" t="s">
        <v>221</v>
      </c>
      <c r="AU527" s="221" t="s">
        <v>83</v>
      </c>
      <c r="AV527" s="14" t="s">
        <v>80</v>
      </c>
      <c r="AW527" s="14" t="s">
        <v>33</v>
      </c>
      <c r="AX527" s="14" t="s">
        <v>71</v>
      </c>
      <c r="AY527" s="221" t="s">
        <v>208</v>
      </c>
    </row>
    <row r="528" spans="1:65" s="13" customFormat="1" ht="11.25">
      <c r="B528" s="201"/>
      <c r="C528" s="202"/>
      <c r="D528" s="194" t="s">
        <v>221</v>
      </c>
      <c r="E528" s="203" t="s">
        <v>18</v>
      </c>
      <c r="F528" s="204" t="s">
        <v>1462</v>
      </c>
      <c r="G528" s="202"/>
      <c r="H528" s="203" t="s">
        <v>18</v>
      </c>
      <c r="I528" s="205"/>
      <c r="J528" s="202"/>
      <c r="K528" s="202"/>
      <c r="L528" s="206"/>
      <c r="M528" s="207"/>
      <c r="N528" s="208"/>
      <c r="O528" s="208"/>
      <c r="P528" s="208"/>
      <c r="Q528" s="208"/>
      <c r="R528" s="208"/>
      <c r="S528" s="208"/>
      <c r="T528" s="208"/>
      <c r="U528" s="209"/>
      <c r="AT528" s="210" t="s">
        <v>221</v>
      </c>
      <c r="AU528" s="210" t="s">
        <v>83</v>
      </c>
      <c r="AV528" s="13" t="s">
        <v>76</v>
      </c>
      <c r="AW528" s="13" t="s">
        <v>33</v>
      </c>
      <c r="AX528" s="13" t="s">
        <v>71</v>
      </c>
      <c r="AY528" s="210" t="s">
        <v>208</v>
      </c>
    </row>
    <row r="529" spans="1:65" s="14" customFormat="1" ht="11.25">
      <c r="B529" s="211"/>
      <c r="C529" s="212"/>
      <c r="D529" s="194" t="s">
        <v>221</v>
      </c>
      <c r="E529" s="213" t="s">
        <v>18</v>
      </c>
      <c r="F529" s="214" t="s">
        <v>991</v>
      </c>
      <c r="G529" s="212"/>
      <c r="H529" s="215">
        <v>62.45</v>
      </c>
      <c r="I529" s="216"/>
      <c r="J529" s="212"/>
      <c r="K529" s="212"/>
      <c r="L529" s="217"/>
      <c r="M529" s="218"/>
      <c r="N529" s="219"/>
      <c r="O529" s="219"/>
      <c r="P529" s="219"/>
      <c r="Q529" s="219"/>
      <c r="R529" s="219"/>
      <c r="S529" s="219"/>
      <c r="T529" s="219"/>
      <c r="U529" s="220"/>
      <c r="AT529" s="221" t="s">
        <v>221</v>
      </c>
      <c r="AU529" s="221" t="s">
        <v>83</v>
      </c>
      <c r="AV529" s="14" t="s">
        <v>80</v>
      </c>
      <c r="AW529" s="14" t="s">
        <v>33</v>
      </c>
      <c r="AX529" s="14" t="s">
        <v>71</v>
      </c>
      <c r="AY529" s="221" t="s">
        <v>208</v>
      </c>
    </row>
    <row r="530" spans="1:65" s="14" customFormat="1" ht="11.25">
      <c r="B530" s="211"/>
      <c r="C530" s="212"/>
      <c r="D530" s="194" t="s">
        <v>221</v>
      </c>
      <c r="E530" s="213" t="s">
        <v>18</v>
      </c>
      <c r="F530" s="214" t="s">
        <v>994</v>
      </c>
      <c r="G530" s="212"/>
      <c r="H530" s="215">
        <v>164.98</v>
      </c>
      <c r="I530" s="216"/>
      <c r="J530" s="212"/>
      <c r="K530" s="212"/>
      <c r="L530" s="217"/>
      <c r="M530" s="218"/>
      <c r="N530" s="219"/>
      <c r="O530" s="219"/>
      <c r="P530" s="219"/>
      <c r="Q530" s="219"/>
      <c r="R530" s="219"/>
      <c r="S530" s="219"/>
      <c r="T530" s="219"/>
      <c r="U530" s="220"/>
      <c r="AT530" s="221" t="s">
        <v>221</v>
      </c>
      <c r="AU530" s="221" t="s">
        <v>83</v>
      </c>
      <c r="AV530" s="14" t="s">
        <v>80</v>
      </c>
      <c r="AW530" s="14" t="s">
        <v>33</v>
      </c>
      <c r="AX530" s="14" t="s">
        <v>71</v>
      </c>
      <c r="AY530" s="221" t="s">
        <v>208</v>
      </c>
    </row>
    <row r="531" spans="1:65" s="14" customFormat="1" ht="11.25">
      <c r="B531" s="211"/>
      <c r="C531" s="212"/>
      <c r="D531" s="194" t="s">
        <v>221</v>
      </c>
      <c r="E531" s="213" t="s">
        <v>18</v>
      </c>
      <c r="F531" s="214" t="s">
        <v>1000</v>
      </c>
      <c r="G531" s="212"/>
      <c r="H531" s="215">
        <v>268.64</v>
      </c>
      <c r="I531" s="216"/>
      <c r="J531" s="212"/>
      <c r="K531" s="212"/>
      <c r="L531" s="217"/>
      <c r="M531" s="218"/>
      <c r="N531" s="219"/>
      <c r="O531" s="219"/>
      <c r="P531" s="219"/>
      <c r="Q531" s="219"/>
      <c r="R531" s="219"/>
      <c r="S531" s="219"/>
      <c r="T531" s="219"/>
      <c r="U531" s="220"/>
      <c r="AT531" s="221" t="s">
        <v>221</v>
      </c>
      <c r="AU531" s="221" t="s">
        <v>83</v>
      </c>
      <c r="AV531" s="14" t="s">
        <v>80</v>
      </c>
      <c r="AW531" s="14" t="s">
        <v>33</v>
      </c>
      <c r="AX531" s="14" t="s">
        <v>71</v>
      </c>
      <c r="AY531" s="221" t="s">
        <v>208</v>
      </c>
    </row>
    <row r="532" spans="1:65" s="2" customFormat="1" ht="24.2" customHeight="1">
      <c r="A532" s="38"/>
      <c r="B532" s="39"/>
      <c r="C532" s="182" t="s">
        <v>699</v>
      </c>
      <c r="D532" s="182" t="s">
        <v>212</v>
      </c>
      <c r="E532" s="183" t="s">
        <v>1470</v>
      </c>
      <c r="F532" s="184" t="s">
        <v>1471</v>
      </c>
      <c r="G532" s="185" t="s">
        <v>331</v>
      </c>
      <c r="H532" s="186">
        <v>24.81</v>
      </c>
      <c r="I532" s="187"/>
      <c r="J532" s="186">
        <f>ROUND(I532*H532,2)</f>
        <v>0</v>
      </c>
      <c r="K532" s="184" t="s">
        <v>215</v>
      </c>
      <c r="L532" s="43"/>
      <c r="M532" s="188" t="s">
        <v>18</v>
      </c>
      <c r="N532" s="189" t="s">
        <v>42</v>
      </c>
      <c r="O532" s="68"/>
      <c r="P532" s="190">
        <f>O532*H532</f>
        <v>0</v>
      </c>
      <c r="Q532" s="190">
        <v>0</v>
      </c>
      <c r="R532" s="190">
        <f>Q532*H532</f>
        <v>0</v>
      </c>
      <c r="S532" s="190">
        <v>0</v>
      </c>
      <c r="T532" s="190">
        <f>S532*H532</f>
        <v>0</v>
      </c>
      <c r="U532" s="191" t="s">
        <v>18</v>
      </c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R532" s="192" t="s">
        <v>89</v>
      </c>
      <c r="AT532" s="192" t="s">
        <v>212</v>
      </c>
      <c r="AU532" s="192" t="s">
        <v>83</v>
      </c>
      <c r="AY532" s="21" t="s">
        <v>208</v>
      </c>
      <c r="BE532" s="193">
        <f>IF(N532="základní",J532,0)</f>
        <v>0</v>
      </c>
      <c r="BF532" s="193">
        <f>IF(N532="snížená",J532,0)</f>
        <v>0</v>
      </c>
      <c r="BG532" s="193">
        <f>IF(N532="zákl. přenesená",J532,0)</f>
        <v>0</v>
      </c>
      <c r="BH532" s="193">
        <f>IF(N532="sníž. přenesená",J532,0)</f>
        <v>0</v>
      </c>
      <c r="BI532" s="193">
        <f>IF(N532="nulová",J532,0)</f>
        <v>0</v>
      </c>
      <c r="BJ532" s="21" t="s">
        <v>76</v>
      </c>
      <c r="BK532" s="193">
        <f>ROUND(I532*H532,2)</f>
        <v>0</v>
      </c>
      <c r="BL532" s="21" t="s">
        <v>89</v>
      </c>
      <c r="BM532" s="192" t="s">
        <v>1472</v>
      </c>
    </row>
    <row r="533" spans="1:65" s="2" customFormat="1" ht="29.25">
      <c r="A533" s="38"/>
      <c r="B533" s="39"/>
      <c r="C533" s="40"/>
      <c r="D533" s="194" t="s">
        <v>217</v>
      </c>
      <c r="E533" s="40"/>
      <c r="F533" s="195" t="s">
        <v>1473</v>
      </c>
      <c r="G533" s="40"/>
      <c r="H533" s="40"/>
      <c r="I533" s="196"/>
      <c r="J533" s="40"/>
      <c r="K533" s="40"/>
      <c r="L533" s="43"/>
      <c r="M533" s="197"/>
      <c r="N533" s="198"/>
      <c r="O533" s="68"/>
      <c r="P533" s="68"/>
      <c r="Q533" s="68"/>
      <c r="R533" s="68"/>
      <c r="S533" s="68"/>
      <c r="T533" s="68"/>
      <c r="U533" s="69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T533" s="21" t="s">
        <v>217</v>
      </c>
      <c r="AU533" s="21" t="s">
        <v>83</v>
      </c>
    </row>
    <row r="534" spans="1:65" s="2" customFormat="1" ht="11.25">
      <c r="A534" s="38"/>
      <c r="B534" s="39"/>
      <c r="C534" s="40"/>
      <c r="D534" s="199" t="s">
        <v>219</v>
      </c>
      <c r="E534" s="40"/>
      <c r="F534" s="200" t="s">
        <v>1474</v>
      </c>
      <c r="G534" s="40"/>
      <c r="H534" s="40"/>
      <c r="I534" s="196"/>
      <c r="J534" s="40"/>
      <c r="K534" s="40"/>
      <c r="L534" s="43"/>
      <c r="M534" s="197"/>
      <c r="N534" s="198"/>
      <c r="O534" s="68"/>
      <c r="P534" s="68"/>
      <c r="Q534" s="68"/>
      <c r="R534" s="68"/>
      <c r="S534" s="68"/>
      <c r="T534" s="68"/>
      <c r="U534" s="69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T534" s="21" t="s">
        <v>219</v>
      </c>
      <c r="AU534" s="21" t="s">
        <v>83</v>
      </c>
    </row>
    <row r="535" spans="1:65" s="13" customFormat="1" ht="11.25">
      <c r="B535" s="201"/>
      <c r="C535" s="202"/>
      <c r="D535" s="194" t="s">
        <v>221</v>
      </c>
      <c r="E535" s="203" t="s">
        <v>18</v>
      </c>
      <c r="F535" s="204" t="s">
        <v>472</v>
      </c>
      <c r="G535" s="202"/>
      <c r="H535" s="203" t="s">
        <v>18</v>
      </c>
      <c r="I535" s="205"/>
      <c r="J535" s="202"/>
      <c r="K535" s="202"/>
      <c r="L535" s="206"/>
      <c r="M535" s="207"/>
      <c r="N535" s="208"/>
      <c r="O535" s="208"/>
      <c r="P535" s="208"/>
      <c r="Q535" s="208"/>
      <c r="R535" s="208"/>
      <c r="S535" s="208"/>
      <c r="T535" s="208"/>
      <c r="U535" s="209"/>
      <c r="AT535" s="210" t="s">
        <v>221</v>
      </c>
      <c r="AU535" s="210" t="s">
        <v>83</v>
      </c>
      <c r="AV535" s="13" t="s">
        <v>76</v>
      </c>
      <c r="AW535" s="13" t="s">
        <v>33</v>
      </c>
      <c r="AX535" s="13" t="s">
        <v>71</v>
      </c>
      <c r="AY535" s="210" t="s">
        <v>208</v>
      </c>
    </row>
    <row r="536" spans="1:65" s="14" customFormat="1" ht="11.25">
      <c r="B536" s="211"/>
      <c r="C536" s="212"/>
      <c r="D536" s="194" t="s">
        <v>221</v>
      </c>
      <c r="E536" s="213" t="s">
        <v>18</v>
      </c>
      <c r="F536" s="214" t="s">
        <v>1475</v>
      </c>
      <c r="G536" s="212"/>
      <c r="H536" s="215">
        <v>3.5</v>
      </c>
      <c r="I536" s="216"/>
      <c r="J536" s="212"/>
      <c r="K536" s="212"/>
      <c r="L536" s="217"/>
      <c r="M536" s="218"/>
      <c r="N536" s="219"/>
      <c r="O536" s="219"/>
      <c r="P536" s="219"/>
      <c r="Q536" s="219"/>
      <c r="R536" s="219"/>
      <c r="S536" s="219"/>
      <c r="T536" s="219"/>
      <c r="U536" s="220"/>
      <c r="AT536" s="221" t="s">
        <v>221</v>
      </c>
      <c r="AU536" s="221" t="s">
        <v>83</v>
      </c>
      <c r="AV536" s="14" t="s">
        <v>80</v>
      </c>
      <c r="AW536" s="14" t="s">
        <v>33</v>
      </c>
      <c r="AX536" s="14" t="s">
        <v>71</v>
      </c>
      <c r="AY536" s="221" t="s">
        <v>208</v>
      </c>
    </row>
    <row r="537" spans="1:65" s="14" customFormat="1" ht="11.25">
      <c r="B537" s="211"/>
      <c r="C537" s="212"/>
      <c r="D537" s="194" t="s">
        <v>221</v>
      </c>
      <c r="E537" s="213" t="s">
        <v>18</v>
      </c>
      <c r="F537" s="214" t="s">
        <v>1476</v>
      </c>
      <c r="G537" s="212"/>
      <c r="H537" s="215">
        <v>3.91</v>
      </c>
      <c r="I537" s="216"/>
      <c r="J537" s="212"/>
      <c r="K537" s="212"/>
      <c r="L537" s="217"/>
      <c r="M537" s="218"/>
      <c r="N537" s="219"/>
      <c r="O537" s="219"/>
      <c r="P537" s="219"/>
      <c r="Q537" s="219"/>
      <c r="R537" s="219"/>
      <c r="S537" s="219"/>
      <c r="T537" s="219"/>
      <c r="U537" s="220"/>
      <c r="AT537" s="221" t="s">
        <v>221</v>
      </c>
      <c r="AU537" s="221" t="s">
        <v>83</v>
      </c>
      <c r="AV537" s="14" t="s">
        <v>80</v>
      </c>
      <c r="AW537" s="14" t="s">
        <v>33</v>
      </c>
      <c r="AX537" s="14" t="s">
        <v>71</v>
      </c>
      <c r="AY537" s="221" t="s">
        <v>208</v>
      </c>
    </row>
    <row r="538" spans="1:65" s="13" customFormat="1" ht="11.25">
      <c r="B538" s="201"/>
      <c r="C538" s="202"/>
      <c r="D538" s="194" t="s">
        <v>221</v>
      </c>
      <c r="E538" s="203" t="s">
        <v>18</v>
      </c>
      <c r="F538" s="204" t="s">
        <v>1122</v>
      </c>
      <c r="G538" s="202"/>
      <c r="H538" s="203" t="s">
        <v>18</v>
      </c>
      <c r="I538" s="205"/>
      <c r="J538" s="202"/>
      <c r="K538" s="202"/>
      <c r="L538" s="206"/>
      <c r="M538" s="207"/>
      <c r="N538" s="208"/>
      <c r="O538" s="208"/>
      <c r="P538" s="208"/>
      <c r="Q538" s="208"/>
      <c r="R538" s="208"/>
      <c r="S538" s="208"/>
      <c r="T538" s="208"/>
      <c r="U538" s="209"/>
      <c r="AT538" s="210" t="s">
        <v>221</v>
      </c>
      <c r="AU538" s="210" t="s">
        <v>83</v>
      </c>
      <c r="AV538" s="13" t="s">
        <v>76</v>
      </c>
      <c r="AW538" s="13" t="s">
        <v>33</v>
      </c>
      <c r="AX538" s="13" t="s">
        <v>71</v>
      </c>
      <c r="AY538" s="210" t="s">
        <v>208</v>
      </c>
    </row>
    <row r="539" spans="1:65" s="14" customFormat="1" ht="11.25">
      <c r="B539" s="211"/>
      <c r="C539" s="212"/>
      <c r="D539" s="194" t="s">
        <v>221</v>
      </c>
      <c r="E539" s="213" t="s">
        <v>18</v>
      </c>
      <c r="F539" s="214" t="s">
        <v>1477</v>
      </c>
      <c r="G539" s="212"/>
      <c r="H539" s="215">
        <v>9</v>
      </c>
      <c r="I539" s="216"/>
      <c r="J539" s="212"/>
      <c r="K539" s="212"/>
      <c r="L539" s="217"/>
      <c r="M539" s="218"/>
      <c r="N539" s="219"/>
      <c r="O539" s="219"/>
      <c r="P539" s="219"/>
      <c r="Q539" s="219"/>
      <c r="R539" s="219"/>
      <c r="S539" s="219"/>
      <c r="T539" s="219"/>
      <c r="U539" s="220"/>
      <c r="AT539" s="221" t="s">
        <v>221</v>
      </c>
      <c r="AU539" s="221" t="s">
        <v>83</v>
      </c>
      <c r="AV539" s="14" t="s">
        <v>80</v>
      </c>
      <c r="AW539" s="14" t="s">
        <v>33</v>
      </c>
      <c r="AX539" s="14" t="s">
        <v>71</v>
      </c>
      <c r="AY539" s="221" t="s">
        <v>208</v>
      </c>
    </row>
    <row r="540" spans="1:65" s="14" customFormat="1" ht="11.25">
      <c r="B540" s="211"/>
      <c r="C540" s="212"/>
      <c r="D540" s="194" t="s">
        <v>221</v>
      </c>
      <c r="E540" s="213" t="s">
        <v>18</v>
      </c>
      <c r="F540" s="214" t="s">
        <v>1478</v>
      </c>
      <c r="G540" s="212"/>
      <c r="H540" s="215">
        <v>3.81</v>
      </c>
      <c r="I540" s="216"/>
      <c r="J540" s="212"/>
      <c r="K540" s="212"/>
      <c r="L540" s="217"/>
      <c r="M540" s="218"/>
      <c r="N540" s="219"/>
      <c r="O540" s="219"/>
      <c r="P540" s="219"/>
      <c r="Q540" s="219"/>
      <c r="R540" s="219"/>
      <c r="S540" s="219"/>
      <c r="T540" s="219"/>
      <c r="U540" s="220"/>
      <c r="AT540" s="221" t="s">
        <v>221</v>
      </c>
      <c r="AU540" s="221" t="s">
        <v>83</v>
      </c>
      <c r="AV540" s="14" t="s">
        <v>80</v>
      </c>
      <c r="AW540" s="14" t="s">
        <v>33</v>
      </c>
      <c r="AX540" s="14" t="s">
        <v>71</v>
      </c>
      <c r="AY540" s="221" t="s">
        <v>208</v>
      </c>
    </row>
    <row r="541" spans="1:65" s="13" customFormat="1" ht="11.25">
      <c r="B541" s="201"/>
      <c r="C541" s="202"/>
      <c r="D541" s="194" t="s">
        <v>221</v>
      </c>
      <c r="E541" s="203" t="s">
        <v>18</v>
      </c>
      <c r="F541" s="204" t="s">
        <v>228</v>
      </c>
      <c r="G541" s="202"/>
      <c r="H541" s="203" t="s">
        <v>18</v>
      </c>
      <c r="I541" s="205"/>
      <c r="J541" s="202"/>
      <c r="K541" s="202"/>
      <c r="L541" s="206"/>
      <c r="M541" s="207"/>
      <c r="N541" s="208"/>
      <c r="O541" s="208"/>
      <c r="P541" s="208"/>
      <c r="Q541" s="208"/>
      <c r="R541" s="208"/>
      <c r="S541" s="208"/>
      <c r="T541" s="208"/>
      <c r="U541" s="209"/>
      <c r="AT541" s="210" t="s">
        <v>221</v>
      </c>
      <c r="AU541" s="210" t="s">
        <v>83</v>
      </c>
      <c r="AV541" s="13" t="s">
        <v>76</v>
      </c>
      <c r="AW541" s="13" t="s">
        <v>33</v>
      </c>
      <c r="AX541" s="13" t="s">
        <v>71</v>
      </c>
      <c r="AY541" s="210" t="s">
        <v>208</v>
      </c>
    </row>
    <row r="542" spans="1:65" s="14" customFormat="1" ht="11.25">
      <c r="B542" s="211"/>
      <c r="C542" s="212"/>
      <c r="D542" s="194" t="s">
        <v>221</v>
      </c>
      <c r="E542" s="213" t="s">
        <v>18</v>
      </c>
      <c r="F542" s="214" t="s">
        <v>1479</v>
      </c>
      <c r="G542" s="212"/>
      <c r="H542" s="215">
        <v>1.79</v>
      </c>
      <c r="I542" s="216"/>
      <c r="J542" s="212"/>
      <c r="K542" s="212"/>
      <c r="L542" s="217"/>
      <c r="M542" s="218"/>
      <c r="N542" s="219"/>
      <c r="O542" s="219"/>
      <c r="P542" s="219"/>
      <c r="Q542" s="219"/>
      <c r="R542" s="219"/>
      <c r="S542" s="219"/>
      <c r="T542" s="219"/>
      <c r="U542" s="220"/>
      <c r="AT542" s="221" t="s">
        <v>221</v>
      </c>
      <c r="AU542" s="221" t="s">
        <v>83</v>
      </c>
      <c r="AV542" s="14" t="s">
        <v>80</v>
      </c>
      <c r="AW542" s="14" t="s">
        <v>33</v>
      </c>
      <c r="AX542" s="14" t="s">
        <v>71</v>
      </c>
      <c r="AY542" s="221" t="s">
        <v>208</v>
      </c>
    </row>
    <row r="543" spans="1:65" s="13" customFormat="1" ht="11.25">
      <c r="B543" s="201"/>
      <c r="C543" s="202"/>
      <c r="D543" s="194" t="s">
        <v>221</v>
      </c>
      <c r="E543" s="203" t="s">
        <v>18</v>
      </c>
      <c r="F543" s="204" t="s">
        <v>523</v>
      </c>
      <c r="G543" s="202"/>
      <c r="H543" s="203" t="s">
        <v>18</v>
      </c>
      <c r="I543" s="205"/>
      <c r="J543" s="202"/>
      <c r="K543" s="202"/>
      <c r="L543" s="206"/>
      <c r="M543" s="207"/>
      <c r="N543" s="208"/>
      <c r="O543" s="208"/>
      <c r="P543" s="208"/>
      <c r="Q543" s="208"/>
      <c r="R543" s="208"/>
      <c r="S543" s="208"/>
      <c r="T543" s="208"/>
      <c r="U543" s="209"/>
      <c r="AT543" s="210" t="s">
        <v>221</v>
      </c>
      <c r="AU543" s="210" t="s">
        <v>83</v>
      </c>
      <c r="AV543" s="13" t="s">
        <v>76</v>
      </c>
      <c r="AW543" s="13" t="s">
        <v>33</v>
      </c>
      <c r="AX543" s="13" t="s">
        <v>71</v>
      </c>
      <c r="AY543" s="210" t="s">
        <v>208</v>
      </c>
    </row>
    <row r="544" spans="1:65" s="14" customFormat="1" ht="11.25">
      <c r="B544" s="211"/>
      <c r="C544" s="212"/>
      <c r="D544" s="194" t="s">
        <v>221</v>
      </c>
      <c r="E544" s="213" t="s">
        <v>18</v>
      </c>
      <c r="F544" s="214" t="s">
        <v>1480</v>
      </c>
      <c r="G544" s="212"/>
      <c r="H544" s="215">
        <v>2.8</v>
      </c>
      <c r="I544" s="216"/>
      <c r="J544" s="212"/>
      <c r="K544" s="212"/>
      <c r="L544" s="217"/>
      <c r="M544" s="218"/>
      <c r="N544" s="219"/>
      <c r="O544" s="219"/>
      <c r="P544" s="219"/>
      <c r="Q544" s="219"/>
      <c r="R544" s="219"/>
      <c r="S544" s="219"/>
      <c r="T544" s="219"/>
      <c r="U544" s="220"/>
      <c r="AT544" s="221" t="s">
        <v>221</v>
      </c>
      <c r="AU544" s="221" t="s">
        <v>83</v>
      </c>
      <c r="AV544" s="14" t="s">
        <v>80</v>
      </c>
      <c r="AW544" s="14" t="s">
        <v>33</v>
      </c>
      <c r="AX544" s="14" t="s">
        <v>71</v>
      </c>
      <c r="AY544" s="221" t="s">
        <v>208</v>
      </c>
    </row>
    <row r="545" spans="1:65" s="16" customFormat="1" ht="11.25">
      <c r="B545" s="233"/>
      <c r="C545" s="234"/>
      <c r="D545" s="194" t="s">
        <v>221</v>
      </c>
      <c r="E545" s="235" t="s">
        <v>18</v>
      </c>
      <c r="F545" s="236" t="s">
        <v>247</v>
      </c>
      <c r="G545" s="234"/>
      <c r="H545" s="237">
        <v>24.81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1"/>
      <c r="U545" s="242"/>
      <c r="AT545" s="243" t="s">
        <v>221</v>
      </c>
      <c r="AU545" s="243" t="s">
        <v>83</v>
      </c>
      <c r="AV545" s="16" t="s">
        <v>89</v>
      </c>
      <c r="AW545" s="16" t="s">
        <v>33</v>
      </c>
      <c r="AX545" s="16" t="s">
        <v>76</v>
      </c>
      <c r="AY545" s="243" t="s">
        <v>208</v>
      </c>
    </row>
    <row r="546" spans="1:65" s="2" customFormat="1" ht="24.2" customHeight="1">
      <c r="A546" s="38"/>
      <c r="B546" s="39"/>
      <c r="C546" s="182" t="s">
        <v>706</v>
      </c>
      <c r="D546" s="182" t="s">
        <v>212</v>
      </c>
      <c r="E546" s="183" t="s">
        <v>1481</v>
      </c>
      <c r="F546" s="184" t="s">
        <v>1482</v>
      </c>
      <c r="G546" s="185" t="s">
        <v>161</v>
      </c>
      <c r="H546" s="186">
        <v>3.6</v>
      </c>
      <c r="I546" s="187"/>
      <c r="J546" s="186">
        <f>ROUND(I546*H546,2)</f>
        <v>0</v>
      </c>
      <c r="K546" s="184" t="s">
        <v>215</v>
      </c>
      <c r="L546" s="43"/>
      <c r="M546" s="188" t="s">
        <v>18</v>
      </c>
      <c r="N546" s="189" t="s">
        <v>42</v>
      </c>
      <c r="O546" s="68"/>
      <c r="P546" s="190">
        <f>O546*H546</f>
        <v>0</v>
      </c>
      <c r="Q546" s="190">
        <v>2.16</v>
      </c>
      <c r="R546" s="190">
        <f>Q546*H546</f>
        <v>7.7760000000000007</v>
      </c>
      <c r="S546" s="190">
        <v>0</v>
      </c>
      <c r="T546" s="190">
        <f>S546*H546</f>
        <v>0</v>
      </c>
      <c r="U546" s="191" t="s">
        <v>18</v>
      </c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R546" s="192" t="s">
        <v>343</v>
      </c>
      <c r="AT546" s="192" t="s">
        <v>212</v>
      </c>
      <c r="AU546" s="192" t="s">
        <v>83</v>
      </c>
      <c r="AY546" s="21" t="s">
        <v>208</v>
      </c>
      <c r="BE546" s="193">
        <f>IF(N546="základní",J546,0)</f>
        <v>0</v>
      </c>
      <c r="BF546" s="193">
        <f>IF(N546="snížená",J546,0)</f>
        <v>0</v>
      </c>
      <c r="BG546" s="193">
        <f>IF(N546="zákl. přenesená",J546,0)</f>
        <v>0</v>
      </c>
      <c r="BH546" s="193">
        <f>IF(N546="sníž. přenesená",J546,0)</f>
        <v>0</v>
      </c>
      <c r="BI546" s="193">
        <f>IF(N546="nulová",J546,0)</f>
        <v>0</v>
      </c>
      <c r="BJ546" s="21" t="s">
        <v>76</v>
      </c>
      <c r="BK546" s="193">
        <f>ROUND(I546*H546,2)</f>
        <v>0</v>
      </c>
      <c r="BL546" s="21" t="s">
        <v>343</v>
      </c>
      <c r="BM546" s="192" t="s">
        <v>1483</v>
      </c>
    </row>
    <row r="547" spans="1:65" s="2" customFormat="1" ht="19.5">
      <c r="A547" s="38"/>
      <c r="B547" s="39"/>
      <c r="C547" s="40"/>
      <c r="D547" s="194" t="s">
        <v>217</v>
      </c>
      <c r="E547" s="40"/>
      <c r="F547" s="195" t="s">
        <v>1484</v>
      </c>
      <c r="G547" s="40"/>
      <c r="H547" s="40"/>
      <c r="I547" s="196"/>
      <c r="J547" s="40"/>
      <c r="K547" s="40"/>
      <c r="L547" s="43"/>
      <c r="M547" s="197"/>
      <c r="N547" s="198"/>
      <c r="O547" s="68"/>
      <c r="P547" s="68"/>
      <c r="Q547" s="68"/>
      <c r="R547" s="68"/>
      <c r="S547" s="68"/>
      <c r="T547" s="68"/>
      <c r="U547" s="69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T547" s="21" t="s">
        <v>217</v>
      </c>
      <c r="AU547" s="21" t="s">
        <v>83</v>
      </c>
    </row>
    <row r="548" spans="1:65" s="2" customFormat="1" ht="11.25">
      <c r="A548" s="38"/>
      <c r="B548" s="39"/>
      <c r="C548" s="40"/>
      <c r="D548" s="199" t="s">
        <v>219</v>
      </c>
      <c r="E548" s="40"/>
      <c r="F548" s="200" t="s">
        <v>1485</v>
      </c>
      <c r="G548" s="40"/>
      <c r="H548" s="40"/>
      <c r="I548" s="196"/>
      <c r="J548" s="40"/>
      <c r="K548" s="40"/>
      <c r="L548" s="43"/>
      <c r="M548" s="197"/>
      <c r="N548" s="198"/>
      <c r="O548" s="68"/>
      <c r="P548" s="68"/>
      <c r="Q548" s="68"/>
      <c r="R548" s="68"/>
      <c r="S548" s="68"/>
      <c r="T548" s="68"/>
      <c r="U548" s="69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T548" s="21" t="s">
        <v>219</v>
      </c>
      <c r="AU548" s="21" t="s">
        <v>83</v>
      </c>
    </row>
    <row r="549" spans="1:65" s="14" customFormat="1" ht="11.25">
      <c r="B549" s="211"/>
      <c r="C549" s="212"/>
      <c r="D549" s="194" t="s">
        <v>221</v>
      </c>
      <c r="E549" s="213" t="s">
        <v>18</v>
      </c>
      <c r="F549" s="214" t="s">
        <v>1486</v>
      </c>
      <c r="G549" s="212"/>
      <c r="H549" s="215">
        <v>1.82</v>
      </c>
      <c r="I549" s="216"/>
      <c r="J549" s="212"/>
      <c r="K549" s="212"/>
      <c r="L549" s="217"/>
      <c r="M549" s="218"/>
      <c r="N549" s="219"/>
      <c r="O549" s="219"/>
      <c r="P549" s="219"/>
      <c r="Q549" s="219"/>
      <c r="R549" s="219"/>
      <c r="S549" s="219"/>
      <c r="T549" s="219"/>
      <c r="U549" s="220"/>
      <c r="AT549" s="221" t="s">
        <v>221</v>
      </c>
      <c r="AU549" s="221" t="s">
        <v>83</v>
      </c>
      <c r="AV549" s="14" t="s">
        <v>80</v>
      </c>
      <c r="AW549" s="14" t="s">
        <v>33</v>
      </c>
      <c r="AX549" s="14" t="s">
        <v>71</v>
      </c>
      <c r="AY549" s="221" t="s">
        <v>208</v>
      </c>
    </row>
    <row r="550" spans="1:65" s="14" customFormat="1" ht="11.25">
      <c r="B550" s="211"/>
      <c r="C550" s="212"/>
      <c r="D550" s="194" t="s">
        <v>221</v>
      </c>
      <c r="E550" s="213" t="s">
        <v>18</v>
      </c>
      <c r="F550" s="214" t="s">
        <v>1487</v>
      </c>
      <c r="G550" s="212"/>
      <c r="H550" s="215">
        <v>1.19</v>
      </c>
      <c r="I550" s="216"/>
      <c r="J550" s="212"/>
      <c r="K550" s="212"/>
      <c r="L550" s="217"/>
      <c r="M550" s="218"/>
      <c r="N550" s="219"/>
      <c r="O550" s="219"/>
      <c r="P550" s="219"/>
      <c r="Q550" s="219"/>
      <c r="R550" s="219"/>
      <c r="S550" s="219"/>
      <c r="T550" s="219"/>
      <c r="U550" s="220"/>
      <c r="AT550" s="221" t="s">
        <v>221</v>
      </c>
      <c r="AU550" s="221" t="s">
        <v>83</v>
      </c>
      <c r="AV550" s="14" t="s">
        <v>80</v>
      </c>
      <c r="AW550" s="14" t="s">
        <v>33</v>
      </c>
      <c r="AX550" s="14" t="s">
        <v>71</v>
      </c>
      <c r="AY550" s="221" t="s">
        <v>208</v>
      </c>
    </row>
    <row r="551" spans="1:65" s="14" customFormat="1" ht="11.25">
      <c r="B551" s="211"/>
      <c r="C551" s="212"/>
      <c r="D551" s="194" t="s">
        <v>221</v>
      </c>
      <c r="E551" s="213" t="s">
        <v>18</v>
      </c>
      <c r="F551" s="214" t="s">
        <v>1488</v>
      </c>
      <c r="G551" s="212"/>
      <c r="H551" s="215">
        <v>0.59</v>
      </c>
      <c r="I551" s="216"/>
      <c r="J551" s="212"/>
      <c r="K551" s="212"/>
      <c r="L551" s="217"/>
      <c r="M551" s="218"/>
      <c r="N551" s="219"/>
      <c r="O551" s="219"/>
      <c r="P551" s="219"/>
      <c r="Q551" s="219"/>
      <c r="R551" s="219"/>
      <c r="S551" s="219"/>
      <c r="T551" s="219"/>
      <c r="U551" s="220"/>
      <c r="AT551" s="221" t="s">
        <v>221</v>
      </c>
      <c r="AU551" s="221" t="s">
        <v>83</v>
      </c>
      <c r="AV551" s="14" t="s">
        <v>80</v>
      </c>
      <c r="AW551" s="14" t="s">
        <v>33</v>
      </c>
      <c r="AX551" s="14" t="s">
        <v>71</v>
      </c>
      <c r="AY551" s="221" t="s">
        <v>208</v>
      </c>
    </row>
    <row r="552" spans="1:65" s="16" customFormat="1" ht="11.25">
      <c r="B552" s="233"/>
      <c r="C552" s="234"/>
      <c r="D552" s="194" t="s">
        <v>221</v>
      </c>
      <c r="E552" s="235" t="s">
        <v>18</v>
      </c>
      <c r="F552" s="236" t="s">
        <v>247</v>
      </c>
      <c r="G552" s="234"/>
      <c r="H552" s="237">
        <v>3.6</v>
      </c>
      <c r="I552" s="238"/>
      <c r="J552" s="234"/>
      <c r="K552" s="234"/>
      <c r="L552" s="239"/>
      <c r="M552" s="240"/>
      <c r="N552" s="241"/>
      <c r="O552" s="241"/>
      <c r="P552" s="241"/>
      <c r="Q552" s="241"/>
      <c r="R552" s="241"/>
      <c r="S552" s="241"/>
      <c r="T552" s="241"/>
      <c r="U552" s="242"/>
      <c r="AT552" s="243" t="s">
        <v>221</v>
      </c>
      <c r="AU552" s="243" t="s">
        <v>83</v>
      </c>
      <c r="AV552" s="16" t="s">
        <v>89</v>
      </c>
      <c r="AW552" s="16" t="s">
        <v>33</v>
      </c>
      <c r="AX552" s="16" t="s">
        <v>76</v>
      </c>
      <c r="AY552" s="243" t="s">
        <v>208</v>
      </c>
    </row>
    <row r="553" spans="1:65" s="12" customFormat="1" ht="20.85" customHeight="1">
      <c r="B553" s="166"/>
      <c r="C553" s="167"/>
      <c r="D553" s="168" t="s">
        <v>70</v>
      </c>
      <c r="E553" s="180" t="s">
        <v>814</v>
      </c>
      <c r="F553" s="180" t="s">
        <v>1489</v>
      </c>
      <c r="G553" s="167"/>
      <c r="H553" s="167"/>
      <c r="I553" s="170"/>
      <c r="J553" s="181">
        <f>BK553</f>
        <v>0</v>
      </c>
      <c r="K553" s="167"/>
      <c r="L553" s="172"/>
      <c r="M553" s="173"/>
      <c r="N553" s="174"/>
      <c r="O553" s="174"/>
      <c r="P553" s="175">
        <f>SUM(P554:P711)</f>
        <v>0</v>
      </c>
      <c r="Q553" s="174"/>
      <c r="R553" s="175">
        <f>SUM(R554:R711)</f>
        <v>3.8109300000000008</v>
      </c>
      <c r="S553" s="174"/>
      <c r="T553" s="175">
        <f>SUM(T554:T711)</f>
        <v>0</v>
      </c>
      <c r="U553" s="176"/>
      <c r="AR553" s="177" t="s">
        <v>76</v>
      </c>
      <c r="AT553" s="178" t="s">
        <v>70</v>
      </c>
      <c r="AU553" s="178" t="s">
        <v>80</v>
      </c>
      <c r="AY553" s="177" t="s">
        <v>208</v>
      </c>
      <c r="BK553" s="179">
        <f>SUM(BK554:BK711)</f>
        <v>0</v>
      </c>
    </row>
    <row r="554" spans="1:65" s="2" customFormat="1" ht="24.2" customHeight="1">
      <c r="A554" s="38"/>
      <c r="B554" s="39"/>
      <c r="C554" s="182" t="s">
        <v>712</v>
      </c>
      <c r="D554" s="182" t="s">
        <v>212</v>
      </c>
      <c r="E554" s="183" t="s">
        <v>1490</v>
      </c>
      <c r="F554" s="184" t="s">
        <v>1491</v>
      </c>
      <c r="G554" s="185" t="s">
        <v>402</v>
      </c>
      <c r="H554" s="186">
        <v>24</v>
      </c>
      <c r="I554" s="187"/>
      <c r="J554" s="186">
        <f>ROUND(I554*H554,2)</f>
        <v>0</v>
      </c>
      <c r="K554" s="184" t="s">
        <v>215</v>
      </c>
      <c r="L554" s="43"/>
      <c r="M554" s="188" t="s">
        <v>18</v>
      </c>
      <c r="N554" s="189" t="s">
        <v>42</v>
      </c>
      <c r="O554" s="68"/>
      <c r="P554" s="190">
        <f>O554*H554</f>
        <v>0</v>
      </c>
      <c r="Q554" s="190">
        <v>1.7770000000000001E-2</v>
      </c>
      <c r="R554" s="190">
        <f>Q554*H554</f>
        <v>0.42648000000000003</v>
      </c>
      <c r="S554" s="190">
        <v>0</v>
      </c>
      <c r="T554" s="190">
        <f>S554*H554</f>
        <v>0</v>
      </c>
      <c r="U554" s="191" t="s">
        <v>18</v>
      </c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R554" s="192" t="s">
        <v>89</v>
      </c>
      <c r="AT554" s="192" t="s">
        <v>212</v>
      </c>
      <c r="AU554" s="192" t="s">
        <v>83</v>
      </c>
      <c r="AY554" s="21" t="s">
        <v>208</v>
      </c>
      <c r="BE554" s="193">
        <f>IF(N554="základní",J554,0)</f>
        <v>0</v>
      </c>
      <c r="BF554" s="193">
        <f>IF(N554="snížená",J554,0)</f>
        <v>0</v>
      </c>
      <c r="BG554" s="193">
        <f>IF(N554="zákl. přenesená",J554,0)</f>
        <v>0</v>
      </c>
      <c r="BH554" s="193">
        <f>IF(N554="sníž. přenesená",J554,0)</f>
        <v>0</v>
      </c>
      <c r="BI554" s="193">
        <f>IF(N554="nulová",J554,0)</f>
        <v>0</v>
      </c>
      <c r="BJ554" s="21" t="s">
        <v>76</v>
      </c>
      <c r="BK554" s="193">
        <f>ROUND(I554*H554,2)</f>
        <v>0</v>
      </c>
      <c r="BL554" s="21" t="s">
        <v>89</v>
      </c>
      <c r="BM554" s="192" t="s">
        <v>1492</v>
      </c>
    </row>
    <row r="555" spans="1:65" s="2" customFormat="1" ht="29.25">
      <c r="A555" s="38"/>
      <c r="B555" s="39"/>
      <c r="C555" s="40"/>
      <c r="D555" s="194" t="s">
        <v>217</v>
      </c>
      <c r="E555" s="40"/>
      <c r="F555" s="195" t="s">
        <v>1493</v>
      </c>
      <c r="G555" s="40"/>
      <c r="H555" s="40"/>
      <c r="I555" s="196"/>
      <c r="J555" s="40"/>
      <c r="K555" s="40"/>
      <c r="L555" s="43"/>
      <c r="M555" s="197"/>
      <c r="N555" s="198"/>
      <c r="O555" s="68"/>
      <c r="P555" s="68"/>
      <c r="Q555" s="68"/>
      <c r="R555" s="68"/>
      <c r="S555" s="68"/>
      <c r="T555" s="68"/>
      <c r="U555" s="69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T555" s="21" t="s">
        <v>217</v>
      </c>
      <c r="AU555" s="21" t="s">
        <v>83</v>
      </c>
    </row>
    <row r="556" spans="1:65" s="2" customFormat="1" ht="11.25">
      <c r="A556" s="38"/>
      <c r="B556" s="39"/>
      <c r="C556" s="40"/>
      <c r="D556" s="199" t="s">
        <v>219</v>
      </c>
      <c r="E556" s="40"/>
      <c r="F556" s="200" t="s">
        <v>1494</v>
      </c>
      <c r="G556" s="40"/>
      <c r="H556" s="40"/>
      <c r="I556" s="196"/>
      <c r="J556" s="40"/>
      <c r="K556" s="40"/>
      <c r="L556" s="43"/>
      <c r="M556" s="197"/>
      <c r="N556" s="198"/>
      <c r="O556" s="68"/>
      <c r="P556" s="68"/>
      <c r="Q556" s="68"/>
      <c r="R556" s="68"/>
      <c r="S556" s="68"/>
      <c r="T556" s="68"/>
      <c r="U556" s="69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T556" s="21" t="s">
        <v>219</v>
      </c>
      <c r="AU556" s="21" t="s">
        <v>83</v>
      </c>
    </row>
    <row r="557" spans="1:65" s="13" customFormat="1" ht="11.25">
      <c r="B557" s="201"/>
      <c r="C557" s="202"/>
      <c r="D557" s="194" t="s">
        <v>221</v>
      </c>
      <c r="E557" s="203" t="s">
        <v>18</v>
      </c>
      <c r="F557" s="204" t="s">
        <v>1495</v>
      </c>
      <c r="G557" s="202"/>
      <c r="H557" s="203" t="s">
        <v>18</v>
      </c>
      <c r="I557" s="205"/>
      <c r="J557" s="202"/>
      <c r="K557" s="202"/>
      <c r="L557" s="206"/>
      <c r="M557" s="207"/>
      <c r="N557" s="208"/>
      <c r="O557" s="208"/>
      <c r="P557" s="208"/>
      <c r="Q557" s="208"/>
      <c r="R557" s="208"/>
      <c r="S557" s="208"/>
      <c r="T557" s="208"/>
      <c r="U557" s="209"/>
      <c r="AT557" s="210" t="s">
        <v>221</v>
      </c>
      <c r="AU557" s="210" t="s">
        <v>83</v>
      </c>
      <c r="AV557" s="13" t="s">
        <v>76</v>
      </c>
      <c r="AW557" s="13" t="s">
        <v>33</v>
      </c>
      <c r="AX557" s="13" t="s">
        <v>71</v>
      </c>
      <c r="AY557" s="210" t="s">
        <v>208</v>
      </c>
    </row>
    <row r="558" spans="1:65" s="13" customFormat="1" ht="11.25">
      <c r="B558" s="201"/>
      <c r="C558" s="202"/>
      <c r="D558" s="194" t="s">
        <v>221</v>
      </c>
      <c r="E558" s="203" t="s">
        <v>18</v>
      </c>
      <c r="F558" s="204" t="s">
        <v>1496</v>
      </c>
      <c r="G558" s="202"/>
      <c r="H558" s="203" t="s">
        <v>18</v>
      </c>
      <c r="I558" s="205"/>
      <c r="J558" s="202"/>
      <c r="K558" s="202"/>
      <c r="L558" s="206"/>
      <c r="M558" s="207"/>
      <c r="N558" s="208"/>
      <c r="O558" s="208"/>
      <c r="P558" s="208"/>
      <c r="Q558" s="208"/>
      <c r="R558" s="208"/>
      <c r="S558" s="208"/>
      <c r="T558" s="208"/>
      <c r="U558" s="209"/>
      <c r="AT558" s="210" t="s">
        <v>221</v>
      </c>
      <c r="AU558" s="210" t="s">
        <v>83</v>
      </c>
      <c r="AV558" s="13" t="s">
        <v>76</v>
      </c>
      <c r="AW558" s="13" t="s">
        <v>33</v>
      </c>
      <c r="AX558" s="13" t="s">
        <v>71</v>
      </c>
      <c r="AY558" s="210" t="s">
        <v>208</v>
      </c>
    </row>
    <row r="559" spans="1:65" s="14" customFormat="1" ht="11.25">
      <c r="B559" s="211"/>
      <c r="C559" s="212"/>
      <c r="D559" s="194" t="s">
        <v>221</v>
      </c>
      <c r="E559" s="213" t="s">
        <v>18</v>
      </c>
      <c r="F559" s="214" t="s">
        <v>80</v>
      </c>
      <c r="G559" s="212"/>
      <c r="H559" s="215">
        <v>2</v>
      </c>
      <c r="I559" s="216"/>
      <c r="J559" s="212"/>
      <c r="K559" s="212"/>
      <c r="L559" s="217"/>
      <c r="M559" s="218"/>
      <c r="N559" s="219"/>
      <c r="O559" s="219"/>
      <c r="P559" s="219"/>
      <c r="Q559" s="219"/>
      <c r="R559" s="219"/>
      <c r="S559" s="219"/>
      <c r="T559" s="219"/>
      <c r="U559" s="220"/>
      <c r="AT559" s="221" t="s">
        <v>221</v>
      </c>
      <c r="AU559" s="221" t="s">
        <v>83</v>
      </c>
      <c r="AV559" s="14" t="s">
        <v>80</v>
      </c>
      <c r="AW559" s="14" t="s">
        <v>33</v>
      </c>
      <c r="AX559" s="14" t="s">
        <v>71</v>
      </c>
      <c r="AY559" s="221" t="s">
        <v>208</v>
      </c>
    </row>
    <row r="560" spans="1:65" s="13" customFormat="1" ht="11.25">
      <c r="B560" s="201"/>
      <c r="C560" s="202"/>
      <c r="D560" s="194" t="s">
        <v>221</v>
      </c>
      <c r="E560" s="203" t="s">
        <v>18</v>
      </c>
      <c r="F560" s="204" t="s">
        <v>1497</v>
      </c>
      <c r="G560" s="202"/>
      <c r="H560" s="203" t="s">
        <v>18</v>
      </c>
      <c r="I560" s="205"/>
      <c r="J560" s="202"/>
      <c r="K560" s="202"/>
      <c r="L560" s="206"/>
      <c r="M560" s="207"/>
      <c r="N560" s="208"/>
      <c r="O560" s="208"/>
      <c r="P560" s="208"/>
      <c r="Q560" s="208"/>
      <c r="R560" s="208"/>
      <c r="S560" s="208"/>
      <c r="T560" s="208"/>
      <c r="U560" s="209"/>
      <c r="AT560" s="210" t="s">
        <v>221</v>
      </c>
      <c r="AU560" s="210" t="s">
        <v>83</v>
      </c>
      <c r="AV560" s="13" t="s">
        <v>76</v>
      </c>
      <c r="AW560" s="13" t="s">
        <v>33</v>
      </c>
      <c r="AX560" s="13" t="s">
        <v>71</v>
      </c>
      <c r="AY560" s="210" t="s">
        <v>208</v>
      </c>
    </row>
    <row r="561" spans="2:51" s="14" customFormat="1" ht="11.25">
      <c r="B561" s="211"/>
      <c r="C561" s="212"/>
      <c r="D561" s="194" t="s">
        <v>221</v>
      </c>
      <c r="E561" s="213" t="s">
        <v>18</v>
      </c>
      <c r="F561" s="214" t="s">
        <v>89</v>
      </c>
      <c r="G561" s="212"/>
      <c r="H561" s="215">
        <v>4</v>
      </c>
      <c r="I561" s="216"/>
      <c r="J561" s="212"/>
      <c r="K561" s="212"/>
      <c r="L561" s="217"/>
      <c r="M561" s="218"/>
      <c r="N561" s="219"/>
      <c r="O561" s="219"/>
      <c r="P561" s="219"/>
      <c r="Q561" s="219"/>
      <c r="R561" s="219"/>
      <c r="S561" s="219"/>
      <c r="T561" s="219"/>
      <c r="U561" s="220"/>
      <c r="AT561" s="221" t="s">
        <v>221</v>
      </c>
      <c r="AU561" s="221" t="s">
        <v>83</v>
      </c>
      <c r="AV561" s="14" t="s">
        <v>80</v>
      </c>
      <c r="AW561" s="14" t="s">
        <v>33</v>
      </c>
      <c r="AX561" s="14" t="s">
        <v>71</v>
      </c>
      <c r="AY561" s="221" t="s">
        <v>208</v>
      </c>
    </row>
    <row r="562" spans="2:51" s="13" customFormat="1" ht="11.25">
      <c r="B562" s="201"/>
      <c r="C562" s="202"/>
      <c r="D562" s="194" t="s">
        <v>221</v>
      </c>
      <c r="E562" s="203" t="s">
        <v>18</v>
      </c>
      <c r="F562" s="204" t="s">
        <v>1498</v>
      </c>
      <c r="G562" s="202"/>
      <c r="H562" s="203" t="s">
        <v>18</v>
      </c>
      <c r="I562" s="205"/>
      <c r="J562" s="202"/>
      <c r="K562" s="202"/>
      <c r="L562" s="206"/>
      <c r="M562" s="207"/>
      <c r="N562" s="208"/>
      <c r="O562" s="208"/>
      <c r="P562" s="208"/>
      <c r="Q562" s="208"/>
      <c r="R562" s="208"/>
      <c r="S562" s="208"/>
      <c r="T562" s="208"/>
      <c r="U562" s="209"/>
      <c r="AT562" s="210" t="s">
        <v>221</v>
      </c>
      <c r="AU562" s="210" t="s">
        <v>83</v>
      </c>
      <c r="AV562" s="13" t="s">
        <v>76</v>
      </c>
      <c r="AW562" s="13" t="s">
        <v>33</v>
      </c>
      <c r="AX562" s="13" t="s">
        <v>71</v>
      </c>
      <c r="AY562" s="210" t="s">
        <v>208</v>
      </c>
    </row>
    <row r="563" spans="2:51" s="13" customFormat="1" ht="11.25">
      <c r="B563" s="201"/>
      <c r="C563" s="202"/>
      <c r="D563" s="194" t="s">
        <v>221</v>
      </c>
      <c r="E563" s="203" t="s">
        <v>18</v>
      </c>
      <c r="F563" s="204" t="s">
        <v>1496</v>
      </c>
      <c r="G563" s="202"/>
      <c r="H563" s="203" t="s">
        <v>18</v>
      </c>
      <c r="I563" s="205"/>
      <c r="J563" s="202"/>
      <c r="K563" s="202"/>
      <c r="L563" s="206"/>
      <c r="M563" s="207"/>
      <c r="N563" s="208"/>
      <c r="O563" s="208"/>
      <c r="P563" s="208"/>
      <c r="Q563" s="208"/>
      <c r="R563" s="208"/>
      <c r="S563" s="208"/>
      <c r="T563" s="208"/>
      <c r="U563" s="209"/>
      <c r="AT563" s="210" t="s">
        <v>221</v>
      </c>
      <c r="AU563" s="210" t="s">
        <v>83</v>
      </c>
      <c r="AV563" s="13" t="s">
        <v>76</v>
      </c>
      <c r="AW563" s="13" t="s">
        <v>33</v>
      </c>
      <c r="AX563" s="13" t="s">
        <v>71</v>
      </c>
      <c r="AY563" s="210" t="s">
        <v>208</v>
      </c>
    </row>
    <row r="564" spans="2:51" s="14" customFormat="1" ht="11.25">
      <c r="B564" s="211"/>
      <c r="C564" s="212"/>
      <c r="D564" s="194" t="s">
        <v>221</v>
      </c>
      <c r="E564" s="213" t="s">
        <v>18</v>
      </c>
      <c r="F564" s="214" t="s">
        <v>80</v>
      </c>
      <c r="G564" s="212"/>
      <c r="H564" s="215">
        <v>2</v>
      </c>
      <c r="I564" s="216"/>
      <c r="J564" s="212"/>
      <c r="K564" s="212"/>
      <c r="L564" s="217"/>
      <c r="M564" s="218"/>
      <c r="N564" s="219"/>
      <c r="O564" s="219"/>
      <c r="P564" s="219"/>
      <c r="Q564" s="219"/>
      <c r="R564" s="219"/>
      <c r="S564" s="219"/>
      <c r="T564" s="219"/>
      <c r="U564" s="220"/>
      <c r="AT564" s="221" t="s">
        <v>221</v>
      </c>
      <c r="AU564" s="221" t="s">
        <v>83</v>
      </c>
      <c r="AV564" s="14" t="s">
        <v>80</v>
      </c>
      <c r="AW564" s="14" t="s">
        <v>33</v>
      </c>
      <c r="AX564" s="14" t="s">
        <v>71</v>
      </c>
      <c r="AY564" s="221" t="s">
        <v>208</v>
      </c>
    </row>
    <row r="565" spans="2:51" s="13" customFormat="1" ht="11.25">
      <c r="B565" s="201"/>
      <c r="C565" s="202"/>
      <c r="D565" s="194" t="s">
        <v>221</v>
      </c>
      <c r="E565" s="203" t="s">
        <v>18</v>
      </c>
      <c r="F565" s="204" t="s">
        <v>1499</v>
      </c>
      <c r="G565" s="202"/>
      <c r="H565" s="203" t="s">
        <v>18</v>
      </c>
      <c r="I565" s="205"/>
      <c r="J565" s="202"/>
      <c r="K565" s="202"/>
      <c r="L565" s="206"/>
      <c r="M565" s="207"/>
      <c r="N565" s="208"/>
      <c r="O565" s="208"/>
      <c r="P565" s="208"/>
      <c r="Q565" s="208"/>
      <c r="R565" s="208"/>
      <c r="S565" s="208"/>
      <c r="T565" s="208"/>
      <c r="U565" s="209"/>
      <c r="AT565" s="210" t="s">
        <v>221</v>
      </c>
      <c r="AU565" s="210" t="s">
        <v>83</v>
      </c>
      <c r="AV565" s="13" t="s">
        <v>76</v>
      </c>
      <c r="AW565" s="13" t="s">
        <v>33</v>
      </c>
      <c r="AX565" s="13" t="s">
        <v>71</v>
      </c>
      <c r="AY565" s="210" t="s">
        <v>208</v>
      </c>
    </row>
    <row r="566" spans="2:51" s="13" customFormat="1" ht="11.25">
      <c r="B566" s="201"/>
      <c r="C566" s="202"/>
      <c r="D566" s="194" t="s">
        <v>221</v>
      </c>
      <c r="E566" s="203" t="s">
        <v>18</v>
      </c>
      <c r="F566" s="204" t="s">
        <v>1500</v>
      </c>
      <c r="G566" s="202"/>
      <c r="H566" s="203" t="s">
        <v>18</v>
      </c>
      <c r="I566" s="205"/>
      <c r="J566" s="202"/>
      <c r="K566" s="202"/>
      <c r="L566" s="206"/>
      <c r="M566" s="207"/>
      <c r="N566" s="208"/>
      <c r="O566" s="208"/>
      <c r="P566" s="208"/>
      <c r="Q566" s="208"/>
      <c r="R566" s="208"/>
      <c r="S566" s="208"/>
      <c r="T566" s="208"/>
      <c r="U566" s="209"/>
      <c r="AT566" s="210" t="s">
        <v>221</v>
      </c>
      <c r="AU566" s="210" t="s">
        <v>83</v>
      </c>
      <c r="AV566" s="13" t="s">
        <v>76</v>
      </c>
      <c r="AW566" s="13" t="s">
        <v>33</v>
      </c>
      <c r="AX566" s="13" t="s">
        <v>71</v>
      </c>
      <c r="AY566" s="210" t="s">
        <v>208</v>
      </c>
    </row>
    <row r="567" spans="2:51" s="14" customFormat="1" ht="11.25">
      <c r="B567" s="211"/>
      <c r="C567" s="212"/>
      <c r="D567" s="194" t="s">
        <v>221</v>
      </c>
      <c r="E567" s="213" t="s">
        <v>18</v>
      </c>
      <c r="F567" s="214" t="s">
        <v>76</v>
      </c>
      <c r="G567" s="212"/>
      <c r="H567" s="215">
        <v>1</v>
      </c>
      <c r="I567" s="216"/>
      <c r="J567" s="212"/>
      <c r="K567" s="212"/>
      <c r="L567" s="217"/>
      <c r="M567" s="218"/>
      <c r="N567" s="219"/>
      <c r="O567" s="219"/>
      <c r="P567" s="219"/>
      <c r="Q567" s="219"/>
      <c r="R567" s="219"/>
      <c r="S567" s="219"/>
      <c r="T567" s="219"/>
      <c r="U567" s="220"/>
      <c r="AT567" s="221" t="s">
        <v>221</v>
      </c>
      <c r="AU567" s="221" t="s">
        <v>83</v>
      </c>
      <c r="AV567" s="14" t="s">
        <v>80</v>
      </c>
      <c r="AW567" s="14" t="s">
        <v>33</v>
      </c>
      <c r="AX567" s="14" t="s">
        <v>71</v>
      </c>
      <c r="AY567" s="221" t="s">
        <v>208</v>
      </c>
    </row>
    <row r="568" spans="2:51" s="13" customFormat="1" ht="11.25">
      <c r="B568" s="201"/>
      <c r="C568" s="202"/>
      <c r="D568" s="194" t="s">
        <v>221</v>
      </c>
      <c r="E568" s="203" t="s">
        <v>18</v>
      </c>
      <c r="F568" s="204" t="s">
        <v>1501</v>
      </c>
      <c r="G568" s="202"/>
      <c r="H568" s="203" t="s">
        <v>18</v>
      </c>
      <c r="I568" s="205"/>
      <c r="J568" s="202"/>
      <c r="K568" s="202"/>
      <c r="L568" s="206"/>
      <c r="M568" s="207"/>
      <c r="N568" s="208"/>
      <c r="O568" s="208"/>
      <c r="P568" s="208"/>
      <c r="Q568" s="208"/>
      <c r="R568" s="208"/>
      <c r="S568" s="208"/>
      <c r="T568" s="208"/>
      <c r="U568" s="209"/>
      <c r="AT568" s="210" t="s">
        <v>221</v>
      </c>
      <c r="AU568" s="210" t="s">
        <v>83</v>
      </c>
      <c r="AV568" s="13" t="s">
        <v>76</v>
      </c>
      <c r="AW568" s="13" t="s">
        <v>33</v>
      </c>
      <c r="AX568" s="13" t="s">
        <v>71</v>
      </c>
      <c r="AY568" s="210" t="s">
        <v>208</v>
      </c>
    </row>
    <row r="569" spans="2:51" s="13" customFormat="1" ht="11.25">
      <c r="B569" s="201"/>
      <c r="C569" s="202"/>
      <c r="D569" s="194" t="s">
        <v>221</v>
      </c>
      <c r="E569" s="203" t="s">
        <v>18</v>
      </c>
      <c r="F569" s="204" t="s">
        <v>1500</v>
      </c>
      <c r="G569" s="202"/>
      <c r="H569" s="203" t="s">
        <v>18</v>
      </c>
      <c r="I569" s="205"/>
      <c r="J569" s="202"/>
      <c r="K569" s="202"/>
      <c r="L569" s="206"/>
      <c r="M569" s="207"/>
      <c r="N569" s="208"/>
      <c r="O569" s="208"/>
      <c r="P569" s="208"/>
      <c r="Q569" s="208"/>
      <c r="R569" s="208"/>
      <c r="S569" s="208"/>
      <c r="T569" s="208"/>
      <c r="U569" s="209"/>
      <c r="AT569" s="210" t="s">
        <v>221</v>
      </c>
      <c r="AU569" s="210" t="s">
        <v>83</v>
      </c>
      <c r="AV569" s="13" t="s">
        <v>76</v>
      </c>
      <c r="AW569" s="13" t="s">
        <v>33</v>
      </c>
      <c r="AX569" s="13" t="s">
        <v>71</v>
      </c>
      <c r="AY569" s="210" t="s">
        <v>208</v>
      </c>
    </row>
    <row r="570" spans="2:51" s="14" customFormat="1" ht="11.25">
      <c r="B570" s="211"/>
      <c r="C570" s="212"/>
      <c r="D570" s="194" t="s">
        <v>221</v>
      </c>
      <c r="E570" s="213" t="s">
        <v>18</v>
      </c>
      <c r="F570" s="214" t="s">
        <v>76</v>
      </c>
      <c r="G570" s="212"/>
      <c r="H570" s="215">
        <v>1</v>
      </c>
      <c r="I570" s="216"/>
      <c r="J570" s="212"/>
      <c r="K570" s="212"/>
      <c r="L570" s="217"/>
      <c r="M570" s="218"/>
      <c r="N570" s="219"/>
      <c r="O570" s="219"/>
      <c r="P570" s="219"/>
      <c r="Q570" s="219"/>
      <c r="R570" s="219"/>
      <c r="S570" s="219"/>
      <c r="T570" s="219"/>
      <c r="U570" s="220"/>
      <c r="AT570" s="221" t="s">
        <v>221</v>
      </c>
      <c r="AU570" s="221" t="s">
        <v>83</v>
      </c>
      <c r="AV570" s="14" t="s">
        <v>80</v>
      </c>
      <c r="AW570" s="14" t="s">
        <v>33</v>
      </c>
      <c r="AX570" s="14" t="s">
        <v>71</v>
      </c>
      <c r="AY570" s="221" t="s">
        <v>208</v>
      </c>
    </row>
    <row r="571" spans="2:51" s="13" customFormat="1" ht="11.25">
      <c r="B571" s="201"/>
      <c r="C571" s="202"/>
      <c r="D571" s="194" t="s">
        <v>221</v>
      </c>
      <c r="E571" s="203" t="s">
        <v>18</v>
      </c>
      <c r="F571" s="204" t="s">
        <v>1498</v>
      </c>
      <c r="G571" s="202"/>
      <c r="H571" s="203" t="s">
        <v>18</v>
      </c>
      <c r="I571" s="205"/>
      <c r="J571" s="202"/>
      <c r="K571" s="202"/>
      <c r="L571" s="206"/>
      <c r="M571" s="207"/>
      <c r="N571" s="208"/>
      <c r="O571" s="208"/>
      <c r="P571" s="208"/>
      <c r="Q571" s="208"/>
      <c r="R571" s="208"/>
      <c r="S571" s="208"/>
      <c r="T571" s="208"/>
      <c r="U571" s="209"/>
      <c r="AT571" s="210" t="s">
        <v>221</v>
      </c>
      <c r="AU571" s="210" t="s">
        <v>83</v>
      </c>
      <c r="AV571" s="13" t="s">
        <v>76</v>
      </c>
      <c r="AW571" s="13" t="s">
        <v>33</v>
      </c>
      <c r="AX571" s="13" t="s">
        <v>71</v>
      </c>
      <c r="AY571" s="210" t="s">
        <v>208</v>
      </c>
    </row>
    <row r="572" spans="2:51" s="13" customFormat="1" ht="11.25">
      <c r="B572" s="201"/>
      <c r="C572" s="202"/>
      <c r="D572" s="194" t="s">
        <v>221</v>
      </c>
      <c r="E572" s="203" t="s">
        <v>18</v>
      </c>
      <c r="F572" s="204" t="s">
        <v>1500</v>
      </c>
      <c r="G572" s="202"/>
      <c r="H572" s="203" t="s">
        <v>18</v>
      </c>
      <c r="I572" s="205"/>
      <c r="J572" s="202"/>
      <c r="K572" s="202"/>
      <c r="L572" s="206"/>
      <c r="M572" s="207"/>
      <c r="N572" s="208"/>
      <c r="O572" s="208"/>
      <c r="P572" s="208"/>
      <c r="Q572" s="208"/>
      <c r="R572" s="208"/>
      <c r="S572" s="208"/>
      <c r="T572" s="208"/>
      <c r="U572" s="209"/>
      <c r="AT572" s="210" t="s">
        <v>221</v>
      </c>
      <c r="AU572" s="210" t="s">
        <v>83</v>
      </c>
      <c r="AV572" s="13" t="s">
        <v>76</v>
      </c>
      <c r="AW572" s="13" t="s">
        <v>33</v>
      </c>
      <c r="AX572" s="13" t="s">
        <v>71</v>
      </c>
      <c r="AY572" s="210" t="s">
        <v>208</v>
      </c>
    </row>
    <row r="573" spans="2:51" s="14" customFormat="1" ht="11.25">
      <c r="B573" s="211"/>
      <c r="C573" s="212"/>
      <c r="D573" s="194" t="s">
        <v>221</v>
      </c>
      <c r="E573" s="213" t="s">
        <v>18</v>
      </c>
      <c r="F573" s="214" t="s">
        <v>80</v>
      </c>
      <c r="G573" s="212"/>
      <c r="H573" s="215">
        <v>2</v>
      </c>
      <c r="I573" s="216"/>
      <c r="J573" s="212"/>
      <c r="K573" s="212"/>
      <c r="L573" s="217"/>
      <c r="M573" s="218"/>
      <c r="N573" s="219"/>
      <c r="O573" s="219"/>
      <c r="P573" s="219"/>
      <c r="Q573" s="219"/>
      <c r="R573" s="219"/>
      <c r="S573" s="219"/>
      <c r="T573" s="219"/>
      <c r="U573" s="220"/>
      <c r="AT573" s="221" t="s">
        <v>221</v>
      </c>
      <c r="AU573" s="221" t="s">
        <v>83</v>
      </c>
      <c r="AV573" s="14" t="s">
        <v>80</v>
      </c>
      <c r="AW573" s="14" t="s">
        <v>33</v>
      </c>
      <c r="AX573" s="14" t="s">
        <v>71</v>
      </c>
      <c r="AY573" s="221" t="s">
        <v>208</v>
      </c>
    </row>
    <row r="574" spans="2:51" s="13" customFormat="1" ht="11.25">
      <c r="B574" s="201"/>
      <c r="C574" s="202"/>
      <c r="D574" s="194" t="s">
        <v>221</v>
      </c>
      <c r="E574" s="203" t="s">
        <v>18</v>
      </c>
      <c r="F574" s="204" t="s">
        <v>1499</v>
      </c>
      <c r="G574" s="202"/>
      <c r="H574" s="203" t="s">
        <v>18</v>
      </c>
      <c r="I574" s="205"/>
      <c r="J574" s="202"/>
      <c r="K574" s="202"/>
      <c r="L574" s="206"/>
      <c r="M574" s="207"/>
      <c r="N574" s="208"/>
      <c r="O574" s="208"/>
      <c r="P574" s="208"/>
      <c r="Q574" s="208"/>
      <c r="R574" s="208"/>
      <c r="S574" s="208"/>
      <c r="T574" s="208"/>
      <c r="U574" s="209"/>
      <c r="AT574" s="210" t="s">
        <v>221</v>
      </c>
      <c r="AU574" s="210" t="s">
        <v>83</v>
      </c>
      <c r="AV574" s="13" t="s">
        <v>76</v>
      </c>
      <c r="AW574" s="13" t="s">
        <v>33</v>
      </c>
      <c r="AX574" s="13" t="s">
        <v>71</v>
      </c>
      <c r="AY574" s="210" t="s">
        <v>208</v>
      </c>
    </row>
    <row r="575" spans="2:51" s="13" customFormat="1" ht="11.25">
      <c r="B575" s="201"/>
      <c r="C575" s="202"/>
      <c r="D575" s="194" t="s">
        <v>221</v>
      </c>
      <c r="E575" s="203" t="s">
        <v>18</v>
      </c>
      <c r="F575" s="204" t="s">
        <v>1502</v>
      </c>
      <c r="G575" s="202"/>
      <c r="H575" s="203" t="s">
        <v>18</v>
      </c>
      <c r="I575" s="205"/>
      <c r="J575" s="202"/>
      <c r="K575" s="202"/>
      <c r="L575" s="206"/>
      <c r="M575" s="207"/>
      <c r="N575" s="208"/>
      <c r="O575" s="208"/>
      <c r="P575" s="208"/>
      <c r="Q575" s="208"/>
      <c r="R575" s="208"/>
      <c r="S575" s="208"/>
      <c r="T575" s="208"/>
      <c r="U575" s="209"/>
      <c r="AT575" s="210" t="s">
        <v>221</v>
      </c>
      <c r="AU575" s="210" t="s">
        <v>83</v>
      </c>
      <c r="AV575" s="13" t="s">
        <v>76</v>
      </c>
      <c r="AW575" s="13" t="s">
        <v>33</v>
      </c>
      <c r="AX575" s="13" t="s">
        <v>71</v>
      </c>
      <c r="AY575" s="210" t="s">
        <v>208</v>
      </c>
    </row>
    <row r="576" spans="2:51" s="14" customFormat="1" ht="11.25">
      <c r="B576" s="211"/>
      <c r="C576" s="212"/>
      <c r="D576" s="194" t="s">
        <v>221</v>
      </c>
      <c r="E576" s="213" t="s">
        <v>18</v>
      </c>
      <c r="F576" s="214" t="s">
        <v>89</v>
      </c>
      <c r="G576" s="212"/>
      <c r="H576" s="215">
        <v>4</v>
      </c>
      <c r="I576" s="216"/>
      <c r="J576" s="212"/>
      <c r="K576" s="212"/>
      <c r="L576" s="217"/>
      <c r="M576" s="218"/>
      <c r="N576" s="219"/>
      <c r="O576" s="219"/>
      <c r="P576" s="219"/>
      <c r="Q576" s="219"/>
      <c r="R576" s="219"/>
      <c r="S576" s="219"/>
      <c r="T576" s="219"/>
      <c r="U576" s="220"/>
      <c r="AT576" s="221" t="s">
        <v>221</v>
      </c>
      <c r="AU576" s="221" t="s">
        <v>83</v>
      </c>
      <c r="AV576" s="14" t="s">
        <v>80</v>
      </c>
      <c r="AW576" s="14" t="s">
        <v>33</v>
      </c>
      <c r="AX576" s="14" t="s">
        <v>71</v>
      </c>
      <c r="AY576" s="221" t="s">
        <v>208</v>
      </c>
    </row>
    <row r="577" spans="2:51" s="13" customFormat="1" ht="11.25">
      <c r="B577" s="201"/>
      <c r="C577" s="202"/>
      <c r="D577" s="194" t="s">
        <v>221</v>
      </c>
      <c r="E577" s="203" t="s">
        <v>18</v>
      </c>
      <c r="F577" s="204" t="s">
        <v>1503</v>
      </c>
      <c r="G577" s="202"/>
      <c r="H577" s="203" t="s">
        <v>18</v>
      </c>
      <c r="I577" s="205"/>
      <c r="J577" s="202"/>
      <c r="K577" s="202"/>
      <c r="L577" s="206"/>
      <c r="M577" s="207"/>
      <c r="N577" s="208"/>
      <c r="O577" s="208"/>
      <c r="P577" s="208"/>
      <c r="Q577" s="208"/>
      <c r="R577" s="208"/>
      <c r="S577" s="208"/>
      <c r="T577" s="208"/>
      <c r="U577" s="209"/>
      <c r="AT577" s="210" t="s">
        <v>221</v>
      </c>
      <c r="AU577" s="210" t="s">
        <v>83</v>
      </c>
      <c r="AV577" s="13" t="s">
        <v>76</v>
      </c>
      <c r="AW577" s="13" t="s">
        <v>33</v>
      </c>
      <c r="AX577" s="13" t="s">
        <v>71</v>
      </c>
      <c r="AY577" s="210" t="s">
        <v>208</v>
      </c>
    </row>
    <row r="578" spans="2:51" s="14" customFormat="1" ht="11.25">
      <c r="B578" s="211"/>
      <c r="C578" s="212"/>
      <c r="D578" s="194" t="s">
        <v>221</v>
      </c>
      <c r="E578" s="213" t="s">
        <v>18</v>
      </c>
      <c r="F578" s="214" t="s">
        <v>80</v>
      </c>
      <c r="G578" s="212"/>
      <c r="H578" s="215">
        <v>2</v>
      </c>
      <c r="I578" s="216"/>
      <c r="J578" s="212"/>
      <c r="K578" s="212"/>
      <c r="L578" s="217"/>
      <c r="M578" s="218"/>
      <c r="N578" s="219"/>
      <c r="O578" s="219"/>
      <c r="P578" s="219"/>
      <c r="Q578" s="219"/>
      <c r="R578" s="219"/>
      <c r="S578" s="219"/>
      <c r="T578" s="219"/>
      <c r="U578" s="220"/>
      <c r="AT578" s="221" t="s">
        <v>221</v>
      </c>
      <c r="AU578" s="221" t="s">
        <v>83</v>
      </c>
      <c r="AV578" s="14" t="s">
        <v>80</v>
      </c>
      <c r="AW578" s="14" t="s">
        <v>33</v>
      </c>
      <c r="AX578" s="14" t="s">
        <v>71</v>
      </c>
      <c r="AY578" s="221" t="s">
        <v>208</v>
      </c>
    </row>
    <row r="579" spans="2:51" s="13" customFormat="1" ht="11.25">
      <c r="B579" s="201"/>
      <c r="C579" s="202"/>
      <c r="D579" s="194" t="s">
        <v>221</v>
      </c>
      <c r="E579" s="203" t="s">
        <v>18</v>
      </c>
      <c r="F579" s="204" t="s">
        <v>1504</v>
      </c>
      <c r="G579" s="202"/>
      <c r="H579" s="203" t="s">
        <v>18</v>
      </c>
      <c r="I579" s="205"/>
      <c r="J579" s="202"/>
      <c r="K579" s="202"/>
      <c r="L579" s="206"/>
      <c r="M579" s="207"/>
      <c r="N579" s="208"/>
      <c r="O579" s="208"/>
      <c r="P579" s="208"/>
      <c r="Q579" s="208"/>
      <c r="R579" s="208"/>
      <c r="S579" s="208"/>
      <c r="T579" s="208"/>
      <c r="U579" s="209"/>
      <c r="AT579" s="210" t="s">
        <v>221</v>
      </c>
      <c r="AU579" s="210" t="s">
        <v>83</v>
      </c>
      <c r="AV579" s="13" t="s">
        <v>76</v>
      </c>
      <c r="AW579" s="13" t="s">
        <v>33</v>
      </c>
      <c r="AX579" s="13" t="s">
        <v>71</v>
      </c>
      <c r="AY579" s="210" t="s">
        <v>208</v>
      </c>
    </row>
    <row r="580" spans="2:51" s="13" customFormat="1" ht="11.25">
      <c r="B580" s="201"/>
      <c r="C580" s="202"/>
      <c r="D580" s="194" t="s">
        <v>221</v>
      </c>
      <c r="E580" s="203" t="s">
        <v>18</v>
      </c>
      <c r="F580" s="204" t="s">
        <v>1505</v>
      </c>
      <c r="G580" s="202"/>
      <c r="H580" s="203" t="s">
        <v>18</v>
      </c>
      <c r="I580" s="205"/>
      <c r="J580" s="202"/>
      <c r="K580" s="202"/>
      <c r="L580" s="206"/>
      <c r="M580" s="207"/>
      <c r="N580" s="208"/>
      <c r="O580" s="208"/>
      <c r="P580" s="208"/>
      <c r="Q580" s="208"/>
      <c r="R580" s="208"/>
      <c r="S580" s="208"/>
      <c r="T580" s="208"/>
      <c r="U580" s="209"/>
      <c r="AT580" s="210" t="s">
        <v>221</v>
      </c>
      <c r="AU580" s="210" t="s">
        <v>83</v>
      </c>
      <c r="AV580" s="13" t="s">
        <v>76</v>
      </c>
      <c r="AW580" s="13" t="s">
        <v>33</v>
      </c>
      <c r="AX580" s="13" t="s">
        <v>71</v>
      </c>
      <c r="AY580" s="210" t="s">
        <v>208</v>
      </c>
    </row>
    <row r="581" spans="2:51" s="14" customFormat="1" ht="11.25">
      <c r="B581" s="211"/>
      <c r="C581" s="212"/>
      <c r="D581" s="194" t="s">
        <v>221</v>
      </c>
      <c r="E581" s="213" t="s">
        <v>18</v>
      </c>
      <c r="F581" s="214" t="s">
        <v>76</v>
      </c>
      <c r="G581" s="212"/>
      <c r="H581" s="215">
        <v>1</v>
      </c>
      <c r="I581" s="216"/>
      <c r="J581" s="212"/>
      <c r="K581" s="212"/>
      <c r="L581" s="217"/>
      <c r="M581" s="218"/>
      <c r="N581" s="219"/>
      <c r="O581" s="219"/>
      <c r="P581" s="219"/>
      <c r="Q581" s="219"/>
      <c r="R581" s="219"/>
      <c r="S581" s="219"/>
      <c r="T581" s="219"/>
      <c r="U581" s="220"/>
      <c r="AT581" s="221" t="s">
        <v>221</v>
      </c>
      <c r="AU581" s="221" t="s">
        <v>83</v>
      </c>
      <c r="AV581" s="14" t="s">
        <v>80</v>
      </c>
      <c r="AW581" s="14" t="s">
        <v>33</v>
      </c>
      <c r="AX581" s="14" t="s">
        <v>71</v>
      </c>
      <c r="AY581" s="221" t="s">
        <v>208</v>
      </c>
    </row>
    <row r="582" spans="2:51" s="13" customFormat="1" ht="11.25">
      <c r="B582" s="201"/>
      <c r="C582" s="202"/>
      <c r="D582" s="194" t="s">
        <v>221</v>
      </c>
      <c r="E582" s="203" t="s">
        <v>18</v>
      </c>
      <c r="F582" s="204" t="s">
        <v>1506</v>
      </c>
      <c r="G582" s="202"/>
      <c r="H582" s="203" t="s">
        <v>18</v>
      </c>
      <c r="I582" s="205"/>
      <c r="J582" s="202"/>
      <c r="K582" s="202"/>
      <c r="L582" s="206"/>
      <c r="M582" s="207"/>
      <c r="N582" s="208"/>
      <c r="O582" s="208"/>
      <c r="P582" s="208"/>
      <c r="Q582" s="208"/>
      <c r="R582" s="208"/>
      <c r="S582" s="208"/>
      <c r="T582" s="208"/>
      <c r="U582" s="209"/>
      <c r="AT582" s="210" t="s">
        <v>221</v>
      </c>
      <c r="AU582" s="210" t="s">
        <v>83</v>
      </c>
      <c r="AV582" s="13" t="s">
        <v>76</v>
      </c>
      <c r="AW582" s="13" t="s">
        <v>33</v>
      </c>
      <c r="AX582" s="13" t="s">
        <v>71</v>
      </c>
      <c r="AY582" s="210" t="s">
        <v>208</v>
      </c>
    </row>
    <row r="583" spans="2:51" s="13" customFormat="1" ht="11.25">
      <c r="B583" s="201"/>
      <c r="C583" s="202"/>
      <c r="D583" s="194" t="s">
        <v>221</v>
      </c>
      <c r="E583" s="203" t="s">
        <v>18</v>
      </c>
      <c r="F583" s="204" t="s">
        <v>1500</v>
      </c>
      <c r="G583" s="202"/>
      <c r="H583" s="203" t="s">
        <v>18</v>
      </c>
      <c r="I583" s="205"/>
      <c r="J583" s="202"/>
      <c r="K583" s="202"/>
      <c r="L583" s="206"/>
      <c r="M583" s="207"/>
      <c r="N583" s="208"/>
      <c r="O583" s="208"/>
      <c r="P583" s="208"/>
      <c r="Q583" s="208"/>
      <c r="R583" s="208"/>
      <c r="S583" s="208"/>
      <c r="T583" s="208"/>
      <c r="U583" s="209"/>
      <c r="AT583" s="210" t="s">
        <v>221</v>
      </c>
      <c r="AU583" s="210" t="s">
        <v>83</v>
      </c>
      <c r="AV583" s="13" t="s">
        <v>76</v>
      </c>
      <c r="AW583" s="13" t="s">
        <v>33</v>
      </c>
      <c r="AX583" s="13" t="s">
        <v>71</v>
      </c>
      <c r="AY583" s="210" t="s">
        <v>208</v>
      </c>
    </row>
    <row r="584" spans="2:51" s="14" customFormat="1" ht="11.25">
      <c r="B584" s="211"/>
      <c r="C584" s="212"/>
      <c r="D584" s="194" t="s">
        <v>221</v>
      </c>
      <c r="E584" s="213" t="s">
        <v>18</v>
      </c>
      <c r="F584" s="214" t="s">
        <v>76</v>
      </c>
      <c r="G584" s="212"/>
      <c r="H584" s="215">
        <v>1</v>
      </c>
      <c r="I584" s="216"/>
      <c r="J584" s="212"/>
      <c r="K584" s="212"/>
      <c r="L584" s="217"/>
      <c r="M584" s="218"/>
      <c r="N584" s="219"/>
      <c r="O584" s="219"/>
      <c r="P584" s="219"/>
      <c r="Q584" s="219"/>
      <c r="R584" s="219"/>
      <c r="S584" s="219"/>
      <c r="T584" s="219"/>
      <c r="U584" s="220"/>
      <c r="AT584" s="221" t="s">
        <v>221</v>
      </c>
      <c r="AU584" s="221" t="s">
        <v>83</v>
      </c>
      <c r="AV584" s="14" t="s">
        <v>80</v>
      </c>
      <c r="AW584" s="14" t="s">
        <v>33</v>
      </c>
      <c r="AX584" s="14" t="s">
        <v>71</v>
      </c>
      <c r="AY584" s="221" t="s">
        <v>208</v>
      </c>
    </row>
    <row r="585" spans="2:51" s="13" customFormat="1" ht="11.25">
      <c r="B585" s="201"/>
      <c r="C585" s="202"/>
      <c r="D585" s="194" t="s">
        <v>221</v>
      </c>
      <c r="E585" s="203" t="s">
        <v>18</v>
      </c>
      <c r="F585" s="204" t="s">
        <v>1507</v>
      </c>
      <c r="G585" s="202"/>
      <c r="H585" s="203" t="s">
        <v>18</v>
      </c>
      <c r="I585" s="205"/>
      <c r="J585" s="202"/>
      <c r="K585" s="202"/>
      <c r="L585" s="206"/>
      <c r="M585" s="207"/>
      <c r="N585" s="208"/>
      <c r="O585" s="208"/>
      <c r="P585" s="208"/>
      <c r="Q585" s="208"/>
      <c r="R585" s="208"/>
      <c r="S585" s="208"/>
      <c r="T585" s="208"/>
      <c r="U585" s="209"/>
      <c r="AT585" s="210" t="s">
        <v>221</v>
      </c>
      <c r="AU585" s="210" t="s">
        <v>83</v>
      </c>
      <c r="AV585" s="13" t="s">
        <v>76</v>
      </c>
      <c r="AW585" s="13" t="s">
        <v>33</v>
      </c>
      <c r="AX585" s="13" t="s">
        <v>71</v>
      </c>
      <c r="AY585" s="210" t="s">
        <v>208</v>
      </c>
    </row>
    <row r="586" spans="2:51" s="13" customFormat="1" ht="11.25">
      <c r="B586" s="201"/>
      <c r="C586" s="202"/>
      <c r="D586" s="194" t="s">
        <v>221</v>
      </c>
      <c r="E586" s="203" t="s">
        <v>18</v>
      </c>
      <c r="F586" s="204" t="s">
        <v>1500</v>
      </c>
      <c r="G586" s="202"/>
      <c r="H586" s="203" t="s">
        <v>18</v>
      </c>
      <c r="I586" s="205"/>
      <c r="J586" s="202"/>
      <c r="K586" s="202"/>
      <c r="L586" s="206"/>
      <c r="M586" s="207"/>
      <c r="N586" s="208"/>
      <c r="O586" s="208"/>
      <c r="P586" s="208"/>
      <c r="Q586" s="208"/>
      <c r="R586" s="208"/>
      <c r="S586" s="208"/>
      <c r="T586" s="208"/>
      <c r="U586" s="209"/>
      <c r="AT586" s="210" t="s">
        <v>221</v>
      </c>
      <c r="AU586" s="210" t="s">
        <v>83</v>
      </c>
      <c r="AV586" s="13" t="s">
        <v>76</v>
      </c>
      <c r="AW586" s="13" t="s">
        <v>33</v>
      </c>
      <c r="AX586" s="13" t="s">
        <v>71</v>
      </c>
      <c r="AY586" s="210" t="s">
        <v>208</v>
      </c>
    </row>
    <row r="587" spans="2:51" s="14" customFormat="1" ht="11.25">
      <c r="B587" s="211"/>
      <c r="C587" s="212"/>
      <c r="D587" s="194" t="s">
        <v>221</v>
      </c>
      <c r="E587" s="213" t="s">
        <v>18</v>
      </c>
      <c r="F587" s="214" t="s">
        <v>76</v>
      </c>
      <c r="G587" s="212"/>
      <c r="H587" s="215">
        <v>1</v>
      </c>
      <c r="I587" s="216"/>
      <c r="J587" s="212"/>
      <c r="K587" s="212"/>
      <c r="L587" s="217"/>
      <c r="M587" s="218"/>
      <c r="N587" s="219"/>
      <c r="O587" s="219"/>
      <c r="P587" s="219"/>
      <c r="Q587" s="219"/>
      <c r="R587" s="219"/>
      <c r="S587" s="219"/>
      <c r="T587" s="219"/>
      <c r="U587" s="220"/>
      <c r="AT587" s="221" t="s">
        <v>221</v>
      </c>
      <c r="AU587" s="221" t="s">
        <v>83</v>
      </c>
      <c r="AV587" s="14" t="s">
        <v>80</v>
      </c>
      <c r="AW587" s="14" t="s">
        <v>33</v>
      </c>
      <c r="AX587" s="14" t="s">
        <v>71</v>
      </c>
      <c r="AY587" s="221" t="s">
        <v>208</v>
      </c>
    </row>
    <row r="588" spans="2:51" s="13" customFormat="1" ht="11.25">
      <c r="B588" s="201"/>
      <c r="C588" s="202"/>
      <c r="D588" s="194" t="s">
        <v>221</v>
      </c>
      <c r="E588" s="203" t="s">
        <v>18</v>
      </c>
      <c r="F588" s="204" t="s">
        <v>1508</v>
      </c>
      <c r="G588" s="202"/>
      <c r="H588" s="203" t="s">
        <v>18</v>
      </c>
      <c r="I588" s="205"/>
      <c r="J588" s="202"/>
      <c r="K588" s="202"/>
      <c r="L588" s="206"/>
      <c r="M588" s="207"/>
      <c r="N588" s="208"/>
      <c r="O588" s="208"/>
      <c r="P588" s="208"/>
      <c r="Q588" s="208"/>
      <c r="R588" s="208"/>
      <c r="S588" s="208"/>
      <c r="T588" s="208"/>
      <c r="U588" s="209"/>
      <c r="AT588" s="210" t="s">
        <v>221</v>
      </c>
      <c r="AU588" s="210" t="s">
        <v>83</v>
      </c>
      <c r="AV588" s="13" t="s">
        <v>76</v>
      </c>
      <c r="AW588" s="13" t="s">
        <v>33</v>
      </c>
      <c r="AX588" s="13" t="s">
        <v>71</v>
      </c>
      <c r="AY588" s="210" t="s">
        <v>208</v>
      </c>
    </row>
    <row r="589" spans="2:51" s="13" customFormat="1" ht="11.25">
      <c r="B589" s="201"/>
      <c r="C589" s="202"/>
      <c r="D589" s="194" t="s">
        <v>221</v>
      </c>
      <c r="E589" s="203" t="s">
        <v>18</v>
      </c>
      <c r="F589" s="204" t="s">
        <v>1505</v>
      </c>
      <c r="G589" s="202"/>
      <c r="H589" s="203" t="s">
        <v>18</v>
      </c>
      <c r="I589" s="205"/>
      <c r="J589" s="202"/>
      <c r="K589" s="202"/>
      <c r="L589" s="206"/>
      <c r="M589" s="207"/>
      <c r="N589" s="208"/>
      <c r="O589" s="208"/>
      <c r="P589" s="208"/>
      <c r="Q589" s="208"/>
      <c r="R589" s="208"/>
      <c r="S589" s="208"/>
      <c r="T589" s="208"/>
      <c r="U589" s="209"/>
      <c r="AT589" s="210" t="s">
        <v>221</v>
      </c>
      <c r="AU589" s="210" t="s">
        <v>83</v>
      </c>
      <c r="AV589" s="13" t="s">
        <v>76</v>
      </c>
      <c r="AW589" s="13" t="s">
        <v>33</v>
      </c>
      <c r="AX589" s="13" t="s">
        <v>71</v>
      </c>
      <c r="AY589" s="210" t="s">
        <v>208</v>
      </c>
    </row>
    <row r="590" spans="2:51" s="14" customFormat="1" ht="11.25">
      <c r="B590" s="211"/>
      <c r="C590" s="212"/>
      <c r="D590" s="194" t="s">
        <v>221</v>
      </c>
      <c r="E590" s="213" t="s">
        <v>18</v>
      </c>
      <c r="F590" s="214" t="s">
        <v>76</v>
      </c>
      <c r="G590" s="212"/>
      <c r="H590" s="215">
        <v>1</v>
      </c>
      <c r="I590" s="216"/>
      <c r="J590" s="212"/>
      <c r="K590" s="212"/>
      <c r="L590" s="217"/>
      <c r="M590" s="218"/>
      <c r="N590" s="219"/>
      <c r="O590" s="219"/>
      <c r="P590" s="219"/>
      <c r="Q590" s="219"/>
      <c r="R590" s="219"/>
      <c r="S590" s="219"/>
      <c r="T590" s="219"/>
      <c r="U590" s="220"/>
      <c r="AT590" s="221" t="s">
        <v>221</v>
      </c>
      <c r="AU590" s="221" t="s">
        <v>83</v>
      </c>
      <c r="AV590" s="14" t="s">
        <v>80</v>
      </c>
      <c r="AW590" s="14" t="s">
        <v>33</v>
      </c>
      <c r="AX590" s="14" t="s">
        <v>71</v>
      </c>
      <c r="AY590" s="221" t="s">
        <v>208</v>
      </c>
    </row>
    <row r="591" spans="2:51" s="13" customFormat="1" ht="11.25">
      <c r="B591" s="201"/>
      <c r="C591" s="202"/>
      <c r="D591" s="194" t="s">
        <v>221</v>
      </c>
      <c r="E591" s="203" t="s">
        <v>18</v>
      </c>
      <c r="F591" s="204" t="s">
        <v>1509</v>
      </c>
      <c r="G591" s="202"/>
      <c r="H591" s="203" t="s">
        <v>18</v>
      </c>
      <c r="I591" s="205"/>
      <c r="J591" s="202"/>
      <c r="K591" s="202"/>
      <c r="L591" s="206"/>
      <c r="M591" s="207"/>
      <c r="N591" s="208"/>
      <c r="O591" s="208"/>
      <c r="P591" s="208"/>
      <c r="Q591" s="208"/>
      <c r="R591" s="208"/>
      <c r="S591" s="208"/>
      <c r="T591" s="208"/>
      <c r="U591" s="209"/>
      <c r="AT591" s="210" t="s">
        <v>221</v>
      </c>
      <c r="AU591" s="210" t="s">
        <v>83</v>
      </c>
      <c r="AV591" s="13" t="s">
        <v>76</v>
      </c>
      <c r="AW591" s="13" t="s">
        <v>33</v>
      </c>
      <c r="AX591" s="13" t="s">
        <v>71</v>
      </c>
      <c r="AY591" s="210" t="s">
        <v>208</v>
      </c>
    </row>
    <row r="592" spans="2:51" s="13" customFormat="1" ht="11.25">
      <c r="B592" s="201"/>
      <c r="C592" s="202"/>
      <c r="D592" s="194" t="s">
        <v>221</v>
      </c>
      <c r="E592" s="203" t="s">
        <v>18</v>
      </c>
      <c r="F592" s="204" t="s">
        <v>1496</v>
      </c>
      <c r="G592" s="202"/>
      <c r="H592" s="203" t="s">
        <v>18</v>
      </c>
      <c r="I592" s="205"/>
      <c r="J592" s="202"/>
      <c r="K592" s="202"/>
      <c r="L592" s="206"/>
      <c r="M592" s="207"/>
      <c r="N592" s="208"/>
      <c r="O592" s="208"/>
      <c r="P592" s="208"/>
      <c r="Q592" s="208"/>
      <c r="R592" s="208"/>
      <c r="S592" s="208"/>
      <c r="T592" s="208"/>
      <c r="U592" s="209"/>
      <c r="AT592" s="210" t="s">
        <v>221</v>
      </c>
      <c r="AU592" s="210" t="s">
        <v>83</v>
      </c>
      <c r="AV592" s="13" t="s">
        <v>76</v>
      </c>
      <c r="AW592" s="13" t="s">
        <v>33</v>
      </c>
      <c r="AX592" s="13" t="s">
        <v>71</v>
      </c>
      <c r="AY592" s="210" t="s">
        <v>208</v>
      </c>
    </row>
    <row r="593" spans="1:65" s="14" customFormat="1" ht="11.25">
      <c r="B593" s="211"/>
      <c r="C593" s="212"/>
      <c r="D593" s="194" t="s">
        <v>221</v>
      </c>
      <c r="E593" s="213" t="s">
        <v>18</v>
      </c>
      <c r="F593" s="214" t="s">
        <v>80</v>
      </c>
      <c r="G593" s="212"/>
      <c r="H593" s="215">
        <v>2</v>
      </c>
      <c r="I593" s="216"/>
      <c r="J593" s="212"/>
      <c r="K593" s="212"/>
      <c r="L593" s="217"/>
      <c r="M593" s="218"/>
      <c r="N593" s="219"/>
      <c r="O593" s="219"/>
      <c r="P593" s="219"/>
      <c r="Q593" s="219"/>
      <c r="R593" s="219"/>
      <c r="S593" s="219"/>
      <c r="T593" s="219"/>
      <c r="U593" s="220"/>
      <c r="AT593" s="221" t="s">
        <v>221</v>
      </c>
      <c r="AU593" s="221" t="s">
        <v>83</v>
      </c>
      <c r="AV593" s="14" t="s">
        <v>80</v>
      </c>
      <c r="AW593" s="14" t="s">
        <v>33</v>
      </c>
      <c r="AX593" s="14" t="s">
        <v>71</v>
      </c>
      <c r="AY593" s="221" t="s">
        <v>208</v>
      </c>
    </row>
    <row r="594" spans="1:65" s="16" customFormat="1" ht="11.25">
      <c r="B594" s="233"/>
      <c r="C594" s="234"/>
      <c r="D594" s="194" t="s">
        <v>221</v>
      </c>
      <c r="E594" s="235" t="s">
        <v>18</v>
      </c>
      <c r="F594" s="236" t="s">
        <v>247</v>
      </c>
      <c r="G594" s="234"/>
      <c r="H594" s="237">
        <v>24</v>
      </c>
      <c r="I594" s="238"/>
      <c r="J594" s="234"/>
      <c r="K594" s="234"/>
      <c r="L594" s="239"/>
      <c r="M594" s="240"/>
      <c r="N594" s="241"/>
      <c r="O594" s="241"/>
      <c r="P594" s="241"/>
      <c r="Q594" s="241"/>
      <c r="R594" s="241"/>
      <c r="S594" s="241"/>
      <c r="T594" s="241"/>
      <c r="U594" s="242"/>
      <c r="AT594" s="243" t="s">
        <v>221</v>
      </c>
      <c r="AU594" s="243" t="s">
        <v>83</v>
      </c>
      <c r="AV594" s="16" t="s">
        <v>89</v>
      </c>
      <c r="AW594" s="16" t="s">
        <v>33</v>
      </c>
      <c r="AX594" s="16" t="s">
        <v>76</v>
      </c>
      <c r="AY594" s="243" t="s">
        <v>208</v>
      </c>
    </row>
    <row r="595" spans="1:65" s="2" customFormat="1" ht="24.2" customHeight="1">
      <c r="A595" s="38"/>
      <c r="B595" s="39"/>
      <c r="C595" s="249" t="s">
        <v>720</v>
      </c>
      <c r="D595" s="249" t="s">
        <v>1397</v>
      </c>
      <c r="E595" s="250" t="s">
        <v>1510</v>
      </c>
      <c r="F595" s="251" t="s">
        <v>1511</v>
      </c>
      <c r="G595" s="252" t="s">
        <v>402</v>
      </c>
      <c r="H595" s="253">
        <v>6</v>
      </c>
      <c r="I595" s="254"/>
      <c r="J595" s="253">
        <f>ROUND(I595*H595,2)</f>
        <v>0</v>
      </c>
      <c r="K595" s="251" t="s">
        <v>18</v>
      </c>
      <c r="L595" s="255"/>
      <c r="M595" s="256" t="s">
        <v>18</v>
      </c>
      <c r="N595" s="257" t="s">
        <v>42</v>
      </c>
      <c r="O595" s="68"/>
      <c r="P595" s="190">
        <f>O595*H595</f>
        <v>0</v>
      </c>
      <c r="Q595" s="190">
        <v>1.225E-2</v>
      </c>
      <c r="R595" s="190">
        <f>Q595*H595</f>
        <v>7.350000000000001E-2</v>
      </c>
      <c r="S595" s="190">
        <v>0</v>
      </c>
      <c r="T595" s="190">
        <f>S595*H595</f>
        <v>0</v>
      </c>
      <c r="U595" s="191" t="s">
        <v>18</v>
      </c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R595" s="192" t="s">
        <v>124</v>
      </c>
      <c r="AT595" s="192" t="s">
        <v>1397</v>
      </c>
      <c r="AU595" s="192" t="s">
        <v>83</v>
      </c>
      <c r="AY595" s="21" t="s">
        <v>208</v>
      </c>
      <c r="BE595" s="193">
        <f>IF(N595="základní",J595,0)</f>
        <v>0</v>
      </c>
      <c r="BF595" s="193">
        <f>IF(N595="snížená",J595,0)</f>
        <v>0</v>
      </c>
      <c r="BG595" s="193">
        <f>IF(N595="zákl. přenesená",J595,0)</f>
        <v>0</v>
      </c>
      <c r="BH595" s="193">
        <f>IF(N595="sníž. přenesená",J595,0)</f>
        <v>0</v>
      </c>
      <c r="BI595" s="193">
        <f>IF(N595="nulová",J595,0)</f>
        <v>0</v>
      </c>
      <c r="BJ595" s="21" t="s">
        <v>76</v>
      </c>
      <c r="BK595" s="193">
        <f>ROUND(I595*H595,2)</f>
        <v>0</v>
      </c>
      <c r="BL595" s="21" t="s">
        <v>89</v>
      </c>
      <c r="BM595" s="192" t="s">
        <v>1512</v>
      </c>
    </row>
    <row r="596" spans="1:65" s="2" customFormat="1" ht="19.5">
      <c r="A596" s="38"/>
      <c r="B596" s="39"/>
      <c r="C596" s="40"/>
      <c r="D596" s="194" t="s">
        <v>217</v>
      </c>
      <c r="E596" s="40"/>
      <c r="F596" s="195" t="s">
        <v>1513</v>
      </c>
      <c r="G596" s="40"/>
      <c r="H596" s="40"/>
      <c r="I596" s="196"/>
      <c r="J596" s="40"/>
      <c r="K596" s="40"/>
      <c r="L596" s="43"/>
      <c r="M596" s="197"/>
      <c r="N596" s="198"/>
      <c r="O596" s="68"/>
      <c r="P596" s="68"/>
      <c r="Q596" s="68"/>
      <c r="R596" s="68"/>
      <c r="S596" s="68"/>
      <c r="T596" s="68"/>
      <c r="U596" s="69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T596" s="21" t="s">
        <v>217</v>
      </c>
      <c r="AU596" s="21" t="s">
        <v>83</v>
      </c>
    </row>
    <row r="597" spans="1:65" s="2" customFormat="1" ht="19.5">
      <c r="A597" s="38"/>
      <c r="B597" s="39"/>
      <c r="C597" s="40"/>
      <c r="D597" s="194" t="s">
        <v>703</v>
      </c>
      <c r="E597" s="40"/>
      <c r="F597" s="244" t="s">
        <v>1514</v>
      </c>
      <c r="G597" s="40"/>
      <c r="H597" s="40"/>
      <c r="I597" s="196"/>
      <c r="J597" s="40"/>
      <c r="K597" s="40"/>
      <c r="L597" s="43"/>
      <c r="M597" s="197"/>
      <c r="N597" s="198"/>
      <c r="O597" s="68"/>
      <c r="P597" s="68"/>
      <c r="Q597" s="68"/>
      <c r="R597" s="68"/>
      <c r="S597" s="68"/>
      <c r="T597" s="68"/>
      <c r="U597" s="69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T597" s="21" t="s">
        <v>703</v>
      </c>
      <c r="AU597" s="21" t="s">
        <v>83</v>
      </c>
    </row>
    <row r="598" spans="1:65" s="13" customFormat="1" ht="11.25">
      <c r="B598" s="201"/>
      <c r="C598" s="202"/>
      <c r="D598" s="194" t="s">
        <v>221</v>
      </c>
      <c r="E598" s="203" t="s">
        <v>18</v>
      </c>
      <c r="F598" s="204" t="s">
        <v>1495</v>
      </c>
      <c r="G598" s="202"/>
      <c r="H598" s="203" t="s">
        <v>18</v>
      </c>
      <c r="I598" s="205"/>
      <c r="J598" s="202"/>
      <c r="K598" s="202"/>
      <c r="L598" s="206"/>
      <c r="M598" s="207"/>
      <c r="N598" s="208"/>
      <c r="O598" s="208"/>
      <c r="P598" s="208"/>
      <c r="Q598" s="208"/>
      <c r="R598" s="208"/>
      <c r="S598" s="208"/>
      <c r="T598" s="208"/>
      <c r="U598" s="209"/>
      <c r="AT598" s="210" t="s">
        <v>221</v>
      </c>
      <c r="AU598" s="210" t="s">
        <v>83</v>
      </c>
      <c r="AV598" s="13" t="s">
        <v>76</v>
      </c>
      <c r="AW598" s="13" t="s">
        <v>33</v>
      </c>
      <c r="AX598" s="13" t="s">
        <v>71</v>
      </c>
      <c r="AY598" s="210" t="s">
        <v>208</v>
      </c>
    </row>
    <row r="599" spans="1:65" s="13" customFormat="1" ht="11.25">
      <c r="B599" s="201"/>
      <c r="C599" s="202"/>
      <c r="D599" s="194" t="s">
        <v>221</v>
      </c>
      <c r="E599" s="203" t="s">
        <v>18</v>
      </c>
      <c r="F599" s="204" t="s">
        <v>1496</v>
      </c>
      <c r="G599" s="202"/>
      <c r="H599" s="203" t="s">
        <v>18</v>
      </c>
      <c r="I599" s="205"/>
      <c r="J599" s="202"/>
      <c r="K599" s="202"/>
      <c r="L599" s="206"/>
      <c r="M599" s="207"/>
      <c r="N599" s="208"/>
      <c r="O599" s="208"/>
      <c r="P599" s="208"/>
      <c r="Q599" s="208"/>
      <c r="R599" s="208"/>
      <c r="S599" s="208"/>
      <c r="T599" s="208"/>
      <c r="U599" s="209"/>
      <c r="AT599" s="210" t="s">
        <v>221</v>
      </c>
      <c r="AU599" s="210" t="s">
        <v>83</v>
      </c>
      <c r="AV599" s="13" t="s">
        <v>76</v>
      </c>
      <c r="AW599" s="13" t="s">
        <v>33</v>
      </c>
      <c r="AX599" s="13" t="s">
        <v>71</v>
      </c>
      <c r="AY599" s="210" t="s">
        <v>208</v>
      </c>
    </row>
    <row r="600" spans="1:65" s="14" customFormat="1" ht="11.25">
      <c r="B600" s="211"/>
      <c r="C600" s="212"/>
      <c r="D600" s="194" t="s">
        <v>221</v>
      </c>
      <c r="E600" s="213" t="s">
        <v>18</v>
      </c>
      <c r="F600" s="214" t="s">
        <v>80</v>
      </c>
      <c r="G600" s="212"/>
      <c r="H600" s="215">
        <v>2</v>
      </c>
      <c r="I600" s="216"/>
      <c r="J600" s="212"/>
      <c r="K600" s="212"/>
      <c r="L600" s="217"/>
      <c r="M600" s="218"/>
      <c r="N600" s="219"/>
      <c r="O600" s="219"/>
      <c r="P600" s="219"/>
      <c r="Q600" s="219"/>
      <c r="R600" s="219"/>
      <c r="S600" s="219"/>
      <c r="T600" s="219"/>
      <c r="U600" s="220"/>
      <c r="AT600" s="221" t="s">
        <v>221</v>
      </c>
      <c r="AU600" s="221" t="s">
        <v>83</v>
      </c>
      <c r="AV600" s="14" t="s">
        <v>80</v>
      </c>
      <c r="AW600" s="14" t="s">
        <v>33</v>
      </c>
      <c r="AX600" s="14" t="s">
        <v>71</v>
      </c>
      <c r="AY600" s="221" t="s">
        <v>208</v>
      </c>
    </row>
    <row r="601" spans="1:65" s="13" customFormat="1" ht="11.25">
      <c r="B601" s="201"/>
      <c r="C601" s="202"/>
      <c r="D601" s="194" t="s">
        <v>221</v>
      </c>
      <c r="E601" s="203" t="s">
        <v>18</v>
      </c>
      <c r="F601" s="204" t="s">
        <v>1497</v>
      </c>
      <c r="G601" s="202"/>
      <c r="H601" s="203" t="s">
        <v>18</v>
      </c>
      <c r="I601" s="205"/>
      <c r="J601" s="202"/>
      <c r="K601" s="202"/>
      <c r="L601" s="206"/>
      <c r="M601" s="207"/>
      <c r="N601" s="208"/>
      <c r="O601" s="208"/>
      <c r="P601" s="208"/>
      <c r="Q601" s="208"/>
      <c r="R601" s="208"/>
      <c r="S601" s="208"/>
      <c r="T601" s="208"/>
      <c r="U601" s="209"/>
      <c r="AT601" s="210" t="s">
        <v>221</v>
      </c>
      <c r="AU601" s="210" t="s">
        <v>83</v>
      </c>
      <c r="AV601" s="13" t="s">
        <v>76</v>
      </c>
      <c r="AW601" s="13" t="s">
        <v>33</v>
      </c>
      <c r="AX601" s="13" t="s">
        <v>71</v>
      </c>
      <c r="AY601" s="210" t="s">
        <v>208</v>
      </c>
    </row>
    <row r="602" spans="1:65" s="14" customFormat="1" ht="11.25">
      <c r="B602" s="211"/>
      <c r="C602" s="212"/>
      <c r="D602" s="194" t="s">
        <v>221</v>
      </c>
      <c r="E602" s="213" t="s">
        <v>18</v>
      </c>
      <c r="F602" s="214" t="s">
        <v>89</v>
      </c>
      <c r="G602" s="212"/>
      <c r="H602" s="215">
        <v>4</v>
      </c>
      <c r="I602" s="216"/>
      <c r="J602" s="212"/>
      <c r="K602" s="212"/>
      <c r="L602" s="217"/>
      <c r="M602" s="218"/>
      <c r="N602" s="219"/>
      <c r="O602" s="219"/>
      <c r="P602" s="219"/>
      <c r="Q602" s="219"/>
      <c r="R602" s="219"/>
      <c r="S602" s="219"/>
      <c r="T602" s="219"/>
      <c r="U602" s="220"/>
      <c r="AT602" s="221" t="s">
        <v>221</v>
      </c>
      <c r="AU602" s="221" t="s">
        <v>83</v>
      </c>
      <c r="AV602" s="14" t="s">
        <v>80</v>
      </c>
      <c r="AW602" s="14" t="s">
        <v>33</v>
      </c>
      <c r="AX602" s="14" t="s">
        <v>71</v>
      </c>
      <c r="AY602" s="221" t="s">
        <v>208</v>
      </c>
    </row>
    <row r="603" spans="1:65" s="16" customFormat="1" ht="11.25">
      <c r="B603" s="233"/>
      <c r="C603" s="234"/>
      <c r="D603" s="194" t="s">
        <v>221</v>
      </c>
      <c r="E603" s="235" t="s">
        <v>18</v>
      </c>
      <c r="F603" s="236" t="s">
        <v>247</v>
      </c>
      <c r="G603" s="234"/>
      <c r="H603" s="237">
        <v>6</v>
      </c>
      <c r="I603" s="238"/>
      <c r="J603" s="234"/>
      <c r="K603" s="234"/>
      <c r="L603" s="239"/>
      <c r="M603" s="240"/>
      <c r="N603" s="241"/>
      <c r="O603" s="241"/>
      <c r="P603" s="241"/>
      <c r="Q603" s="241"/>
      <c r="R603" s="241"/>
      <c r="S603" s="241"/>
      <c r="T603" s="241"/>
      <c r="U603" s="242"/>
      <c r="AT603" s="243" t="s">
        <v>221</v>
      </c>
      <c r="AU603" s="243" t="s">
        <v>83</v>
      </c>
      <c r="AV603" s="16" t="s">
        <v>89</v>
      </c>
      <c r="AW603" s="16" t="s">
        <v>33</v>
      </c>
      <c r="AX603" s="16" t="s">
        <v>76</v>
      </c>
      <c r="AY603" s="243" t="s">
        <v>208</v>
      </c>
    </row>
    <row r="604" spans="1:65" s="2" customFormat="1" ht="33" customHeight="1">
      <c r="A604" s="38"/>
      <c r="B604" s="39"/>
      <c r="C604" s="249" t="s">
        <v>729</v>
      </c>
      <c r="D604" s="249" t="s">
        <v>1397</v>
      </c>
      <c r="E604" s="250" t="s">
        <v>1515</v>
      </c>
      <c r="F604" s="251" t="s">
        <v>1516</v>
      </c>
      <c r="G604" s="252" t="s">
        <v>402</v>
      </c>
      <c r="H604" s="253">
        <v>10</v>
      </c>
      <c r="I604" s="254"/>
      <c r="J604" s="253">
        <f>ROUND(I604*H604,2)</f>
        <v>0</v>
      </c>
      <c r="K604" s="251" t="s">
        <v>18</v>
      </c>
      <c r="L604" s="255"/>
      <c r="M604" s="256" t="s">
        <v>18</v>
      </c>
      <c r="N604" s="257" t="s">
        <v>42</v>
      </c>
      <c r="O604" s="68"/>
      <c r="P604" s="190">
        <f>O604*H604</f>
        <v>0</v>
      </c>
      <c r="Q604" s="190">
        <v>1.2489999999999999E-2</v>
      </c>
      <c r="R604" s="190">
        <f>Q604*H604</f>
        <v>0.1249</v>
      </c>
      <c r="S604" s="190">
        <v>0</v>
      </c>
      <c r="T604" s="190">
        <f>S604*H604</f>
        <v>0</v>
      </c>
      <c r="U604" s="191" t="s">
        <v>18</v>
      </c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R604" s="192" t="s">
        <v>124</v>
      </c>
      <c r="AT604" s="192" t="s">
        <v>1397</v>
      </c>
      <c r="AU604" s="192" t="s">
        <v>83</v>
      </c>
      <c r="AY604" s="21" t="s">
        <v>208</v>
      </c>
      <c r="BE604" s="193">
        <f>IF(N604="základní",J604,0)</f>
        <v>0</v>
      </c>
      <c r="BF604" s="193">
        <f>IF(N604="snížená",J604,0)</f>
        <v>0</v>
      </c>
      <c r="BG604" s="193">
        <f>IF(N604="zákl. přenesená",J604,0)</f>
        <v>0</v>
      </c>
      <c r="BH604" s="193">
        <f>IF(N604="sníž. přenesená",J604,0)</f>
        <v>0</v>
      </c>
      <c r="BI604" s="193">
        <f>IF(N604="nulová",J604,0)</f>
        <v>0</v>
      </c>
      <c r="BJ604" s="21" t="s">
        <v>76</v>
      </c>
      <c r="BK604" s="193">
        <f>ROUND(I604*H604,2)</f>
        <v>0</v>
      </c>
      <c r="BL604" s="21" t="s">
        <v>89</v>
      </c>
      <c r="BM604" s="192" t="s">
        <v>1517</v>
      </c>
    </row>
    <row r="605" spans="1:65" s="2" customFormat="1" ht="19.5">
      <c r="A605" s="38"/>
      <c r="B605" s="39"/>
      <c r="C605" s="40"/>
      <c r="D605" s="194" t="s">
        <v>217</v>
      </c>
      <c r="E605" s="40"/>
      <c r="F605" s="195" t="s">
        <v>1516</v>
      </c>
      <c r="G605" s="40"/>
      <c r="H605" s="40"/>
      <c r="I605" s="196"/>
      <c r="J605" s="40"/>
      <c r="K605" s="40"/>
      <c r="L605" s="43"/>
      <c r="M605" s="197"/>
      <c r="N605" s="198"/>
      <c r="O605" s="68"/>
      <c r="P605" s="68"/>
      <c r="Q605" s="68"/>
      <c r="R605" s="68"/>
      <c r="S605" s="68"/>
      <c r="T605" s="68"/>
      <c r="U605" s="69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T605" s="21" t="s">
        <v>217</v>
      </c>
      <c r="AU605" s="21" t="s">
        <v>83</v>
      </c>
    </row>
    <row r="606" spans="1:65" s="2" customFormat="1" ht="29.25">
      <c r="A606" s="38"/>
      <c r="B606" s="39"/>
      <c r="C606" s="40"/>
      <c r="D606" s="194" t="s">
        <v>703</v>
      </c>
      <c r="E606" s="40"/>
      <c r="F606" s="244" t="s">
        <v>1518</v>
      </c>
      <c r="G606" s="40"/>
      <c r="H606" s="40"/>
      <c r="I606" s="196"/>
      <c r="J606" s="40"/>
      <c r="K606" s="40"/>
      <c r="L606" s="43"/>
      <c r="M606" s="197"/>
      <c r="N606" s="198"/>
      <c r="O606" s="68"/>
      <c r="P606" s="68"/>
      <c r="Q606" s="68"/>
      <c r="R606" s="68"/>
      <c r="S606" s="68"/>
      <c r="T606" s="68"/>
      <c r="U606" s="69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T606" s="21" t="s">
        <v>703</v>
      </c>
      <c r="AU606" s="21" t="s">
        <v>83</v>
      </c>
    </row>
    <row r="607" spans="1:65" s="13" customFormat="1" ht="11.25">
      <c r="B607" s="201"/>
      <c r="C607" s="202"/>
      <c r="D607" s="194" t="s">
        <v>221</v>
      </c>
      <c r="E607" s="203" t="s">
        <v>18</v>
      </c>
      <c r="F607" s="204" t="s">
        <v>1498</v>
      </c>
      <c r="G607" s="202"/>
      <c r="H607" s="203" t="s">
        <v>18</v>
      </c>
      <c r="I607" s="205"/>
      <c r="J607" s="202"/>
      <c r="K607" s="202"/>
      <c r="L607" s="206"/>
      <c r="M607" s="207"/>
      <c r="N607" s="208"/>
      <c r="O607" s="208"/>
      <c r="P607" s="208"/>
      <c r="Q607" s="208"/>
      <c r="R607" s="208"/>
      <c r="S607" s="208"/>
      <c r="T607" s="208"/>
      <c r="U607" s="209"/>
      <c r="AT607" s="210" t="s">
        <v>221</v>
      </c>
      <c r="AU607" s="210" t="s">
        <v>83</v>
      </c>
      <c r="AV607" s="13" t="s">
        <v>76</v>
      </c>
      <c r="AW607" s="13" t="s">
        <v>33</v>
      </c>
      <c r="AX607" s="13" t="s">
        <v>71</v>
      </c>
      <c r="AY607" s="210" t="s">
        <v>208</v>
      </c>
    </row>
    <row r="608" spans="1:65" s="13" customFormat="1" ht="11.25">
      <c r="B608" s="201"/>
      <c r="C608" s="202"/>
      <c r="D608" s="194" t="s">
        <v>221</v>
      </c>
      <c r="E608" s="203" t="s">
        <v>18</v>
      </c>
      <c r="F608" s="204" t="s">
        <v>1519</v>
      </c>
      <c r="G608" s="202"/>
      <c r="H608" s="203" t="s">
        <v>18</v>
      </c>
      <c r="I608" s="205"/>
      <c r="J608" s="202"/>
      <c r="K608" s="202"/>
      <c r="L608" s="206"/>
      <c r="M608" s="207"/>
      <c r="N608" s="208"/>
      <c r="O608" s="208"/>
      <c r="P608" s="208"/>
      <c r="Q608" s="208"/>
      <c r="R608" s="208"/>
      <c r="S608" s="208"/>
      <c r="T608" s="208"/>
      <c r="U608" s="209"/>
      <c r="AT608" s="210" t="s">
        <v>221</v>
      </c>
      <c r="AU608" s="210" t="s">
        <v>83</v>
      </c>
      <c r="AV608" s="13" t="s">
        <v>76</v>
      </c>
      <c r="AW608" s="13" t="s">
        <v>33</v>
      </c>
      <c r="AX608" s="13" t="s">
        <v>71</v>
      </c>
      <c r="AY608" s="210" t="s">
        <v>208</v>
      </c>
    </row>
    <row r="609" spans="1:65" s="14" customFormat="1" ht="11.25">
      <c r="B609" s="211"/>
      <c r="C609" s="212"/>
      <c r="D609" s="194" t="s">
        <v>221</v>
      </c>
      <c r="E609" s="213" t="s">
        <v>18</v>
      </c>
      <c r="F609" s="214" t="s">
        <v>83</v>
      </c>
      <c r="G609" s="212"/>
      <c r="H609" s="215">
        <v>3</v>
      </c>
      <c r="I609" s="216"/>
      <c r="J609" s="212"/>
      <c r="K609" s="212"/>
      <c r="L609" s="217"/>
      <c r="M609" s="218"/>
      <c r="N609" s="219"/>
      <c r="O609" s="219"/>
      <c r="P609" s="219"/>
      <c r="Q609" s="219"/>
      <c r="R609" s="219"/>
      <c r="S609" s="219"/>
      <c r="T609" s="219"/>
      <c r="U609" s="220"/>
      <c r="AT609" s="221" t="s">
        <v>221</v>
      </c>
      <c r="AU609" s="221" t="s">
        <v>83</v>
      </c>
      <c r="AV609" s="14" t="s">
        <v>80</v>
      </c>
      <c r="AW609" s="14" t="s">
        <v>33</v>
      </c>
      <c r="AX609" s="14" t="s">
        <v>71</v>
      </c>
      <c r="AY609" s="221" t="s">
        <v>208</v>
      </c>
    </row>
    <row r="610" spans="1:65" s="13" customFormat="1" ht="11.25">
      <c r="B610" s="201"/>
      <c r="C610" s="202"/>
      <c r="D610" s="194" t="s">
        <v>221</v>
      </c>
      <c r="E610" s="203" t="s">
        <v>18</v>
      </c>
      <c r="F610" s="204" t="s">
        <v>1499</v>
      </c>
      <c r="G610" s="202"/>
      <c r="H610" s="203" t="s">
        <v>18</v>
      </c>
      <c r="I610" s="205"/>
      <c r="J610" s="202"/>
      <c r="K610" s="202"/>
      <c r="L610" s="206"/>
      <c r="M610" s="207"/>
      <c r="N610" s="208"/>
      <c r="O610" s="208"/>
      <c r="P610" s="208"/>
      <c r="Q610" s="208"/>
      <c r="R610" s="208"/>
      <c r="S610" s="208"/>
      <c r="T610" s="208"/>
      <c r="U610" s="209"/>
      <c r="AT610" s="210" t="s">
        <v>221</v>
      </c>
      <c r="AU610" s="210" t="s">
        <v>83</v>
      </c>
      <c r="AV610" s="13" t="s">
        <v>76</v>
      </c>
      <c r="AW610" s="13" t="s">
        <v>33</v>
      </c>
      <c r="AX610" s="13" t="s">
        <v>71</v>
      </c>
      <c r="AY610" s="210" t="s">
        <v>208</v>
      </c>
    </row>
    <row r="611" spans="1:65" s="13" customFormat="1" ht="11.25">
      <c r="B611" s="201"/>
      <c r="C611" s="202"/>
      <c r="D611" s="194" t="s">
        <v>221</v>
      </c>
      <c r="E611" s="203" t="s">
        <v>18</v>
      </c>
      <c r="F611" s="204" t="s">
        <v>1520</v>
      </c>
      <c r="G611" s="202"/>
      <c r="H611" s="203" t="s">
        <v>18</v>
      </c>
      <c r="I611" s="205"/>
      <c r="J611" s="202"/>
      <c r="K611" s="202"/>
      <c r="L611" s="206"/>
      <c r="M611" s="207"/>
      <c r="N611" s="208"/>
      <c r="O611" s="208"/>
      <c r="P611" s="208"/>
      <c r="Q611" s="208"/>
      <c r="R611" s="208"/>
      <c r="S611" s="208"/>
      <c r="T611" s="208"/>
      <c r="U611" s="209"/>
      <c r="AT611" s="210" t="s">
        <v>221</v>
      </c>
      <c r="AU611" s="210" t="s">
        <v>83</v>
      </c>
      <c r="AV611" s="13" t="s">
        <v>76</v>
      </c>
      <c r="AW611" s="13" t="s">
        <v>33</v>
      </c>
      <c r="AX611" s="13" t="s">
        <v>71</v>
      </c>
      <c r="AY611" s="210" t="s">
        <v>208</v>
      </c>
    </row>
    <row r="612" spans="1:65" s="14" customFormat="1" ht="11.25">
      <c r="B612" s="211"/>
      <c r="C612" s="212"/>
      <c r="D612" s="194" t="s">
        <v>221</v>
      </c>
      <c r="E612" s="213" t="s">
        <v>18</v>
      </c>
      <c r="F612" s="214" t="s">
        <v>121</v>
      </c>
      <c r="G612" s="212"/>
      <c r="H612" s="215">
        <v>7</v>
      </c>
      <c r="I612" s="216"/>
      <c r="J612" s="212"/>
      <c r="K612" s="212"/>
      <c r="L612" s="217"/>
      <c r="M612" s="218"/>
      <c r="N612" s="219"/>
      <c r="O612" s="219"/>
      <c r="P612" s="219"/>
      <c r="Q612" s="219"/>
      <c r="R612" s="219"/>
      <c r="S612" s="219"/>
      <c r="T612" s="219"/>
      <c r="U612" s="220"/>
      <c r="AT612" s="221" t="s">
        <v>221</v>
      </c>
      <c r="AU612" s="221" t="s">
        <v>83</v>
      </c>
      <c r="AV612" s="14" t="s">
        <v>80</v>
      </c>
      <c r="AW612" s="14" t="s">
        <v>33</v>
      </c>
      <c r="AX612" s="14" t="s">
        <v>71</v>
      </c>
      <c r="AY612" s="221" t="s">
        <v>208</v>
      </c>
    </row>
    <row r="613" spans="1:65" s="16" customFormat="1" ht="11.25">
      <c r="B613" s="233"/>
      <c r="C613" s="234"/>
      <c r="D613" s="194" t="s">
        <v>221</v>
      </c>
      <c r="E613" s="235" t="s">
        <v>18</v>
      </c>
      <c r="F613" s="236" t="s">
        <v>247</v>
      </c>
      <c r="G613" s="234"/>
      <c r="H613" s="237">
        <v>10</v>
      </c>
      <c r="I613" s="238"/>
      <c r="J613" s="234"/>
      <c r="K613" s="234"/>
      <c r="L613" s="239"/>
      <c r="M613" s="240"/>
      <c r="N613" s="241"/>
      <c r="O613" s="241"/>
      <c r="P613" s="241"/>
      <c r="Q613" s="241"/>
      <c r="R613" s="241"/>
      <c r="S613" s="241"/>
      <c r="T613" s="241"/>
      <c r="U613" s="242"/>
      <c r="AT613" s="243" t="s">
        <v>221</v>
      </c>
      <c r="AU613" s="243" t="s">
        <v>83</v>
      </c>
      <c r="AV613" s="16" t="s">
        <v>89</v>
      </c>
      <c r="AW613" s="16" t="s">
        <v>33</v>
      </c>
      <c r="AX613" s="16" t="s">
        <v>76</v>
      </c>
      <c r="AY613" s="243" t="s">
        <v>208</v>
      </c>
    </row>
    <row r="614" spans="1:65" s="2" customFormat="1" ht="33" customHeight="1">
      <c r="A614" s="38"/>
      <c r="B614" s="39"/>
      <c r="C614" s="249" t="s">
        <v>735</v>
      </c>
      <c r="D614" s="249" t="s">
        <v>1397</v>
      </c>
      <c r="E614" s="250" t="s">
        <v>1521</v>
      </c>
      <c r="F614" s="251" t="s">
        <v>1522</v>
      </c>
      <c r="G614" s="252" t="s">
        <v>402</v>
      </c>
      <c r="H614" s="253">
        <v>1</v>
      </c>
      <c r="I614" s="254"/>
      <c r="J614" s="253">
        <f>ROUND(I614*H614,2)</f>
        <v>0</v>
      </c>
      <c r="K614" s="251" t="s">
        <v>18</v>
      </c>
      <c r="L614" s="255"/>
      <c r="M614" s="256" t="s">
        <v>18</v>
      </c>
      <c r="N614" s="257" t="s">
        <v>42</v>
      </c>
      <c r="O614" s="68"/>
      <c r="P614" s="190">
        <f>O614*H614</f>
        <v>0</v>
      </c>
      <c r="Q614" s="190">
        <v>1.4579999999999999E-2</v>
      </c>
      <c r="R614" s="190">
        <f>Q614*H614</f>
        <v>1.4579999999999999E-2</v>
      </c>
      <c r="S614" s="190">
        <v>0</v>
      </c>
      <c r="T614" s="190">
        <f>S614*H614</f>
        <v>0</v>
      </c>
      <c r="U614" s="191" t="s">
        <v>18</v>
      </c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R614" s="192" t="s">
        <v>124</v>
      </c>
      <c r="AT614" s="192" t="s">
        <v>1397</v>
      </c>
      <c r="AU614" s="192" t="s">
        <v>83</v>
      </c>
      <c r="AY614" s="21" t="s">
        <v>208</v>
      </c>
      <c r="BE614" s="193">
        <f>IF(N614="základní",J614,0)</f>
        <v>0</v>
      </c>
      <c r="BF614" s="193">
        <f>IF(N614="snížená",J614,0)</f>
        <v>0</v>
      </c>
      <c r="BG614" s="193">
        <f>IF(N614="zákl. přenesená",J614,0)</f>
        <v>0</v>
      </c>
      <c r="BH614" s="193">
        <f>IF(N614="sníž. přenesená",J614,0)</f>
        <v>0</v>
      </c>
      <c r="BI614" s="193">
        <f>IF(N614="nulová",J614,0)</f>
        <v>0</v>
      </c>
      <c r="BJ614" s="21" t="s">
        <v>76</v>
      </c>
      <c r="BK614" s="193">
        <f>ROUND(I614*H614,2)</f>
        <v>0</v>
      </c>
      <c r="BL614" s="21" t="s">
        <v>89</v>
      </c>
      <c r="BM614" s="192" t="s">
        <v>1523</v>
      </c>
    </row>
    <row r="615" spans="1:65" s="2" customFormat="1" ht="19.5">
      <c r="A615" s="38"/>
      <c r="B615" s="39"/>
      <c r="C615" s="40"/>
      <c r="D615" s="194" t="s">
        <v>217</v>
      </c>
      <c r="E615" s="40"/>
      <c r="F615" s="195" t="s">
        <v>1522</v>
      </c>
      <c r="G615" s="40"/>
      <c r="H615" s="40"/>
      <c r="I615" s="196"/>
      <c r="J615" s="40"/>
      <c r="K615" s="40"/>
      <c r="L615" s="43"/>
      <c r="M615" s="197"/>
      <c r="N615" s="198"/>
      <c r="O615" s="68"/>
      <c r="P615" s="68"/>
      <c r="Q615" s="68"/>
      <c r="R615" s="68"/>
      <c r="S615" s="68"/>
      <c r="T615" s="68"/>
      <c r="U615" s="69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T615" s="21" t="s">
        <v>217</v>
      </c>
      <c r="AU615" s="21" t="s">
        <v>83</v>
      </c>
    </row>
    <row r="616" spans="1:65" s="2" customFormat="1" ht="19.5">
      <c r="A616" s="38"/>
      <c r="B616" s="39"/>
      <c r="C616" s="40"/>
      <c r="D616" s="194" t="s">
        <v>703</v>
      </c>
      <c r="E616" s="40"/>
      <c r="F616" s="244" t="s">
        <v>1514</v>
      </c>
      <c r="G616" s="40"/>
      <c r="H616" s="40"/>
      <c r="I616" s="196"/>
      <c r="J616" s="40"/>
      <c r="K616" s="40"/>
      <c r="L616" s="43"/>
      <c r="M616" s="197"/>
      <c r="N616" s="198"/>
      <c r="O616" s="68"/>
      <c r="P616" s="68"/>
      <c r="Q616" s="68"/>
      <c r="R616" s="68"/>
      <c r="S616" s="68"/>
      <c r="T616" s="68"/>
      <c r="U616" s="69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T616" s="21" t="s">
        <v>703</v>
      </c>
      <c r="AU616" s="21" t="s">
        <v>83</v>
      </c>
    </row>
    <row r="617" spans="1:65" s="13" customFormat="1" ht="11.25">
      <c r="B617" s="201"/>
      <c r="C617" s="202"/>
      <c r="D617" s="194" t="s">
        <v>221</v>
      </c>
      <c r="E617" s="203" t="s">
        <v>18</v>
      </c>
      <c r="F617" s="204" t="s">
        <v>1501</v>
      </c>
      <c r="G617" s="202"/>
      <c r="H617" s="203" t="s">
        <v>18</v>
      </c>
      <c r="I617" s="205"/>
      <c r="J617" s="202"/>
      <c r="K617" s="202"/>
      <c r="L617" s="206"/>
      <c r="M617" s="207"/>
      <c r="N617" s="208"/>
      <c r="O617" s="208"/>
      <c r="P617" s="208"/>
      <c r="Q617" s="208"/>
      <c r="R617" s="208"/>
      <c r="S617" s="208"/>
      <c r="T617" s="208"/>
      <c r="U617" s="209"/>
      <c r="AT617" s="210" t="s">
        <v>221</v>
      </c>
      <c r="AU617" s="210" t="s">
        <v>83</v>
      </c>
      <c r="AV617" s="13" t="s">
        <v>76</v>
      </c>
      <c r="AW617" s="13" t="s">
        <v>33</v>
      </c>
      <c r="AX617" s="13" t="s">
        <v>71</v>
      </c>
      <c r="AY617" s="210" t="s">
        <v>208</v>
      </c>
    </row>
    <row r="618" spans="1:65" s="13" customFormat="1" ht="11.25">
      <c r="B618" s="201"/>
      <c r="C618" s="202"/>
      <c r="D618" s="194" t="s">
        <v>221</v>
      </c>
      <c r="E618" s="203" t="s">
        <v>18</v>
      </c>
      <c r="F618" s="204" t="s">
        <v>1500</v>
      </c>
      <c r="G618" s="202"/>
      <c r="H618" s="203" t="s">
        <v>18</v>
      </c>
      <c r="I618" s="205"/>
      <c r="J618" s="202"/>
      <c r="K618" s="202"/>
      <c r="L618" s="206"/>
      <c r="M618" s="207"/>
      <c r="N618" s="208"/>
      <c r="O618" s="208"/>
      <c r="P618" s="208"/>
      <c r="Q618" s="208"/>
      <c r="R618" s="208"/>
      <c r="S618" s="208"/>
      <c r="T618" s="208"/>
      <c r="U618" s="209"/>
      <c r="AT618" s="210" t="s">
        <v>221</v>
      </c>
      <c r="AU618" s="210" t="s">
        <v>83</v>
      </c>
      <c r="AV618" s="13" t="s">
        <v>76</v>
      </c>
      <c r="AW618" s="13" t="s">
        <v>33</v>
      </c>
      <c r="AX618" s="13" t="s">
        <v>71</v>
      </c>
      <c r="AY618" s="210" t="s">
        <v>208</v>
      </c>
    </row>
    <row r="619" spans="1:65" s="14" customFormat="1" ht="11.25">
      <c r="B619" s="211"/>
      <c r="C619" s="212"/>
      <c r="D619" s="194" t="s">
        <v>221</v>
      </c>
      <c r="E619" s="213" t="s">
        <v>18</v>
      </c>
      <c r="F619" s="214" t="s">
        <v>76</v>
      </c>
      <c r="G619" s="212"/>
      <c r="H619" s="215">
        <v>1</v>
      </c>
      <c r="I619" s="216"/>
      <c r="J619" s="212"/>
      <c r="K619" s="212"/>
      <c r="L619" s="217"/>
      <c r="M619" s="218"/>
      <c r="N619" s="219"/>
      <c r="O619" s="219"/>
      <c r="P619" s="219"/>
      <c r="Q619" s="219"/>
      <c r="R619" s="219"/>
      <c r="S619" s="219"/>
      <c r="T619" s="219"/>
      <c r="U619" s="220"/>
      <c r="AT619" s="221" t="s">
        <v>221</v>
      </c>
      <c r="AU619" s="221" t="s">
        <v>83</v>
      </c>
      <c r="AV619" s="14" t="s">
        <v>80</v>
      </c>
      <c r="AW619" s="14" t="s">
        <v>33</v>
      </c>
      <c r="AX619" s="14" t="s">
        <v>71</v>
      </c>
      <c r="AY619" s="221" t="s">
        <v>208</v>
      </c>
    </row>
    <row r="620" spans="1:65" s="16" customFormat="1" ht="11.25">
      <c r="B620" s="233"/>
      <c r="C620" s="234"/>
      <c r="D620" s="194" t="s">
        <v>221</v>
      </c>
      <c r="E620" s="235" t="s">
        <v>18</v>
      </c>
      <c r="F620" s="236" t="s">
        <v>247</v>
      </c>
      <c r="G620" s="234"/>
      <c r="H620" s="237">
        <v>1</v>
      </c>
      <c r="I620" s="238"/>
      <c r="J620" s="234"/>
      <c r="K620" s="234"/>
      <c r="L620" s="239"/>
      <c r="M620" s="240"/>
      <c r="N620" s="241"/>
      <c r="O620" s="241"/>
      <c r="P620" s="241"/>
      <c r="Q620" s="241"/>
      <c r="R620" s="241"/>
      <c r="S620" s="241"/>
      <c r="T620" s="241"/>
      <c r="U620" s="242"/>
      <c r="AT620" s="243" t="s">
        <v>221</v>
      </c>
      <c r="AU620" s="243" t="s">
        <v>83</v>
      </c>
      <c r="AV620" s="16" t="s">
        <v>89</v>
      </c>
      <c r="AW620" s="16" t="s">
        <v>33</v>
      </c>
      <c r="AX620" s="16" t="s">
        <v>76</v>
      </c>
      <c r="AY620" s="243" t="s">
        <v>208</v>
      </c>
    </row>
    <row r="621" spans="1:65" s="2" customFormat="1" ht="33" customHeight="1">
      <c r="A621" s="38"/>
      <c r="B621" s="39"/>
      <c r="C621" s="249" t="s">
        <v>749</v>
      </c>
      <c r="D621" s="249" t="s">
        <v>1397</v>
      </c>
      <c r="E621" s="250" t="s">
        <v>1524</v>
      </c>
      <c r="F621" s="251" t="s">
        <v>1525</v>
      </c>
      <c r="G621" s="252" t="s">
        <v>402</v>
      </c>
      <c r="H621" s="253">
        <v>2</v>
      </c>
      <c r="I621" s="254"/>
      <c r="J621" s="253">
        <f>ROUND(I621*H621,2)</f>
        <v>0</v>
      </c>
      <c r="K621" s="251" t="s">
        <v>18</v>
      </c>
      <c r="L621" s="255"/>
      <c r="M621" s="256" t="s">
        <v>18</v>
      </c>
      <c r="N621" s="257" t="s">
        <v>42</v>
      </c>
      <c r="O621" s="68"/>
      <c r="P621" s="190">
        <f>O621*H621</f>
        <v>0</v>
      </c>
      <c r="Q621" s="190">
        <v>1.521E-2</v>
      </c>
      <c r="R621" s="190">
        <f>Q621*H621</f>
        <v>3.0419999999999999E-2</v>
      </c>
      <c r="S621" s="190">
        <v>0</v>
      </c>
      <c r="T621" s="190">
        <f>S621*H621</f>
        <v>0</v>
      </c>
      <c r="U621" s="191" t="s">
        <v>18</v>
      </c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R621" s="192" t="s">
        <v>124</v>
      </c>
      <c r="AT621" s="192" t="s">
        <v>1397</v>
      </c>
      <c r="AU621" s="192" t="s">
        <v>83</v>
      </c>
      <c r="AY621" s="21" t="s">
        <v>208</v>
      </c>
      <c r="BE621" s="193">
        <f>IF(N621="základní",J621,0)</f>
        <v>0</v>
      </c>
      <c r="BF621" s="193">
        <f>IF(N621="snížená",J621,0)</f>
        <v>0</v>
      </c>
      <c r="BG621" s="193">
        <f>IF(N621="zákl. přenesená",J621,0)</f>
        <v>0</v>
      </c>
      <c r="BH621" s="193">
        <f>IF(N621="sníž. přenesená",J621,0)</f>
        <v>0</v>
      </c>
      <c r="BI621" s="193">
        <f>IF(N621="nulová",J621,0)</f>
        <v>0</v>
      </c>
      <c r="BJ621" s="21" t="s">
        <v>76</v>
      </c>
      <c r="BK621" s="193">
        <f>ROUND(I621*H621,2)</f>
        <v>0</v>
      </c>
      <c r="BL621" s="21" t="s">
        <v>89</v>
      </c>
      <c r="BM621" s="192" t="s">
        <v>1526</v>
      </c>
    </row>
    <row r="622" spans="1:65" s="2" customFormat="1" ht="19.5">
      <c r="A622" s="38"/>
      <c r="B622" s="39"/>
      <c r="C622" s="40"/>
      <c r="D622" s="194" t="s">
        <v>217</v>
      </c>
      <c r="E622" s="40"/>
      <c r="F622" s="195" t="s">
        <v>1527</v>
      </c>
      <c r="G622" s="40"/>
      <c r="H622" s="40"/>
      <c r="I622" s="196"/>
      <c r="J622" s="40"/>
      <c r="K622" s="40"/>
      <c r="L622" s="43"/>
      <c r="M622" s="197"/>
      <c r="N622" s="198"/>
      <c r="O622" s="68"/>
      <c r="P622" s="68"/>
      <c r="Q622" s="68"/>
      <c r="R622" s="68"/>
      <c r="S622" s="68"/>
      <c r="T622" s="68"/>
      <c r="U622" s="69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T622" s="21" t="s">
        <v>217</v>
      </c>
      <c r="AU622" s="21" t="s">
        <v>83</v>
      </c>
    </row>
    <row r="623" spans="1:65" s="2" customFormat="1" ht="29.25">
      <c r="A623" s="38"/>
      <c r="B623" s="39"/>
      <c r="C623" s="40"/>
      <c r="D623" s="194" t="s">
        <v>703</v>
      </c>
      <c r="E623" s="40"/>
      <c r="F623" s="244" t="s">
        <v>1518</v>
      </c>
      <c r="G623" s="40"/>
      <c r="H623" s="40"/>
      <c r="I623" s="196"/>
      <c r="J623" s="40"/>
      <c r="K623" s="40"/>
      <c r="L623" s="43"/>
      <c r="M623" s="197"/>
      <c r="N623" s="198"/>
      <c r="O623" s="68"/>
      <c r="P623" s="68"/>
      <c r="Q623" s="68"/>
      <c r="R623" s="68"/>
      <c r="S623" s="68"/>
      <c r="T623" s="68"/>
      <c r="U623" s="69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T623" s="21" t="s">
        <v>703</v>
      </c>
      <c r="AU623" s="21" t="s">
        <v>83</v>
      </c>
    </row>
    <row r="624" spans="1:65" s="13" customFormat="1" ht="11.25">
      <c r="B624" s="201"/>
      <c r="C624" s="202"/>
      <c r="D624" s="194" t="s">
        <v>221</v>
      </c>
      <c r="E624" s="203" t="s">
        <v>18</v>
      </c>
      <c r="F624" s="204" t="s">
        <v>1528</v>
      </c>
      <c r="G624" s="202"/>
      <c r="H624" s="203" t="s">
        <v>18</v>
      </c>
      <c r="I624" s="205"/>
      <c r="J624" s="202"/>
      <c r="K624" s="202"/>
      <c r="L624" s="206"/>
      <c r="M624" s="207"/>
      <c r="N624" s="208"/>
      <c r="O624" s="208"/>
      <c r="P624" s="208"/>
      <c r="Q624" s="208"/>
      <c r="R624" s="208"/>
      <c r="S624" s="208"/>
      <c r="T624" s="208"/>
      <c r="U624" s="209"/>
      <c r="AT624" s="210" t="s">
        <v>221</v>
      </c>
      <c r="AU624" s="210" t="s">
        <v>83</v>
      </c>
      <c r="AV624" s="13" t="s">
        <v>76</v>
      </c>
      <c r="AW624" s="13" t="s">
        <v>33</v>
      </c>
      <c r="AX624" s="13" t="s">
        <v>71</v>
      </c>
      <c r="AY624" s="210" t="s">
        <v>208</v>
      </c>
    </row>
    <row r="625" spans="1:65" s="13" customFormat="1" ht="11.25">
      <c r="B625" s="201"/>
      <c r="C625" s="202"/>
      <c r="D625" s="194" t="s">
        <v>221</v>
      </c>
      <c r="E625" s="203" t="s">
        <v>18</v>
      </c>
      <c r="F625" s="204" t="s">
        <v>1500</v>
      </c>
      <c r="G625" s="202"/>
      <c r="H625" s="203" t="s">
        <v>18</v>
      </c>
      <c r="I625" s="205"/>
      <c r="J625" s="202"/>
      <c r="K625" s="202"/>
      <c r="L625" s="206"/>
      <c r="M625" s="207"/>
      <c r="N625" s="208"/>
      <c r="O625" s="208"/>
      <c r="P625" s="208"/>
      <c r="Q625" s="208"/>
      <c r="R625" s="208"/>
      <c r="S625" s="208"/>
      <c r="T625" s="208"/>
      <c r="U625" s="209"/>
      <c r="AT625" s="210" t="s">
        <v>221</v>
      </c>
      <c r="AU625" s="210" t="s">
        <v>83</v>
      </c>
      <c r="AV625" s="13" t="s">
        <v>76</v>
      </c>
      <c r="AW625" s="13" t="s">
        <v>33</v>
      </c>
      <c r="AX625" s="13" t="s">
        <v>71</v>
      </c>
      <c r="AY625" s="210" t="s">
        <v>208</v>
      </c>
    </row>
    <row r="626" spans="1:65" s="14" customFormat="1" ht="11.25">
      <c r="B626" s="211"/>
      <c r="C626" s="212"/>
      <c r="D626" s="194" t="s">
        <v>221</v>
      </c>
      <c r="E626" s="213" t="s">
        <v>18</v>
      </c>
      <c r="F626" s="214" t="s">
        <v>76</v>
      </c>
      <c r="G626" s="212"/>
      <c r="H626" s="215">
        <v>1</v>
      </c>
      <c r="I626" s="216"/>
      <c r="J626" s="212"/>
      <c r="K626" s="212"/>
      <c r="L626" s="217"/>
      <c r="M626" s="218"/>
      <c r="N626" s="219"/>
      <c r="O626" s="219"/>
      <c r="P626" s="219"/>
      <c r="Q626" s="219"/>
      <c r="R626" s="219"/>
      <c r="S626" s="219"/>
      <c r="T626" s="219"/>
      <c r="U626" s="220"/>
      <c r="AT626" s="221" t="s">
        <v>221</v>
      </c>
      <c r="AU626" s="221" t="s">
        <v>83</v>
      </c>
      <c r="AV626" s="14" t="s">
        <v>80</v>
      </c>
      <c r="AW626" s="14" t="s">
        <v>33</v>
      </c>
      <c r="AX626" s="14" t="s">
        <v>71</v>
      </c>
      <c r="AY626" s="221" t="s">
        <v>208</v>
      </c>
    </row>
    <row r="627" spans="1:65" s="13" customFormat="1" ht="11.25">
      <c r="B627" s="201"/>
      <c r="C627" s="202"/>
      <c r="D627" s="194" t="s">
        <v>221</v>
      </c>
      <c r="E627" s="203" t="s">
        <v>18</v>
      </c>
      <c r="F627" s="204" t="s">
        <v>1504</v>
      </c>
      <c r="G627" s="202"/>
      <c r="H627" s="203" t="s">
        <v>18</v>
      </c>
      <c r="I627" s="205"/>
      <c r="J627" s="202"/>
      <c r="K627" s="202"/>
      <c r="L627" s="206"/>
      <c r="M627" s="207"/>
      <c r="N627" s="208"/>
      <c r="O627" s="208"/>
      <c r="P627" s="208"/>
      <c r="Q627" s="208"/>
      <c r="R627" s="208"/>
      <c r="S627" s="208"/>
      <c r="T627" s="208"/>
      <c r="U627" s="209"/>
      <c r="AT627" s="210" t="s">
        <v>221</v>
      </c>
      <c r="AU627" s="210" t="s">
        <v>83</v>
      </c>
      <c r="AV627" s="13" t="s">
        <v>76</v>
      </c>
      <c r="AW627" s="13" t="s">
        <v>33</v>
      </c>
      <c r="AX627" s="13" t="s">
        <v>71</v>
      </c>
      <c r="AY627" s="210" t="s">
        <v>208</v>
      </c>
    </row>
    <row r="628" spans="1:65" s="13" customFormat="1" ht="11.25">
      <c r="B628" s="201"/>
      <c r="C628" s="202"/>
      <c r="D628" s="194" t="s">
        <v>221</v>
      </c>
      <c r="E628" s="203" t="s">
        <v>18</v>
      </c>
      <c r="F628" s="204" t="s">
        <v>1505</v>
      </c>
      <c r="G628" s="202"/>
      <c r="H628" s="203" t="s">
        <v>18</v>
      </c>
      <c r="I628" s="205"/>
      <c r="J628" s="202"/>
      <c r="K628" s="202"/>
      <c r="L628" s="206"/>
      <c r="M628" s="207"/>
      <c r="N628" s="208"/>
      <c r="O628" s="208"/>
      <c r="P628" s="208"/>
      <c r="Q628" s="208"/>
      <c r="R628" s="208"/>
      <c r="S628" s="208"/>
      <c r="T628" s="208"/>
      <c r="U628" s="209"/>
      <c r="AT628" s="210" t="s">
        <v>221</v>
      </c>
      <c r="AU628" s="210" t="s">
        <v>83</v>
      </c>
      <c r="AV628" s="13" t="s">
        <v>76</v>
      </c>
      <c r="AW628" s="13" t="s">
        <v>33</v>
      </c>
      <c r="AX628" s="13" t="s">
        <v>71</v>
      </c>
      <c r="AY628" s="210" t="s">
        <v>208</v>
      </c>
    </row>
    <row r="629" spans="1:65" s="14" customFormat="1" ht="11.25">
      <c r="B629" s="211"/>
      <c r="C629" s="212"/>
      <c r="D629" s="194" t="s">
        <v>221</v>
      </c>
      <c r="E629" s="213" t="s">
        <v>18</v>
      </c>
      <c r="F629" s="214" t="s">
        <v>76</v>
      </c>
      <c r="G629" s="212"/>
      <c r="H629" s="215">
        <v>1</v>
      </c>
      <c r="I629" s="216"/>
      <c r="J629" s="212"/>
      <c r="K629" s="212"/>
      <c r="L629" s="217"/>
      <c r="M629" s="218"/>
      <c r="N629" s="219"/>
      <c r="O629" s="219"/>
      <c r="P629" s="219"/>
      <c r="Q629" s="219"/>
      <c r="R629" s="219"/>
      <c r="S629" s="219"/>
      <c r="T629" s="219"/>
      <c r="U629" s="220"/>
      <c r="AT629" s="221" t="s">
        <v>221</v>
      </c>
      <c r="AU629" s="221" t="s">
        <v>83</v>
      </c>
      <c r="AV629" s="14" t="s">
        <v>80</v>
      </c>
      <c r="AW629" s="14" t="s">
        <v>33</v>
      </c>
      <c r="AX629" s="14" t="s">
        <v>71</v>
      </c>
      <c r="AY629" s="221" t="s">
        <v>208</v>
      </c>
    </row>
    <row r="630" spans="1:65" s="16" customFormat="1" ht="11.25">
      <c r="B630" s="233"/>
      <c r="C630" s="234"/>
      <c r="D630" s="194" t="s">
        <v>221</v>
      </c>
      <c r="E630" s="235" t="s">
        <v>18</v>
      </c>
      <c r="F630" s="236" t="s">
        <v>247</v>
      </c>
      <c r="G630" s="234"/>
      <c r="H630" s="237">
        <v>2</v>
      </c>
      <c r="I630" s="238"/>
      <c r="J630" s="234"/>
      <c r="K630" s="234"/>
      <c r="L630" s="239"/>
      <c r="M630" s="240"/>
      <c r="N630" s="241"/>
      <c r="O630" s="241"/>
      <c r="P630" s="241"/>
      <c r="Q630" s="241"/>
      <c r="R630" s="241"/>
      <c r="S630" s="241"/>
      <c r="T630" s="241"/>
      <c r="U630" s="242"/>
      <c r="AT630" s="243" t="s">
        <v>221</v>
      </c>
      <c r="AU630" s="243" t="s">
        <v>83</v>
      </c>
      <c r="AV630" s="16" t="s">
        <v>89</v>
      </c>
      <c r="AW630" s="16" t="s">
        <v>33</v>
      </c>
      <c r="AX630" s="16" t="s">
        <v>76</v>
      </c>
      <c r="AY630" s="243" t="s">
        <v>208</v>
      </c>
    </row>
    <row r="631" spans="1:65" s="2" customFormat="1" ht="33" customHeight="1">
      <c r="A631" s="38"/>
      <c r="B631" s="39"/>
      <c r="C631" s="249" t="s">
        <v>757</v>
      </c>
      <c r="D631" s="249" t="s">
        <v>1397</v>
      </c>
      <c r="E631" s="250" t="s">
        <v>1529</v>
      </c>
      <c r="F631" s="251" t="s">
        <v>1530</v>
      </c>
      <c r="G631" s="252" t="s">
        <v>402</v>
      </c>
      <c r="H631" s="253">
        <v>5</v>
      </c>
      <c r="I631" s="254"/>
      <c r="J631" s="253">
        <f>ROUND(I631*H631,2)</f>
        <v>0</v>
      </c>
      <c r="K631" s="251" t="s">
        <v>18</v>
      </c>
      <c r="L631" s="255"/>
      <c r="M631" s="256" t="s">
        <v>18</v>
      </c>
      <c r="N631" s="257" t="s">
        <v>42</v>
      </c>
      <c r="O631" s="68"/>
      <c r="P631" s="190">
        <f>O631*H631</f>
        <v>0</v>
      </c>
      <c r="Q631" s="190">
        <v>1.553E-2</v>
      </c>
      <c r="R631" s="190">
        <f>Q631*H631</f>
        <v>7.7649999999999997E-2</v>
      </c>
      <c r="S631" s="190">
        <v>0</v>
      </c>
      <c r="T631" s="190">
        <f>S631*H631</f>
        <v>0</v>
      </c>
      <c r="U631" s="191" t="s">
        <v>18</v>
      </c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R631" s="192" t="s">
        <v>124</v>
      </c>
      <c r="AT631" s="192" t="s">
        <v>1397</v>
      </c>
      <c r="AU631" s="192" t="s">
        <v>83</v>
      </c>
      <c r="AY631" s="21" t="s">
        <v>208</v>
      </c>
      <c r="BE631" s="193">
        <f>IF(N631="základní",J631,0)</f>
        <v>0</v>
      </c>
      <c r="BF631" s="193">
        <f>IF(N631="snížená",J631,0)</f>
        <v>0</v>
      </c>
      <c r="BG631" s="193">
        <f>IF(N631="zákl. přenesená",J631,0)</f>
        <v>0</v>
      </c>
      <c r="BH631" s="193">
        <f>IF(N631="sníž. přenesená",J631,0)</f>
        <v>0</v>
      </c>
      <c r="BI631" s="193">
        <f>IF(N631="nulová",J631,0)</f>
        <v>0</v>
      </c>
      <c r="BJ631" s="21" t="s">
        <v>76</v>
      </c>
      <c r="BK631" s="193">
        <f>ROUND(I631*H631,2)</f>
        <v>0</v>
      </c>
      <c r="BL631" s="21" t="s">
        <v>89</v>
      </c>
      <c r="BM631" s="192" t="s">
        <v>1531</v>
      </c>
    </row>
    <row r="632" spans="1:65" s="2" customFormat="1" ht="19.5">
      <c r="A632" s="38"/>
      <c r="B632" s="39"/>
      <c r="C632" s="40"/>
      <c r="D632" s="194" t="s">
        <v>217</v>
      </c>
      <c r="E632" s="40"/>
      <c r="F632" s="195" t="s">
        <v>1530</v>
      </c>
      <c r="G632" s="40"/>
      <c r="H632" s="40"/>
      <c r="I632" s="196"/>
      <c r="J632" s="40"/>
      <c r="K632" s="40"/>
      <c r="L632" s="43"/>
      <c r="M632" s="197"/>
      <c r="N632" s="198"/>
      <c r="O632" s="68"/>
      <c r="P632" s="68"/>
      <c r="Q632" s="68"/>
      <c r="R632" s="68"/>
      <c r="S632" s="68"/>
      <c r="T632" s="68"/>
      <c r="U632" s="69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T632" s="21" t="s">
        <v>217</v>
      </c>
      <c r="AU632" s="21" t="s">
        <v>83</v>
      </c>
    </row>
    <row r="633" spans="1:65" s="2" customFormat="1" ht="19.5">
      <c r="A633" s="38"/>
      <c r="B633" s="39"/>
      <c r="C633" s="40"/>
      <c r="D633" s="194" t="s">
        <v>703</v>
      </c>
      <c r="E633" s="40"/>
      <c r="F633" s="244" t="s">
        <v>1514</v>
      </c>
      <c r="G633" s="40"/>
      <c r="H633" s="40"/>
      <c r="I633" s="196"/>
      <c r="J633" s="40"/>
      <c r="K633" s="40"/>
      <c r="L633" s="43"/>
      <c r="M633" s="197"/>
      <c r="N633" s="198"/>
      <c r="O633" s="68"/>
      <c r="P633" s="68"/>
      <c r="Q633" s="68"/>
      <c r="R633" s="68"/>
      <c r="S633" s="68"/>
      <c r="T633" s="68"/>
      <c r="U633" s="69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T633" s="21" t="s">
        <v>703</v>
      </c>
      <c r="AU633" s="21" t="s">
        <v>83</v>
      </c>
    </row>
    <row r="634" spans="1:65" s="13" customFormat="1" ht="11.25">
      <c r="B634" s="201"/>
      <c r="C634" s="202"/>
      <c r="D634" s="194" t="s">
        <v>221</v>
      </c>
      <c r="E634" s="203" t="s">
        <v>18</v>
      </c>
      <c r="F634" s="204" t="s">
        <v>1506</v>
      </c>
      <c r="G634" s="202"/>
      <c r="H634" s="203" t="s">
        <v>18</v>
      </c>
      <c r="I634" s="205"/>
      <c r="J634" s="202"/>
      <c r="K634" s="202"/>
      <c r="L634" s="206"/>
      <c r="M634" s="207"/>
      <c r="N634" s="208"/>
      <c r="O634" s="208"/>
      <c r="P634" s="208"/>
      <c r="Q634" s="208"/>
      <c r="R634" s="208"/>
      <c r="S634" s="208"/>
      <c r="T634" s="208"/>
      <c r="U634" s="209"/>
      <c r="AT634" s="210" t="s">
        <v>221</v>
      </c>
      <c r="AU634" s="210" t="s">
        <v>83</v>
      </c>
      <c r="AV634" s="13" t="s">
        <v>76</v>
      </c>
      <c r="AW634" s="13" t="s">
        <v>33</v>
      </c>
      <c r="AX634" s="13" t="s">
        <v>71</v>
      </c>
      <c r="AY634" s="210" t="s">
        <v>208</v>
      </c>
    </row>
    <row r="635" spans="1:65" s="13" customFormat="1" ht="11.25">
      <c r="B635" s="201"/>
      <c r="C635" s="202"/>
      <c r="D635" s="194" t="s">
        <v>221</v>
      </c>
      <c r="E635" s="203" t="s">
        <v>18</v>
      </c>
      <c r="F635" s="204" t="s">
        <v>1505</v>
      </c>
      <c r="G635" s="202"/>
      <c r="H635" s="203" t="s">
        <v>18</v>
      </c>
      <c r="I635" s="205"/>
      <c r="J635" s="202"/>
      <c r="K635" s="202"/>
      <c r="L635" s="206"/>
      <c r="M635" s="207"/>
      <c r="N635" s="208"/>
      <c r="O635" s="208"/>
      <c r="P635" s="208"/>
      <c r="Q635" s="208"/>
      <c r="R635" s="208"/>
      <c r="S635" s="208"/>
      <c r="T635" s="208"/>
      <c r="U635" s="209"/>
      <c r="AT635" s="210" t="s">
        <v>221</v>
      </c>
      <c r="AU635" s="210" t="s">
        <v>83</v>
      </c>
      <c r="AV635" s="13" t="s">
        <v>76</v>
      </c>
      <c r="AW635" s="13" t="s">
        <v>33</v>
      </c>
      <c r="AX635" s="13" t="s">
        <v>71</v>
      </c>
      <c r="AY635" s="210" t="s">
        <v>208</v>
      </c>
    </row>
    <row r="636" spans="1:65" s="14" customFormat="1" ht="11.25">
      <c r="B636" s="211"/>
      <c r="C636" s="212"/>
      <c r="D636" s="194" t="s">
        <v>221</v>
      </c>
      <c r="E636" s="213" t="s">
        <v>18</v>
      </c>
      <c r="F636" s="214" t="s">
        <v>76</v>
      </c>
      <c r="G636" s="212"/>
      <c r="H636" s="215">
        <v>1</v>
      </c>
      <c r="I636" s="216"/>
      <c r="J636" s="212"/>
      <c r="K636" s="212"/>
      <c r="L636" s="217"/>
      <c r="M636" s="218"/>
      <c r="N636" s="219"/>
      <c r="O636" s="219"/>
      <c r="P636" s="219"/>
      <c r="Q636" s="219"/>
      <c r="R636" s="219"/>
      <c r="S636" s="219"/>
      <c r="T636" s="219"/>
      <c r="U636" s="220"/>
      <c r="AT636" s="221" t="s">
        <v>221</v>
      </c>
      <c r="AU636" s="221" t="s">
        <v>83</v>
      </c>
      <c r="AV636" s="14" t="s">
        <v>80</v>
      </c>
      <c r="AW636" s="14" t="s">
        <v>33</v>
      </c>
      <c r="AX636" s="14" t="s">
        <v>71</v>
      </c>
      <c r="AY636" s="221" t="s">
        <v>208</v>
      </c>
    </row>
    <row r="637" spans="1:65" s="13" customFormat="1" ht="11.25">
      <c r="B637" s="201"/>
      <c r="C637" s="202"/>
      <c r="D637" s="194" t="s">
        <v>221</v>
      </c>
      <c r="E637" s="203" t="s">
        <v>18</v>
      </c>
      <c r="F637" s="204" t="s">
        <v>1507</v>
      </c>
      <c r="G637" s="202"/>
      <c r="H637" s="203" t="s">
        <v>18</v>
      </c>
      <c r="I637" s="205"/>
      <c r="J637" s="202"/>
      <c r="K637" s="202"/>
      <c r="L637" s="206"/>
      <c r="M637" s="207"/>
      <c r="N637" s="208"/>
      <c r="O637" s="208"/>
      <c r="P637" s="208"/>
      <c r="Q637" s="208"/>
      <c r="R637" s="208"/>
      <c r="S637" s="208"/>
      <c r="T637" s="208"/>
      <c r="U637" s="209"/>
      <c r="AT637" s="210" t="s">
        <v>221</v>
      </c>
      <c r="AU637" s="210" t="s">
        <v>83</v>
      </c>
      <c r="AV637" s="13" t="s">
        <v>76</v>
      </c>
      <c r="AW637" s="13" t="s">
        <v>33</v>
      </c>
      <c r="AX637" s="13" t="s">
        <v>71</v>
      </c>
      <c r="AY637" s="210" t="s">
        <v>208</v>
      </c>
    </row>
    <row r="638" spans="1:65" s="13" customFormat="1" ht="11.25">
      <c r="B638" s="201"/>
      <c r="C638" s="202"/>
      <c r="D638" s="194" t="s">
        <v>221</v>
      </c>
      <c r="E638" s="203" t="s">
        <v>18</v>
      </c>
      <c r="F638" s="204" t="s">
        <v>1500</v>
      </c>
      <c r="G638" s="202"/>
      <c r="H638" s="203" t="s">
        <v>18</v>
      </c>
      <c r="I638" s="205"/>
      <c r="J638" s="202"/>
      <c r="K638" s="202"/>
      <c r="L638" s="206"/>
      <c r="M638" s="207"/>
      <c r="N638" s="208"/>
      <c r="O638" s="208"/>
      <c r="P638" s="208"/>
      <c r="Q638" s="208"/>
      <c r="R638" s="208"/>
      <c r="S638" s="208"/>
      <c r="T638" s="208"/>
      <c r="U638" s="209"/>
      <c r="AT638" s="210" t="s">
        <v>221</v>
      </c>
      <c r="AU638" s="210" t="s">
        <v>83</v>
      </c>
      <c r="AV638" s="13" t="s">
        <v>76</v>
      </c>
      <c r="AW638" s="13" t="s">
        <v>33</v>
      </c>
      <c r="AX638" s="13" t="s">
        <v>71</v>
      </c>
      <c r="AY638" s="210" t="s">
        <v>208</v>
      </c>
    </row>
    <row r="639" spans="1:65" s="14" customFormat="1" ht="11.25">
      <c r="B639" s="211"/>
      <c r="C639" s="212"/>
      <c r="D639" s="194" t="s">
        <v>221</v>
      </c>
      <c r="E639" s="213" t="s">
        <v>18</v>
      </c>
      <c r="F639" s="214" t="s">
        <v>76</v>
      </c>
      <c r="G639" s="212"/>
      <c r="H639" s="215">
        <v>1</v>
      </c>
      <c r="I639" s="216"/>
      <c r="J639" s="212"/>
      <c r="K639" s="212"/>
      <c r="L639" s="217"/>
      <c r="M639" s="218"/>
      <c r="N639" s="219"/>
      <c r="O639" s="219"/>
      <c r="P639" s="219"/>
      <c r="Q639" s="219"/>
      <c r="R639" s="219"/>
      <c r="S639" s="219"/>
      <c r="T639" s="219"/>
      <c r="U639" s="220"/>
      <c r="AT639" s="221" t="s">
        <v>221</v>
      </c>
      <c r="AU639" s="221" t="s">
        <v>83</v>
      </c>
      <c r="AV639" s="14" t="s">
        <v>80</v>
      </c>
      <c r="AW639" s="14" t="s">
        <v>33</v>
      </c>
      <c r="AX639" s="14" t="s">
        <v>71</v>
      </c>
      <c r="AY639" s="221" t="s">
        <v>208</v>
      </c>
    </row>
    <row r="640" spans="1:65" s="13" customFormat="1" ht="11.25">
      <c r="B640" s="201"/>
      <c r="C640" s="202"/>
      <c r="D640" s="194" t="s">
        <v>221</v>
      </c>
      <c r="E640" s="203" t="s">
        <v>18</v>
      </c>
      <c r="F640" s="204" t="s">
        <v>1508</v>
      </c>
      <c r="G640" s="202"/>
      <c r="H640" s="203" t="s">
        <v>18</v>
      </c>
      <c r="I640" s="205"/>
      <c r="J640" s="202"/>
      <c r="K640" s="202"/>
      <c r="L640" s="206"/>
      <c r="M640" s="207"/>
      <c r="N640" s="208"/>
      <c r="O640" s="208"/>
      <c r="P640" s="208"/>
      <c r="Q640" s="208"/>
      <c r="R640" s="208"/>
      <c r="S640" s="208"/>
      <c r="T640" s="208"/>
      <c r="U640" s="209"/>
      <c r="AT640" s="210" t="s">
        <v>221</v>
      </c>
      <c r="AU640" s="210" t="s">
        <v>83</v>
      </c>
      <c r="AV640" s="13" t="s">
        <v>76</v>
      </c>
      <c r="AW640" s="13" t="s">
        <v>33</v>
      </c>
      <c r="AX640" s="13" t="s">
        <v>71</v>
      </c>
      <c r="AY640" s="210" t="s">
        <v>208</v>
      </c>
    </row>
    <row r="641" spans="1:65" s="13" customFormat="1" ht="11.25">
      <c r="B641" s="201"/>
      <c r="C641" s="202"/>
      <c r="D641" s="194" t="s">
        <v>221</v>
      </c>
      <c r="E641" s="203" t="s">
        <v>18</v>
      </c>
      <c r="F641" s="204" t="s">
        <v>1505</v>
      </c>
      <c r="G641" s="202"/>
      <c r="H641" s="203" t="s">
        <v>18</v>
      </c>
      <c r="I641" s="205"/>
      <c r="J641" s="202"/>
      <c r="K641" s="202"/>
      <c r="L641" s="206"/>
      <c r="M641" s="207"/>
      <c r="N641" s="208"/>
      <c r="O641" s="208"/>
      <c r="P641" s="208"/>
      <c r="Q641" s="208"/>
      <c r="R641" s="208"/>
      <c r="S641" s="208"/>
      <c r="T641" s="208"/>
      <c r="U641" s="209"/>
      <c r="AT641" s="210" t="s">
        <v>221</v>
      </c>
      <c r="AU641" s="210" t="s">
        <v>83</v>
      </c>
      <c r="AV641" s="13" t="s">
        <v>76</v>
      </c>
      <c r="AW641" s="13" t="s">
        <v>33</v>
      </c>
      <c r="AX641" s="13" t="s">
        <v>71</v>
      </c>
      <c r="AY641" s="210" t="s">
        <v>208</v>
      </c>
    </row>
    <row r="642" spans="1:65" s="14" customFormat="1" ht="11.25">
      <c r="B642" s="211"/>
      <c r="C642" s="212"/>
      <c r="D642" s="194" t="s">
        <v>221</v>
      </c>
      <c r="E642" s="213" t="s">
        <v>18</v>
      </c>
      <c r="F642" s="214" t="s">
        <v>76</v>
      </c>
      <c r="G642" s="212"/>
      <c r="H642" s="215">
        <v>1</v>
      </c>
      <c r="I642" s="216"/>
      <c r="J642" s="212"/>
      <c r="K642" s="212"/>
      <c r="L642" s="217"/>
      <c r="M642" s="218"/>
      <c r="N642" s="219"/>
      <c r="O642" s="219"/>
      <c r="P642" s="219"/>
      <c r="Q642" s="219"/>
      <c r="R642" s="219"/>
      <c r="S642" s="219"/>
      <c r="T642" s="219"/>
      <c r="U642" s="220"/>
      <c r="AT642" s="221" t="s">
        <v>221</v>
      </c>
      <c r="AU642" s="221" t="s">
        <v>83</v>
      </c>
      <c r="AV642" s="14" t="s">
        <v>80</v>
      </c>
      <c r="AW642" s="14" t="s">
        <v>33</v>
      </c>
      <c r="AX642" s="14" t="s">
        <v>71</v>
      </c>
      <c r="AY642" s="221" t="s">
        <v>208</v>
      </c>
    </row>
    <row r="643" spans="1:65" s="13" customFormat="1" ht="11.25">
      <c r="B643" s="201"/>
      <c r="C643" s="202"/>
      <c r="D643" s="194" t="s">
        <v>221</v>
      </c>
      <c r="E643" s="203" t="s">
        <v>18</v>
      </c>
      <c r="F643" s="204" t="s">
        <v>1509</v>
      </c>
      <c r="G643" s="202"/>
      <c r="H643" s="203" t="s">
        <v>18</v>
      </c>
      <c r="I643" s="205"/>
      <c r="J643" s="202"/>
      <c r="K643" s="202"/>
      <c r="L643" s="206"/>
      <c r="M643" s="207"/>
      <c r="N643" s="208"/>
      <c r="O643" s="208"/>
      <c r="P643" s="208"/>
      <c r="Q643" s="208"/>
      <c r="R643" s="208"/>
      <c r="S643" s="208"/>
      <c r="T643" s="208"/>
      <c r="U643" s="209"/>
      <c r="AT643" s="210" t="s">
        <v>221</v>
      </c>
      <c r="AU643" s="210" t="s">
        <v>83</v>
      </c>
      <c r="AV643" s="13" t="s">
        <v>76</v>
      </c>
      <c r="AW643" s="13" t="s">
        <v>33</v>
      </c>
      <c r="AX643" s="13" t="s">
        <v>71</v>
      </c>
      <c r="AY643" s="210" t="s">
        <v>208</v>
      </c>
    </row>
    <row r="644" spans="1:65" s="13" customFormat="1" ht="11.25">
      <c r="B644" s="201"/>
      <c r="C644" s="202"/>
      <c r="D644" s="194" t="s">
        <v>221</v>
      </c>
      <c r="E644" s="203" t="s">
        <v>18</v>
      </c>
      <c r="F644" s="204" t="s">
        <v>1496</v>
      </c>
      <c r="G644" s="202"/>
      <c r="H644" s="203" t="s">
        <v>18</v>
      </c>
      <c r="I644" s="205"/>
      <c r="J644" s="202"/>
      <c r="K644" s="202"/>
      <c r="L644" s="206"/>
      <c r="M644" s="207"/>
      <c r="N644" s="208"/>
      <c r="O644" s="208"/>
      <c r="P644" s="208"/>
      <c r="Q644" s="208"/>
      <c r="R644" s="208"/>
      <c r="S644" s="208"/>
      <c r="T644" s="208"/>
      <c r="U644" s="209"/>
      <c r="AT644" s="210" t="s">
        <v>221</v>
      </c>
      <c r="AU644" s="210" t="s">
        <v>83</v>
      </c>
      <c r="AV644" s="13" t="s">
        <v>76</v>
      </c>
      <c r="AW644" s="13" t="s">
        <v>33</v>
      </c>
      <c r="AX644" s="13" t="s">
        <v>71</v>
      </c>
      <c r="AY644" s="210" t="s">
        <v>208</v>
      </c>
    </row>
    <row r="645" spans="1:65" s="14" customFormat="1" ht="11.25">
      <c r="B645" s="211"/>
      <c r="C645" s="212"/>
      <c r="D645" s="194" t="s">
        <v>221</v>
      </c>
      <c r="E645" s="213" t="s">
        <v>18</v>
      </c>
      <c r="F645" s="214" t="s">
        <v>80</v>
      </c>
      <c r="G645" s="212"/>
      <c r="H645" s="215">
        <v>2</v>
      </c>
      <c r="I645" s="216"/>
      <c r="J645" s="212"/>
      <c r="K645" s="212"/>
      <c r="L645" s="217"/>
      <c r="M645" s="218"/>
      <c r="N645" s="219"/>
      <c r="O645" s="219"/>
      <c r="P645" s="219"/>
      <c r="Q645" s="219"/>
      <c r="R645" s="219"/>
      <c r="S645" s="219"/>
      <c r="T645" s="219"/>
      <c r="U645" s="220"/>
      <c r="AT645" s="221" t="s">
        <v>221</v>
      </c>
      <c r="AU645" s="221" t="s">
        <v>83</v>
      </c>
      <c r="AV645" s="14" t="s">
        <v>80</v>
      </c>
      <c r="AW645" s="14" t="s">
        <v>33</v>
      </c>
      <c r="AX645" s="14" t="s">
        <v>71</v>
      </c>
      <c r="AY645" s="221" t="s">
        <v>208</v>
      </c>
    </row>
    <row r="646" spans="1:65" s="16" customFormat="1" ht="11.25">
      <c r="B646" s="233"/>
      <c r="C646" s="234"/>
      <c r="D646" s="194" t="s">
        <v>221</v>
      </c>
      <c r="E646" s="235" t="s">
        <v>18</v>
      </c>
      <c r="F646" s="236" t="s">
        <v>247</v>
      </c>
      <c r="G646" s="234"/>
      <c r="H646" s="237">
        <v>5</v>
      </c>
      <c r="I646" s="238"/>
      <c r="J646" s="234"/>
      <c r="K646" s="234"/>
      <c r="L646" s="239"/>
      <c r="M646" s="240"/>
      <c r="N646" s="241"/>
      <c r="O646" s="241"/>
      <c r="P646" s="241"/>
      <c r="Q646" s="241"/>
      <c r="R646" s="241"/>
      <c r="S646" s="241"/>
      <c r="T646" s="241"/>
      <c r="U646" s="242"/>
      <c r="AT646" s="243" t="s">
        <v>221</v>
      </c>
      <c r="AU646" s="243" t="s">
        <v>83</v>
      </c>
      <c r="AV646" s="16" t="s">
        <v>89</v>
      </c>
      <c r="AW646" s="16" t="s">
        <v>33</v>
      </c>
      <c r="AX646" s="16" t="s">
        <v>76</v>
      </c>
      <c r="AY646" s="243" t="s">
        <v>208</v>
      </c>
    </row>
    <row r="647" spans="1:65" s="2" customFormat="1" ht="24.2" customHeight="1">
      <c r="A647" s="38"/>
      <c r="B647" s="39"/>
      <c r="C647" s="182" t="s">
        <v>764</v>
      </c>
      <c r="D647" s="182" t="s">
        <v>212</v>
      </c>
      <c r="E647" s="183" t="s">
        <v>1532</v>
      </c>
      <c r="F647" s="184" t="s">
        <v>1533</v>
      </c>
      <c r="G647" s="185" t="s">
        <v>402</v>
      </c>
      <c r="H647" s="186">
        <v>7</v>
      </c>
      <c r="I647" s="187"/>
      <c r="J647" s="186">
        <f>ROUND(I647*H647,2)</f>
        <v>0</v>
      </c>
      <c r="K647" s="184" t="s">
        <v>215</v>
      </c>
      <c r="L647" s="43"/>
      <c r="M647" s="188" t="s">
        <v>18</v>
      </c>
      <c r="N647" s="189" t="s">
        <v>42</v>
      </c>
      <c r="O647" s="68"/>
      <c r="P647" s="190">
        <f>O647*H647</f>
        <v>0</v>
      </c>
      <c r="Q647" s="190">
        <v>0.42153000000000002</v>
      </c>
      <c r="R647" s="190">
        <f>Q647*H647</f>
        <v>2.9507099999999999</v>
      </c>
      <c r="S647" s="190">
        <v>0</v>
      </c>
      <c r="T647" s="190">
        <f>S647*H647</f>
        <v>0</v>
      </c>
      <c r="U647" s="191" t="s">
        <v>18</v>
      </c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R647" s="192" t="s">
        <v>89</v>
      </c>
      <c r="AT647" s="192" t="s">
        <v>212</v>
      </c>
      <c r="AU647" s="192" t="s">
        <v>83</v>
      </c>
      <c r="AY647" s="21" t="s">
        <v>208</v>
      </c>
      <c r="BE647" s="193">
        <f>IF(N647="základní",J647,0)</f>
        <v>0</v>
      </c>
      <c r="BF647" s="193">
        <f>IF(N647="snížená",J647,0)</f>
        <v>0</v>
      </c>
      <c r="BG647" s="193">
        <f>IF(N647="zákl. přenesená",J647,0)</f>
        <v>0</v>
      </c>
      <c r="BH647" s="193">
        <f>IF(N647="sníž. přenesená",J647,0)</f>
        <v>0</v>
      </c>
      <c r="BI647" s="193">
        <f>IF(N647="nulová",J647,0)</f>
        <v>0</v>
      </c>
      <c r="BJ647" s="21" t="s">
        <v>76</v>
      </c>
      <c r="BK647" s="193">
        <f>ROUND(I647*H647,2)</f>
        <v>0</v>
      </c>
      <c r="BL647" s="21" t="s">
        <v>89</v>
      </c>
      <c r="BM647" s="192" t="s">
        <v>1534</v>
      </c>
    </row>
    <row r="648" spans="1:65" s="2" customFormat="1" ht="29.25">
      <c r="A648" s="38"/>
      <c r="B648" s="39"/>
      <c r="C648" s="40"/>
      <c r="D648" s="194" t="s">
        <v>217</v>
      </c>
      <c r="E648" s="40"/>
      <c r="F648" s="195" t="s">
        <v>1535</v>
      </c>
      <c r="G648" s="40"/>
      <c r="H648" s="40"/>
      <c r="I648" s="196"/>
      <c r="J648" s="40"/>
      <c r="K648" s="40"/>
      <c r="L648" s="43"/>
      <c r="M648" s="197"/>
      <c r="N648" s="198"/>
      <c r="O648" s="68"/>
      <c r="P648" s="68"/>
      <c r="Q648" s="68"/>
      <c r="R648" s="68"/>
      <c r="S648" s="68"/>
      <c r="T648" s="68"/>
      <c r="U648" s="69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T648" s="21" t="s">
        <v>217</v>
      </c>
      <c r="AU648" s="21" t="s">
        <v>83</v>
      </c>
    </row>
    <row r="649" spans="1:65" s="2" customFormat="1" ht="11.25">
      <c r="A649" s="38"/>
      <c r="B649" s="39"/>
      <c r="C649" s="40"/>
      <c r="D649" s="199" t="s">
        <v>219</v>
      </c>
      <c r="E649" s="40"/>
      <c r="F649" s="200" t="s">
        <v>1536</v>
      </c>
      <c r="G649" s="40"/>
      <c r="H649" s="40"/>
      <c r="I649" s="196"/>
      <c r="J649" s="40"/>
      <c r="K649" s="40"/>
      <c r="L649" s="43"/>
      <c r="M649" s="197"/>
      <c r="N649" s="198"/>
      <c r="O649" s="68"/>
      <c r="P649" s="68"/>
      <c r="Q649" s="68"/>
      <c r="R649" s="68"/>
      <c r="S649" s="68"/>
      <c r="T649" s="68"/>
      <c r="U649" s="69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T649" s="21" t="s">
        <v>219</v>
      </c>
      <c r="AU649" s="21" t="s">
        <v>83</v>
      </c>
    </row>
    <row r="650" spans="1:65" s="13" customFormat="1" ht="11.25">
      <c r="B650" s="201"/>
      <c r="C650" s="202"/>
      <c r="D650" s="194" t="s">
        <v>221</v>
      </c>
      <c r="E650" s="203" t="s">
        <v>18</v>
      </c>
      <c r="F650" s="204" t="s">
        <v>1537</v>
      </c>
      <c r="G650" s="202"/>
      <c r="H650" s="203" t="s">
        <v>18</v>
      </c>
      <c r="I650" s="205"/>
      <c r="J650" s="202"/>
      <c r="K650" s="202"/>
      <c r="L650" s="206"/>
      <c r="M650" s="207"/>
      <c r="N650" s="208"/>
      <c r="O650" s="208"/>
      <c r="P650" s="208"/>
      <c r="Q650" s="208"/>
      <c r="R650" s="208"/>
      <c r="S650" s="208"/>
      <c r="T650" s="208"/>
      <c r="U650" s="209"/>
      <c r="AT650" s="210" t="s">
        <v>221</v>
      </c>
      <c r="AU650" s="210" t="s">
        <v>83</v>
      </c>
      <c r="AV650" s="13" t="s">
        <v>76</v>
      </c>
      <c r="AW650" s="13" t="s">
        <v>33</v>
      </c>
      <c r="AX650" s="13" t="s">
        <v>71</v>
      </c>
      <c r="AY650" s="210" t="s">
        <v>208</v>
      </c>
    </row>
    <row r="651" spans="1:65" s="14" customFormat="1" ht="11.25">
      <c r="B651" s="211"/>
      <c r="C651" s="212"/>
      <c r="D651" s="194" t="s">
        <v>221</v>
      </c>
      <c r="E651" s="213" t="s">
        <v>18</v>
      </c>
      <c r="F651" s="214" t="s">
        <v>76</v>
      </c>
      <c r="G651" s="212"/>
      <c r="H651" s="215">
        <v>1</v>
      </c>
      <c r="I651" s="216"/>
      <c r="J651" s="212"/>
      <c r="K651" s="212"/>
      <c r="L651" s="217"/>
      <c r="M651" s="218"/>
      <c r="N651" s="219"/>
      <c r="O651" s="219"/>
      <c r="P651" s="219"/>
      <c r="Q651" s="219"/>
      <c r="R651" s="219"/>
      <c r="S651" s="219"/>
      <c r="T651" s="219"/>
      <c r="U651" s="220"/>
      <c r="AT651" s="221" t="s">
        <v>221</v>
      </c>
      <c r="AU651" s="221" t="s">
        <v>83</v>
      </c>
      <c r="AV651" s="14" t="s">
        <v>80</v>
      </c>
      <c r="AW651" s="14" t="s">
        <v>33</v>
      </c>
      <c r="AX651" s="14" t="s">
        <v>71</v>
      </c>
      <c r="AY651" s="221" t="s">
        <v>208</v>
      </c>
    </row>
    <row r="652" spans="1:65" s="13" customFormat="1" ht="11.25">
      <c r="B652" s="201"/>
      <c r="C652" s="202"/>
      <c r="D652" s="194" t="s">
        <v>221</v>
      </c>
      <c r="E652" s="203" t="s">
        <v>18</v>
      </c>
      <c r="F652" s="204" t="s">
        <v>1538</v>
      </c>
      <c r="G652" s="202"/>
      <c r="H652" s="203" t="s">
        <v>18</v>
      </c>
      <c r="I652" s="205"/>
      <c r="J652" s="202"/>
      <c r="K652" s="202"/>
      <c r="L652" s="206"/>
      <c r="M652" s="207"/>
      <c r="N652" s="208"/>
      <c r="O652" s="208"/>
      <c r="P652" s="208"/>
      <c r="Q652" s="208"/>
      <c r="R652" s="208"/>
      <c r="S652" s="208"/>
      <c r="T652" s="208"/>
      <c r="U652" s="209"/>
      <c r="AT652" s="210" t="s">
        <v>221</v>
      </c>
      <c r="AU652" s="210" t="s">
        <v>83</v>
      </c>
      <c r="AV652" s="13" t="s">
        <v>76</v>
      </c>
      <c r="AW652" s="13" t="s">
        <v>33</v>
      </c>
      <c r="AX652" s="13" t="s">
        <v>71</v>
      </c>
      <c r="AY652" s="210" t="s">
        <v>208</v>
      </c>
    </row>
    <row r="653" spans="1:65" s="14" customFormat="1" ht="11.25">
      <c r="B653" s="211"/>
      <c r="C653" s="212"/>
      <c r="D653" s="194" t="s">
        <v>221</v>
      </c>
      <c r="E653" s="213" t="s">
        <v>18</v>
      </c>
      <c r="F653" s="214" t="s">
        <v>83</v>
      </c>
      <c r="G653" s="212"/>
      <c r="H653" s="215">
        <v>3</v>
      </c>
      <c r="I653" s="216"/>
      <c r="J653" s="212"/>
      <c r="K653" s="212"/>
      <c r="L653" s="217"/>
      <c r="M653" s="218"/>
      <c r="N653" s="219"/>
      <c r="O653" s="219"/>
      <c r="P653" s="219"/>
      <c r="Q653" s="219"/>
      <c r="R653" s="219"/>
      <c r="S653" s="219"/>
      <c r="T653" s="219"/>
      <c r="U653" s="220"/>
      <c r="AT653" s="221" t="s">
        <v>221</v>
      </c>
      <c r="AU653" s="221" t="s">
        <v>83</v>
      </c>
      <c r="AV653" s="14" t="s">
        <v>80</v>
      </c>
      <c r="AW653" s="14" t="s">
        <v>33</v>
      </c>
      <c r="AX653" s="14" t="s">
        <v>71</v>
      </c>
      <c r="AY653" s="221" t="s">
        <v>208</v>
      </c>
    </row>
    <row r="654" spans="1:65" s="13" customFormat="1" ht="11.25">
      <c r="B654" s="201"/>
      <c r="C654" s="202"/>
      <c r="D654" s="194" t="s">
        <v>221</v>
      </c>
      <c r="E654" s="203" t="s">
        <v>18</v>
      </c>
      <c r="F654" s="204" t="s">
        <v>1539</v>
      </c>
      <c r="G654" s="202"/>
      <c r="H654" s="203" t="s">
        <v>18</v>
      </c>
      <c r="I654" s="205"/>
      <c r="J654" s="202"/>
      <c r="K654" s="202"/>
      <c r="L654" s="206"/>
      <c r="M654" s="207"/>
      <c r="N654" s="208"/>
      <c r="O654" s="208"/>
      <c r="P654" s="208"/>
      <c r="Q654" s="208"/>
      <c r="R654" s="208"/>
      <c r="S654" s="208"/>
      <c r="T654" s="208"/>
      <c r="U654" s="209"/>
      <c r="AT654" s="210" t="s">
        <v>221</v>
      </c>
      <c r="AU654" s="210" t="s">
        <v>83</v>
      </c>
      <c r="AV654" s="13" t="s">
        <v>76</v>
      </c>
      <c r="AW654" s="13" t="s">
        <v>33</v>
      </c>
      <c r="AX654" s="13" t="s">
        <v>71</v>
      </c>
      <c r="AY654" s="210" t="s">
        <v>208</v>
      </c>
    </row>
    <row r="655" spans="1:65" s="14" customFormat="1" ht="11.25">
      <c r="B655" s="211"/>
      <c r="C655" s="212"/>
      <c r="D655" s="194" t="s">
        <v>221</v>
      </c>
      <c r="E655" s="213" t="s">
        <v>18</v>
      </c>
      <c r="F655" s="214" t="s">
        <v>80</v>
      </c>
      <c r="G655" s="212"/>
      <c r="H655" s="215">
        <v>2</v>
      </c>
      <c r="I655" s="216"/>
      <c r="J655" s="212"/>
      <c r="K655" s="212"/>
      <c r="L655" s="217"/>
      <c r="M655" s="218"/>
      <c r="N655" s="219"/>
      <c r="O655" s="219"/>
      <c r="P655" s="219"/>
      <c r="Q655" s="219"/>
      <c r="R655" s="219"/>
      <c r="S655" s="219"/>
      <c r="T655" s="219"/>
      <c r="U655" s="220"/>
      <c r="AT655" s="221" t="s">
        <v>221</v>
      </c>
      <c r="AU655" s="221" t="s">
        <v>83</v>
      </c>
      <c r="AV655" s="14" t="s">
        <v>80</v>
      </c>
      <c r="AW655" s="14" t="s">
        <v>33</v>
      </c>
      <c r="AX655" s="14" t="s">
        <v>71</v>
      </c>
      <c r="AY655" s="221" t="s">
        <v>208</v>
      </c>
    </row>
    <row r="656" spans="1:65" s="13" customFormat="1" ht="11.25">
      <c r="B656" s="201"/>
      <c r="C656" s="202"/>
      <c r="D656" s="194" t="s">
        <v>221</v>
      </c>
      <c r="E656" s="203" t="s">
        <v>18</v>
      </c>
      <c r="F656" s="204" t="s">
        <v>1540</v>
      </c>
      <c r="G656" s="202"/>
      <c r="H656" s="203" t="s">
        <v>18</v>
      </c>
      <c r="I656" s="205"/>
      <c r="J656" s="202"/>
      <c r="K656" s="202"/>
      <c r="L656" s="206"/>
      <c r="M656" s="207"/>
      <c r="N656" s="208"/>
      <c r="O656" s="208"/>
      <c r="P656" s="208"/>
      <c r="Q656" s="208"/>
      <c r="R656" s="208"/>
      <c r="S656" s="208"/>
      <c r="T656" s="208"/>
      <c r="U656" s="209"/>
      <c r="AT656" s="210" t="s">
        <v>221</v>
      </c>
      <c r="AU656" s="210" t="s">
        <v>83</v>
      </c>
      <c r="AV656" s="13" t="s">
        <v>76</v>
      </c>
      <c r="AW656" s="13" t="s">
        <v>33</v>
      </c>
      <c r="AX656" s="13" t="s">
        <v>71</v>
      </c>
      <c r="AY656" s="210" t="s">
        <v>208</v>
      </c>
    </row>
    <row r="657" spans="1:65" s="14" customFormat="1" ht="11.25">
      <c r="B657" s="211"/>
      <c r="C657" s="212"/>
      <c r="D657" s="194" t="s">
        <v>221</v>
      </c>
      <c r="E657" s="213" t="s">
        <v>18</v>
      </c>
      <c r="F657" s="214" t="s">
        <v>76</v>
      </c>
      <c r="G657" s="212"/>
      <c r="H657" s="215">
        <v>1</v>
      </c>
      <c r="I657" s="216"/>
      <c r="J657" s="212"/>
      <c r="K657" s="212"/>
      <c r="L657" s="217"/>
      <c r="M657" s="218"/>
      <c r="N657" s="219"/>
      <c r="O657" s="219"/>
      <c r="P657" s="219"/>
      <c r="Q657" s="219"/>
      <c r="R657" s="219"/>
      <c r="S657" s="219"/>
      <c r="T657" s="219"/>
      <c r="U657" s="220"/>
      <c r="AT657" s="221" t="s">
        <v>221</v>
      </c>
      <c r="AU657" s="221" t="s">
        <v>83</v>
      </c>
      <c r="AV657" s="14" t="s">
        <v>80</v>
      </c>
      <c r="AW657" s="14" t="s">
        <v>33</v>
      </c>
      <c r="AX657" s="14" t="s">
        <v>71</v>
      </c>
      <c r="AY657" s="221" t="s">
        <v>208</v>
      </c>
    </row>
    <row r="658" spans="1:65" s="16" customFormat="1" ht="11.25">
      <c r="B658" s="233"/>
      <c r="C658" s="234"/>
      <c r="D658" s="194" t="s">
        <v>221</v>
      </c>
      <c r="E658" s="235" t="s">
        <v>18</v>
      </c>
      <c r="F658" s="236" t="s">
        <v>247</v>
      </c>
      <c r="G658" s="234"/>
      <c r="H658" s="237">
        <v>7</v>
      </c>
      <c r="I658" s="238"/>
      <c r="J658" s="234"/>
      <c r="K658" s="234"/>
      <c r="L658" s="239"/>
      <c r="M658" s="240"/>
      <c r="N658" s="241"/>
      <c r="O658" s="241"/>
      <c r="P658" s="241"/>
      <c r="Q658" s="241"/>
      <c r="R658" s="241"/>
      <c r="S658" s="241"/>
      <c r="T658" s="241"/>
      <c r="U658" s="242"/>
      <c r="AT658" s="243" t="s">
        <v>221</v>
      </c>
      <c r="AU658" s="243" t="s">
        <v>83</v>
      </c>
      <c r="AV658" s="16" t="s">
        <v>89</v>
      </c>
      <c r="AW658" s="16" t="s">
        <v>33</v>
      </c>
      <c r="AX658" s="16" t="s">
        <v>76</v>
      </c>
      <c r="AY658" s="243" t="s">
        <v>208</v>
      </c>
    </row>
    <row r="659" spans="1:65" s="2" customFormat="1" ht="37.9" customHeight="1">
      <c r="A659" s="38"/>
      <c r="B659" s="39"/>
      <c r="C659" s="249" t="s">
        <v>771</v>
      </c>
      <c r="D659" s="249" t="s">
        <v>1397</v>
      </c>
      <c r="E659" s="250" t="s">
        <v>1541</v>
      </c>
      <c r="F659" s="251" t="s">
        <v>1542</v>
      </c>
      <c r="G659" s="252" t="s">
        <v>402</v>
      </c>
      <c r="H659" s="253">
        <v>1</v>
      </c>
      <c r="I659" s="254"/>
      <c r="J659" s="253">
        <f>ROUND(I659*H659,2)</f>
        <v>0</v>
      </c>
      <c r="K659" s="251" t="s">
        <v>18</v>
      </c>
      <c r="L659" s="255"/>
      <c r="M659" s="256" t="s">
        <v>18</v>
      </c>
      <c r="N659" s="257" t="s">
        <v>42</v>
      </c>
      <c r="O659" s="68"/>
      <c r="P659" s="190">
        <f>O659*H659</f>
        <v>0</v>
      </c>
      <c r="Q659" s="190">
        <v>1.325E-2</v>
      </c>
      <c r="R659" s="190">
        <f>Q659*H659</f>
        <v>1.325E-2</v>
      </c>
      <c r="S659" s="190">
        <v>0</v>
      </c>
      <c r="T659" s="190">
        <f>S659*H659</f>
        <v>0</v>
      </c>
      <c r="U659" s="191" t="s">
        <v>18</v>
      </c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R659" s="192" t="s">
        <v>124</v>
      </c>
      <c r="AT659" s="192" t="s">
        <v>1397</v>
      </c>
      <c r="AU659" s="192" t="s">
        <v>83</v>
      </c>
      <c r="AY659" s="21" t="s">
        <v>208</v>
      </c>
      <c r="BE659" s="193">
        <f>IF(N659="základní",J659,0)</f>
        <v>0</v>
      </c>
      <c r="BF659" s="193">
        <f>IF(N659="snížená",J659,0)</f>
        <v>0</v>
      </c>
      <c r="BG659" s="193">
        <f>IF(N659="zákl. přenesená",J659,0)</f>
        <v>0</v>
      </c>
      <c r="BH659" s="193">
        <f>IF(N659="sníž. přenesená",J659,0)</f>
        <v>0</v>
      </c>
      <c r="BI659" s="193">
        <f>IF(N659="nulová",J659,0)</f>
        <v>0</v>
      </c>
      <c r="BJ659" s="21" t="s">
        <v>76</v>
      </c>
      <c r="BK659" s="193">
        <f>ROUND(I659*H659,2)</f>
        <v>0</v>
      </c>
      <c r="BL659" s="21" t="s">
        <v>89</v>
      </c>
      <c r="BM659" s="192" t="s">
        <v>1543</v>
      </c>
    </row>
    <row r="660" spans="1:65" s="2" customFormat="1" ht="19.5">
      <c r="A660" s="38"/>
      <c r="B660" s="39"/>
      <c r="C660" s="40"/>
      <c r="D660" s="194" t="s">
        <v>217</v>
      </c>
      <c r="E660" s="40"/>
      <c r="F660" s="195" t="s">
        <v>1542</v>
      </c>
      <c r="G660" s="40"/>
      <c r="H660" s="40"/>
      <c r="I660" s="196"/>
      <c r="J660" s="40"/>
      <c r="K660" s="40"/>
      <c r="L660" s="43"/>
      <c r="M660" s="197"/>
      <c r="N660" s="198"/>
      <c r="O660" s="68"/>
      <c r="P660" s="68"/>
      <c r="Q660" s="68"/>
      <c r="R660" s="68"/>
      <c r="S660" s="68"/>
      <c r="T660" s="68"/>
      <c r="U660" s="69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T660" s="21" t="s">
        <v>217</v>
      </c>
      <c r="AU660" s="21" t="s">
        <v>83</v>
      </c>
    </row>
    <row r="661" spans="1:65" s="2" customFormat="1" ht="29.25">
      <c r="A661" s="38"/>
      <c r="B661" s="39"/>
      <c r="C661" s="40"/>
      <c r="D661" s="194" t="s">
        <v>703</v>
      </c>
      <c r="E661" s="40"/>
      <c r="F661" s="244" t="s">
        <v>1544</v>
      </c>
      <c r="G661" s="40"/>
      <c r="H661" s="40"/>
      <c r="I661" s="196"/>
      <c r="J661" s="40"/>
      <c r="K661" s="40"/>
      <c r="L661" s="43"/>
      <c r="M661" s="197"/>
      <c r="N661" s="198"/>
      <c r="O661" s="68"/>
      <c r="P661" s="68"/>
      <c r="Q661" s="68"/>
      <c r="R661" s="68"/>
      <c r="S661" s="68"/>
      <c r="T661" s="68"/>
      <c r="U661" s="69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T661" s="21" t="s">
        <v>703</v>
      </c>
      <c r="AU661" s="21" t="s">
        <v>83</v>
      </c>
    </row>
    <row r="662" spans="1:65" s="13" customFormat="1" ht="11.25">
      <c r="B662" s="201"/>
      <c r="C662" s="202"/>
      <c r="D662" s="194" t="s">
        <v>221</v>
      </c>
      <c r="E662" s="203" t="s">
        <v>18</v>
      </c>
      <c r="F662" s="204" t="s">
        <v>1537</v>
      </c>
      <c r="G662" s="202"/>
      <c r="H662" s="203" t="s">
        <v>18</v>
      </c>
      <c r="I662" s="205"/>
      <c r="J662" s="202"/>
      <c r="K662" s="202"/>
      <c r="L662" s="206"/>
      <c r="M662" s="207"/>
      <c r="N662" s="208"/>
      <c r="O662" s="208"/>
      <c r="P662" s="208"/>
      <c r="Q662" s="208"/>
      <c r="R662" s="208"/>
      <c r="S662" s="208"/>
      <c r="T662" s="208"/>
      <c r="U662" s="209"/>
      <c r="AT662" s="210" t="s">
        <v>221</v>
      </c>
      <c r="AU662" s="210" t="s">
        <v>83</v>
      </c>
      <c r="AV662" s="13" t="s">
        <v>76</v>
      </c>
      <c r="AW662" s="13" t="s">
        <v>33</v>
      </c>
      <c r="AX662" s="13" t="s">
        <v>71</v>
      </c>
      <c r="AY662" s="210" t="s">
        <v>208</v>
      </c>
    </row>
    <row r="663" spans="1:65" s="13" customFormat="1" ht="11.25">
      <c r="B663" s="201"/>
      <c r="C663" s="202"/>
      <c r="D663" s="194" t="s">
        <v>221</v>
      </c>
      <c r="E663" s="203" t="s">
        <v>18</v>
      </c>
      <c r="F663" s="204" t="s">
        <v>1505</v>
      </c>
      <c r="G663" s="202"/>
      <c r="H663" s="203" t="s">
        <v>18</v>
      </c>
      <c r="I663" s="205"/>
      <c r="J663" s="202"/>
      <c r="K663" s="202"/>
      <c r="L663" s="206"/>
      <c r="M663" s="207"/>
      <c r="N663" s="208"/>
      <c r="O663" s="208"/>
      <c r="P663" s="208"/>
      <c r="Q663" s="208"/>
      <c r="R663" s="208"/>
      <c r="S663" s="208"/>
      <c r="T663" s="208"/>
      <c r="U663" s="209"/>
      <c r="AT663" s="210" t="s">
        <v>221</v>
      </c>
      <c r="AU663" s="210" t="s">
        <v>83</v>
      </c>
      <c r="AV663" s="13" t="s">
        <v>76</v>
      </c>
      <c r="AW663" s="13" t="s">
        <v>33</v>
      </c>
      <c r="AX663" s="13" t="s">
        <v>71</v>
      </c>
      <c r="AY663" s="210" t="s">
        <v>208</v>
      </c>
    </row>
    <row r="664" spans="1:65" s="14" customFormat="1" ht="11.25">
      <c r="B664" s="211"/>
      <c r="C664" s="212"/>
      <c r="D664" s="194" t="s">
        <v>221</v>
      </c>
      <c r="E664" s="213" t="s">
        <v>18</v>
      </c>
      <c r="F664" s="214" t="s">
        <v>76</v>
      </c>
      <c r="G664" s="212"/>
      <c r="H664" s="215">
        <v>1</v>
      </c>
      <c r="I664" s="216"/>
      <c r="J664" s="212"/>
      <c r="K664" s="212"/>
      <c r="L664" s="217"/>
      <c r="M664" s="218"/>
      <c r="N664" s="219"/>
      <c r="O664" s="219"/>
      <c r="P664" s="219"/>
      <c r="Q664" s="219"/>
      <c r="R664" s="219"/>
      <c r="S664" s="219"/>
      <c r="T664" s="219"/>
      <c r="U664" s="220"/>
      <c r="AT664" s="221" t="s">
        <v>221</v>
      </c>
      <c r="AU664" s="221" t="s">
        <v>83</v>
      </c>
      <c r="AV664" s="14" t="s">
        <v>80</v>
      </c>
      <c r="AW664" s="14" t="s">
        <v>33</v>
      </c>
      <c r="AX664" s="14" t="s">
        <v>76</v>
      </c>
      <c r="AY664" s="221" t="s">
        <v>208</v>
      </c>
    </row>
    <row r="665" spans="1:65" s="2" customFormat="1" ht="37.9" customHeight="1">
      <c r="A665" s="38"/>
      <c r="B665" s="39"/>
      <c r="C665" s="249" t="s">
        <v>782</v>
      </c>
      <c r="D665" s="249" t="s">
        <v>1397</v>
      </c>
      <c r="E665" s="250" t="s">
        <v>1545</v>
      </c>
      <c r="F665" s="251" t="s">
        <v>1546</v>
      </c>
      <c r="G665" s="252" t="s">
        <v>402</v>
      </c>
      <c r="H665" s="253">
        <v>3</v>
      </c>
      <c r="I665" s="254"/>
      <c r="J665" s="253">
        <f>ROUND(I665*H665,2)</f>
        <v>0</v>
      </c>
      <c r="K665" s="251" t="s">
        <v>18</v>
      </c>
      <c r="L665" s="255"/>
      <c r="M665" s="256" t="s">
        <v>18</v>
      </c>
      <c r="N665" s="257" t="s">
        <v>42</v>
      </c>
      <c r="O665" s="68"/>
      <c r="P665" s="190">
        <f>O665*H665</f>
        <v>0</v>
      </c>
      <c r="Q665" s="190">
        <v>1.521E-2</v>
      </c>
      <c r="R665" s="190">
        <f>Q665*H665</f>
        <v>4.5629999999999997E-2</v>
      </c>
      <c r="S665" s="190">
        <v>0</v>
      </c>
      <c r="T665" s="190">
        <f>S665*H665</f>
        <v>0</v>
      </c>
      <c r="U665" s="191" t="s">
        <v>18</v>
      </c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R665" s="192" t="s">
        <v>124</v>
      </c>
      <c r="AT665" s="192" t="s">
        <v>1397</v>
      </c>
      <c r="AU665" s="192" t="s">
        <v>83</v>
      </c>
      <c r="AY665" s="21" t="s">
        <v>208</v>
      </c>
      <c r="BE665" s="193">
        <f>IF(N665="základní",J665,0)</f>
        <v>0</v>
      </c>
      <c r="BF665" s="193">
        <f>IF(N665="snížená",J665,0)</f>
        <v>0</v>
      </c>
      <c r="BG665" s="193">
        <f>IF(N665="zákl. přenesená",J665,0)</f>
        <v>0</v>
      </c>
      <c r="BH665" s="193">
        <f>IF(N665="sníž. přenesená",J665,0)</f>
        <v>0</v>
      </c>
      <c r="BI665" s="193">
        <f>IF(N665="nulová",J665,0)</f>
        <v>0</v>
      </c>
      <c r="BJ665" s="21" t="s">
        <v>76</v>
      </c>
      <c r="BK665" s="193">
        <f>ROUND(I665*H665,2)</f>
        <v>0</v>
      </c>
      <c r="BL665" s="21" t="s">
        <v>89</v>
      </c>
      <c r="BM665" s="192" t="s">
        <v>1547</v>
      </c>
    </row>
    <row r="666" spans="1:65" s="2" customFormat="1" ht="19.5">
      <c r="A666" s="38"/>
      <c r="B666" s="39"/>
      <c r="C666" s="40"/>
      <c r="D666" s="194" t="s">
        <v>217</v>
      </c>
      <c r="E666" s="40"/>
      <c r="F666" s="195" t="s">
        <v>1546</v>
      </c>
      <c r="G666" s="40"/>
      <c r="H666" s="40"/>
      <c r="I666" s="196"/>
      <c r="J666" s="40"/>
      <c r="K666" s="40"/>
      <c r="L666" s="43"/>
      <c r="M666" s="197"/>
      <c r="N666" s="198"/>
      <c r="O666" s="68"/>
      <c r="P666" s="68"/>
      <c r="Q666" s="68"/>
      <c r="R666" s="68"/>
      <c r="S666" s="68"/>
      <c r="T666" s="68"/>
      <c r="U666" s="69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T666" s="21" t="s">
        <v>217</v>
      </c>
      <c r="AU666" s="21" t="s">
        <v>83</v>
      </c>
    </row>
    <row r="667" spans="1:65" s="2" customFormat="1" ht="29.25">
      <c r="A667" s="38"/>
      <c r="B667" s="39"/>
      <c r="C667" s="40"/>
      <c r="D667" s="194" t="s">
        <v>703</v>
      </c>
      <c r="E667" s="40"/>
      <c r="F667" s="244" t="s">
        <v>1544</v>
      </c>
      <c r="G667" s="40"/>
      <c r="H667" s="40"/>
      <c r="I667" s="196"/>
      <c r="J667" s="40"/>
      <c r="K667" s="40"/>
      <c r="L667" s="43"/>
      <c r="M667" s="197"/>
      <c r="N667" s="198"/>
      <c r="O667" s="68"/>
      <c r="P667" s="68"/>
      <c r="Q667" s="68"/>
      <c r="R667" s="68"/>
      <c r="S667" s="68"/>
      <c r="T667" s="68"/>
      <c r="U667" s="69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T667" s="21" t="s">
        <v>703</v>
      </c>
      <c r="AU667" s="21" t="s">
        <v>83</v>
      </c>
    </row>
    <row r="668" spans="1:65" s="13" customFormat="1" ht="11.25">
      <c r="B668" s="201"/>
      <c r="C668" s="202"/>
      <c r="D668" s="194" t="s">
        <v>221</v>
      </c>
      <c r="E668" s="203" t="s">
        <v>18</v>
      </c>
      <c r="F668" s="204" t="s">
        <v>1538</v>
      </c>
      <c r="G668" s="202"/>
      <c r="H668" s="203" t="s">
        <v>18</v>
      </c>
      <c r="I668" s="205"/>
      <c r="J668" s="202"/>
      <c r="K668" s="202"/>
      <c r="L668" s="206"/>
      <c r="M668" s="207"/>
      <c r="N668" s="208"/>
      <c r="O668" s="208"/>
      <c r="P668" s="208"/>
      <c r="Q668" s="208"/>
      <c r="R668" s="208"/>
      <c r="S668" s="208"/>
      <c r="T668" s="208"/>
      <c r="U668" s="209"/>
      <c r="AT668" s="210" t="s">
        <v>221</v>
      </c>
      <c r="AU668" s="210" t="s">
        <v>83</v>
      </c>
      <c r="AV668" s="13" t="s">
        <v>76</v>
      </c>
      <c r="AW668" s="13" t="s">
        <v>33</v>
      </c>
      <c r="AX668" s="13" t="s">
        <v>71</v>
      </c>
      <c r="AY668" s="210" t="s">
        <v>208</v>
      </c>
    </row>
    <row r="669" spans="1:65" s="13" customFormat="1" ht="11.25">
      <c r="B669" s="201"/>
      <c r="C669" s="202"/>
      <c r="D669" s="194" t="s">
        <v>221</v>
      </c>
      <c r="E669" s="203" t="s">
        <v>18</v>
      </c>
      <c r="F669" s="204" t="s">
        <v>1496</v>
      </c>
      <c r="G669" s="202"/>
      <c r="H669" s="203" t="s">
        <v>18</v>
      </c>
      <c r="I669" s="205"/>
      <c r="J669" s="202"/>
      <c r="K669" s="202"/>
      <c r="L669" s="206"/>
      <c r="M669" s="207"/>
      <c r="N669" s="208"/>
      <c r="O669" s="208"/>
      <c r="P669" s="208"/>
      <c r="Q669" s="208"/>
      <c r="R669" s="208"/>
      <c r="S669" s="208"/>
      <c r="T669" s="208"/>
      <c r="U669" s="209"/>
      <c r="AT669" s="210" t="s">
        <v>221</v>
      </c>
      <c r="AU669" s="210" t="s">
        <v>83</v>
      </c>
      <c r="AV669" s="13" t="s">
        <v>76</v>
      </c>
      <c r="AW669" s="13" t="s">
        <v>33</v>
      </c>
      <c r="AX669" s="13" t="s">
        <v>71</v>
      </c>
      <c r="AY669" s="210" t="s">
        <v>208</v>
      </c>
    </row>
    <row r="670" spans="1:65" s="14" customFormat="1" ht="11.25">
      <c r="B670" s="211"/>
      <c r="C670" s="212"/>
      <c r="D670" s="194" t="s">
        <v>221</v>
      </c>
      <c r="E670" s="213" t="s">
        <v>18</v>
      </c>
      <c r="F670" s="214" t="s">
        <v>80</v>
      </c>
      <c r="G670" s="212"/>
      <c r="H670" s="215">
        <v>2</v>
      </c>
      <c r="I670" s="216"/>
      <c r="J670" s="212"/>
      <c r="K670" s="212"/>
      <c r="L670" s="217"/>
      <c r="M670" s="218"/>
      <c r="N670" s="219"/>
      <c r="O670" s="219"/>
      <c r="P670" s="219"/>
      <c r="Q670" s="219"/>
      <c r="R670" s="219"/>
      <c r="S670" s="219"/>
      <c r="T670" s="219"/>
      <c r="U670" s="220"/>
      <c r="AT670" s="221" t="s">
        <v>221</v>
      </c>
      <c r="AU670" s="221" t="s">
        <v>83</v>
      </c>
      <c r="AV670" s="14" t="s">
        <v>80</v>
      </c>
      <c r="AW670" s="14" t="s">
        <v>33</v>
      </c>
      <c r="AX670" s="14" t="s">
        <v>71</v>
      </c>
      <c r="AY670" s="221" t="s">
        <v>208</v>
      </c>
    </row>
    <row r="671" spans="1:65" s="13" customFormat="1" ht="11.25">
      <c r="B671" s="201"/>
      <c r="C671" s="202"/>
      <c r="D671" s="194" t="s">
        <v>221</v>
      </c>
      <c r="E671" s="203" t="s">
        <v>18</v>
      </c>
      <c r="F671" s="204" t="s">
        <v>1505</v>
      </c>
      <c r="G671" s="202"/>
      <c r="H671" s="203" t="s">
        <v>18</v>
      </c>
      <c r="I671" s="205"/>
      <c r="J671" s="202"/>
      <c r="K671" s="202"/>
      <c r="L671" s="206"/>
      <c r="M671" s="207"/>
      <c r="N671" s="208"/>
      <c r="O671" s="208"/>
      <c r="P671" s="208"/>
      <c r="Q671" s="208"/>
      <c r="R671" s="208"/>
      <c r="S671" s="208"/>
      <c r="T671" s="208"/>
      <c r="U671" s="209"/>
      <c r="AT671" s="210" t="s">
        <v>221</v>
      </c>
      <c r="AU671" s="210" t="s">
        <v>83</v>
      </c>
      <c r="AV671" s="13" t="s">
        <v>76</v>
      </c>
      <c r="AW671" s="13" t="s">
        <v>33</v>
      </c>
      <c r="AX671" s="13" t="s">
        <v>71</v>
      </c>
      <c r="AY671" s="210" t="s">
        <v>208</v>
      </c>
    </row>
    <row r="672" spans="1:65" s="14" customFormat="1" ht="11.25">
      <c r="B672" s="211"/>
      <c r="C672" s="212"/>
      <c r="D672" s="194" t="s">
        <v>221</v>
      </c>
      <c r="E672" s="213" t="s">
        <v>18</v>
      </c>
      <c r="F672" s="214" t="s">
        <v>76</v>
      </c>
      <c r="G672" s="212"/>
      <c r="H672" s="215">
        <v>1</v>
      </c>
      <c r="I672" s="216"/>
      <c r="J672" s="212"/>
      <c r="K672" s="212"/>
      <c r="L672" s="217"/>
      <c r="M672" s="218"/>
      <c r="N672" s="219"/>
      <c r="O672" s="219"/>
      <c r="P672" s="219"/>
      <c r="Q672" s="219"/>
      <c r="R672" s="219"/>
      <c r="S672" s="219"/>
      <c r="T672" s="219"/>
      <c r="U672" s="220"/>
      <c r="AT672" s="221" t="s">
        <v>221</v>
      </c>
      <c r="AU672" s="221" t="s">
        <v>83</v>
      </c>
      <c r="AV672" s="14" t="s">
        <v>80</v>
      </c>
      <c r="AW672" s="14" t="s">
        <v>33</v>
      </c>
      <c r="AX672" s="14" t="s">
        <v>71</v>
      </c>
      <c r="AY672" s="221" t="s">
        <v>208</v>
      </c>
    </row>
    <row r="673" spans="1:65" s="16" customFormat="1" ht="11.25">
      <c r="B673" s="233"/>
      <c r="C673" s="234"/>
      <c r="D673" s="194" t="s">
        <v>221</v>
      </c>
      <c r="E673" s="235" t="s">
        <v>18</v>
      </c>
      <c r="F673" s="236" t="s">
        <v>247</v>
      </c>
      <c r="G673" s="234"/>
      <c r="H673" s="237">
        <v>3</v>
      </c>
      <c r="I673" s="238"/>
      <c r="J673" s="234"/>
      <c r="K673" s="234"/>
      <c r="L673" s="239"/>
      <c r="M673" s="240"/>
      <c r="N673" s="241"/>
      <c r="O673" s="241"/>
      <c r="P673" s="241"/>
      <c r="Q673" s="241"/>
      <c r="R673" s="241"/>
      <c r="S673" s="241"/>
      <c r="T673" s="241"/>
      <c r="U673" s="242"/>
      <c r="AT673" s="243" t="s">
        <v>221</v>
      </c>
      <c r="AU673" s="243" t="s">
        <v>83</v>
      </c>
      <c r="AV673" s="16" t="s">
        <v>89</v>
      </c>
      <c r="AW673" s="16" t="s">
        <v>33</v>
      </c>
      <c r="AX673" s="16" t="s">
        <v>76</v>
      </c>
      <c r="AY673" s="243" t="s">
        <v>208</v>
      </c>
    </row>
    <row r="674" spans="1:65" s="2" customFormat="1" ht="37.9" customHeight="1">
      <c r="A674" s="38"/>
      <c r="B674" s="39"/>
      <c r="C674" s="249" t="s">
        <v>210</v>
      </c>
      <c r="D674" s="249" t="s">
        <v>1397</v>
      </c>
      <c r="E674" s="250" t="s">
        <v>1548</v>
      </c>
      <c r="F674" s="251" t="s">
        <v>1549</v>
      </c>
      <c r="G674" s="252" t="s">
        <v>402</v>
      </c>
      <c r="H674" s="253">
        <v>2</v>
      </c>
      <c r="I674" s="254"/>
      <c r="J674" s="253">
        <f>ROUND(I674*H674,2)</f>
        <v>0</v>
      </c>
      <c r="K674" s="251" t="s">
        <v>18</v>
      </c>
      <c r="L674" s="255"/>
      <c r="M674" s="256" t="s">
        <v>18</v>
      </c>
      <c r="N674" s="257" t="s">
        <v>42</v>
      </c>
      <c r="O674" s="68"/>
      <c r="P674" s="190">
        <f>O674*H674</f>
        <v>0</v>
      </c>
      <c r="Q674" s="190">
        <v>1.553E-2</v>
      </c>
      <c r="R674" s="190">
        <f>Q674*H674</f>
        <v>3.1060000000000001E-2</v>
      </c>
      <c r="S674" s="190">
        <v>0</v>
      </c>
      <c r="T674" s="190">
        <f>S674*H674</f>
        <v>0</v>
      </c>
      <c r="U674" s="191" t="s">
        <v>18</v>
      </c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R674" s="192" t="s">
        <v>124</v>
      </c>
      <c r="AT674" s="192" t="s">
        <v>1397</v>
      </c>
      <c r="AU674" s="192" t="s">
        <v>83</v>
      </c>
      <c r="AY674" s="21" t="s">
        <v>208</v>
      </c>
      <c r="BE674" s="193">
        <f>IF(N674="základní",J674,0)</f>
        <v>0</v>
      </c>
      <c r="BF674" s="193">
        <f>IF(N674="snížená",J674,0)</f>
        <v>0</v>
      </c>
      <c r="BG674" s="193">
        <f>IF(N674="zákl. přenesená",J674,0)</f>
        <v>0</v>
      </c>
      <c r="BH674" s="193">
        <f>IF(N674="sníž. přenesená",J674,0)</f>
        <v>0</v>
      </c>
      <c r="BI674" s="193">
        <f>IF(N674="nulová",J674,0)</f>
        <v>0</v>
      </c>
      <c r="BJ674" s="21" t="s">
        <v>76</v>
      </c>
      <c r="BK674" s="193">
        <f>ROUND(I674*H674,2)</f>
        <v>0</v>
      </c>
      <c r="BL674" s="21" t="s">
        <v>89</v>
      </c>
      <c r="BM674" s="192" t="s">
        <v>1550</v>
      </c>
    </row>
    <row r="675" spans="1:65" s="2" customFormat="1" ht="19.5">
      <c r="A675" s="38"/>
      <c r="B675" s="39"/>
      <c r="C675" s="40"/>
      <c r="D675" s="194" t="s">
        <v>217</v>
      </c>
      <c r="E675" s="40"/>
      <c r="F675" s="195" t="s">
        <v>1549</v>
      </c>
      <c r="G675" s="40"/>
      <c r="H675" s="40"/>
      <c r="I675" s="196"/>
      <c r="J675" s="40"/>
      <c r="K675" s="40"/>
      <c r="L675" s="43"/>
      <c r="M675" s="197"/>
      <c r="N675" s="198"/>
      <c r="O675" s="68"/>
      <c r="P675" s="68"/>
      <c r="Q675" s="68"/>
      <c r="R675" s="68"/>
      <c r="S675" s="68"/>
      <c r="T675" s="68"/>
      <c r="U675" s="69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T675" s="21" t="s">
        <v>217</v>
      </c>
      <c r="AU675" s="21" t="s">
        <v>83</v>
      </c>
    </row>
    <row r="676" spans="1:65" s="2" customFormat="1" ht="29.25">
      <c r="A676" s="38"/>
      <c r="B676" s="39"/>
      <c r="C676" s="40"/>
      <c r="D676" s="194" t="s">
        <v>703</v>
      </c>
      <c r="E676" s="40"/>
      <c r="F676" s="244" t="s">
        <v>1544</v>
      </c>
      <c r="G676" s="40"/>
      <c r="H676" s="40"/>
      <c r="I676" s="196"/>
      <c r="J676" s="40"/>
      <c r="K676" s="40"/>
      <c r="L676" s="43"/>
      <c r="M676" s="197"/>
      <c r="N676" s="198"/>
      <c r="O676" s="68"/>
      <c r="P676" s="68"/>
      <c r="Q676" s="68"/>
      <c r="R676" s="68"/>
      <c r="S676" s="68"/>
      <c r="T676" s="68"/>
      <c r="U676" s="69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T676" s="21" t="s">
        <v>703</v>
      </c>
      <c r="AU676" s="21" t="s">
        <v>83</v>
      </c>
    </row>
    <row r="677" spans="1:65" s="13" customFormat="1" ht="11.25">
      <c r="B677" s="201"/>
      <c r="C677" s="202"/>
      <c r="D677" s="194" t="s">
        <v>221</v>
      </c>
      <c r="E677" s="203" t="s">
        <v>18</v>
      </c>
      <c r="F677" s="204" t="s">
        <v>1539</v>
      </c>
      <c r="G677" s="202"/>
      <c r="H677" s="203" t="s">
        <v>18</v>
      </c>
      <c r="I677" s="205"/>
      <c r="J677" s="202"/>
      <c r="K677" s="202"/>
      <c r="L677" s="206"/>
      <c r="M677" s="207"/>
      <c r="N677" s="208"/>
      <c r="O677" s="208"/>
      <c r="P677" s="208"/>
      <c r="Q677" s="208"/>
      <c r="R677" s="208"/>
      <c r="S677" s="208"/>
      <c r="T677" s="208"/>
      <c r="U677" s="209"/>
      <c r="AT677" s="210" t="s">
        <v>221</v>
      </c>
      <c r="AU677" s="210" t="s">
        <v>83</v>
      </c>
      <c r="AV677" s="13" t="s">
        <v>76</v>
      </c>
      <c r="AW677" s="13" t="s">
        <v>33</v>
      </c>
      <c r="AX677" s="13" t="s">
        <v>71</v>
      </c>
      <c r="AY677" s="210" t="s">
        <v>208</v>
      </c>
    </row>
    <row r="678" spans="1:65" s="13" customFormat="1" ht="11.25">
      <c r="B678" s="201"/>
      <c r="C678" s="202"/>
      <c r="D678" s="194" t="s">
        <v>221</v>
      </c>
      <c r="E678" s="203" t="s">
        <v>18</v>
      </c>
      <c r="F678" s="204" t="s">
        <v>1496</v>
      </c>
      <c r="G678" s="202"/>
      <c r="H678" s="203" t="s">
        <v>18</v>
      </c>
      <c r="I678" s="205"/>
      <c r="J678" s="202"/>
      <c r="K678" s="202"/>
      <c r="L678" s="206"/>
      <c r="M678" s="207"/>
      <c r="N678" s="208"/>
      <c r="O678" s="208"/>
      <c r="P678" s="208"/>
      <c r="Q678" s="208"/>
      <c r="R678" s="208"/>
      <c r="S678" s="208"/>
      <c r="T678" s="208"/>
      <c r="U678" s="209"/>
      <c r="AT678" s="210" t="s">
        <v>221</v>
      </c>
      <c r="AU678" s="210" t="s">
        <v>83</v>
      </c>
      <c r="AV678" s="13" t="s">
        <v>76</v>
      </c>
      <c r="AW678" s="13" t="s">
        <v>33</v>
      </c>
      <c r="AX678" s="13" t="s">
        <v>71</v>
      </c>
      <c r="AY678" s="210" t="s">
        <v>208</v>
      </c>
    </row>
    <row r="679" spans="1:65" s="14" customFormat="1" ht="11.25">
      <c r="B679" s="211"/>
      <c r="C679" s="212"/>
      <c r="D679" s="194" t="s">
        <v>221</v>
      </c>
      <c r="E679" s="213" t="s">
        <v>18</v>
      </c>
      <c r="F679" s="214" t="s">
        <v>80</v>
      </c>
      <c r="G679" s="212"/>
      <c r="H679" s="215">
        <v>2</v>
      </c>
      <c r="I679" s="216"/>
      <c r="J679" s="212"/>
      <c r="K679" s="212"/>
      <c r="L679" s="217"/>
      <c r="M679" s="218"/>
      <c r="N679" s="219"/>
      <c r="O679" s="219"/>
      <c r="P679" s="219"/>
      <c r="Q679" s="219"/>
      <c r="R679" s="219"/>
      <c r="S679" s="219"/>
      <c r="T679" s="219"/>
      <c r="U679" s="220"/>
      <c r="AT679" s="221" t="s">
        <v>221</v>
      </c>
      <c r="AU679" s="221" t="s">
        <v>83</v>
      </c>
      <c r="AV679" s="14" t="s">
        <v>80</v>
      </c>
      <c r="AW679" s="14" t="s">
        <v>33</v>
      </c>
      <c r="AX679" s="14" t="s">
        <v>71</v>
      </c>
      <c r="AY679" s="221" t="s">
        <v>208</v>
      </c>
    </row>
    <row r="680" spans="1:65" s="16" customFormat="1" ht="11.25">
      <c r="B680" s="233"/>
      <c r="C680" s="234"/>
      <c r="D680" s="194" t="s">
        <v>221</v>
      </c>
      <c r="E680" s="235" t="s">
        <v>18</v>
      </c>
      <c r="F680" s="236" t="s">
        <v>247</v>
      </c>
      <c r="G680" s="234"/>
      <c r="H680" s="237">
        <v>2</v>
      </c>
      <c r="I680" s="238"/>
      <c r="J680" s="234"/>
      <c r="K680" s="234"/>
      <c r="L680" s="239"/>
      <c r="M680" s="240"/>
      <c r="N680" s="241"/>
      <c r="O680" s="241"/>
      <c r="P680" s="241"/>
      <c r="Q680" s="241"/>
      <c r="R680" s="241"/>
      <c r="S680" s="241"/>
      <c r="T680" s="241"/>
      <c r="U680" s="242"/>
      <c r="AT680" s="243" t="s">
        <v>221</v>
      </c>
      <c r="AU680" s="243" t="s">
        <v>83</v>
      </c>
      <c r="AV680" s="16" t="s">
        <v>89</v>
      </c>
      <c r="AW680" s="16" t="s">
        <v>33</v>
      </c>
      <c r="AX680" s="16" t="s">
        <v>76</v>
      </c>
      <c r="AY680" s="243" t="s">
        <v>208</v>
      </c>
    </row>
    <row r="681" spans="1:65" s="2" customFormat="1" ht="37.9" customHeight="1">
      <c r="A681" s="38"/>
      <c r="B681" s="39"/>
      <c r="C681" s="249" t="s">
        <v>798</v>
      </c>
      <c r="D681" s="249" t="s">
        <v>1397</v>
      </c>
      <c r="E681" s="250" t="s">
        <v>1551</v>
      </c>
      <c r="F681" s="251" t="s">
        <v>1549</v>
      </c>
      <c r="G681" s="252" t="s">
        <v>402</v>
      </c>
      <c r="H681" s="253">
        <v>1</v>
      </c>
      <c r="I681" s="254"/>
      <c r="J681" s="253">
        <f>ROUND(I681*H681,2)</f>
        <v>0</v>
      </c>
      <c r="K681" s="251" t="s">
        <v>18</v>
      </c>
      <c r="L681" s="255"/>
      <c r="M681" s="256" t="s">
        <v>18</v>
      </c>
      <c r="N681" s="257" t="s">
        <v>42</v>
      </c>
      <c r="O681" s="68"/>
      <c r="P681" s="190">
        <f>O681*H681</f>
        <v>0</v>
      </c>
      <c r="Q681" s="190">
        <v>1.553E-2</v>
      </c>
      <c r="R681" s="190">
        <f>Q681*H681</f>
        <v>1.553E-2</v>
      </c>
      <c r="S681" s="190">
        <v>0</v>
      </c>
      <c r="T681" s="190">
        <f>S681*H681</f>
        <v>0</v>
      </c>
      <c r="U681" s="191" t="s">
        <v>18</v>
      </c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R681" s="192" t="s">
        <v>124</v>
      </c>
      <c r="AT681" s="192" t="s">
        <v>1397</v>
      </c>
      <c r="AU681" s="192" t="s">
        <v>83</v>
      </c>
      <c r="AY681" s="21" t="s">
        <v>208</v>
      </c>
      <c r="BE681" s="193">
        <f>IF(N681="základní",J681,0)</f>
        <v>0</v>
      </c>
      <c r="BF681" s="193">
        <f>IF(N681="snížená",J681,0)</f>
        <v>0</v>
      </c>
      <c r="BG681" s="193">
        <f>IF(N681="zákl. přenesená",J681,0)</f>
        <v>0</v>
      </c>
      <c r="BH681" s="193">
        <f>IF(N681="sníž. přenesená",J681,0)</f>
        <v>0</v>
      </c>
      <c r="BI681" s="193">
        <f>IF(N681="nulová",J681,0)</f>
        <v>0</v>
      </c>
      <c r="BJ681" s="21" t="s">
        <v>76</v>
      </c>
      <c r="BK681" s="193">
        <f>ROUND(I681*H681,2)</f>
        <v>0</v>
      </c>
      <c r="BL681" s="21" t="s">
        <v>89</v>
      </c>
      <c r="BM681" s="192" t="s">
        <v>1552</v>
      </c>
    </row>
    <row r="682" spans="1:65" s="2" customFormat="1" ht="19.5">
      <c r="A682" s="38"/>
      <c r="B682" s="39"/>
      <c r="C682" s="40"/>
      <c r="D682" s="194" t="s">
        <v>217</v>
      </c>
      <c r="E682" s="40"/>
      <c r="F682" s="195" t="s">
        <v>1549</v>
      </c>
      <c r="G682" s="40"/>
      <c r="H682" s="40"/>
      <c r="I682" s="196"/>
      <c r="J682" s="40"/>
      <c r="K682" s="40"/>
      <c r="L682" s="43"/>
      <c r="M682" s="197"/>
      <c r="N682" s="198"/>
      <c r="O682" s="68"/>
      <c r="P682" s="68"/>
      <c r="Q682" s="68"/>
      <c r="R682" s="68"/>
      <c r="S682" s="68"/>
      <c r="T682" s="68"/>
      <c r="U682" s="69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T682" s="21" t="s">
        <v>217</v>
      </c>
      <c r="AU682" s="21" t="s">
        <v>83</v>
      </c>
    </row>
    <row r="683" spans="1:65" s="2" customFormat="1" ht="29.25">
      <c r="A683" s="38"/>
      <c r="B683" s="39"/>
      <c r="C683" s="40"/>
      <c r="D683" s="194" t="s">
        <v>703</v>
      </c>
      <c r="E683" s="40"/>
      <c r="F683" s="244" t="s">
        <v>1553</v>
      </c>
      <c r="G683" s="40"/>
      <c r="H683" s="40"/>
      <c r="I683" s="196"/>
      <c r="J683" s="40"/>
      <c r="K683" s="40"/>
      <c r="L683" s="43"/>
      <c r="M683" s="197"/>
      <c r="N683" s="198"/>
      <c r="O683" s="68"/>
      <c r="P683" s="68"/>
      <c r="Q683" s="68"/>
      <c r="R683" s="68"/>
      <c r="S683" s="68"/>
      <c r="T683" s="68"/>
      <c r="U683" s="69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T683" s="21" t="s">
        <v>703</v>
      </c>
      <c r="AU683" s="21" t="s">
        <v>83</v>
      </c>
    </row>
    <row r="684" spans="1:65" s="13" customFormat="1" ht="11.25">
      <c r="B684" s="201"/>
      <c r="C684" s="202"/>
      <c r="D684" s="194" t="s">
        <v>221</v>
      </c>
      <c r="E684" s="203" t="s">
        <v>18</v>
      </c>
      <c r="F684" s="204" t="s">
        <v>1540</v>
      </c>
      <c r="G684" s="202"/>
      <c r="H684" s="203" t="s">
        <v>18</v>
      </c>
      <c r="I684" s="205"/>
      <c r="J684" s="202"/>
      <c r="K684" s="202"/>
      <c r="L684" s="206"/>
      <c r="M684" s="207"/>
      <c r="N684" s="208"/>
      <c r="O684" s="208"/>
      <c r="P684" s="208"/>
      <c r="Q684" s="208"/>
      <c r="R684" s="208"/>
      <c r="S684" s="208"/>
      <c r="T684" s="208"/>
      <c r="U684" s="209"/>
      <c r="AT684" s="210" t="s">
        <v>221</v>
      </c>
      <c r="AU684" s="210" t="s">
        <v>83</v>
      </c>
      <c r="AV684" s="13" t="s">
        <v>76</v>
      </c>
      <c r="AW684" s="13" t="s">
        <v>33</v>
      </c>
      <c r="AX684" s="13" t="s">
        <v>71</v>
      </c>
      <c r="AY684" s="210" t="s">
        <v>208</v>
      </c>
    </row>
    <row r="685" spans="1:65" s="13" customFormat="1" ht="11.25">
      <c r="B685" s="201"/>
      <c r="C685" s="202"/>
      <c r="D685" s="194" t="s">
        <v>221</v>
      </c>
      <c r="E685" s="203" t="s">
        <v>18</v>
      </c>
      <c r="F685" s="204" t="s">
        <v>1500</v>
      </c>
      <c r="G685" s="202"/>
      <c r="H685" s="203" t="s">
        <v>18</v>
      </c>
      <c r="I685" s="205"/>
      <c r="J685" s="202"/>
      <c r="K685" s="202"/>
      <c r="L685" s="206"/>
      <c r="M685" s="207"/>
      <c r="N685" s="208"/>
      <c r="O685" s="208"/>
      <c r="P685" s="208"/>
      <c r="Q685" s="208"/>
      <c r="R685" s="208"/>
      <c r="S685" s="208"/>
      <c r="T685" s="208"/>
      <c r="U685" s="209"/>
      <c r="AT685" s="210" t="s">
        <v>221</v>
      </c>
      <c r="AU685" s="210" t="s">
        <v>83</v>
      </c>
      <c r="AV685" s="13" t="s">
        <v>76</v>
      </c>
      <c r="AW685" s="13" t="s">
        <v>33</v>
      </c>
      <c r="AX685" s="13" t="s">
        <v>71</v>
      </c>
      <c r="AY685" s="210" t="s">
        <v>208</v>
      </c>
    </row>
    <row r="686" spans="1:65" s="14" customFormat="1" ht="11.25">
      <c r="B686" s="211"/>
      <c r="C686" s="212"/>
      <c r="D686" s="194" t="s">
        <v>221</v>
      </c>
      <c r="E686" s="213" t="s">
        <v>18</v>
      </c>
      <c r="F686" s="214" t="s">
        <v>76</v>
      </c>
      <c r="G686" s="212"/>
      <c r="H686" s="215">
        <v>1</v>
      </c>
      <c r="I686" s="216"/>
      <c r="J686" s="212"/>
      <c r="K686" s="212"/>
      <c r="L686" s="217"/>
      <c r="M686" s="218"/>
      <c r="N686" s="219"/>
      <c r="O686" s="219"/>
      <c r="P686" s="219"/>
      <c r="Q686" s="219"/>
      <c r="R686" s="219"/>
      <c r="S686" s="219"/>
      <c r="T686" s="219"/>
      <c r="U686" s="220"/>
      <c r="AT686" s="221" t="s">
        <v>221</v>
      </c>
      <c r="AU686" s="221" t="s">
        <v>83</v>
      </c>
      <c r="AV686" s="14" t="s">
        <v>80</v>
      </c>
      <c r="AW686" s="14" t="s">
        <v>33</v>
      </c>
      <c r="AX686" s="14" t="s">
        <v>71</v>
      </c>
      <c r="AY686" s="221" t="s">
        <v>208</v>
      </c>
    </row>
    <row r="687" spans="1:65" s="16" customFormat="1" ht="11.25">
      <c r="B687" s="233"/>
      <c r="C687" s="234"/>
      <c r="D687" s="194" t="s">
        <v>221</v>
      </c>
      <c r="E687" s="235" t="s">
        <v>18</v>
      </c>
      <c r="F687" s="236" t="s">
        <v>247</v>
      </c>
      <c r="G687" s="234"/>
      <c r="H687" s="237">
        <v>1</v>
      </c>
      <c r="I687" s="238"/>
      <c r="J687" s="234"/>
      <c r="K687" s="234"/>
      <c r="L687" s="239"/>
      <c r="M687" s="240"/>
      <c r="N687" s="241"/>
      <c r="O687" s="241"/>
      <c r="P687" s="241"/>
      <c r="Q687" s="241"/>
      <c r="R687" s="241"/>
      <c r="S687" s="241"/>
      <c r="T687" s="241"/>
      <c r="U687" s="242"/>
      <c r="AT687" s="243" t="s">
        <v>221</v>
      </c>
      <c r="AU687" s="243" t="s">
        <v>83</v>
      </c>
      <c r="AV687" s="16" t="s">
        <v>89</v>
      </c>
      <c r="AW687" s="16" t="s">
        <v>33</v>
      </c>
      <c r="AX687" s="16" t="s">
        <v>76</v>
      </c>
      <c r="AY687" s="243" t="s">
        <v>208</v>
      </c>
    </row>
    <row r="688" spans="1:65" s="2" customFormat="1" ht="24.2" customHeight="1">
      <c r="A688" s="38"/>
      <c r="B688" s="39"/>
      <c r="C688" s="182" t="s">
        <v>806</v>
      </c>
      <c r="D688" s="182" t="s">
        <v>212</v>
      </c>
      <c r="E688" s="183" t="s">
        <v>1554</v>
      </c>
      <c r="F688" s="184" t="s">
        <v>1555</v>
      </c>
      <c r="G688" s="185" t="s">
        <v>402</v>
      </c>
      <c r="H688" s="186">
        <v>5</v>
      </c>
      <c r="I688" s="187"/>
      <c r="J688" s="186">
        <f>ROUND(I688*H688,2)</f>
        <v>0</v>
      </c>
      <c r="K688" s="184" t="s">
        <v>215</v>
      </c>
      <c r="L688" s="43"/>
      <c r="M688" s="188" t="s">
        <v>18</v>
      </c>
      <c r="N688" s="189" t="s">
        <v>42</v>
      </c>
      <c r="O688" s="68"/>
      <c r="P688" s="190">
        <f>O688*H688</f>
        <v>0</v>
      </c>
      <c r="Q688" s="190">
        <v>0</v>
      </c>
      <c r="R688" s="190">
        <f>Q688*H688</f>
        <v>0</v>
      </c>
      <c r="S688" s="190">
        <v>0</v>
      </c>
      <c r="T688" s="190">
        <f>S688*H688</f>
        <v>0</v>
      </c>
      <c r="U688" s="191" t="s">
        <v>18</v>
      </c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R688" s="192" t="s">
        <v>343</v>
      </c>
      <c r="AT688" s="192" t="s">
        <v>212</v>
      </c>
      <c r="AU688" s="192" t="s">
        <v>83</v>
      </c>
      <c r="AY688" s="21" t="s">
        <v>208</v>
      </c>
      <c r="BE688" s="193">
        <f>IF(N688="základní",J688,0)</f>
        <v>0</v>
      </c>
      <c r="BF688" s="193">
        <f>IF(N688="snížená",J688,0)</f>
        <v>0</v>
      </c>
      <c r="BG688" s="193">
        <f>IF(N688="zákl. přenesená",J688,0)</f>
        <v>0</v>
      </c>
      <c r="BH688" s="193">
        <f>IF(N688="sníž. přenesená",J688,0)</f>
        <v>0</v>
      </c>
      <c r="BI688" s="193">
        <f>IF(N688="nulová",J688,0)</f>
        <v>0</v>
      </c>
      <c r="BJ688" s="21" t="s">
        <v>76</v>
      </c>
      <c r="BK688" s="193">
        <f>ROUND(I688*H688,2)</f>
        <v>0</v>
      </c>
      <c r="BL688" s="21" t="s">
        <v>343</v>
      </c>
      <c r="BM688" s="192" t="s">
        <v>1556</v>
      </c>
    </row>
    <row r="689" spans="1:65" s="2" customFormat="1" ht="19.5">
      <c r="A689" s="38"/>
      <c r="B689" s="39"/>
      <c r="C689" s="40"/>
      <c r="D689" s="194" t="s">
        <v>217</v>
      </c>
      <c r="E689" s="40"/>
      <c r="F689" s="195" t="s">
        <v>1557</v>
      </c>
      <c r="G689" s="40"/>
      <c r="H689" s="40"/>
      <c r="I689" s="196"/>
      <c r="J689" s="40"/>
      <c r="K689" s="40"/>
      <c r="L689" s="43"/>
      <c r="M689" s="197"/>
      <c r="N689" s="198"/>
      <c r="O689" s="68"/>
      <c r="P689" s="68"/>
      <c r="Q689" s="68"/>
      <c r="R689" s="68"/>
      <c r="S689" s="68"/>
      <c r="T689" s="68"/>
      <c r="U689" s="69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T689" s="21" t="s">
        <v>217</v>
      </c>
      <c r="AU689" s="21" t="s">
        <v>83</v>
      </c>
    </row>
    <row r="690" spans="1:65" s="2" customFormat="1" ht="11.25">
      <c r="A690" s="38"/>
      <c r="B690" s="39"/>
      <c r="C690" s="40"/>
      <c r="D690" s="199" t="s">
        <v>219</v>
      </c>
      <c r="E690" s="40"/>
      <c r="F690" s="200" t="s">
        <v>1558</v>
      </c>
      <c r="G690" s="40"/>
      <c r="H690" s="40"/>
      <c r="I690" s="196"/>
      <c r="J690" s="40"/>
      <c r="K690" s="40"/>
      <c r="L690" s="43"/>
      <c r="M690" s="197"/>
      <c r="N690" s="198"/>
      <c r="O690" s="68"/>
      <c r="P690" s="68"/>
      <c r="Q690" s="68"/>
      <c r="R690" s="68"/>
      <c r="S690" s="68"/>
      <c r="T690" s="68"/>
      <c r="U690" s="69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T690" s="21" t="s">
        <v>219</v>
      </c>
      <c r="AU690" s="21" t="s">
        <v>83</v>
      </c>
    </row>
    <row r="691" spans="1:65" s="13" customFormat="1" ht="11.25">
      <c r="B691" s="201"/>
      <c r="C691" s="202"/>
      <c r="D691" s="194" t="s">
        <v>221</v>
      </c>
      <c r="E691" s="203" t="s">
        <v>18</v>
      </c>
      <c r="F691" s="204" t="s">
        <v>449</v>
      </c>
      <c r="G691" s="202"/>
      <c r="H691" s="203" t="s">
        <v>18</v>
      </c>
      <c r="I691" s="205"/>
      <c r="J691" s="202"/>
      <c r="K691" s="202"/>
      <c r="L691" s="206"/>
      <c r="M691" s="207"/>
      <c r="N691" s="208"/>
      <c r="O691" s="208"/>
      <c r="P691" s="208"/>
      <c r="Q691" s="208"/>
      <c r="R691" s="208"/>
      <c r="S691" s="208"/>
      <c r="T691" s="208"/>
      <c r="U691" s="209"/>
      <c r="AT691" s="210" t="s">
        <v>221</v>
      </c>
      <c r="AU691" s="210" t="s">
        <v>83</v>
      </c>
      <c r="AV691" s="13" t="s">
        <v>76</v>
      </c>
      <c r="AW691" s="13" t="s">
        <v>33</v>
      </c>
      <c r="AX691" s="13" t="s">
        <v>71</v>
      </c>
      <c r="AY691" s="210" t="s">
        <v>208</v>
      </c>
    </row>
    <row r="692" spans="1:65" s="14" customFormat="1" ht="11.25">
      <c r="B692" s="211"/>
      <c r="C692" s="212"/>
      <c r="D692" s="194" t="s">
        <v>221</v>
      </c>
      <c r="E692" s="213" t="s">
        <v>18</v>
      </c>
      <c r="F692" s="214" t="s">
        <v>94</v>
      </c>
      <c r="G692" s="212"/>
      <c r="H692" s="215">
        <v>5</v>
      </c>
      <c r="I692" s="216"/>
      <c r="J692" s="212"/>
      <c r="K692" s="212"/>
      <c r="L692" s="217"/>
      <c r="M692" s="218"/>
      <c r="N692" s="219"/>
      <c r="O692" s="219"/>
      <c r="P692" s="219"/>
      <c r="Q692" s="219"/>
      <c r="R692" s="219"/>
      <c r="S692" s="219"/>
      <c r="T692" s="219"/>
      <c r="U692" s="220"/>
      <c r="AT692" s="221" t="s">
        <v>221</v>
      </c>
      <c r="AU692" s="221" t="s">
        <v>83</v>
      </c>
      <c r="AV692" s="14" t="s">
        <v>80</v>
      </c>
      <c r="AW692" s="14" t="s">
        <v>33</v>
      </c>
      <c r="AX692" s="14" t="s">
        <v>76</v>
      </c>
      <c r="AY692" s="221" t="s">
        <v>208</v>
      </c>
    </row>
    <row r="693" spans="1:65" s="2" customFormat="1" ht="16.5" customHeight="1">
      <c r="A693" s="38"/>
      <c r="B693" s="39"/>
      <c r="C693" s="249" t="s">
        <v>814</v>
      </c>
      <c r="D693" s="249" t="s">
        <v>1397</v>
      </c>
      <c r="E693" s="250" t="s">
        <v>1559</v>
      </c>
      <c r="F693" s="251" t="s">
        <v>1560</v>
      </c>
      <c r="G693" s="252" t="s">
        <v>402</v>
      </c>
      <c r="H693" s="253">
        <v>3</v>
      </c>
      <c r="I693" s="254"/>
      <c r="J693" s="253">
        <f>ROUND(I693*H693,2)</f>
        <v>0</v>
      </c>
      <c r="K693" s="251" t="s">
        <v>215</v>
      </c>
      <c r="L693" s="255"/>
      <c r="M693" s="256" t="s">
        <v>18</v>
      </c>
      <c r="N693" s="257" t="s">
        <v>42</v>
      </c>
      <c r="O693" s="68"/>
      <c r="P693" s="190">
        <f>O693*H693</f>
        <v>0</v>
      </c>
      <c r="Q693" s="190">
        <v>3.5E-4</v>
      </c>
      <c r="R693" s="190">
        <f>Q693*H693</f>
        <v>1.0499999999999999E-3</v>
      </c>
      <c r="S693" s="190">
        <v>0</v>
      </c>
      <c r="T693" s="190">
        <f>S693*H693</f>
        <v>0</v>
      </c>
      <c r="U693" s="191" t="s">
        <v>18</v>
      </c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R693" s="192" t="s">
        <v>545</v>
      </c>
      <c r="AT693" s="192" t="s">
        <v>1397</v>
      </c>
      <c r="AU693" s="192" t="s">
        <v>83</v>
      </c>
      <c r="AY693" s="21" t="s">
        <v>208</v>
      </c>
      <c r="BE693" s="193">
        <f>IF(N693="základní",J693,0)</f>
        <v>0</v>
      </c>
      <c r="BF693" s="193">
        <f>IF(N693="snížená",J693,0)</f>
        <v>0</v>
      </c>
      <c r="BG693" s="193">
        <f>IF(N693="zákl. přenesená",J693,0)</f>
        <v>0</v>
      </c>
      <c r="BH693" s="193">
        <f>IF(N693="sníž. přenesená",J693,0)</f>
        <v>0</v>
      </c>
      <c r="BI693" s="193">
        <f>IF(N693="nulová",J693,0)</f>
        <v>0</v>
      </c>
      <c r="BJ693" s="21" t="s">
        <v>76</v>
      </c>
      <c r="BK693" s="193">
        <f>ROUND(I693*H693,2)</f>
        <v>0</v>
      </c>
      <c r="BL693" s="21" t="s">
        <v>343</v>
      </c>
      <c r="BM693" s="192" t="s">
        <v>1561</v>
      </c>
    </row>
    <row r="694" spans="1:65" s="2" customFormat="1" ht="11.25">
      <c r="A694" s="38"/>
      <c r="B694" s="39"/>
      <c r="C694" s="40"/>
      <c r="D694" s="194" t="s">
        <v>217</v>
      </c>
      <c r="E694" s="40"/>
      <c r="F694" s="195" t="s">
        <v>1560</v>
      </c>
      <c r="G694" s="40"/>
      <c r="H694" s="40"/>
      <c r="I694" s="196"/>
      <c r="J694" s="40"/>
      <c r="K694" s="40"/>
      <c r="L694" s="43"/>
      <c r="M694" s="197"/>
      <c r="N694" s="198"/>
      <c r="O694" s="68"/>
      <c r="P694" s="68"/>
      <c r="Q694" s="68"/>
      <c r="R694" s="68"/>
      <c r="S694" s="68"/>
      <c r="T694" s="68"/>
      <c r="U694" s="69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T694" s="21" t="s">
        <v>217</v>
      </c>
      <c r="AU694" s="21" t="s">
        <v>83</v>
      </c>
    </row>
    <row r="695" spans="1:65" s="2" customFormat="1" ht="19.5">
      <c r="A695" s="38"/>
      <c r="B695" s="39"/>
      <c r="C695" s="40"/>
      <c r="D695" s="194" t="s">
        <v>703</v>
      </c>
      <c r="E695" s="40"/>
      <c r="F695" s="244" t="s">
        <v>1562</v>
      </c>
      <c r="G695" s="40"/>
      <c r="H695" s="40"/>
      <c r="I695" s="196"/>
      <c r="J695" s="40"/>
      <c r="K695" s="40"/>
      <c r="L695" s="43"/>
      <c r="M695" s="197"/>
      <c r="N695" s="198"/>
      <c r="O695" s="68"/>
      <c r="P695" s="68"/>
      <c r="Q695" s="68"/>
      <c r="R695" s="68"/>
      <c r="S695" s="68"/>
      <c r="T695" s="68"/>
      <c r="U695" s="69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T695" s="21" t="s">
        <v>703</v>
      </c>
      <c r="AU695" s="21" t="s">
        <v>83</v>
      </c>
    </row>
    <row r="696" spans="1:65" s="13" customFormat="1" ht="11.25">
      <c r="B696" s="201"/>
      <c r="C696" s="202"/>
      <c r="D696" s="194" t="s">
        <v>221</v>
      </c>
      <c r="E696" s="203" t="s">
        <v>18</v>
      </c>
      <c r="F696" s="204" t="s">
        <v>449</v>
      </c>
      <c r="G696" s="202"/>
      <c r="H696" s="203" t="s">
        <v>18</v>
      </c>
      <c r="I696" s="205"/>
      <c r="J696" s="202"/>
      <c r="K696" s="202"/>
      <c r="L696" s="206"/>
      <c r="M696" s="207"/>
      <c r="N696" s="208"/>
      <c r="O696" s="208"/>
      <c r="P696" s="208"/>
      <c r="Q696" s="208"/>
      <c r="R696" s="208"/>
      <c r="S696" s="208"/>
      <c r="T696" s="208"/>
      <c r="U696" s="209"/>
      <c r="AT696" s="210" t="s">
        <v>221</v>
      </c>
      <c r="AU696" s="210" t="s">
        <v>83</v>
      </c>
      <c r="AV696" s="13" t="s">
        <v>76</v>
      </c>
      <c r="AW696" s="13" t="s">
        <v>33</v>
      </c>
      <c r="AX696" s="13" t="s">
        <v>71</v>
      </c>
      <c r="AY696" s="210" t="s">
        <v>208</v>
      </c>
    </row>
    <row r="697" spans="1:65" s="14" customFormat="1" ht="11.25">
      <c r="B697" s="211"/>
      <c r="C697" s="212"/>
      <c r="D697" s="194" t="s">
        <v>221</v>
      </c>
      <c r="E697" s="213" t="s">
        <v>18</v>
      </c>
      <c r="F697" s="214" t="s">
        <v>83</v>
      </c>
      <c r="G697" s="212"/>
      <c r="H697" s="215">
        <v>3</v>
      </c>
      <c r="I697" s="216"/>
      <c r="J697" s="212"/>
      <c r="K697" s="212"/>
      <c r="L697" s="217"/>
      <c r="M697" s="218"/>
      <c r="N697" s="219"/>
      <c r="O697" s="219"/>
      <c r="P697" s="219"/>
      <c r="Q697" s="219"/>
      <c r="R697" s="219"/>
      <c r="S697" s="219"/>
      <c r="T697" s="219"/>
      <c r="U697" s="220"/>
      <c r="AT697" s="221" t="s">
        <v>221</v>
      </c>
      <c r="AU697" s="221" t="s">
        <v>83</v>
      </c>
      <c r="AV697" s="14" t="s">
        <v>80</v>
      </c>
      <c r="AW697" s="14" t="s">
        <v>33</v>
      </c>
      <c r="AX697" s="14" t="s">
        <v>76</v>
      </c>
      <c r="AY697" s="221" t="s">
        <v>208</v>
      </c>
    </row>
    <row r="698" spans="1:65" s="2" customFormat="1" ht="16.5" customHeight="1">
      <c r="A698" s="38"/>
      <c r="B698" s="39"/>
      <c r="C698" s="249" t="s">
        <v>823</v>
      </c>
      <c r="D698" s="249" t="s">
        <v>1397</v>
      </c>
      <c r="E698" s="250" t="s">
        <v>1563</v>
      </c>
      <c r="F698" s="251" t="s">
        <v>1564</v>
      </c>
      <c r="G698" s="252" t="s">
        <v>402</v>
      </c>
      <c r="H698" s="253">
        <v>2</v>
      </c>
      <c r="I698" s="254"/>
      <c r="J698" s="253">
        <f>ROUND(I698*H698,2)</f>
        <v>0</v>
      </c>
      <c r="K698" s="251" t="s">
        <v>215</v>
      </c>
      <c r="L698" s="255"/>
      <c r="M698" s="256" t="s">
        <v>18</v>
      </c>
      <c r="N698" s="257" t="s">
        <v>42</v>
      </c>
      <c r="O698" s="68"/>
      <c r="P698" s="190">
        <f>O698*H698</f>
        <v>0</v>
      </c>
      <c r="Q698" s="190">
        <v>4.6000000000000001E-4</v>
      </c>
      <c r="R698" s="190">
        <f>Q698*H698</f>
        <v>9.2000000000000003E-4</v>
      </c>
      <c r="S698" s="190">
        <v>0</v>
      </c>
      <c r="T698" s="190">
        <f>S698*H698</f>
        <v>0</v>
      </c>
      <c r="U698" s="191" t="s">
        <v>18</v>
      </c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R698" s="192" t="s">
        <v>545</v>
      </c>
      <c r="AT698" s="192" t="s">
        <v>1397</v>
      </c>
      <c r="AU698" s="192" t="s">
        <v>83</v>
      </c>
      <c r="AY698" s="21" t="s">
        <v>208</v>
      </c>
      <c r="BE698" s="193">
        <f>IF(N698="základní",J698,0)</f>
        <v>0</v>
      </c>
      <c r="BF698" s="193">
        <f>IF(N698="snížená",J698,0)</f>
        <v>0</v>
      </c>
      <c r="BG698" s="193">
        <f>IF(N698="zákl. přenesená",J698,0)</f>
        <v>0</v>
      </c>
      <c r="BH698" s="193">
        <f>IF(N698="sníž. přenesená",J698,0)</f>
        <v>0</v>
      </c>
      <c r="BI698" s="193">
        <f>IF(N698="nulová",J698,0)</f>
        <v>0</v>
      </c>
      <c r="BJ698" s="21" t="s">
        <v>76</v>
      </c>
      <c r="BK698" s="193">
        <f>ROUND(I698*H698,2)</f>
        <v>0</v>
      </c>
      <c r="BL698" s="21" t="s">
        <v>343</v>
      </c>
      <c r="BM698" s="192" t="s">
        <v>1565</v>
      </c>
    </row>
    <row r="699" spans="1:65" s="2" customFormat="1" ht="11.25">
      <c r="A699" s="38"/>
      <c r="B699" s="39"/>
      <c r="C699" s="40"/>
      <c r="D699" s="194" t="s">
        <v>217</v>
      </c>
      <c r="E699" s="40"/>
      <c r="F699" s="195" t="s">
        <v>1564</v>
      </c>
      <c r="G699" s="40"/>
      <c r="H699" s="40"/>
      <c r="I699" s="196"/>
      <c r="J699" s="40"/>
      <c r="K699" s="40"/>
      <c r="L699" s="43"/>
      <c r="M699" s="197"/>
      <c r="N699" s="198"/>
      <c r="O699" s="68"/>
      <c r="P699" s="68"/>
      <c r="Q699" s="68"/>
      <c r="R699" s="68"/>
      <c r="S699" s="68"/>
      <c r="T699" s="68"/>
      <c r="U699" s="69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T699" s="21" t="s">
        <v>217</v>
      </c>
      <c r="AU699" s="21" t="s">
        <v>83</v>
      </c>
    </row>
    <row r="700" spans="1:65" s="2" customFormat="1" ht="19.5">
      <c r="A700" s="38"/>
      <c r="B700" s="39"/>
      <c r="C700" s="40"/>
      <c r="D700" s="194" t="s">
        <v>703</v>
      </c>
      <c r="E700" s="40"/>
      <c r="F700" s="244" t="s">
        <v>1566</v>
      </c>
      <c r="G700" s="40"/>
      <c r="H700" s="40"/>
      <c r="I700" s="196"/>
      <c r="J700" s="40"/>
      <c r="K700" s="40"/>
      <c r="L700" s="43"/>
      <c r="M700" s="197"/>
      <c r="N700" s="198"/>
      <c r="O700" s="68"/>
      <c r="P700" s="68"/>
      <c r="Q700" s="68"/>
      <c r="R700" s="68"/>
      <c r="S700" s="68"/>
      <c r="T700" s="68"/>
      <c r="U700" s="69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T700" s="21" t="s">
        <v>703</v>
      </c>
      <c r="AU700" s="21" t="s">
        <v>83</v>
      </c>
    </row>
    <row r="701" spans="1:65" s="13" customFormat="1" ht="11.25">
      <c r="B701" s="201"/>
      <c r="C701" s="202"/>
      <c r="D701" s="194" t="s">
        <v>221</v>
      </c>
      <c r="E701" s="203" t="s">
        <v>18</v>
      </c>
      <c r="F701" s="204" t="s">
        <v>449</v>
      </c>
      <c r="G701" s="202"/>
      <c r="H701" s="203" t="s">
        <v>18</v>
      </c>
      <c r="I701" s="205"/>
      <c r="J701" s="202"/>
      <c r="K701" s="202"/>
      <c r="L701" s="206"/>
      <c r="M701" s="207"/>
      <c r="N701" s="208"/>
      <c r="O701" s="208"/>
      <c r="P701" s="208"/>
      <c r="Q701" s="208"/>
      <c r="R701" s="208"/>
      <c r="S701" s="208"/>
      <c r="T701" s="208"/>
      <c r="U701" s="209"/>
      <c r="AT701" s="210" t="s">
        <v>221</v>
      </c>
      <c r="AU701" s="210" t="s">
        <v>83</v>
      </c>
      <c r="AV701" s="13" t="s">
        <v>76</v>
      </c>
      <c r="AW701" s="13" t="s">
        <v>33</v>
      </c>
      <c r="AX701" s="13" t="s">
        <v>71</v>
      </c>
      <c r="AY701" s="210" t="s">
        <v>208</v>
      </c>
    </row>
    <row r="702" spans="1:65" s="14" customFormat="1" ht="11.25">
      <c r="B702" s="211"/>
      <c r="C702" s="212"/>
      <c r="D702" s="194" t="s">
        <v>221</v>
      </c>
      <c r="E702" s="213" t="s">
        <v>18</v>
      </c>
      <c r="F702" s="214" t="s">
        <v>80</v>
      </c>
      <c r="G702" s="212"/>
      <c r="H702" s="215">
        <v>2</v>
      </c>
      <c r="I702" s="216"/>
      <c r="J702" s="212"/>
      <c r="K702" s="212"/>
      <c r="L702" s="217"/>
      <c r="M702" s="218"/>
      <c r="N702" s="219"/>
      <c r="O702" s="219"/>
      <c r="P702" s="219"/>
      <c r="Q702" s="219"/>
      <c r="R702" s="219"/>
      <c r="S702" s="219"/>
      <c r="T702" s="219"/>
      <c r="U702" s="220"/>
      <c r="AT702" s="221" t="s">
        <v>221</v>
      </c>
      <c r="AU702" s="221" t="s">
        <v>83</v>
      </c>
      <c r="AV702" s="14" t="s">
        <v>80</v>
      </c>
      <c r="AW702" s="14" t="s">
        <v>33</v>
      </c>
      <c r="AX702" s="14" t="s">
        <v>76</v>
      </c>
      <c r="AY702" s="221" t="s">
        <v>208</v>
      </c>
    </row>
    <row r="703" spans="1:65" s="2" customFormat="1" ht="24.2" customHeight="1">
      <c r="A703" s="38"/>
      <c r="B703" s="39"/>
      <c r="C703" s="182" t="s">
        <v>832</v>
      </c>
      <c r="D703" s="182" t="s">
        <v>212</v>
      </c>
      <c r="E703" s="183" t="s">
        <v>1567</v>
      </c>
      <c r="F703" s="184" t="s">
        <v>1568</v>
      </c>
      <c r="G703" s="185" t="s">
        <v>402</v>
      </c>
      <c r="H703" s="186">
        <v>5</v>
      </c>
      <c r="I703" s="187"/>
      <c r="J703" s="186">
        <f>ROUND(I703*H703,2)</f>
        <v>0</v>
      </c>
      <c r="K703" s="184" t="s">
        <v>215</v>
      </c>
      <c r="L703" s="43"/>
      <c r="M703" s="188" t="s">
        <v>18</v>
      </c>
      <c r="N703" s="189" t="s">
        <v>42</v>
      </c>
      <c r="O703" s="68"/>
      <c r="P703" s="190">
        <f>O703*H703</f>
        <v>0</v>
      </c>
      <c r="Q703" s="190">
        <v>0</v>
      </c>
      <c r="R703" s="190">
        <f>Q703*H703</f>
        <v>0</v>
      </c>
      <c r="S703" s="190">
        <v>0</v>
      </c>
      <c r="T703" s="190">
        <f>S703*H703</f>
        <v>0</v>
      </c>
      <c r="U703" s="191" t="s">
        <v>18</v>
      </c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R703" s="192" t="s">
        <v>89</v>
      </c>
      <c r="AT703" s="192" t="s">
        <v>212</v>
      </c>
      <c r="AU703" s="192" t="s">
        <v>83</v>
      </c>
      <c r="AY703" s="21" t="s">
        <v>208</v>
      </c>
      <c r="BE703" s="193">
        <f>IF(N703="základní",J703,0)</f>
        <v>0</v>
      </c>
      <c r="BF703" s="193">
        <f>IF(N703="snížená",J703,0)</f>
        <v>0</v>
      </c>
      <c r="BG703" s="193">
        <f>IF(N703="zákl. přenesená",J703,0)</f>
        <v>0</v>
      </c>
      <c r="BH703" s="193">
        <f>IF(N703="sníž. přenesená",J703,0)</f>
        <v>0</v>
      </c>
      <c r="BI703" s="193">
        <f>IF(N703="nulová",J703,0)</f>
        <v>0</v>
      </c>
      <c r="BJ703" s="21" t="s">
        <v>76</v>
      </c>
      <c r="BK703" s="193">
        <f>ROUND(I703*H703,2)</f>
        <v>0</v>
      </c>
      <c r="BL703" s="21" t="s">
        <v>89</v>
      </c>
      <c r="BM703" s="192" t="s">
        <v>1569</v>
      </c>
    </row>
    <row r="704" spans="1:65" s="2" customFormat="1" ht="19.5">
      <c r="A704" s="38"/>
      <c r="B704" s="39"/>
      <c r="C704" s="40"/>
      <c r="D704" s="194" t="s">
        <v>217</v>
      </c>
      <c r="E704" s="40"/>
      <c r="F704" s="195" t="s">
        <v>1570</v>
      </c>
      <c r="G704" s="40"/>
      <c r="H704" s="40"/>
      <c r="I704" s="196"/>
      <c r="J704" s="40"/>
      <c r="K704" s="40"/>
      <c r="L704" s="43"/>
      <c r="M704" s="197"/>
      <c r="N704" s="198"/>
      <c r="O704" s="68"/>
      <c r="P704" s="68"/>
      <c r="Q704" s="68"/>
      <c r="R704" s="68"/>
      <c r="S704" s="68"/>
      <c r="T704" s="68"/>
      <c r="U704" s="69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T704" s="21" t="s">
        <v>217</v>
      </c>
      <c r="AU704" s="21" t="s">
        <v>83</v>
      </c>
    </row>
    <row r="705" spans="1:65" s="2" customFormat="1" ht="11.25">
      <c r="A705" s="38"/>
      <c r="B705" s="39"/>
      <c r="C705" s="40"/>
      <c r="D705" s="199" t="s">
        <v>219</v>
      </c>
      <c r="E705" s="40"/>
      <c r="F705" s="200" t="s">
        <v>1571</v>
      </c>
      <c r="G705" s="40"/>
      <c r="H705" s="40"/>
      <c r="I705" s="196"/>
      <c r="J705" s="40"/>
      <c r="K705" s="40"/>
      <c r="L705" s="43"/>
      <c r="M705" s="197"/>
      <c r="N705" s="198"/>
      <c r="O705" s="68"/>
      <c r="P705" s="68"/>
      <c r="Q705" s="68"/>
      <c r="R705" s="68"/>
      <c r="S705" s="68"/>
      <c r="T705" s="68"/>
      <c r="U705" s="69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T705" s="21" t="s">
        <v>219</v>
      </c>
      <c r="AU705" s="21" t="s">
        <v>83</v>
      </c>
    </row>
    <row r="706" spans="1:65" s="13" customFormat="1" ht="11.25">
      <c r="B706" s="201"/>
      <c r="C706" s="202"/>
      <c r="D706" s="194" t="s">
        <v>221</v>
      </c>
      <c r="E706" s="203" t="s">
        <v>18</v>
      </c>
      <c r="F706" s="204" t="s">
        <v>1572</v>
      </c>
      <c r="G706" s="202"/>
      <c r="H706" s="203" t="s">
        <v>18</v>
      </c>
      <c r="I706" s="205"/>
      <c r="J706" s="202"/>
      <c r="K706" s="202"/>
      <c r="L706" s="206"/>
      <c r="M706" s="207"/>
      <c r="N706" s="208"/>
      <c r="O706" s="208"/>
      <c r="P706" s="208"/>
      <c r="Q706" s="208"/>
      <c r="R706" s="208"/>
      <c r="S706" s="208"/>
      <c r="T706" s="208"/>
      <c r="U706" s="209"/>
      <c r="AT706" s="210" t="s">
        <v>221</v>
      </c>
      <c r="AU706" s="210" t="s">
        <v>83</v>
      </c>
      <c r="AV706" s="13" t="s">
        <v>76</v>
      </c>
      <c r="AW706" s="13" t="s">
        <v>33</v>
      </c>
      <c r="AX706" s="13" t="s">
        <v>71</v>
      </c>
      <c r="AY706" s="210" t="s">
        <v>208</v>
      </c>
    </row>
    <row r="707" spans="1:65" s="14" customFormat="1" ht="11.25">
      <c r="B707" s="211"/>
      <c r="C707" s="212"/>
      <c r="D707" s="194" t="s">
        <v>221</v>
      </c>
      <c r="E707" s="213" t="s">
        <v>18</v>
      </c>
      <c r="F707" s="214" t="s">
        <v>94</v>
      </c>
      <c r="G707" s="212"/>
      <c r="H707" s="215">
        <v>5</v>
      </c>
      <c r="I707" s="216"/>
      <c r="J707" s="212"/>
      <c r="K707" s="212"/>
      <c r="L707" s="217"/>
      <c r="M707" s="218"/>
      <c r="N707" s="219"/>
      <c r="O707" s="219"/>
      <c r="P707" s="219"/>
      <c r="Q707" s="219"/>
      <c r="R707" s="219"/>
      <c r="S707" s="219"/>
      <c r="T707" s="219"/>
      <c r="U707" s="220"/>
      <c r="AT707" s="221" t="s">
        <v>221</v>
      </c>
      <c r="AU707" s="221" t="s">
        <v>83</v>
      </c>
      <c r="AV707" s="14" t="s">
        <v>80</v>
      </c>
      <c r="AW707" s="14" t="s">
        <v>33</v>
      </c>
      <c r="AX707" s="14" t="s">
        <v>76</v>
      </c>
      <c r="AY707" s="221" t="s">
        <v>208</v>
      </c>
    </row>
    <row r="708" spans="1:65" s="2" customFormat="1" ht="16.5" customHeight="1">
      <c r="A708" s="38"/>
      <c r="B708" s="39"/>
      <c r="C708" s="249" t="s">
        <v>840</v>
      </c>
      <c r="D708" s="249" t="s">
        <v>1397</v>
      </c>
      <c r="E708" s="250" t="s">
        <v>1573</v>
      </c>
      <c r="F708" s="251" t="s">
        <v>1574</v>
      </c>
      <c r="G708" s="252" t="s">
        <v>331</v>
      </c>
      <c r="H708" s="253">
        <v>1.25</v>
      </c>
      <c r="I708" s="254"/>
      <c r="J708" s="253">
        <f>ROUND(I708*H708,2)</f>
        <v>0</v>
      </c>
      <c r="K708" s="251" t="s">
        <v>215</v>
      </c>
      <c r="L708" s="255"/>
      <c r="M708" s="256" t="s">
        <v>18</v>
      </c>
      <c r="N708" s="257" t="s">
        <v>42</v>
      </c>
      <c r="O708" s="68"/>
      <c r="P708" s="190">
        <f>O708*H708</f>
        <v>0</v>
      </c>
      <c r="Q708" s="190">
        <v>4.1999999999999997E-3</v>
      </c>
      <c r="R708" s="190">
        <f>Q708*H708</f>
        <v>5.2499999999999995E-3</v>
      </c>
      <c r="S708" s="190">
        <v>0</v>
      </c>
      <c r="T708" s="190">
        <f>S708*H708</f>
        <v>0</v>
      </c>
      <c r="U708" s="191" t="s">
        <v>18</v>
      </c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R708" s="192" t="s">
        <v>124</v>
      </c>
      <c r="AT708" s="192" t="s">
        <v>1397</v>
      </c>
      <c r="AU708" s="192" t="s">
        <v>83</v>
      </c>
      <c r="AY708" s="21" t="s">
        <v>208</v>
      </c>
      <c r="BE708" s="193">
        <f>IF(N708="základní",J708,0)</f>
        <v>0</v>
      </c>
      <c r="BF708" s="193">
        <f>IF(N708="snížená",J708,0)</f>
        <v>0</v>
      </c>
      <c r="BG708" s="193">
        <f>IF(N708="zákl. přenesená",J708,0)</f>
        <v>0</v>
      </c>
      <c r="BH708" s="193">
        <f>IF(N708="sníž. přenesená",J708,0)</f>
        <v>0</v>
      </c>
      <c r="BI708" s="193">
        <f>IF(N708="nulová",J708,0)</f>
        <v>0</v>
      </c>
      <c r="BJ708" s="21" t="s">
        <v>76</v>
      </c>
      <c r="BK708" s="193">
        <f>ROUND(I708*H708,2)</f>
        <v>0</v>
      </c>
      <c r="BL708" s="21" t="s">
        <v>89</v>
      </c>
      <c r="BM708" s="192" t="s">
        <v>1575</v>
      </c>
    </row>
    <row r="709" spans="1:65" s="2" customFormat="1" ht="11.25">
      <c r="A709" s="38"/>
      <c r="B709" s="39"/>
      <c r="C709" s="40"/>
      <c r="D709" s="194" t="s">
        <v>217</v>
      </c>
      <c r="E709" s="40"/>
      <c r="F709" s="195" t="s">
        <v>1574</v>
      </c>
      <c r="G709" s="40"/>
      <c r="H709" s="40"/>
      <c r="I709" s="196"/>
      <c r="J709" s="40"/>
      <c r="K709" s="40"/>
      <c r="L709" s="43"/>
      <c r="M709" s="197"/>
      <c r="N709" s="198"/>
      <c r="O709" s="68"/>
      <c r="P709" s="68"/>
      <c r="Q709" s="68"/>
      <c r="R709" s="68"/>
      <c r="S709" s="68"/>
      <c r="T709" s="68"/>
      <c r="U709" s="69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T709" s="21" t="s">
        <v>217</v>
      </c>
      <c r="AU709" s="21" t="s">
        <v>83</v>
      </c>
    </row>
    <row r="710" spans="1:65" s="2" customFormat="1" ht="19.5">
      <c r="A710" s="38"/>
      <c r="B710" s="39"/>
      <c r="C710" s="40"/>
      <c r="D710" s="194" t="s">
        <v>703</v>
      </c>
      <c r="E710" s="40"/>
      <c r="F710" s="244" t="s">
        <v>1576</v>
      </c>
      <c r="G710" s="40"/>
      <c r="H710" s="40"/>
      <c r="I710" s="196"/>
      <c r="J710" s="40"/>
      <c r="K710" s="40"/>
      <c r="L710" s="43"/>
      <c r="M710" s="197"/>
      <c r="N710" s="198"/>
      <c r="O710" s="68"/>
      <c r="P710" s="68"/>
      <c r="Q710" s="68"/>
      <c r="R710" s="68"/>
      <c r="S710" s="68"/>
      <c r="T710" s="68"/>
      <c r="U710" s="69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T710" s="21" t="s">
        <v>703</v>
      </c>
      <c r="AU710" s="21" t="s">
        <v>83</v>
      </c>
    </row>
    <row r="711" spans="1:65" s="14" customFormat="1" ht="11.25">
      <c r="B711" s="211"/>
      <c r="C711" s="212"/>
      <c r="D711" s="194" t="s">
        <v>221</v>
      </c>
      <c r="E711" s="213" t="s">
        <v>18</v>
      </c>
      <c r="F711" s="214" t="s">
        <v>1577</v>
      </c>
      <c r="G711" s="212"/>
      <c r="H711" s="215">
        <v>1.25</v>
      </c>
      <c r="I711" s="216"/>
      <c r="J711" s="212"/>
      <c r="K711" s="212"/>
      <c r="L711" s="217"/>
      <c r="M711" s="218"/>
      <c r="N711" s="219"/>
      <c r="O711" s="219"/>
      <c r="P711" s="219"/>
      <c r="Q711" s="219"/>
      <c r="R711" s="219"/>
      <c r="S711" s="219"/>
      <c r="T711" s="219"/>
      <c r="U711" s="220"/>
      <c r="AT711" s="221" t="s">
        <v>221</v>
      </c>
      <c r="AU711" s="221" t="s">
        <v>83</v>
      </c>
      <c r="AV711" s="14" t="s">
        <v>80</v>
      </c>
      <c r="AW711" s="14" t="s">
        <v>33</v>
      </c>
      <c r="AX711" s="14" t="s">
        <v>76</v>
      </c>
      <c r="AY711" s="221" t="s">
        <v>208</v>
      </c>
    </row>
    <row r="712" spans="1:65" s="12" customFormat="1" ht="22.9" customHeight="1">
      <c r="B712" s="166"/>
      <c r="C712" s="167"/>
      <c r="D712" s="168" t="s">
        <v>70</v>
      </c>
      <c r="E712" s="180" t="s">
        <v>248</v>
      </c>
      <c r="F712" s="180" t="s">
        <v>1578</v>
      </c>
      <c r="G712" s="167"/>
      <c r="H712" s="167"/>
      <c r="I712" s="170"/>
      <c r="J712" s="181">
        <f>BK712</f>
        <v>0</v>
      </c>
      <c r="K712" s="167"/>
      <c r="L712" s="172"/>
      <c r="M712" s="173"/>
      <c r="N712" s="174"/>
      <c r="O712" s="174"/>
      <c r="P712" s="175">
        <f>P713+P722+P801</f>
        <v>0</v>
      </c>
      <c r="Q712" s="174"/>
      <c r="R712" s="175">
        <f>R713+R722+R801</f>
        <v>0.78570479999999987</v>
      </c>
      <c r="S712" s="174"/>
      <c r="T712" s="175">
        <f>T713+T722+T801</f>
        <v>0</v>
      </c>
      <c r="U712" s="176"/>
      <c r="AR712" s="177" t="s">
        <v>76</v>
      </c>
      <c r="AT712" s="178" t="s">
        <v>70</v>
      </c>
      <c r="AU712" s="178" t="s">
        <v>76</v>
      </c>
      <c r="AY712" s="177" t="s">
        <v>208</v>
      </c>
      <c r="BK712" s="179">
        <f>BK713+BK722+BK801</f>
        <v>0</v>
      </c>
    </row>
    <row r="713" spans="1:65" s="12" customFormat="1" ht="20.85" customHeight="1">
      <c r="B713" s="166"/>
      <c r="C713" s="167"/>
      <c r="D713" s="168" t="s">
        <v>70</v>
      </c>
      <c r="E713" s="180" t="s">
        <v>250</v>
      </c>
      <c r="F713" s="180" t="s">
        <v>251</v>
      </c>
      <c r="G713" s="167"/>
      <c r="H713" s="167"/>
      <c r="I713" s="170"/>
      <c r="J713" s="181">
        <f>BK713</f>
        <v>0</v>
      </c>
      <c r="K713" s="167"/>
      <c r="L713" s="172"/>
      <c r="M713" s="173"/>
      <c r="N713" s="174"/>
      <c r="O713" s="174"/>
      <c r="P713" s="175">
        <f>SUM(P714:P721)</f>
        <v>0</v>
      </c>
      <c r="Q713" s="174"/>
      <c r="R713" s="175">
        <f>SUM(R714:R721)</f>
        <v>0</v>
      </c>
      <c r="S713" s="174"/>
      <c r="T713" s="175">
        <f>SUM(T714:T721)</f>
        <v>0</v>
      </c>
      <c r="U713" s="176"/>
      <c r="AR713" s="177" t="s">
        <v>76</v>
      </c>
      <c r="AT713" s="178" t="s">
        <v>70</v>
      </c>
      <c r="AU713" s="178" t="s">
        <v>80</v>
      </c>
      <c r="AY713" s="177" t="s">
        <v>208</v>
      </c>
      <c r="BK713" s="179">
        <f>SUM(BK714:BK721)</f>
        <v>0</v>
      </c>
    </row>
    <row r="714" spans="1:65" s="2" customFormat="1" ht="33" customHeight="1">
      <c r="A714" s="38"/>
      <c r="B714" s="39"/>
      <c r="C714" s="182" t="s">
        <v>848</v>
      </c>
      <c r="D714" s="182" t="s">
        <v>212</v>
      </c>
      <c r="E714" s="183" t="s">
        <v>252</v>
      </c>
      <c r="F714" s="184" t="s">
        <v>253</v>
      </c>
      <c r="G714" s="185" t="s">
        <v>129</v>
      </c>
      <c r="H714" s="186">
        <v>462.35</v>
      </c>
      <c r="I714" s="187"/>
      <c r="J714" s="186">
        <f>ROUND(I714*H714,2)</f>
        <v>0</v>
      </c>
      <c r="K714" s="184" t="s">
        <v>215</v>
      </c>
      <c r="L714" s="43"/>
      <c r="M714" s="188" t="s">
        <v>18</v>
      </c>
      <c r="N714" s="189" t="s">
        <v>42</v>
      </c>
      <c r="O714" s="68"/>
      <c r="P714" s="190">
        <f>O714*H714</f>
        <v>0</v>
      </c>
      <c r="Q714" s="190">
        <v>0</v>
      </c>
      <c r="R714" s="190">
        <f>Q714*H714</f>
        <v>0</v>
      </c>
      <c r="S714" s="190">
        <v>0</v>
      </c>
      <c r="T714" s="190">
        <f>S714*H714</f>
        <v>0</v>
      </c>
      <c r="U714" s="191" t="s">
        <v>18</v>
      </c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R714" s="192" t="s">
        <v>89</v>
      </c>
      <c r="AT714" s="192" t="s">
        <v>212</v>
      </c>
      <c r="AU714" s="192" t="s">
        <v>83</v>
      </c>
      <c r="AY714" s="21" t="s">
        <v>208</v>
      </c>
      <c r="BE714" s="193">
        <f>IF(N714="základní",J714,0)</f>
        <v>0</v>
      </c>
      <c r="BF714" s="193">
        <f>IF(N714="snížená",J714,0)</f>
        <v>0</v>
      </c>
      <c r="BG714" s="193">
        <f>IF(N714="zákl. přenesená",J714,0)</f>
        <v>0</v>
      </c>
      <c r="BH714" s="193">
        <f>IF(N714="sníž. přenesená",J714,0)</f>
        <v>0</v>
      </c>
      <c r="BI714" s="193">
        <f>IF(N714="nulová",J714,0)</f>
        <v>0</v>
      </c>
      <c r="BJ714" s="21" t="s">
        <v>76</v>
      </c>
      <c r="BK714" s="193">
        <f>ROUND(I714*H714,2)</f>
        <v>0</v>
      </c>
      <c r="BL714" s="21" t="s">
        <v>89</v>
      </c>
      <c r="BM714" s="192" t="s">
        <v>1579</v>
      </c>
    </row>
    <row r="715" spans="1:65" s="2" customFormat="1" ht="19.5">
      <c r="A715" s="38"/>
      <c r="B715" s="39"/>
      <c r="C715" s="40"/>
      <c r="D715" s="194" t="s">
        <v>217</v>
      </c>
      <c r="E715" s="40"/>
      <c r="F715" s="195" t="s">
        <v>255</v>
      </c>
      <c r="G715" s="40"/>
      <c r="H715" s="40"/>
      <c r="I715" s="196"/>
      <c r="J715" s="40"/>
      <c r="K715" s="40"/>
      <c r="L715" s="43"/>
      <c r="M715" s="197"/>
      <c r="N715" s="198"/>
      <c r="O715" s="68"/>
      <c r="P715" s="68"/>
      <c r="Q715" s="68"/>
      <c r="R715" s="68"/>
      <c r="S715" s="68"/>
      <c r="T715" s="68"/>
      <c r="U715" s="69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T715" s="21" t="s">
        <v>217</v>
      </c>
      <c r="AU715" s="21" t="s">
        <v>83</v>
      </c>
    </row>
    <row r="716" spans="1:65" s="2" customFormat="1" ht="11.25">
      <c r="A716" s="38"/>
      <c r="B716" s="39"/>
      <c r="C716" s="40"/>
      <c r="D716" s="199" t="s">
        <v>219</v>
      </c>
      <c r="E716" s="40"/>
      <c r="F716" s="200" t="s">
        <v>256</v>
      </c>
      <c r="G716" s="40"/>
      <c r="H716" s="40"/>
      <c r="I716" s="196"/>
      <c r="J716" s="40"/>
      <c r="K716" s="40"/>
      <c r="L716" s="43"/>
      <c r="M716" s="197"/>
      <c r="N716" s="198"/>
      <c r="O716" s="68"/>
      <c r="P716" s="68"/>
      <c r="Q716" s="68"/>
      <c r="R716" s="68"/>
      <c r="S716" s="68"/>
      <c r="T716" s="68"/>
      <c r="U716" s="69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T716" s="21" t="s">
        <v>219</v>
      </c>
      <c r="AU716" s="21" t="s">
        <v>83</v>
      </c>
    </row>
    <row r="717" spans="1:65" s="14" customFormat="1" ht="11.25">
      <c r="B717" s="211"/>
      <c r="C717" s="212"/>
      <c r="D717" s="194" t="s">
        <v>221</v>
      </c>
      <c r="E717" s="213" t="s">
        <v>18</v>
      </c>
      <c r="F717" s="214" t="s">
        <v>1006</v>
      </c>
      <c r="G717" s="212"/>
      <c r="H717" s="215">
        <v>225.68</v>
      </c>
      <c r="I717" s="216"/>
      <c r="J717" s="212"/>
      <c r="K717" s="212"/>
      <c r="L717" s="217"/>
      <c r="M717" s="218"/>
      <c r="N717" s="219"/>
      <c r="O717" s="219"/>
      <c r="P717" s="219"/>
      <c r="Q717" s="219"/>
      <c r="R717" s="219"/>
      <c r="S717" s="219"/>
      <c r="T717" s="219"/>
      <c r="U717" s="220"/>
      <c r="AT717" s="221" t="s">
        <v>221</v>
      </c>
      <c r="AU717" s="221" t="s">
        <v>83</v>
      </c>
      <c r="AV717" s="14" t="s">
        <v>80</v>
      </c>
      <c r="AW717" s="14" t="s">
        <v>33</v>
      </c>
      <c r="AX717" s="14" t="s">
        <v>71</v>
      </c>
      <c r="AY717" s="221" t="s">
        <v>208</v>
      </c>
    </row>
    <row r="718" spans="1:65" s="14" customFormat="1" ht="11.25">
      <c r="B718" s="211"/>
      <c r="C718" s="212"/>
      <c r="D718" s="194" t="s">
        <v>221</v>
      </c>
      <c r="E718" s="213" t="s">
        <v>18</v>
      </c>
      <c r="F718" s="214" t="s">
        <v>1027</v>
      </c>
      <c r="G718" s="212"/>
      <c r="H718" s="215">
        <v>235.17</v>
      </c>
      <c r="I718" s="216"/>
      <c r="J718" s="212"/>
      <c r="K718" s="212"/>
      <c r="L718" s="217"/>
      <c r="M718" s="218"/>
      <c r="N718" s="219"/>
      <c r="O718" s="219"/>
      <c r="P718" s="219"/>
      <c r="Q718" s="219"/>
      <c r="R718" s="219"/>
      <c r="S718" s="219"/>
      <c r="T718" s="219"/>
      <c r="U718" s="220"/>
      <c r="AT718" s="221" t="s">
        <v>221</v>
      </c>
      <c r="AU718" s="221" t="s">
        <v>83</v>
      </c>
      <c r="AV718" s="14" t="s">
        <v>80</v>
      </c>
      <c r="AW718" s="14" t="s">
        <v>33</v>
      </c>
      <c r="AX718" s="14" t="s">
        <v>71</v>
      </c>
      <c r="AY718" s="221" t="s">
        <v>208</v>
      </c>
    </row>
    <row r="719" spans="1:65" s="13" customFormat="1" ht="11.25">
      <c r="B719" s="201"/>
      <c r="C719" s="202"/>
      <c r="D719" s="194" t="s">
        <v>221</v>
      </c>
      <c r="E719" s="203" t="s">
        <v>18</v>
      </c>
      <c r="F719" s="204" t="s">
        <v>1580</v>
      </c>
      <c r="G719" s="202"/>
      <c r="H719" s="203" t="s">
        <v>18</v>
      </c>
      <c r="I719" s="205"/>
      <c r="J719" s="202"/>
      <c r="K719" s="202"/>
      <c r="L719" s="206"/>
      <c r="M719" s="207"/>
      <c r="N719" s="208"/>
      <c r="O719" s="208"/>
      <c r="P719" s="208"/>
      <c r="Q719" s="208"/>
      <c r="R719" s="208"/>
      <c r="S719" s="208"/>
      <c r="T719" s="208"/>
      <c r="U719" s="209"/>
      <c r="AT719" s="210" t="s">
        <v>221</v>
      </c>
      <c r="AU719" s="210" t="s">
        <v>83</v>
      </c>
      <c r="AV719" s="13" t="s">
        <v>76</v>
      </c>
      <c r="AW719" s="13" t="s">
        <v>33</v>
      </c>
      <c r="AX719" s="13" t="s">
        <v>71</v>
      </c>
      <c r="AY719" s="210" t="s">
        <v>208</v>
      </c>
    </row>
    <row r="720" spans="1:65" s="14" customFormat="1" ht="11.25">
      <c r="B720" s="211"/>
      <c r="C720" s="212"/>
      <c r="D720" s="194" t="s">
        <v>221</v>
      </c>
      <c r="E720" s="213" t="s">
        <v>18</v>
      </c>
      <c r="F720" s="214" t="s">
        <v>1581</v>
      </c>
      <c r="G720" s="212"/>
      <c r="H720" s="215">
        <v>1.5</v>
      </c>
      <c r="I720" s="216"/>
      <c r="J720" s="212"/>
      <c r="K720" s="212"/>
      <c r="L720" s="217"/>
      <c r="M720" s="218"/>
      <c r="N720" s="219"/>
      <c r="O720" s="219"/>
      <c r="P720" s="219"/>
      <c r="Q720" s="219"/>
      <c r="R720" s="219"/>
      <c r="S720" s="219"/>
      <c r="T720" s="219"/>
      <c r="U720" s="220"/>
      <c r="AT720" s="221" t="s">
        <v>221</v>
      </c>
      <c r="AU720" s="221" t="s">
        <v>83</v>
      </c>
      <c r="AV720" s="14" t="s">
        <v>80</v>
      </c>
      <c r="AW720" s="14" t="s">
        <v>33</v>
      </c>
      <c r="AX720" s="14" t="s">
        <v>71</v>
      </c>
      <c r="AY720" s="221" t="s">
        <v>208</v>
      </c>
    </row>
    <row r="721" spans="1:65" s="16" customFormat="1" ht="11.25">
      <c r="B721" s="233"/>
      <c r="C721" s="234"/>
      <c r="D721" s="194" t="s">
        <v>221</v>
      </c>
      <c r="E721" s="235" t="s">
        <v>18</v>
      </c>
      <c r="F721" s="236" t="s">
        <v>247</v>
      </c>
      <c r="G721" s="234"/>
      <c r="H721" s="237">
        <v>462.35</v>
      </c>
      <c r="I721" s="238"/>
      <c r="J721" s="234"/>
      <c r="K721" s="234"/>
      <c r="L721" s="239"/>
      <c r="M721" s="240"/>
      <c r="N721" s="241"/>
      <c r="O721" s="241"/>
      <c r="P721" s="241"/>
      <c r="Q721" s="241"/>
      <c r="R721" s="241"/>
      <c r="S721" s="241"/>
      <c r="T721" s="241"/>
      <c r="U721" s="242"/>
      <c r="AT721" s="243" t="s">
        <v>221</v>
      </c>
      <c r="AU721" s="243" t="s">
        <v>83</v>
      </c>
      <c r="AV721" s="16" t="s">
        <v>89</v>
      </c>
      <c r="AW721" s="16" t="s">
        <v>33</v>
      </c>
      <c r="AX721" s="16" t="s">
        <v>76</v>
      </c>
      <c r="AY721" s="243" t="s">
        <v>208</v>
      </c>
    </row>
    <row r="722" spans="1:65" s="12" customFormat="1" ht="20.85" customHeight="1">
      <c r="B722" s="166"/>
      <c r="C722" s="167"/>
      <c r="D722" s="168" t="s">
        <v>70</v>
      </c>
      <c r="E722" s="180" t="s">
        <v>1582</v>
      </c>
      <c r="F722" s="180" t="s">
        <v>1583</v>
      </c>
      <c r="G722" s="167"/>
      <c r="H722" s="167"/>
      <c r="I722" s="170"/>
      <c r="J722" s="181">
        <f>BK722</f>
        <v>0</v>
      </c>
      <c r="K722" s="167"/>
      <c r="L722" s="172"/>
      <c r="M722" s="173"/>
      <c r="N722" s="174"/>
      <c r="O722" s="174"/>
      <c r="P722" s="175">
        <f>SUM(P723:P800)</f>
        <v>0</v>
      </c>
      <c r="Q722" s="174"/>
      <c r="R722" s="175">
        <f>SUM(R723:R800)</f>
        <v>0.78570479999999987</v>
      </c>
      <c r="S722" s="174"/>
      <c r="T722" s="175">
        <f>SUM(T723:T800)</f>
        <v>0</v>
      </c>
      <c r="U722" s="176"/>
      <c r="AR722" s="177" t="s">
        <v>76</v>
      </c>
      <c r="AT722" s="178" t="s">
        <v>70</v>
      </c>
      <c r="AU722" s="178" t="s">
        <v>80</v>
      </c>
      <c r="AY722" s="177" t="s">
        <v>208</v>
      </c>
      <c r="BK722" s="179">
        <f>SUM(BK723:BK800)</f>
        <v>0</v>
      </c>
    </row>
    <row r="723" spans="1:65" s="2" customFormat="1" ht="24.2" customHeight="1">
      <c r="A723" s="38"/>
      <c r="B723" s="39"/>
      <c r="C723" s="182" t="s">
        <v>856</v>
      </c>
      <c r="D723" s="182" t="s">
        <v>212</v>
      </c>
      <c r="E723" s="183" t="s">
        <v>1584</v>
      </c>
      <c r="F723" s="184" t="s">
        <v>1585</v>
      </c>
      <c r="G723" s="185" t="s">
        <v>129</v>
      </c>
      <c r="H723" s="186">
        <v>460.85</v>
      </c>
      <c r="I723" s="187"/>
      <c r="J723" s="186">
        <f>ROUND(I723*H723,2)</f>
        <v>0</v>
      </c>
      <c r="K723" s="184" t="s">
        <v>215</v>
      </c>
      <c r="L723" s="43"/>
      <c r="M723" s="188" t="s">
        <v>18</v>
      </c>
      <c r="N723" s="189" t="s">
        <v>42</v>
      </c>
      <c r="O723" s="68"/>
      <c r="P723" s="190">
        <f>O723*H723</f>
        <v>0</v>
      </c>
      <c r="Q723" s="190">
        <v>4.0000000000000003E-5</v>
      </c>
      <c r="R723" s="190">
        <f>Q723*H723</f>
        <v>1.8434000000000002E-2</v>
      </c>
      <c r="S723" s="190">
        <v>0</v>
      </c>
      <c r="T723" s="190">
        <f>S723*H723</f>
        <v>0</v>
      </c>
      <c r="U723" s="191" t="s">
        <v>18</v>
      </c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R723" s="192" t="s">
        <v>89</v>
      </c>
      <c r="AT723" s="192" t="s">
        <v>212</v>
      </c>
      <c r="AU723" s="192" t="s">
        <v>83</v>
      </c>
      <c r="AY723" s="21" t="s">
        <v>208</v>
      </c>
      <c r="BE723" s="193">
        <f>IF(N723="základní",J723,0)</f>
        <v>0</v>
      </c>
      <c r="BF723" s="193">
        <f>IF(N723="snížená",J723,0)</f>
        <v>0</v>
      </c>
      <c r="BG723" s="193">
        <f>IF(N723="zákl. přenesená",J723,0)</f>
        <v>0</v>
      </c>
      <c r="BH723" s="193">
        <f>IF(N723="sníž. přenesená",J723,0)</f>
        <v>0</v>
      </c>
      <c r="BI723" s="193">
        <f>IF(N723="nulová",J723,0)</f>
        <v>0</v>
      </c>
      <c r="BJ723" s="21" t="s">
        <v>76</v>
      </c>
      <c r="BK723" s="193">
        <f>ROUND(I723*H723,2)</f>
        <v>0</v>
      </c>
      <c r="BL723" s="21" t="s">
        <v>89</v>
      </c>
      <c r="BM723" s="192" t="s">
        <v>1586</v>
      </c>
    </row>
    <row r="724" spans="1:65" s="2" customFormat="1" ht="19.5">
      <c r="A724" s="38"/>
      <c r="B724" s="39"/>
      <c r="C724" s="40"/>
      <c r="D724" s="194" t="s">
        <v>217</v>
      </c>
      <c r="E724" s="40"/>
      <c r="F724" s="195" t="s">
        <v>1587</v>
      </c>
      <c r="G724" s="40"/>
      <c r="H724" s="40"/>
      <c r="I724" s="196"/>
      <c r="J724" s="40"/>
      <c r="K724" s="40"/>
      <c r="L724" s="43"/>
      <c r="M724" s="197"/>
      <c r="N724" s="198"/>
      <c r="O724" s="68"/>
      <c r="P724" s="68"/>
      <c r="Q724" s="68"/>
      <c r="R724" s="68"/>
      <c r="S724" s="68"/>
      <c r="T724" s="68"/>
      <c r="U724" s="69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T724" s="21" t="s">
        <v>217</v>
      </c>
      <c r="AU724" s="21" t="s">
        <v>83</v>
      </c>
    </row>
    <row r="725" spans="1:65" s="2" customFormat="1" ht="11.25">
      <c r="A725" s="38"/>
      <c r="B725" s="39"/>
      <c r="C725" s="40"/>
      <c r="D725" s="199" t="s">
        <v>219</v>
      </c>
      <c r="E725" s="40"/>
      <c r="F725" s="200" t="s">
        <v>1588</v>
      </c>
      <c r="G725" s="40"/>
      <c r="H725" s="40"/>
      <c r="I725" s="196"/>
      <c r="J725" s="40"/>
      <c r="K725" s="40"/>
      <c r="L725" s="43"/>
      <c r="M725" s="197"/>
      <c r="N725" s="198"/>
      <c r="O725" s="68"/>
      <c r="P725" s="68"/>
      <c r="Q725" s="68"/>
      <c r="R725" s="68"/>
      <c r="S725" s="68"/>
      <c r="T725" s="68"/>
      <c r="U725" s="69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T725" s="21" t="s">
        <v>219</v>
      </c>
      <c r="AU725" s="21" t="s">
        <v>83</v>
      </c>
    </row>
    <row r="726" spans="1:65" s="14" customFormat="1" ht="11.25">
      <c r="B726" s="211"/>
      <c r="C726" s="212"/>
      <c r="D726" s="194" t="s">
        <v>221</v>
      </c>
      <c r="E726" s="213" t="s">
        <v>18</v>
      </c>
      <c r="F726" s="214" t="s">
        <v>1009</v>
      </c>
      <c r="G726" s="212"/>
      <c r="H726" s="215">
        <v>460.85</v>
      </c>
      <c r="I726" s="216"/>
      <c r="J726" s="212"/>
      <c r="K726" s="212"/>
      <c r="L726" s="217"/>
      <c r="M726" s="218"/>
      <c r="N726" s="219"/>
      <c r="O726" s="219"/>
      <c r="P726" s="219"/>
      <c r="Q726" s="219"/>
      <c r="R726" s="219"/>
      <c r="S726" s="219"/>
      <c r="T726" s="219"/>
      <c r="U726" s="220"/>
      <c r="AT726" s="221" t="s">
        <v>221</v>
      </c>
      <c r="AU726" s="221" t="s">
        <v>83</v>
      </c>
      <c r="AV726" s="14" t="s">
        <v>80</v>
      </c>
      <c r="AW726" s="14" t="s">
        <v>33</v>
      </c>
      <c r="AX726" s="14" t="s">
        <v>76</v>
      </c>
      <c r="AY726" s="221" t="s">
        <v>208</v>
      </c>
    </row>
    <row r="727" spans="1:65" s="2" customFormat="1" ht="16.5" customHeight="1">
      <c r="A727" s="38"/>
      <c r="B727" s="39"/>
      <c r="C727" s="182" t="s">
        <v>863</v>
      </c>
      <c r="D727" s="182" t="s">
        <v>212</v>
      </c>
      <c r="E727" s="183" t="s">
        <v>1589</v>
      </c>
      <c r="F727" s="184" t="s">
        <v>1590</v>
      </c>
      <c r="G727" s="185" t="s">
        <v>129</v>
      </c>
      <c r="H727" s="186">
        <v>921.7</v>
      </c>
      <c r="I727" s="187"/>
      <c r="J727" s="186">
        <f>ROUND(I727*H727,2)</f>
        <v>0</v>
      </c>
      <c r="K727" s="184" t="s">
        <v>215</v>
      </c>
      <c r="L727" s="43"/>
      <c r="M727" s="188" t="s">
        <v>18</v>
      </c>
      <c r="N727" s="189" t="s">
        <v>42</v>
      </c>
      <c r="O727" s="68"/>
      <c r="P727" s="190">
        <f>O727*H727</f>
        <v>0</v>
      </c>
      <c r="Q727" s="190">
        <v>0</v>
      </c>
      <c r="R727" s="190">
        <f>Q727*H727</f>
        <v>0</v>
      </c>
      <c r="S727" s="190">
        <v>0</v>
      </c>
      <c r="T727" s="190">
        <f>S727*H727</f>
        <v>0</v>
      </c>
      <c r="U727" s="191" t="s">
        <v>18</v>
      </c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R727" s="192" t="s">
        <v>89</v>
      </c>
      <c r="AT727" s="192" t="s">
        <v>212</v>
      </c>
      <c r="AU727" s="192" t="s">
        <v>83</v>
      </c>
      <c r="AY727" s="21" t="s">
        <v>208</v>
      </c>
      <c r="BE727" s="193">
        <f>IF(N727="základní",J727,0)</f>
        <v>0</v>
      </c>
      <c r="BF727" s="193">
        <f>IF(N727="snížená",J727,0)</f>
        <v>0</v>
      </c>
      <c r="BG727" s="193">
        <f>IF(N727="zákl. přenesená",J727,0)</f>
        <v>0</v>
      </c>
      <c r="BH727" s="193">
        <f>IF(N727="sníž. přenesená",J727,0)</f>
        <v>0</v>
      </c>
      <c r="BI727" s="193">
        <f>IF(N727="nulová",J727,0)</f>
        <v>0</v>
      </c>
      <c r="BJ727" s="21" t="s">
        <v>76</v>
      </c>
      <c r="BK727" s="193">
        <f>ROUND(I727*H727,2)</f>
        <v>0</v>
      </c>
      <c r="BL727" s="21" t="s">
        <v>89</v>
      </c>
      <c r="BM727" s="192" t="s">
        <v>1591</v>
      </c>
    </row>
    <row r="728" spans="1:65" s="2" customFormat="1" ht="19.5">
      <c r="A728" s="38"/>
      <c r="B728" s="39"/>
      <c r="C728" s="40"/>
      <c r="D728" s="194" t="s">
        <v>217</v>
      </c>
      <c r="E728" s="40"/>
      <c r="F728" s="195" t="s">
        <v>1592</v>
      </c>
      <c r="G728" s="40"/>
      <c r="H728" s="40"/>
      <c r="I728" s="196"/>
      <c r="J728" s="40"/>
      <c r="K728" s="40"/>
      <c r="L728" s="43"/>
      <c r="M728" s="197"/>
      <c r="N728" s="198"/>
      <c r="O728" s="68"/>
      <c r="P728" s="68"/>
      <c r="Q728" s="68"/>
      <c r="R728" s="68"/>
      <c r="S728" s="68"/>
      <c r="T728" s="68"/>
      <c r="U728" s="69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T728" s="21" t="s">
        <v>217</v>
      </c>
      <c r="AU728" s="21" t="s">
        <v>83</v>
      </c>
    </row>
    <row r="729" spans="1:65" s="2" customFormat="1" ht="11.25">
      <c r="A729" s="38"/>
      <c r="B729" s="39"/>
      <c r="C729" s="40"/>
      <c r="D729" s="199" t="s">
        <v>219</v>
      </c>
      <c r="E729" s="40"/>
      <c r="F729" s="200" t="s">
        <v>1593</v>
      </c>
      <c r="G729" s="40"/>
      <c r="H729" s="40"/>
      <c r="I729" s="196"/>
      <c r="J729" s="40"/>
      <c r="K729" s="40"/>
      <c r="L729" s="43"/>
      <c r="M729" s="197"/>
      <c r="N729" s="198"/>
      <c r="O729" s="68"/>
      <c r="P729" s="68"/>
      <c r="Q729" s="68"/>
      <c r="R729" s="68"/>
      <c r="S729" s="68"/>
      <c r="T729" s="68"/>
      <c r="U729" s="69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T729" s="21" t="s">
        <v>219</v>
      </c>
      <c r="AU729" s="21" t="s">
        <v>83</v>
      </c>
    </row>
    <row r="730" spans="1:65" s="14" customFormat="1" ht="11.25">
      <c r="B730" s="211"/>
      <c r="C730" s="212"/>
      <c r="D730" s="194" t="s">
        <v>221</v>
      </c>
      <c r="E730" s="213" t="s">
        <v>18</v>
      </c>
      <c r="F730" s="214" t="s">
        <v>1006</v>
      </c>
      <c r="G730" s="212"/>
      <c r="H730" s="215">
        <v>225.68</v>
      </c>
      <c r="I730" s="216"/>
      <c r="J730" s="212"/>
      <c r="K730" s="212"/>
      <c r="L730" s="217"/>
      <c r="M730" s="218"/>
      <c r="N730" s="219"/>
      <c r="O730" s="219"/>
      <c r="P730" s="219"/>
      <c r="Q730" s="219"/>
      <c r="R730" s="219"/>
      <c r="S730" s="219"/>
      <c r="T730" s="219"/>
      <c r="U730" s="220"/>
      <c r="AT730" s="221" t="s">
        <v>221</v>
      </c>
      <c r="AU730" s="221" t="s">
        <v>83</v>
      </c>
      <c r="AV730" s="14" t="s">
        <v>80</v>
      </c>
      <c r="AW730" s="14" t="s">
        <v>33</v>
      </c>
      <c r="AX730" s="14" t="s">
        <v>71</v>
      </c>
      <c r="AY730" s="221" t="s">
        <v>208</v>
      </c>
    </row>
    <row r="731" spans="1:65" s="14" customFormat="1" ht="11.25">
      <c r="B731" s="211"/>
      <c r="C731" s="212"/>
      <c r="D731" s="194" t="s">
        <v>221</v>
      </c>
      <c r="E731" s="213" t="s">
        <v>18</v>
      </c>
      <c r="F731" s="214" t="s">
        <v>1027</v>
      </c>
      <c r="G731" s="212"/>
      <c r="H731" s="215">
        <v>235.17</v>
      </c>
      <c r="I731" s="216"/>
      <c r="J731" s="212"/>
      <c r="K731" s="212"/>
      <c r="L731" s="217"/>
      <c r="M731" s="218"/>
      <c r="N731" s="219"/>
      <c r="O731" s="219"/>
      <c r="P731" s="219"/>
      <c r="Q731" s="219"/>
      <c r="R731" s="219"/>
      <c r="S731" s="219"/>
      <c r="T731" s="219"/>
      <c r="U731" s="220"/>
      <c r="AT731" s="221" t="s">
        <v>221</v>
      </c>
      <c r="AU731" s="221" t="s">
        <v>83</v>
      </c>
      <c r="AV731" s="14" t="s">
        <v>80</v>
      </c>
      <c r="AW731" s="14" t="s">
        <v>33</v>
      </c>
      <c r="AX731" s="14" t="s">
        <v>71</v>
      </c>
      <c r="AY731" s="221" t="s">
        <v>208</v>
      </c>
    </row>
    <row r="732" spans="1:65" s="16" customFormat="1" ht="11.25">
      <c r="B732" s="233"/>
      <c r="C732" s="234"/>
      <c r="D732" s="194" t="s">
        <v>221</v>
      </c>
      <c r="E732" s="235" t="s">
        <v>18</v>
      </c>
      <c r="F732" s="236" t="s">
        <v>247</v>
      </c>
      <c r="G732" s="234"/>
      <c r="H732" s="237">
        <v>460.85</v>
      </c>
      <c r="I732" s="238"/>
      <c r="J732" s="234"/>
      <c r="K732" s="234"/>
      <c r="L732" s="239"/>
      <c r="M732" s="240"/>
      <c r="N732" s="241"/>
      <c r="O732" s="241"/>
      <c r="P732" s="241"/>
      <c r="Q732" s="241"/>
      <c r="R732" s="241"/>
      <c r="S732" s="241"/>
      <c r="T732" s="241"/>
      <c r="U732" s="242"/>
      <c r="AT732" s="243" t="s">
        <v>221</v>
      </c>
      <c r="AU732" s="243" t="s">
        <v>83</v>
      </c>
      <c r="AV732" s="16" t="s">
        <v>89</v>
      </c>
      <c r="AW732" s="16" t="s">
        <v>33</v>
      </c>
      <c r="AX732" s="16" t="s">
        <v>76</v>
      </c>
      <c r="AY732" s="243" t="s">
        <v>208</v>
      </c>
    </row>
    <row r="733" spans="1:65" s="14" customFormat="1" ht="11.25">
      <c r="B733" s="211"/>
      <c r="C733" s="212"/>
      <c r="D733" s="194" t="s">
        <v>221</v>
      </c>
      <c r="E733" s="212"/>
      <c r="F733" s="214" t="s">
        <v>1594</v>
      </c>
      <c r="G733" s="212"/>
      <c r="H733" s="215">
        <v>921.7</v>
      </c>
      <c r="I733" s="216"/>
      <c r="J733" s="212"/>
      <c r="K733" s="212"/>
      <c r="L733" s="217"/>
      <c r="M733" s="218"/>
      <c r="N733" s="219"/>
      <c r="O733" s="219"/>
      <c r="P733" s="219"/>
      <c r="Q733" s="219"/>
      <c r="R733" s="219"/>
      <c r="S733" s="219"/>
      <c r="T733" s="219"/>
      <c r="U733" s="220"/>
      <c r="AT733" s="221" t="s">
        <v>221</v>
      </c>
      <c r="AU733" s="221" t="s">
        <v>83</v>
      </c>
      <c r="AV733" s="14" t="s">
        <v>80</v>
      </c>
      <c r="AW733" s="14" t="s">
        <v>4</v>
      </c>
      <c r="AX733" s="14" t="s">
        <v>76</v>
      </c>
      <c r="AY733" s="221" t="s">
        <v>208</v>
      </c>
    </row>
    <row r="734" spans="1:65" s="2" customFormat="1" ht="24.2" customHeight="1">
      <c r="A734" s="38"/>
      <c r="B734" s="39"/>
      <c r="C734" s="182" t="s">
        <v>869</v>
      </c>
      <c r="D734" s="182" t="s">
        <v>212</v>
      </c>
      <c r="E734" s="183" t="s">
        <v>1595</v>
      </c>
      <c r="F734" s="184" t="s">
        <v>1596</v>
      </c>
      <c r="G734" s="185" t="s">
        <v>129</v>
      </c>
      <c r="H734" s="186">
        <v>5.9</v>
      </c>
      <c r="I734" s="187"/>
      <c r="J734" s="186">
        <f>ROUND(I734*H734,2)</f>
        <v>0</v>
      </c>
      <c r="K734" s="184" t="s">
        <v>215</v>
      </c>
      <c r="L734" s="43"/>
      <c r="M734" s="188" t="s">
        <v>18</v>
      </c>
      <c r="N734" s="189" t="s">
        <v>42</v>
      </c>
      <c r="O734" s="68"/>
      <c r="P734" s="190">
        <f>O734*H734</f>
        <v>0</v>
      </c>
      <c r="Q734" s="190">
        <v>1.2600000000000001E-3</v>
      </c>
      <c r="R734" s="190">
        <f>Q734*H734</f>
        <v>7.4340000000000005E-3</v>
      </c>
      <c r="S734" s="190">
        <v>0</v>
      </c>
      <c r="T734" s="190">
        <f>S734*H734</f>
        <v>0</v>
      </c>
      <c r="U734" s="191" t="s">
        <v>18</v>
      </c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R734" s="192" t="s">
        <v>89</v>
      </c>
      <c r="AT734" s="192" t="s">
        <v>212</v>
      </c>
      <c r="AU734" s="192" t="s">
        <v>83</v>
      </c>
      <c r="AY734" s="21" t="s">
        <v>208</v>
      </c>
      <c r="BE734" s="193">
        <f>IF(N734="základní",J734,0)</f>
        <v>0</v>
      </c>
      <c r="BF734" s="193">
        <f>IF(N734="snížená",J734,0)</f>
        <v>0</v>
      </c>
      <c r="BG734" s="193">
        <f>IF(N734="zákl. přenesená",J734,0)</f>
        <v>0</v>
      </c>
      <c r="BH734" s="193">
        <f>IF(N734="sníž. přenesená",J734,0)</f>
        <v>0</v>
      </c>
      <c r="BI734" s="193">
        <f>IF(N734="nulová",J734,0)</f>
        <v>0</v>
      </c>
      <c r="BJ734" s="21" t="s">
        <v>76</v>
      </c>
      <c r="BK734" s="193">
        <f>ROUND(I734*H734,2)</f>
        <v>0</v>
      </c>
      <c r="BL734" s="21" t="s">
        <v>89</v>
      </c>
      <c r="BM734" s="192" t="s">
        <v>1597</v>
      </c>
    </row>
    <row r="735" spans="1:65" s="2" customFormat="1" ht="19.5">
      <c r="A735" s="38"/>
      <c r="B735" s="39"/>
      <c r="C735" s="40"/>
      <c r="D735" s="194" t="s">
        <v>217</v>
      </c>
      <c r="E735" s="40"/>
      <c r="F735" s="195" t="s">
        <v>1598</v>
      </c>
      <c r="G735" s="40"/>
      <c r="H735" s="40"/>
      <c r="I735" s="196"/>
      <c r="J735" s="40"/>
      <c r="K735" s="40"/>
      <c r="L735" s="43"/>
      <c r="M735" s="197"/>
      <c r="N735" s="198"/>
      <c r="O735" s="68"/>
      <c r="P735" s="68"/>
      <c r="Q735" s="68"/>
      <c r="R735" s="68"/>
      <c r="S735" s="68"/>
      <c r="T735" s="68"/>
      <c r="U735" s="69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T735" s="21" t="s">
        <v>217</v>
      </c>
      <c r="AU735" s="21" t="s">
        <v>83</v>
      </c>
    </row>
    <row r="736" spans="1:65" s="2" customFormat="1" ht="11.25">
      <c r="A736" s="38"/>
      <c r="B736" s="39"/>
      <c r="C736" s="40"/>
      <c r="D736" s="199" t="s">
        <v>219</v>
      </c>
      <c r="E736" s="40"/>
      <c r="F736" s="200" t="s">
        <v>1599</v>
      </c>
      <c r="G736" s="40"/>
      <c r="H736" s="40"/>
      <c r="I736" s="196"/>
      <c r="J736" s="40"/>
      <c r="K736" s="40"/>
      <c r="L736" s="43"/>
      <c r="M736" s="197"/>
      <c r="N736" s="198"/>
      <c r="O736" s="68"/>
      <c r="P736" s="68"/>
      <c r="Q736" s="68"/>
      <c r="R736" s="68"/>
      <c r="S736" s="68"/>
      <c r="T736" s="68"/>
      <c r="U736" s="69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T736" s="21" t="s">
        <v>219</v>
      </c>
      <c r="AU736" s="21" t="s">
        <v>83</v>
      </c>
    </row>
    <row r="737" spans="1:65" s="13" customFormat="1" ht="11.25">
      <c r="B737" s="201"/>
      <c r="C737" s="202"/>
      <c r="D737" s="194" t="s">
        <v>221</v>
      </c>
      <c r="E737" s="203" t="s">
        <v>18</v>
      </c>
      <c r="F737" s="204" t="s">
        <v>1600</v>
      </c>
      <c r="G737" s="202"/>
      <c r="H737" s="203" t="s">
        <v>18</v>
      </c>
      <c r="I737" s="205"/>
      <c r="J737" s="202"/>
      <c r="K737" s="202"/>
      <c r="L737" s="206"/>
      <c r="M737" s="207"/>
      <c r="N737" s="208"/>
      <c r="O737" s="208"/>
      <c r="P737" s="208"/>
      <c r="Q737" s="208"/>
      <c r="R737" s="208"/>
      <c r="S737" s="208"/>
      <c r="T737" s="208"/>
      <c r="U737" s="209"/>
      <c r="AT737" s="210" t="s">
        <v>221</v>
      </c>
      <c r="AU737" s="210" t="s">
        <v>83</v>
      </c>
      <c r="AV737" s="13" t="s">
        <v>76</v>
      </c>
      <c r="AW737" s="13" t="s">
        <v>33</v>
      </c>
      <c r="AX737" s="13" t="s">
        <v>71</v>
      </c>
      <c r="AY737" s="210" t="s">
        <v>208</v>
      </c>
    </row>
    <row r="738" spans="1:65" s="14" customFormat="1" ht="11.25">
      <c r="B738" s="211"/>
      <c r="C738" s="212"/>
      <c r="D738" s="194" t="s">
        <v>221</v>
      </c>
      <c r="E738" s="213" t="s">
        <v>18</v>
      </c>
      <c r="F738" s="214" t="s">
        <v>1601</v>
      </c>
      <c r="G738" s="212"/>
      <c r="H738" s="215">
        <v>5.9</v>
      </c>
      <c r="I738" s="216"/>
      <c r="J738" s="212"/>
      <c r="K738" s="212"/>
      <c r="L738" s="217"/>
      <c r="M738" s="218"/>
      <c r="N738" s="219"/>
      <c r="O738" s="219"/>
      <c r="P738" s="219"/>
      <c r="Q738" s="219"/>
      <c r="R738" s="219"/>
      <c r="S738" s="219"/>
      <c r="T738" s="219"/>
      <c r="U738" s="220"/>
      <c r="AT738" s="221" t="s">
        <v>221</v>
      </c>
      <c r="AU738" s="221" t="s">
        <v>83</v>
      </c>
      <c r="AV738" s="14" t="s">
        <v>80</v>
      </c>
      <c r="AW738" s="14" t="s">
        <v>33</v>
      </c>
      <c r="AX738" s="14" t="s">
        <v>76</v>
      </c>
      <c r="AY738" s="221" t="s">
        <v>208</v>
      </c>
    </row>
    <row r="739" spans="1:65" s="2" customFormat="1" ht="16.5" customHeight="1">
      <c r="A739" s="38"/>
      <c r="B739" s="39"/>
      <c r="C739" s="182" t="s">
        <v>875</v>
      </c>
      <c r="D739" s="182" t="s">
        <v>212</v>
      </c>
      <c r="E739" s="183" t="s">
        <v>1602</v>
      </c>
      <c r="F739" s="184" t="s">
        <v>1603</v>
      </c>
      <c r="G739" s="185" t="s">
        <v>402</v>
      </c>
      <c r="H739" s="186">
        <v>34</v>
      </c>
      <c r="I739" s="187"/>
      <c r="J739" s="186">
        <f>ROUND(I739*H739,2)</f>
        <v>0</v>
      </c>
      <c r="K739" s="184" t="s">
        <v>215</v>
      </c>
      <c r="L739" s="43"/>
      <c r="M739" s="188" t="s">
        <v>18</v>
      </c>
      <c r="N739" s="189" t="s">
        <v>42</v>
      </c>
      <c r="O739" s="68"/>
      <c r="P739" s="190">
        <f>O739*H739</f>
        <v>0</v>
      </c>
      <c r="Q739" s="190">
        <v>1.5469999999999999E-2</v>
      </c>
      <c r="R739" s="190">
        <f>Q739*H739</f>
        <v>0.52598</v>
      </c>
      <c r="S739" s="190">
        <v>0</v>
      </c>
      <c r="T739" s="190">
        <f>S739*H739</f>
        <v>0</v>
      </c>
      <c r="U739" s="191" t="s">
        <v>18</v>
      </c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R739" s="192" t="s">
        <v>89</v>
      </c>
      <c r="AT739" s="192" t="s">
        <v>212</v>
      </c>
      <c r="AU739" s="192" t="s">
        <v>83</v>
      </c>
      <c r="AY739" s="21" t="s">
        <v>208</v>
      </c>
      <c r="BE739" s="193">
        <f>IF(N739="základní",J739,0)</f>
        <v>0</v>
      </c>
      <c r="BF739" s="193">
        <f>IF(N739="snížená",J739,0)</f>
        <v>0</v>
      </c>
      <c r="BG739" s="193">
        <f>IF(N739="zákl. přenesená",J739,0)</f>
        <v>0</v>
      </c>
      <c r="BH739" s="193">
        <f>IF(N739="sníž. přenesená",J739,0)</f>
        <v>0</v>
      </c>
      <c r="BI739" s="193">
        <f>IF(N739="nulová",J739,0)</f>
        <v>0</v>
      </c>
      <c r="BJ739" s="21" t="s">
        <v>76</v>
      </c>
      <c r="BK739" s="193">
        <f>ROUND(I739*H739,2)</f>
        <v>0</v>
      </c>
      <c r="BL739" s="21" t="s">
        <v>89</v>
      </c>
      <c r="BM739" s="192" t="s">
        <v>1604</v>
      </c>
    </row>
    <row r="740" spans="1:65" s="2" customFormat="1" ht="29.25">
      <c r="A740" s="38"/>
      <c r="B740" s="39"/>
      <c r="C740" s="40"/>
      <c r="D740" s="194" t="s">
        <v>217</v>
      </c>
      <c r="E740" s="40"/>
      <c r="F740" s="195" t="s">
        <v>1605</v>
      </c>
      <c r="G740" s="40"/>
      <c r="H740" s="40"/>
      <c r="I740" s="196"/>
      <c r="J740" s="40"/>
      <c r="K740" s="40"/>
      <c r="L740" s="43"/>
      <c r="M740" s="197"/>
      <c r="N740" s="198"/>
      <c r="O740" s="68"/>
      <c r="P740" s="68"/>
      <c r="Q740" s="68"/>
      <c r="R740" s="68"/>
      <c r="S740" s="68"/>
      <c r="T740" s="68"/>
      <c r="U740" s="69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T740" s="21" t="s">
        <v>217</v>
      </c>
      <c r="AU740" s="21" t="s">
        <v>83</v>
      </c>
    </row>
    <row r="741" spans="1:65" s="2" customFormat="1" ht="11.25">
      <c r="A741" s="38"/>
      <c r="B741" s="39"/>
      <c r="C741" s="40"/>
      <c r="D741" s="199" t="s">
        <v>219</v>
      </c>
      <c r="E741" s="40"/>
      <c r="F741" s="200" t="s">
        <v>1606</v>
      </c>
      <c r="G741" s="40"/>
      <c r="H741" s="40"/>
      <c r="I741" s="196"/>
      <c r="J741" s="40"/>
      <c r="K741" s="40"/>
      <c r="L741" s="43"/>
      <c r="M741" s="197"/>
      <c r="N741" s="198"/>
      <c r="O741" s="68"/>
      <c r="P741" s="68"/>
      <c r="Q741" s="68"/>
      <c r="R741" s="68"/>
      <c r="S741" s="68"/>
      <c r="T741" s="68"/>
      <c r="U741" s="69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T741" s="21" t="s">
        <v>219</v>
      </c>
      <c r="AU741" s="21" t="s">
        <v>83</v>
      </c>
    </row>
    <row r="742" spans="1:65" s="13" customFormat="1" ht="11.25">
      <c r="B742" s="201"/>
      <c r="C742" s="202"/>
      <c r="D742" s="194" t="s">
        <v>221</v>
      </c>
      <c r="E742" s="203" t="s">
        <v>18</v>
      </c>
      <c r="F742" s="204" t="s">
        <v>1607</v>
      </c>
      <c r="G742" s="202"/>
      <c r="H742" s="203" t="s">
        <v>18</v>
      </c>
      <c r="I742" s="205"/>
      <c r="J742" s="202"/>
      <c r="K742" s="202"/>
      <c r="L742" s="206"/>
      <c r="M742" s="207"/>
      <c r="N742" s="208"/>
      <c r="O742" s="208"/>
      <c r="P742" s="208"/>
      <c r="Q742" s="208"/>
      <c r="R742" s="208"/>
      <c r="S742" s="208"/>
      <c r="T742" s="208"/>
      <c r="U742" s="209"/>
      <c r="AT742" s="210" t="s">
        <v>221</v>
      </c>
      <c r="AU742" s="210" t="s">
        <v>83</v>
      </c>
      <c r="AV742" s="13" t="s">
        <v>76</v>
      </c>
      <c r="AW742" s="13" t="s">
        <v>33</v>
      </c>
      <c r="AX742" s="13" t="s">
        <v>71</v>
      </c>
      <c r="AY742" s="210" t="s">
        <v>208</v>
      </c>
    </row>
    <row r="743" spans="1:65" s="14" customFormat="1" ht="11.25">
      <c r="B743" s="211"/>
      <c r="C743" s="212"/>
      <c r="D743" s="194" t="s">
        <v>221</v>
      </c>
      <c r="E743" s="213" t="s">
        <v>18</v>
      </c>
      <c r="F743" s="214" t="s">
        <v>558</v>
      </c>
      <c r="G743" s="212"/>
      <c r="H743" s="215">
        <v>34</v>
      </c>
      <c r="I743" s="216"/>
      <c r="J743" s="212"/>
      <c r="K743" s="212"/>
      <c r="L743" s="217"/>
      <c r="M743" s="218"/>
      <c r="N743" s="219"/>
      <c r="O743" s="219"/>
      <c r="P743" s="219"/>
      <c r="Q743" s="219"/>
      <c r="R743" s="219"/>
      <c r="S743" s="219"/>
      <c r="T743" s="219"/>
      <c r="U743" s="220"/>
      <c r="AT743" s="221" t="s">
        <v>221</v>
      </c>
      <c r="AU743" s="221" t="s">
        <v>83</v>
      </c>
      <c r="AV743" s="14" t="s">
        <v>80</v>
      </c>
      <c r="AW743" s="14" t="s">
        <v>33</v>
      </c>
      <c r="AX743" s="14" t="s">
        <v>76</v>
      </c>
      <c r="AY743" s="221" t="s">
        <v>208</v>
      </c>
    </row>
    <row r="744" spans="1:65" s="2" customFormat="1" ht="16.5" customHeight="1">
      <c r="A744" s="38"/>
      <c r="B744" s="39"/>
      <c r="C744" s="249" t="s">
        <v>881</v>
      </c>
      <c r="D744" s="249" t="s">
        <v>1397</v>
      </c>
      <c r="E744" s="250" t="s">
        <v>1608</v>
      </c>
      <c r="F744" s="251" t="s">
        <v>1609</v>
      </c>
      <c r="G744" s="252" t="s">
        <v>402</v>
      </c>
      <c r="H744" s="253">
        <v>34</v>
      </c>
      <c r="I744" s="254"/>
      <c r="J744" s="253">
        <f>ROUND(I744*H744,2)</f>
        <v>0</v>
      </c>
      <c r="K744" s="251" t="s">
        <v>18</v>
      </c>
      <c r="L744" s="255"/>
      <c r="M744" s="256" t="s">
        <v>18</v>
      </c>
      <c r="N744" s="257" t="s">
        <v>42</v>
      </c>
      <c r="O744" s="68"/>
      <c r="P744" s="190">
        <f>O744*H744</f>
        <v>0</v>
      </c>
      <c r="Q744" s="190">
        <v>1.09E-3</v>
      </c>
      <c r="R744" s="190">
        <f>Q744*H744</f>
        <v>3.7060000000000003E-2</v>
      </c>
      <c r="S744" s="190">
        <v>0</v>
      </c>
      <c r="T744" s="190">
        <f>S744*H744</f>
        <v>0</v>
      </c>
      <c r="U744" s="191" t="s">
        <v>18</v>
      </c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R744" s="192" t="s">
        <v>124</v>
      </c>
      <c r="AT744" s="192" t="s">
        <v>1397</v>
      </c>
      <c r="AU744" s="192" t="s">
        <v>83</v>
      </c>
      <c r="AY744" s="21" t="s">
        <v>208</v>
      </c>
      <c r="BE744" s="193">
        <f>IF(N744="základní",J744,0)</f>
        <v>0</v>
      </c>
      <c r="BF744" s="193">
        <f>IF(N744="snížená",J744,0)</f>
        <v>0</v>
      </c>
      <c r="BG744" s="193">
        <f>IF(N744="zákl. přenesená",J744,0)</f>
        <v>0</v>
      </c>
      <c r="BH744" s="193">
        <f>IF(N744="sníž. přenesená",J744,0)</f>
        <v>0</v>
      </c>
      <c r="BI744" s="193">
        <f>IF(N744="nulová",J744,0)</f>
        <v>0</v>
      </c>
      <c r="BJ744" s="21" t="s">
        <v>76</v>
      </c>
      <c r="BK744" s="193">
        <f>ROUND(I744*H744,2)</f>
        <v>0</v>
      </c>
      <c r="BL744" s="21" t="s">
        <v>89</v>
      </c>
      <c r="BM744" s="192" t="s">
        <v>1610</v>
      </c>
    </row>
    <row r="745" spans="1:65" s="2" customFormat="1" ht="11.25">
      <c r="A745" s="38"/>
      <c r="B745" s="39"/>
      <c r="C745" s="40"/>
      <c r="D745" s="194" t="s">
        <v>217</v>
      </c>
      <c r="E745" s="40"/>
      <c r="F745" s="195" t="s">
        <v>1609</v>
      </c>
      <c r="G745" s="40"/>
      <c r="H745" s="40"/>
      <c r="I745" s="196"/>
      <c r="J745" s="40"/>
      <c r="K745" s="40"/>
      <c r="L745" s="43"/>
      <c r="M745" s="197"/>
      <c r="N745" s="198"/>
      <c r="O745" s="68"/>
      <c r="P745" s="68"/>
      <c r="Q745" s="68"/>
      <c r="R745" s="68"/>
      <c r="S745" s="68"/>
      <c r="T745" s="68"/>
      <c r="U745" s="69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T745" s="21" t="s">
        <v>217</v>
      </c>
      <c r="AU745" s="21" t="s">
        <v>83</v>
      </c>
    </row>
    <row r="746" spans="1:65" s="13" customFormat="1" ht="11.25">
      <c r="B746" s="201"/>
      <c r="C746" s="202"/>
      <c r="D746" s="194" t="s">
        <v>221</v>
      </c>
      <c r="E746" s="203" t="s">
        <v>18</v>
      </c>
      <c r="F746" s="204" t="s">
        <v>1607</v>
      </c>
      <c r="G746" s="202"/>
      <c r="H746" s="203" t="s">
        <v>18</v>
      </c>
      <c r="I746" s="205"/>
      <c r="J746" s="202"/>
      <c r="K746" s="202"/>
      <c r="L746" s="206"/>
      <c r="M746" s="207"/>
      <c r="N746" s="208"/>
      <c r="O746" s="208"/>
      <c r="P746" s="208"/>
      <c r="Q746" s="208"/>
      <c r="R746" s="208"/>
      <c r="S746" s="208"/>
      <c r="T746" s="208"/>
      <c r="U746" s="209"/>
      <c r="AT746" s="210" t="s">
        <v>221</v>
      </c>
      <c r="AU746" s="210" t="s">
        <v>83</v>
      </c>
      <c r="AV746" s="13" t="s">
        <v>76</v>
      </c>
      <c r="AW746" s="13" t="s">
        <v>33</v>
      </c>
      <c r="AX746" s="13" t="s">
        <v>71</v>
      </c>
      <c r="AY746" s="210" t="s">
        <v>208</v>
      </c>
    </row>
    <row r="747" spans="1:65" s="14" customFormat="1" ht="11.25">
      <c r="B747" s="211"/>
      <c r="C747" s="212"/>
      <c r="D747" s="194" t="s">
        <v>221</v>
      </c>
      <c r="E747" s="213" t="s">
        <v>18</v>
      </c>
      <c r="F747" s="214" t="s">
        <v>558</v>
      </c>
      <c r="G747" s="212"/>
      <c r="H747" s="215">
        <v>34</v>
      </c>
      <c r="I747" s="216"/>
      <c r="J747" s="212"/>
      <c r="K747" s="212"/>
      <c r="L747" s="217"/>
      <c r="M747" s="218"/>
      <c r="N747" s="219"/>
      <c r="O747" s="219"/>
      <c r="P747" s="219"/>
      <c r="Q747" s="219"/>
      <c r="R747" s="219"/>
      <c r="S747" s="219"/>
      <c r="T747" s="219"/>
      <c r="U747" s="220"/>
      <c r="AT747" s="221" t="s">
        <v>221</v>
      </c>
      <c r="AU747" s="221" t="s">
        <v>83</v>
      </c>
      <c r="AV747" s="14" t="s">
        <v>80</v>
      </c>
      <c r="AW747" s="14" t="s">
        <v>33</v>
      </c>
      <c r="AX747" s="14" t="s">
        <v>76</v>
      </c>
      <c r="AY747" s="221" t="s">
        <v>208</v>
      </c>
    </row>
    <row r="748" spans="1:65" s="2" customFormat="1" ht="21.75" customHeight="1">
      <c r="A748" s="38"/>
      <c r="B748" s="39"/>
      <c r="C748" s="182" t="s">
        <v>887</v>
      </c>
      <c r="D748" s="182" t="s">
        <v>212</v>
      </c>
      <c r="E748" s="183" t="s">
        <v>1611</v>
      </c>
      <c r="F748" s="184" t="s">
        <v>1612</v>
      </c>
      <c r="G748" s="185" t="s">
        <v>402</v>
      </c>
      <c r="H748" s="186">
        <v>2</v>
      </c>
      <c r="I748" s="187"/>
      <c r="J748" s="186">
        <f>ROUND(I748*H748,2)</f>
        <v>0</v>
      </c>
      <c r="K748" s="184" t="s">
        <v>215</v>
      </c>
      <c r="L748" s="43"/>
      <c r="M748" s="188" t="s">
        <v>18</v>
      </c>
      <c r="N748" s="189" t="s">
        <v>42</v>
      </c>
      <c r="O748" s="68"/>
      <c r="P748" s="190">
        <f>O748*H748</f>
        <v>0</v>
      </c>
      <c r="Q748" s="190">
        <v>9.3600000000000003E-3</v>
      </c>
      <c r="R748" s="190">
        <f>Q748*H748</f>
        <v>1.8720000000000001E-2</v>
      </c>
      <c r="S748" s="190">
        <v>0</v>
      </c>
      <c r="T748" s="190">
        <f>S748*H748</f>
        <v>0</v>
      </c>
      <c r="U748" s="191" t="s">
        <v>18</v>
      </c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R748" s="192" t="s">
        <v>89</v>
      </c>
      <c r="AT748" s="192" t="s">
        <v>212</v>
      </c>
      <c r="AU748" s="192" t="s">
        <v>83</v>
      </c>
      <c r="AY748" s="21" t="s">
        <v>208</v>
      </c>
      <c r="BE748" s="193">
        <f>IF(N748="základní",J748,0)</f>
        <v>0</v>
      </c>
      <c r="BF748" s="193">
        <f>IF(N748="snížená",J748,0)</f>
        <v>0</v>
      </c>
      <c r="BG748" s="193">
        <f>IF(N748="zákl. přenesená",J748,0)</f>
        <v>0</v>
      </c>
      <c r="BH748" s="193">
        <f>IF(N748="sníž. přenesená",J748,0)</f>
        <v>0</v>
      </c>
      <c r="BI748" s="193">
        <f>IF(N748="nulová",J748,0)</f>
        <v>0</v>
      </c>
      <c r="BJ748" s="21" t="s">
        <v>76</v>
      </c>
      <c r="BK748" s="193">
        <f>ROUND(I748*H748,2)</f>
        <v>0</v>
      </c>
      <c r="BL748" s="21" t="s">
        <v>89</v>
      </c>
      <c r="BM748" s="192" t="s">
        <v>1613</v>
      </c>
    </row>
    <row r="749" spans="1:65" s="2" customFormat="1" ht="39">
      <c r="A749" s="38"/>
      <c r="B749" s="39"/>
      <c r="C749" s="40"/>
      <c r="D749" s="194" t="s">
        <v>217</v>
      </c>
      <c r="E749" s="40"/>
      <c r="F749" s="195" t="s">
        <v>1614</v>
      </c>
      <c r="G749" s="40"/>
      <c r="H749" s="40"/>
      <c r="I749" s="196"/>
      <c r="J749" s="40"/>
      <c r="K749" s="40"/>
      <c r="L749" s="43"/>
      <c r="M749" s="197"/>
      <c r="N749" s="198"/>
      <c r="O749" s="68"/>
      <c r="P749" s="68"/>
      <c r="Q749" s="68"/>
      <c r="R749" s="68"/>
      <c r="S749" s="68"/>
      <c r="T749" s="68"/>
      <c r="U749" s="69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T749" s="21" t="s">
        <v>217</v>
      </c>
      <c r="AU749" s="21" t="s">
        <v>83</v>
      </c>
    </row>
    <row r="750" spans="1:65" s="2" customFormat="1" ht="11.25">
      <c r="A750" s="38"/>
      <c r="B750" s="39"/>
      <c r="C750" s="40"/>
      <c r="D750" s="199" t="s">
        <v>219</v>
      </c>
      <c r="E750" s="40"/>
      <c r="F750" s="200" t="s">
        <v>1615</v>
      </c>
      <c r="G750" s="40"/>
      <c r="H750" s="40"/>
      <c r="I750" s="196"/>
      <c r="J750" s="40"/>
      <c r="K750" s="40"/>
      <c r="L750" s="43"/>
      <c r="M750" s="197"/>
      <c r="N750" s="198"/>
      <c r="O750" s="68"/>
      <c r="P750" s="68"/>
      <c r="Q750" s="68"/>
      <c r="R750" s="68"/>
      <c r="S750" s="68"/>
      <c r="T750" s="68"/>
      <c r="U750" s="69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T750" s="21" t="s">
        <v>219</v>
      </c>
      <c r="AU750" s="21" t="s">
        <v>83</v>
      </c>
    </row>
    <row r="751" spans="1:65" s="13" customFormat="1" ht="11.25">
      <c r="B751" s="201"/>
      <c r="C751" s="202"/>
      <c r="D751" s="194" t="s">
        <v>221</v>
      </c>
      <c r="E751" s="203" t="s">
        <v>18</v>
      </c>
      <c r="F751" s="204" t="s">
        <v>1616</v>
      </c>
      <c r="G751" s="202"/>
      <c r="H751" s="203" t="s">
        <v>18</v>
      </c>
      <c r="I751" s="205"/>
      <c r="J751" s="202"/>
      <c r="K751" s="202"/>
      <c r="L751" s="206"/>
      <c r="M751" s="207"/>
      <c r="N751" s="208"/>
      <c r="O751" s="208"/>
      <c r="P751" s="208"/>
      <c r="Q751" s="208"/>
      <c r="R751" s="208"/>
      <c r="S751" s="208"/>
      <c r="T751" s="208"/>
      <c r="U751" s="209"/>
      <c r="AT751" s="210" t="s">
        <v>221</v>
      </c>
      <c r="AU751" s="210" t="s">
        <v>83</v>
      </c>
      <c r="AV751" s="13" t="s">
        <v>76</v>
      </c>
      <c r="AW751" s="13" t="s">
        <v>33</v>
      </c>
      <c r="AX751" s="13" t="s">
        <v>71</v>
      </c>
      <c r="AY751" s="210" t="s">
        <v>208</v>
      </c>
    </row>
    <row r="752" spans="1:65" s="14" customFormat="1" ht="11.25">
      <c r="B752" s="211"/>
      <c r="C752" s="212"/>
      <c r="D752" s="194" t="s">
        <v>221</v>
      </c>
      <c r="E752" s="213" t="s">
        <v>18</v>
      </c>
      <c r="F752" s="214" t="s">
        <v>80</v>
      </c>
      <c r="G752" s="212"/>
      <c r="H752" s="215">
        <v>2</v>
      </c>
      <c r="I752" s="216"/>
      <c r="J752" s="212"/>
      <c r="K752" s="212"/>
      <c r="L752" s="217"/>
      <c r="M752" s="218"/>
      <c r="N752" s="219"/>
      <c r="O752" s="219"/>
      <c r="P752" s="219"/>
      <c r="Q752" s="219"/>
      <c r="R752" s="219"/>
      <c r="S752" s="219"/>
      <c r="T752" s="219"/>
      <c r="U752" s="220"/>
      <c r="AT752" s="221" t="s">
        <v>221</v>
      </c>
      <c r="AU752" s="221" t="s">
        <v>83</v>
      </c>
      <c r="AV752" s="14" t="s">
        <v>80</v>
      </c>
      <c r="AW752" s="14" t="s">
        <v>33</v>
      </c>
      <c r="AX752" s="14" t="s">
        <v>71</v>
      </c>
      <c r="AY752" s="221" t="s">
        <v>208</v>
      </c>
    </row>
    <row r="753" spans="1:65" s="2" customFormat="1" ht="37.9" customHeight="1">
      <c r="A753" s="38"/>
      <c r="B753" s="39"/>
      <c r="C753" s="249" t="s">
        <v>895</v>
      </c>
      <c r="D753" s="249" t="s">
        <v>1397</v>
      </c>
      <c r="E753" s="250" t="s">
        <v>1617</v>
      </c>
      <c r="F753" s="251" t="s">
        <v>1618</v>
      </c>
      <c r="G753" s="252" t="s">
        <v>402</v>
      </c>
      <c r="H753" s="253">
        <v>2</v>
      </c>
      <c r="I753" s="254"/>
      <c r="J753" s="253">
        <f>ROUND(I753*H753,2)</f>
        <v>0</v>
      </c>
      <c r="K753" s="251" t="s">
        <v>215</v>
      </c>
      <c r="L753" s="255"/>
      <c r="M753" s="256" t="s">
        <v>18</v>
      </c>
      <c r="N753" s="257" t="s">
        <v>42</v>
      </c>
      <c r="O753" s="68"/>
      <c r="P753" s="190">
        <f>O753*H753</f>
        <v>0</v>
      </c>
      <c r="Q753" s="190">
        <v>0.03</v>
      </c>
      <c r="R753" s="190">
        <f>Q753*H753</f>
        <v>0.06</v>
      </c>
      <c r="S753" s="190">
        <v>0</v>
      </c>
      <c r="T753" s="190">
        <f>S753*H753</f>
        <v>0</v>
      </c>
      <c r="U753" s="191" t="s">
        <v>18</v>
      </c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R753" s="192" t="s">
        <v>124</v>
      </c>
      <c r="AT753" s="192" t="s">
        <v>1397</v>
      </c>
      <c r="AU753" s="192" t="s">
        <v>83</v>
      </c>
      <c r="AY753" s="21" t="s">
        <v>208</v>
      </c>
      <c r="BE753" s="193">
        <f>IF(N753="základní",J753,0)</f>
        <v>0</v>
      </c>
      <c r="BF753" s="193">
        <f>IF(N753="snížená",J753,0)</f>
        <v>0</v>
      </c>
      <c r="BG753" s="193">
        <f>IF(N753="zákl. přenesená",J753,0)</f>
        <v>0</v>
      </c>
      <c r="BH753" s="193">
        <f>IF(N753="sníž. přenesená",J753,0)</f>
        <v>0</v>
      </c>
      <c r="BI753" s="193">
        <f>IF(N753="nulová",J753,0)</f>
        <v>0</v>
      </c>
      <c r="BJ753" s="21" t="s">
        <v>76</v>
      </c>
      <c r="BK753" s="193">
        <f>ROUND(I753*H753,2)</f>
        <v>0</v>
      </c>
      <c r="BL753" s="21" t="s">
        <v>89</v>
      </c>
      <c r="BM753" s="192" t="s">
        <v>1619</v>
      </c>
    </row>
    <row r="754" spans="1:65" s="2" customFormat="1" ht="29.25">
      <c r="A754" s="38"/>
      <c r="B754" s="39"/>
      <c r="C754" s="40"/>
      <c r="D754" s="194" t="s">
        <v>217</v>
      </c>
      <c r="E754" s="40"/>
      <c r="F754" s="195" t="s">
        <v>1618</v>
      </c>
      <c r="G754" s="40"/>
      <c r="H754" s="40"/>
      <c r="I754" s="196"/>
      <c r="J754" s="40"/>
      <c r="K754" s="40"/>
      <c r="L754" s="43"/>
      <c r="M754" s="197"/>
      <c r="N754" s="198"/>
      <c r="O754" s="68"/>
      <c r="P754" s="68"/>
      <c r="Q754" s="68"/>
      <c r="R754" s="68"/>
      <c r="S754" s="68"/>
      <c r="T754" s="68"/>
      <c r="U754" s="69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T754" s="21" t="s">
        <v>217</v>
      </c>
      <c r="AU754" s="21" t="s">
        <v>83</v>
      </c>
    </row>
    <row r="755" spans="1:65" s="13" customFormat="1" ht="11.25">
      <c r="B755" s="201"/>
      <c r="C755" s="202"/>
      <c r="D755" s="194" t="s">
        <v>221</v>
      </c>
      <c r="E755" s="203" t="s">
        <v>18</v>
      </c>
      <c r="F755" s="204" t="s">
        <v>1616</v>
      </c>
      <c r="G755" s="202"/>
      <c r="H755" s="203" t="s">
        <v>18</v>
      </c>
      <c r="I755" s="205"/>
      <c r="J755" s="202"/>
      <c r="K755" s="202"/>
      <c r="L755" s="206"/>
      <c r="M755" s="207"/>
      <c r="N755" s="208"/>
      <c r="O755" s="208"/>
      <c r="P755" s="208"/>
      <c r="Q755" s="208"/>
      <c r="R755" s="208"/>
      <c r="S755" s="208"/>
      <c r="T755" s="208"/>
      <c r="U755" s="209"/>
      <c r="AT755" s="210" t="s">
        <v>221</v>
      </c>
      <c r="AU755" s="210" t="s">
        <v>83</v>
      </c>
      <c r="AV755" s="13" t="s">
        <v>76</v>
      </c>
      <c r="AW755" s="13" t="s">
        <v>33</v>
      </c>
      <c r="AX755" s="13" t="s">
        <v>71</v>
      </c>
      <c r="AY755" s="210" t="s">
        <v>208</v>
      </c>
    </row>
    <row r="756" spans="1:65" s="14" customFormat="1" ht="11.25">
      <c r="B756" s="211"/>
      <c r="C756" s="212"/>
      <c r="D756" s="194" t="s">
        <v>221</v>
      </c>
      <c r="E756" s="213" t="s">
        <v>18</v>
      </c>
      <c r="F756" s="214" t="s">
        <v>80</v>
      </c>
      <c r="G756" s="212"/>
      <c r="H756" s="215">
        <v>2</v>
      </c>
      <c r="I756" s="216"/>
      <c r="J756" s="212"/>
      <c r="K756" s="212"/>
      <c r="L756" s="217"/>
      <c r="M756" s="218"/>
      <c r="N756" s="219"/>
      <c r="O756" s="219"/>
      <c r="P756" s="219"/>
      <c r="Q756" s="219"/>
      <c r="R756" s="219"/>
      <c r="S756" s="219"/>
      <c r="T756" s="219"/>
      <c r="U756" s="220"/>
      <c r="AT756" s="221" t="s">
        <v>221</v>
      </c>
      <c r="AU756" s="221" t="s">
        <v>83</v>
      </c>
      <c r="AV756" s="14" t="s">
        <v>80</v>
      </c>
      <c r="AW756" s="14" t="s">
        <v>33</v>
      </c>
      <c r="AX756" s="14" t="s">
        <v>76</v>
      </c>
      <c r="AY756" s="221" t="s">
        <v>208</v>
      </c>
    </row>
    <row r="757" spans="1:65" s="2" customFormat="1" ht="16.5" customHeight="1">
      <c r="A757" s="38"/>
      <c r="B757" s="39"/>
      <c r="C757" s="182" t="s">
        <v>903</v>
      </c>
      <c r="D757" s="182" t="s">
        <v>212</v>
      </c>
      <c r="E757" s="183" t="s">
        <v>1620</v>
      </c>
      <c r="F757" s="184" t="s">
        <v>1621</v>
      </c>
      <c r="G757" s="185" t="s">
        <v>402</v>
      </c>
      <c r="H757" s="186">
        <v>11</v>
      </c>
      <c r="I757" s="187"/>
      <c r="J757" s="186">
        <f>ROUND(I757*H757,2)</f>
        <v>0</v>
      </c>
      <c r="K757" s="184" t="s">
        <v>215</v>
      </c>
      <c r="L757" s="43"/>
      <c r="M757" s="188" t="s">
        <v>18</v>
      </c>
      <c r="N757" s="189" t="s">
        <v>42</v>
      </c>
      <c r="O757" s="68"/>
      <c r="P757" s="190">
        <f>O757*H757</f>
        <v>0</v>
      </c>
      <c r="Q757" s="190">
        <v>1.1E-4</v>
      </c>
      <c r="R757" s="190">
        <f>Q757*H757</f>
        <v>1.2100000000000001E-3</v>
      </c>
      <c r="S757" s="190">
        <v>0</v>
      </c>
      <c r="T757" s="190">
        <f>S757*H757</f>
        <v>0</v>
      </c>
      <c r="U757" s="191" t="s">
        <v>18</v>
      </c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R757" s="192" t="s">
        <v>89</v>
      </c>
      <c r="AT757" s="192" t="s">
        <v>212</v>
      </c>
      <c r="AU757" s="192" t="s">
        <v>83</v>
      </c>
      <c r="AY757" s="21" t="s">
        <v>208</v>
      </c>
      <c r="BE757" s="193">
        <f>IF(N757="základní",J757,0)</f>
        <v>0</v>
      </c>
      <c r="BF757" s="193">
        <f>IF(N757="snížená",J757,0)</f>
        <v>0</v>
      </c>
      <c r="BG757" s="193">
        <f>IF(N757="zákl. přenesená",J757,0)</f>
        <v>0</v>
      </c>
      <c r="BH757" s="193">
        <f>IF(N757="sníž. přenesená",J757,0)</f>
        <v>0</v>
      </c>
      <c r="BI757" s="193">
        <f>IF(N757="nulová",J757,0)</f>
        <v>0</v>
      </c>
      <c r="BJ757" s="21" t="s">
        <v>76</v>
      </c>
      <c r="BK757" s="193">
        <f>ROUND(I757*H757,2)</f>
        <v>0</v>
      </c>
      <c r="BL757" s="21" t="s">
        <v>89</v>
      </c>
      <c r="BM757" s="192" t="s">
        <v>1622</v>
      </c>
    </row>
    <row r="758" spans="1:65" s="2" customFormat="1" ht="19.5">
      <c r="A758" s="38"/>
      <c r="B758" s="39"/>
      <c r="C758" s="40"/>
      <c r="D758" s="194" t="s">
        <v>217</v>
      </c>
      <c r="E758" s="40"/>
      <c r="F758" s="195" t="s">
        <v>1623</v>
      </c>
      <c r="G758" s="40"/>
      <c r="H758" s="40"/>
      <c r="I758" s="196"/>
      <c r="J758" s="40"/>
      <c r="K758" s="40"/>
      <c r="L758" s="43"/>
      <c r="M758" s="197"/>
      <c r="N758" s="198"/>
      <c r="O758" s="68"/>
      <c r="P758" s="68"/>
      <c r="Q758" s="68"/>
      <c r="R758" s="68"/>
      <c r="S758" s="68"/>
      <c r="T758" s="68"/>
      <c r="U758" s="69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T758" s="21" t="s">
        <v>217</v>
      </c>
      <c r="AU758" s="21" t="s">
        <v>83</v>
      </c>
    </row>
    <row r="759" spans="1:65" s="2" customFormat="1" ht="11.25">
      <c r="A759" s="38"/>
      <c r="B759" s="39"/>
      <c r="C759" s="40"/>
      <c r="D759" s="199" t="s">
        <v>219</v>
      </c>
      <c r="E759" s="40"/>
      <c r="F759" s="200" t="s">
        <v>1624</v>
      </c>
      <c r="G759" s="40"/>
      <c r="H759" s="40"/>
      <c r="I759" s="196"/>
      <c r="J759" s="40"/>
      <c r="K759" s="40"/>
      <c r="L759" s="43"/>
      <c r="M759" s="197"/>
      <c r="N759" s="198"/>
      <c r="O759" s="68"/>
      <c r="P759" s="68"/>
      <c r="Q759" s="68"/>
      <c r="R759" s="68"/>
      <c r="S759" s="68"/>
      <c r="T759" s="68"/>
      <c r="U759" s="69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T759" s="21" t="s">
        <v>219</v>
      </c>
      <c r="AU759" s="21" t="s">
        <v>83</v>
      </c>
    </row>
    <row r="760" spans="1:65" s="13" customFormat="1" ht="11.25">
      <c r="B760" s="201"/>
      <c r="C760" s="202"/>
      <c r="D760" s="194" t="s">
        <v>221</v>
      </c>
      <c r="E760" s="203" t="s">
        <v>18</v>
      </c>
      <c r="F760" s="204" t="s">
        <v>1625</v>
      </c>
      <c r="G760" s="202"/>
      <c r="H760" s="203" t="s">
        <v>18</v>
      </c>
      <c r="I760" s="205"/>
      <c r="J760" s="202"/>
      <c r="K760" s="202"/>
      <c r="L760" s="206"/>
      <c r="M760" s="207"/>
      <c r="N760" s="208"/>
      <c r="O760" s="208"/>
      <c r="P760" s="208"/>
      <c r="Q760" s="208"/>
      <c r="R760" s="208"/>
      <c r="S760" s="208"/>
      <c r="T760" s="208"/>
      <c r="U760" s="209"/>
      <c r="AT760" s="210" t="s">
        <v>221</v>
      </c>
      <c r="AU760" s="210" t="s">
        <v>83</v>
      </c>
      <c r="AV760" s="13" t="s">
        <v>76</v>
      </c>
      <c r="AW760" s="13" t="s">
        <v>33</v>
      </c>
      <c r="AX760" s="13" t="s">
        <v>71</v>
      </c>
      <c r="AY760" s="210" t="s">
        <v>208</v>
      </c>
    </row>
    <row r="761" spans="1:65" s="14" customFormat="1" ht="11.25">
      <c r="B761" s="211"/>
      <c r="C761" s="212"/>
      <c r="D761" s="194" t="s">
        <v>221</v>
      </c>
      <c r="E761" s="213" t="s">
        <v>18</v>
      </c>
      <c r="F761" s="214" t="s">
        <v>121</v>
      </c>
      <c r="G761" s="212"/>
      <c r="H761" s="215">
        <v>7</v>
      </c>
      <c r="I761" s="216"/>
      <c r="J761" s="212"/>
      <c r="K761" s="212"/>
      <c r="L761" s="217"/>
      <c r="M761" s="218"/>
      <c r="N761" s="219"/>
      <c r="O761" s="219"/>
      <c r="P761" s="219"/>
      <c r="Q761" s="219"/>
      <c r="R761" s="219"/>
      <c r="S761" s="219"/>
      <c r="T761" s="219"/>
      <c r="U761" s="220"/>
      <c r="AT761" s="221" t="s">
        <v>221</v>
      </c>
      <c r="AU761" s="221" t="s">
        <v>83</v>
      </c>
      <c r="AV761" s="14" t="s">
        <v>80</v>
      </c>
      <c r="AW761" s="14" t="s">
        <v>33</v>
      </c>
      <c r="AX761" s="14" t="s">
        <v>71</v>
      </c>
      <c r="AY761" s="221" t="s">
        <v>208</v>
      </c>
    </row>
    <row r="762" spans="1:65" s="13" customFormat="1" ht="11.25">
      <c r="B762" s="201"/>
      <c r="C762" s="202"/>
      <c r="D762" s="194" t="s">
        <v>221</v>
      </c>
      <c r="E762" s="203" t="s">
        <v>18</v>
      </c>
      <c r="F762" s="204" t="s">
        <v>1626</v>
      </c>
      <c r="G762" s="202"/>
      <c r="H762" s="203" t="s">
        <v>18</v>
      </c>
      <c r="I762" s="205"/>
      <c r="J762" s="202"/>
      <c r="K762" s="202"/>
      <c r="L762" s="206"/>
      <c r="M762" s="207"/>
      <c r="N762" s="208"/>
      <c r="O762" s="208"/>
      <c r="P762" s="208"/>
      <c r="Q762" s="208"/>
      <c r="R762" s="208"/>
      <c r="S762" s="208"/>
      <c r="T762" s="208"/>
      <c r="U762" s="209"/>
      <c r="AT762" s="210" t="s">
        <v>221</v>
      </c>
      <c r="AU762" s="210" t="s">
        <v>83</v>
      </c>
      <c r="AV762" s="13" t="s">
        <v>76</v>
      </c>
      <c r="AW762" s="13" t="s">
        <v>33</v>
      </c>
      <c r="AX762" s="13" t="s">
        <v>71</v>
      </c>
      <c r="AY762" s="210" t="s">
        <v>208</v>
      </c>
    </row>
    <row r="763" spans="1:65" s="14" customFormat="1" ht="11.25">
      <c r="B763" s="211"/>
      <c r="C763" s="212"/>
      <c r="D763" s="194" t="s">
        <v>221</v>
      </c>
      <c r="E763" s="213" t="s">
        <v>18</v>
      </c>
      <c r="F763" s="214" t="s">
        <v>89</v>
      </c>
      <c r="G763" s="212"/>
      <c r="H763" s="215">
        <v>4</v>
      </c>
      <c r="I763" s="216"/>
      <c r="J763" s="212"/>
      <c r="K763" s="212"/>
      <c r="L763" s="217"/>
      <c r="M763" s="218"/>
      <c r="N763" s="219"/>
      <c r="O763" s="219"/>
      <c r="P763" s="219"/>
      <c r="Q763" s="219"/>
      <c r="R763" s="219"/>
      <c r="S763" s="219"/>
      <c r="T763" s="219"/>
      <c r="U763" s="220"/>
      <c r="AT763" s="221" t="s">
        <v>221</v>
      </c>
      <c r="AU763" s="221" t="s">
        <v>83</v>
      </c>
      <c r="AV763" s="14" t="s">
        <v>80</v>
      </c>
      <c r="AW763" s="14" t="s">
        <v>33</v>
      </c>
      <c r="AX763" s="14" t="s">
        <v>71</v>
      </c>
      <c r="AY763" s="221" t="s">
        <v>208</v>
      </c>
    </row>
    <row r="764" spans="1:65" s="16" customFormat="1" ht="11.25">
      <c r="B764" s="233"/>
      <c r="C764" s="234"/>
      <c r="D764" s="194" t="s">
        <v>221</v>
      </c>
      <c r="E764" s="235" t="s">
        <v>18</v>
      </c>
      <c r="F764" s="236" t="s">
        <v>247</v>
      </c>
      <c r="G764" s="234"/>
      <c r="H764" s="237">
        <v>11</v>
      </c>
      <c r="I764" s="238"/>
      <c r="J764" s="234"/>
      <c r="K764" s="234"/>
      <c r="L764" s="239"/>
      <c r="M764" s="240"/>
      <c r="N764" s="241"/>
      <c r="O764" s="241"/>
      <c r="P764" s="241"/>
      <c r="Q764" s="241"/>
      <c r="R764" s="241"/>
      <c r="S764" s="241"/>
      <c r="T764" s="241"/>
      <c r="U764" s="242"/>
      <c r="AT764" s="243" t="s">
        <v>221</v>
      </c>
      <c r="AU764" s="243" t="s">
        <v>83</v>
      </c>
      <c r="AV764" s="16" t="s">
        <v>89</v>
      </c>
      <c r="AW764" s="16" t="s">
        <v>33</v>
      </c>
      <c r="AX764" s="16" t="s">
        <v>76</v>
      </c>
      <c r="AY764" s="243" t="s">
        <v>208</v>
      </c>
    </row>
    <row r="765" spans="1:65" s="2" customFormat="1" ht="24.2" customHeight="1">
      <c r="A765" s="38"/>
      <c r="B765" s="39"/>
      <c r="C765" s="249" t="s">
        <v>909</v>
      </c>
      <c r="D765" s="249" t="s">
        <v>1397</v>
      </c>
      <c r="E765" s="250" t="s">
        <v>1627</v>
      </c>
      <c r="F765" s="251" t="s">
        <v>1628</v>
      </c>
      <c r="G765" s="252" t="s">
        <v>402</v>
      </c>
      <c r="H765" s="253">
        <v>4</v>
      </c>
      <c r="I765" s="254"/>
      <c r="J765" s="253">
        <f>ROUND(I765*H765,2)</f>
        <v>0</v>
      </c>
      <c r="K765" s="251" t="s">
        <v>215</v>
      </c>
      <c r="L765" s="255"/>
      <c r="M765" s="256" t="s">
        <v>18</v>
      </c>
      <c r="N765" s="257" t="s">
        <v>42</v>
      </c>
      <c r="O765" s="68"/>
      <c r="P765" s="190">
        <f>O765*H765</f>
        <v>0</v>
      </c>
      <c r="Q765" s="190">
        <v>1.0699999999999999E-2</v>
      </c>
      <c r="R765" s="190">
        <f>Q765*H765</f>
        <v>4.2799999999999998E-2</v>
      </c>
      <c r="S765" s="190">
        <v>0</v>
      </c>
      <c r="T765" s="190">
        <f>S765*H765</f>
        <v>0</v>
      </c>
      <c r="U765" s="191" t="s">
        <v>18</v>
      </c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R765" s="192" t="s">
        <v>124</v>
      </c>
      <c r="AT765" s="192" t="s">
        <v>1397</v>
      </c>
      <c r="AU765" s="192" t="s">
        <v>83</v>
      </c>
      <c r="AY765" s="21" t="s">
        <v>208</v>
      </c>
      <c r="BE765" s="193">
        <f>IF(N765="základní",J765,0)</f>
        <v>0</v>
      </c>
      <c r="BF765" s="193">
        <f>IF(N765="snížená",J765,0)</f>
        <v>0</v>
      </c>
      <c r="BG765" s="193">
        <f>IF(N765="zákl. přenesená",J765,0)</f>
        <v>0</v>
      </c>
      <c r="BH765" s="193">
        <f>IF(N765="sníž. přenesená",J765,0)</f>
        <v>0</v>
      </c>
      <c r="BI765" s="193">
        <f>IF(N765="nulová",J765,0)</f>
        <v>0</v>
      </c>
      <c r="BJ765" s="21" t="s">
        <v>76</v>
      </c>
      <c r="BK765" s="193">
        <f>ROUND(I765*H765,2)</f>
        <v>0</v>
      </c>
      <c r="BL765" s="21" t="s">
        <v>89</v>
      </c>
      <c r="BM765" s="192" t="s">
        <v>1629</v>
      </c>
    </row>
    <row r="766" spans="1:65" s="2" customFormat="1" ht="11.25">
      <c r="A766" s="38"/>
      <c r="B766" s="39"/>
      <c r="C766" s="40"/>
      <c r="D766" s="194" t="s">
        <v>217</v>
      </c>
      <c r="E766" s="40"/>
      <c r="F766" s="195" t="s">
        <v>1628</v>
      </c>
      <c r="G766" s="40"/>
      <c r="H766" s="40"/>
      <c r="I766" s="196"/>
      <c r="J766" s="40"/>
      <c r="K766" s="40"/>
      <c r="L766" s="43"/>
      <c r="M766" s="197"/>
      <c r="N766" s="198"/>
      <c r="O766" s="68"/>
      <c r="P766" s="68"/>
      <c r="Q766" s="68"/>
      <c r="R766" s="68"/>
      <c r="S766" s="68"/>
      <c r="T766" s="68"/>
      <c r="U766" s="69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T766" s="21" t="s">
        <v>217</v>
      </c>
      <c r="AU766" s="21" t="s">
        <v>83</v>
      </c>
    </row>
    <row r="767" spans="1:65" s="14" customFormat="1" ht="11.25">
      <c r="B767" s="211"/>
      <c r="C767" s="212"/>
      <c r="D767" s="194" t="s">
        <v>221</v>
      </c>
      <c r="E767" s="213" t="s">
        <v>18</v>
      </c>
      <c r="F767" s="214" t="s">
        <v>89</v>
      </c>
      <c r="G767" s="212"/>
      <c r="H767" s="215">
        <v>4</v>
      </c>
      <c r="I767" s="216"/>
      <c r="J767" s="212"/>
      <c r="K767" s="212"/>
      <c r="L767" s="217"/>
      <c r="M767" s="218"/>
      <c r="N767" s="219"/>
      <c r="O767" s="219"/>
      <c r="P767" s="219"/>
      <c r="Q767" s="219"/>
      <c r="R767" s="219"/>
      <c r="S767" s="219"/>
      <c r="T767" s="219"/>
      <c r="U767" s="220"/>
      <c r="AT767" s="221" t="s">
        <v>221</v>
      </c>
      <c r="AU767" s="221" t="s">
        <v>83</v>
      </c>
      <c r="AV767" s="14" t="s">
        <v>80</v>
      </c>
      <c r="AW767" s="14" t="s">
        <v>33</v>
      </c>
      <c r="AX767" s="14" t="s">
        <v>76</v>
      </c>
      <c r="AY767" s="221" t="s">
        <v>208</v>
      </c>
    </row>
    <row r="768" spans="1:65" s="2" customFormat="1" ht="24.2" customHeight="1">
      <c r="A768" s="38"/>
      <c r="B768" s="39"/>
      <c r="C768" s="182" t="s">
        <v>917</v>
      </c>
      <c r="D768" s="182" t="s">
        <v>212</v>
      </c>
      <c r="E768" s="183" t="s">
        <v>1630</v>
      </c>
      <c r="F768" s="184" t="s">
        <v>1631</v>
      </c>
      <c r="G768" s="185" t="s">
        <v>402</v>
      </c>
      <c r="H768" s="186">
        <v>38</v>
      </c>
      <c r="I768" s="187"/>
      <c r="J768" s="186">
        <f>ROUND(I768*H768,2)</f>
        <v>0</v>
      </c>
      <c r="K768" s="184" t="s">
        <v>18</v>
      </c>
      <c r="L768" s="43"/>
      <c r="M768" s="188" t="s">
        <v>18</v>
      </c>
      <c r="N768" s="189" t="s">
        <v>42</v>
      </c>
      <c r="O768" s="68"/>
      <c r="P768" s="190">
        <f>O768*H768</f>
        <v>0</v>
      </c>
      <c r="Q768" s="190">
        <v>6.0000000000000002E-5</v>
      </c>
      <c r="R768" s="190">
        <f>Q768*H768</f>
        <v>2.2799999999999999E-3</v>
      </c>
      <c r="S768" s="190">
        <v>0</v>
      </c>
      <c r="T768" s="190">
        <f>S768*H768</f>
        <v>0</v>
      </c>
      <c r="U768" s="191" t="s">
        <v>18</v>
      </c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R768" s="192" t="s">
        <v>343</v>
      </c>
      <c r="AT768" s="192" t="s">
        <v>212</v>
      </c>
      <c r="AU768" s="192" t="s">
        <v>83</v>
      </c>
      <c r="AY768" s="21" t="s">
        <v>208</v>
      </c>
      <c r="BE768" s="193">
        <f>IF(N768="základní",J768,0)</f>
        <v>0</v>
      </c>
      <c r="BF768" s="193">
        <f>IF(N768="snížená",J768,0)</f>
        <v>0</v>
      </c>
      <c r="BG768" s="193">
        <f>IF(N768="zákl. přenesená",J768,0)</f>
        <v>0</v>
      </c>
      <c r="BH768" s="193">
        <f>IF(N768="sníž. přenesená",J768,0)</f>
        <v>0</v>
      </c>
      <c r="BI768" s="193">
        <f>IF(N768="nulová",J768,0)</f>
        <v>0</v>
      </c>
      <c r="BJ768" s="21" t="s">
        <v>76</v>
      </c>
      <c r="BK768" s="193">
        <f>ROUND(I768*H768,2)</f>
        <v>0</v>
      </c>
      <c r="BL768" s="21" t="s">
        <v>343</v>
      </c>
      <c r="BM768" s="192" t="s">
        <v>1632</v>
      </c>
    </row>
    <row r="769" spans="1:65" s="2" customFormat="1" ht="19.5">
      <c r="A769" s="38"/>
      <c r="B769" s="39"/>
      <c r="C769" s="40"/>
      <c r="D769" s="194" t="s">
        <v>217</v>
      </c>
      <c r="E769" s="40"/>
      <c r="F769" s="195" t="s">
        <v>1633</v>
      </c>
      <c r="G769" s="40"/>
      <c r="H769" s="40"/>
      <c r="I769" s="196"/>
      <c r="J769" s="40"/>
      <c r="K769" s="40"/>
      <c r="L769" s="43"/>
      <c r="M769" s="197"/>
      <c r="N769" s="198"/>
      <c r="O769" s="68"/>
      <c r="P769" s="68"/>
      <c r="Q769" s="68"/>
      <c r="R769" s="68"/>
      <c r="S769" s="68"/>
      <c r="T769" s="68"/>
      <c r="U769" s="69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T769" s="21" t="s">
        <v>217</v>
      </c>
      <c r="AU769" s="21" t="s">
        <v>83</v>
      </c>
    </row>
    <row r="770" spans="1:65" s="13" customFormat="1" ht="11.25">
      <c r="B770" s="201"/>
      <c r="C770" s="202"/>
      <c r="D770" s="194" t="s">
        <v>221</v>
      </c>
      <c r="E770" s="203" t="s">
        <v>18</v>
      </c>
      <c r="F770" s="204" t="s">
        <v>1634</v>
      </c>
      <c r="G770" s="202"/>
      <c r="H770" s="203" t="s">
        <v>18</v>
      </c>
      <c r="I770" s="205"/>
      <c r="J770" s="202"/>
      <c r="K770" s="202"/>
      <c r="L770" s="206"/>
      <c r="M770" s="207"/>
      <c r="N770" s="208"/>
      <c r="O770" s="208"/>
      <c r="P770" s="208"/>
      <c r="Q770" s="208"/>
      <c r="R770" s="208"/>
      <c r="S770" s="208"/>
      <c r="T770" s="208"/>
      <c r="U770" s="209"/>
      <c r="AT770" s="210" t="s">
        <v>221</v>
      </c>
      <c r="AU770" s="210" t="s">
        <v>83</v>
      </c>
      <c r="AV770" s="13" t="s">
        <v>76</v>
      </c>
      <c r="AW770" s="13" t="s">
        <v>33</v>
      </c>
      <c r="AX770" s="13" t="s">
        <v>71</v>
      </c>
      <c r="AY770" s="210" t="s">
        <v>208</v>
      </c>
    </row>
    <row r="771" spans="1:65" s="14" customFormat="1" ht="11.25">
      <c r="B771" s="211"/>
      <c r="C771" s="212"/>
      <c r="D771" s="194" t="s">
        <v>221</v>
      </c>
      <c r="E771" s="213" t="s">
        <v>18</v>
      </c>
      <c r="F771" s="214" t="s">
        <v>301</v>
      </c>
      <c r="G771" s="212"/>
      <c r="H771" s="215">
        <v>10</v>
      </c>
      <c r="I771" s="216"/>
      <c r="J771" s="212"/>
      <c r="K771" s="212"/>
      <c r="L771" s="217"/>
      <c r="M771" s="218"/>
      <c r="N771" s="219"/>
      <c r="O771" s="219"/>
      <c r="P771" s="219"/>
      <c r="Q771" s="219"/>
      <c r="R771" s="219"/>
      <c r="S771" s="219"/>
      <c r="T771" s="219"/>
      <c r="U771" s="220"/>
      <c r="AT771" s="221" t="s">
        <v>221</v>
      </c>
      <c r="AU771" s="221" t="s">
        <v>83</v>
      </c>
      <c r="AV771" s="14" t="s">
        <v>80</v>
      </c>
      <c r="AW771" s="14" t="s">
        <v>33</v>
      </c>
      <c r="AX771" s="14" t="s">
        <v>71</v>
      </c>
      <c r="AY771" s="221" t="s">
        <v>208</v>
      </c>
    </row>
    <row r="772" spans="1:65" s="14" customFormat="1" ht="11.25">
      <c r="B772" s="211"/>
      <c r="C772" s="212"/>
      <c r="D772" s="194" t="s">
        <v>221</v>
      </c>
      <c r="E772" s="213" t="s">
        <v>18</v>
      </c>
      <c r="F772" s="214" t="s">
        <v>301</v>
      </c>
      <c r="G772" s="212"/>
      <c r="H772" s="215">
        <v>10</v>
      </c>
      <c r="I772" s="216"/>
      <c r="J772" s="212"/>
      <c r="K772" s="212"/>
      <c r="L772" s="217"/>
      <c r="M772" s="218"/>
      <c r="N772" s="219"/>
      <c r="O772" s="219"/>
      <c r="P772" s="219"/>
      <c r="Q772" s="219"/>
      <c r="R772" s="219"/>
      <c r="S772" s="219"/>
      <c r="T772" s="219"/>
      <c r="U772" s="220"/>
      <c r="AT772" s="221" t="s">
        <v>221</v>
      </c>
      <c r="AU772" s="221" t="s">
        <v>83</v>
      </c>
      <c r="AV772" s="14" t="s">
        <v>80</v>
      </c>
      <c r="AW772" s="14" t="s">
        <v>33</v>
      </c>
      <c r="AX772" s="14" t="s">
        <v>71</v>
      </c>
      <c r="AY772" s="221" t="s">
        <v>208</v>
      </c>
    </row>
    <row r="773" spans="1:65" s="13" customFormat="1" ht="11.25">
      <c r="B773" s="201"/>
      <c r="C773" s="202"/>
      <c r="D773" s="194" t="s">
        <v>221</v>
      </c>
      <c r="E773" s="203" t="s">
        <v>18</v>
      </c>
      <c r="F773" s="204" t="s">
        <v>228</v>
      </c>
      <c r="G773" s="202"/>
      <c r="H773" s="203" t="s">
        <v>18</v>
      </c>
      <c r="I773" s="205"/>
      <c r="J773" s="202"/>
      <c r="K773" s="202"/>
      <c r="L773" s="206"/>
      <c r="M773" s="207"/>
      <c r="N773" s="208"/>
      <c r="O773" s="208"/>
      <c r="P773" s="208"/>
      <c r="Q773" s="208"/>
      <c r="R773" s="208"/>
      <c r="S773" s="208"/>
      <c r="T773" s="208"/>
      <c r="U773" s="209"/>
      <c r="AT773" s="210" t="s">
        <v>221</v>
      </c>
      <c r="AU773" s="210" t="s">
        <v>83</v>
      </c>
      <c r="AV773" s="13" t="s">
        <v>76</v>
      </c>
      <c r="AW773" s="13" t="s">
        <v>33</v>
      </c>
      <c r="AX773" s="13" t="s">
        <v>71</v>
      </c>
      <c r="AY773" s="210" t="s">
        <v>208</v>
      </c>
    </row>
    <row r="774" spans="1:65" s="14" customFormat="1" ht="11.25">
      <c r="B774" s="211"/>
      <c r="C774" s="212"/>
      <c r="D774" s="194" t="s">
        <v>221</v>
      </c>
      <c r="E774" s="213" t="s">
        <v>18</v>
      </c>
      <c r="F774" s="214" t="s">
        <v>89</v>
      </c>
      <c r="G774" s="212"/>
      <c r="H774" s="215">
        <v>4</v>
      </c>
      <c r="I774" s="216"/>
      <c r="J774" s="212"/>
      <c r="K774" s="212"/>
      <c r="L774" s="217"/>
      <c r="M774" s="218"/>
      <c r="N774" s="219"/>
      <c r="O774" s="219"/>
      <c r="P774" s="219"/>
      <c r="Q774" s="219"/>
      <c r="R774" s="219"/>
      <c r="S774" s="219"/>
      <c r="T774" s="219"/>
      <c r="U774" s="220"/>
      <c r="AT774" s="221" t="s">
        <v>221</v>
      </c>
      <c r="AU774" s="221" t="s">
        <v>83</v>
      </c>
      <c r="AV774" s="14" t="s">
        <v>80</v>
      </c>
      <c r="AW774" s="14" t="s">
        <v>33</v>
      </c>
      <c r="AX774" s="14" t="s">
        <v>71</v>
      </c>
      <c r="AY774" s="221" t="s">
        <v>208</v>
      </c>
    </row>
    <row r="775" spans="1:65" s="13" customFormat="1" ht="11.25">
      <c r="B775" s="201"/>
      <c r="C775" s="202"/>
      <c r="D775" s="194" t="s">
        <v>221</v>
      </c>
      <c r="E775" s="203" t="s">
        <v>18</v>
      </c>
      <c r="F775" s="204" t="s">
        <v>523</v>
      </c>
      <c r="G775" s="202"/>
      <c r="H775" s="203" t="s">
        <v>18</v>
      </c>
      <c r="I775" s="205"/>
      <c r="J775" s="202"/>
      <c r="K775" s="202"/>
      <c r="L775" s="206"/>
      <c r="M775" s="207"/>
      <c r="N775" s="208"/>
      <c r="O775" s="208"/>
      <c r="P775" s="208"/>
      <c r="Q775" s="208"/>
      <c r="R775" s="208"/>
      <c r="S775" s="208"/>
      <c r="T775" s="208"/>
      <c r="U775" s="209"/>
      <c r="AT775" s="210" t="s">
        <v>221</v>
      </c>
      <c r="AU775" s="210" t="s">
        <v>83</v>
      </c>
      <c r="AV775" s="13" t="s">
        <v>76</v>
      </c>
      <c r="AW775" s="13" t="s">
        <v>33</v>
      </c>
      <c r="AX775" s="13" t="s">
        <v>71</v>
      </c>
      <c r="AY775" s="210" t="s">
        <v>208</v>
      </c>
    </row>
    <row r="776" spans="1:65" s="14" customFormat="1" ht="11.25">
      <c r="B776" s="211"/>
      <c r="C776" s="212"/>
      <c r="D776" s="194" t="s">
        <v>221</v>
      </c>
      <c r="E776" s="213" t="s">
        <v>18</v>
      </c>
      <c r="F776" s="214" t="s">
        <v>76</v>
      </c>
      <c r="G776" s="212"/>
      <c r="H776" s="215">
        <v>1</v>
      </c>
      <c r="I776" s="216"/>
      <c r="J776" s="212"/>
      <c r="K776" s="212"/>
      <c r="L776" s="217"/>
      <c r="M776" s="218"/>
      <c r="N776" s="219"/>
      <c r="O776" s="219"/>
      <c r="P776" s="219"/>
      <c r="Q776" s="219"/>
      <c r="R776" s="219"/>
      <c r="S776" s="219"/>
      <c r="T776" s="219"/>
      <c r="U776" s="220"/>
      <c r="AT776" s="221" t="s">
        <v>221</v>
      </c>
      <c r="AU776" s="221" t="s">
        <v>83</v>
      </c>
      <c r="AV776" s="14" t="s">
        <v>80</v>
      </c>
      <c r="AW776" s="14" t="s">
        <v>33</v>
      </c>
      <c r="AX776" s="14" t="s">
        <v>71</v>
      </c>
      <c r="AY776" s="221" t="s">
        <v>208</v>
      </c>
    </row>
    <row r="777" spans="1:65" s="13" customFormat="1" ht="11.25">
      <c r="B777" s="201"/>
      <c r="C777" s="202"/>
      <c r="D777" s="194" t="s">
        <v>221</v>
      </c>
      <c r="E777" s="203" t="s">
        <v>18</v>
      </c>
      <c r="F777" s="204" t="s">
        <v>1319</v>
      </c>
      <c r="G777" s="202"/>
      <c r="H777" s="203" t="s">
        <v>18</v>
      </c>
      <c r="I777" s="205"/>
      <c r="J777" s="202"/>
      <c r="K777" s="202"/>
      <c r="L777" s="206"/>
      <c r="M777" s="207"/>
      <c r="N777" s="208"/>
      <c r="O777" s="208"/>
      <c r="P777" s="208"/>
      <c r="Q777" s="208"/>
      <c r="R777" s="208"/>
      <c r="S777" s="208"/>
      <c r="T777" s="208"/>
      <c r="U777" s="209"/>
      <c r="AT777" s="210" t="s">
        <v>221</v>
      </c>
      <c r="AU777" s="210" t="s">
        <v>83</v>
      </c>
      <c r="AV777" s="13" t="s">
        <v>76</v>
      </c>
      <c r="AW777" s="13" t="s">
        <v>33</v>
      </c>
      <c r="AX777" s="13" t="s">
        <v>71</v>
      </c>
      <c r="AY777" s="210" t="s">
        <v>208</v>
      </c>
    </row>
    <row r="778" spans="1:65" s="14" customFormat="1" ht="11.25">
      <c r="B778" s="211"/>
      <c r="C778" s="212"/>
      <c r="D778" s="194" t="s">
        <v>221</v>
      </c>
      <c r="E778" s="213" t="s">
        <v>18</v>
      </c>
      <c r="F778" s="214" t="s">
        <v>121</v>
      </c>
      <c r="G778" s="212"/>
      <c r="H778" s="215">
        <v>7</v>
      </c>
      <c r="I778" s="216"/>
      <c r="J778" s="212"/>
      <c r="K778" s="212"/>
      <c r="L778" s="217"/>
      <c r="M778" s="218"/>
      <c r="N778" s="219"/>
      <c r="O778" s="219"/>
      <c r="P778" s="219"/>
      <c r="Q778" s="219"/>
      <c r="R778" s="219"/>
      <c r="S778" s="219"/>
      <c r="T778" s="219"/>
      <c r="U778" s="220"/>
      <c r="AT778" s="221" t="s">
        <v>221</v>
      </c>
      <c r="AU778" s="221" t="s">
        <v>83</v>
      </c>
      <c r="AV778" s="14" t="s">
        <v>80</v>
      </c>
      <c r="AW778" s="14" t="s">
        <v>33</v>
      </c>
      <c r="AX778" s="14" t="s">
        <v>71</v>
      </c>
      <c r="AY778" s="221" t="s">
        <v>208</v>
      </c>
    </row>
    <row r="779" spans="1:65" s="13" customFormat="1" ht="11.25">
      <c r="B779" s="201"/>
      <c r="C779" s="202"/>
      <c r="D779" s="194" t="s">
        <v>221</v>
      </c>
      <c r="E779" s="203" t="s">
        <v>18</v>
      </c>
      <c r="F779" s="204" t="s">
        <v>1635</v>
      </c>
      <c r="G779" s="202"/>
      <c r="H779" s="203" t="s">
        <v>18</v>
      </c>
      <c r="I779" s="205"/>
      <c r="J779" s="202"/>
      <c r="K779" s="202"/>
      <c r="L779" s="206"/>
      <c r="M779" s="207"/>
      <c r="N779" s="208"/>
      <c r="O779" s="208"/>
      <c r="P779" s="208"/>
      <c r="Q779" s="208"/>
      <c r="R779" s="208"/>
      <c r="S779" s="208"/>
      <c r="T779" s="208"/>
      <c r="U779" s="209"/>
      <c r="AT779" s="210" t="s">
        <v>221</v>
      </c>
      <c r="AU779" s="210" t="s">
        <v>83</v>
      </c>
      <c r="AV779" s="13" t="s">
        <v>76</v>
      </c>
      <c r="AW779" s="13" t="s">
        <v>33</v>
      </c>
      <c r="AX779" s="13" t="s">
        <v>71</v>
      </c>
      <c r="AY779" s="210" t="s">
        <v>208</v>
      </c>
    </row>
    <row r="780" spans="1:65" s="14" customFormat="1" ht="11.25">
      <c r="B780" s="211"/>
      <c r="C780" s="212"/>
      <c r="D780" s="194" t="s">
        <v>221</v>
      </c>
      <c r="E780" s="213" t="s">
        <v>18</v>
      </c>
      <c r="F780" s="214" t="s">
        <v>83</v>
      </c>
      <c r="G780" s="212"/>
      <c r="H780" s="215">
        <v>3</v>
      </c>
      <c r="I780" s="216"/>
      <c r="J780" s="212"/>
      <c r="K780" s="212"/>
      <c r="L780" s="217"/>
      <c r="M780" s="218"/>
      <c r="N780" s="219"/>
      <c r="O780" s="219"/>
      <c r="P780" s="219"/>
      <c r="Q780" s="219"/>
      <c r="R780" s="219"/>
      <c r="S780" s="219"/>
      <c r="T780" s="219"/>
      <c r="U780" s="220"/>
      <c r="AT780" s="221" t="s">
        <v>221</v>
      </c>
      <c r="AU780" s="221" t="s">
        <v>83</v>
      </c>
      <c r="AV780" s="14" t="s">
        <v>80</v>
      </c>
      <c r="AW780" s="14" t="s">
        <v>33</v>
      </c>
      <c r="AX780" s="14" t="s">
        <v>71</v>
      </c>
      <c r="AY780" s="221" t="s">
        <v>208</v>
      </c>
    </row>
    <row r="781" spans="1:65" s="13" customFormat="1" ht="11.25">
      <c r="B781" s="201"/>
      <c r="C781" s="202"/>
      <c r="D781" s="194" t="s">
        <v>221</v>
      </c>
      <c r="E781" s="203" t="s">
        <v>18</v>
      </c>
      <c r="F781" s="204" t="s">
        <v>239</v>
      </c>
      <c r="G781" s="202"/>
      <c r="H781" s="203" t="s">
        <v>18</v>
      </c>
      <c r="I781" s="205"/>
      <c r="J781" s="202"/>
      <c r="K781" s="202"/>
      <c r="L781" s="206"/>
      <c r="M781" s="207"/>
      <c r="N781" s="208"/>
      <c r="O781" s="208"/>
      <c r="P781" s="208"/>
      <c r="Q781" s="208"/>
      <c r="R781" s="208"/>
      <c r="S781" s="208"/>
      <c r="T781" s="208"/>
      <c r="U781" s="209"/>
      <c r="AT781" s="210" t="s">
        <v>221</v>
      </c>
      <c r="AU781" s="210" t="s">
        <v>83</v>
      </c>
      <c r="AV781" s="13" t="s">
        <v>76</v>
      </c>
      <c r="AW781" s="13" t="s">
        <v>33</v>
      </c>
      <c r="AX781" s="13" t="s">
        <v>71</v>
      </c>
      <c r="AY781" s="210" t="s">
        <v>208</v>
      </c>
    </row>
    <row r="782" spans="1:65" s="14" customFormat="1" ht="11.25">
      <c r="B782" s="211"/>
      <c r="C782" s="212"/>
      <c r="D782" s="194" t="s">
        <v>221</v>
      </c>
      <c r="E782" s="213" t="s">
        <v>18</v>
      </c>
      <c r="F782" s="214" t="s">
        <v>83</v>
      </c>
      <c r="G782" s="212"/>
      <c r="H782" s="215">
        <v>3</v>
      </c>
      <c r="I782" s="216"/>
      <c r="J782" s="212"/>
      <c r="K782" s="212"/>
      <c r="L782" s="217"/>
      <c r="M782" s="218"/>
      <c r="N782" s="219"/>
      <c r="O782" s="219"/>
      <c r="P782" s="219"/>
      <c r="Q782" s="219"/>
      <c r="R782" s="219"/>
      <c r="S782" s="219"/>
      <c r="T782" s="219"/>
      <c r="U782" s="220"/>
      <c r="AT782" s="221" t="s">
        <v>221</v>
      </c>
      <c r="AU782" s="221" t="s">
        <v>83</v>
      </c>
      <c r="AV782" s="14" t="s">
        <v>80</v>
      </c>
      <c r="AW782" s="14" t="s">
        <v>33</v>
      </c>
      <c r="AX782" s="14" t="s">
        <v>71</v>
      </c>
      <c r="AY782" s="221" t="s">
        <v>208</v>
      </c>
    </row>
    <row r="783" spans="1:65" s="16" customFormat="1" ht="11.25">
      <c r="B783" s="233"/>
      <c r="C783" s="234"/>
      <c r="D783" s="194" t="s">
        <v>221</v>
      </c>
      <c r="E783" s="235" t="s">
        <v>18</v>
      </c>
      <c r="F783" s="236" t="s">
        <v>247</v>
      </c>
      <c r="G783" s="234"/>
      <c r="H783" s="237">
        <v>38</v>
      </c>
      <c r="I783" s="238"/>
      <c r="J783" s="234"/>
      <c r="K783" s="234"/>
      <c r="L783" s="239"/>
      <c r="M783" s="240"/>
      <c r="N783" s="241"/>
      <c r="O783" s="241"/>
      <c r="P783" s="241"/>
      <c r="Q783" s="241"/>
      <c r="R783" s="241"/>
      <c r="S783" s="241"/>
      <c r="T783" s="241"/>
      <c r="U783" s="242"/>
      <c r="AT783" s="243" t="s">
        <v>221</v>
      </c>
      <c r="AU783" s="243" t="s">
        <v>83</v>
      </c>
      <c r="AV783" s="16" t="s">
        <v>89</v>
      </c>
      <c r="AW783" s="16" t="s">
        <v>33</v>
      </c>
      <c r="AX783" s="16" t="s">
        <v>76</v>
      </c>
      <c r="AY783" s="243" t="s">
        <v>208</v>
      </c>
    </row>
    <row r="784" spans="1:65" s="2" customFormat="1" ht="21.75" customHeight="1">
      <c r="A784" s="38"/>
      <c r="B784" s="39"/>
      <c r="C784" s="249" t="s">
        <v>927</v>
      </c>
      <c r="D784" s="249" t="s">
        <v>1397</v>
      </c>
      <c r="E784" s="250" t="s">
        <v>1636</v>
      </c>
      <c r="F784" s="251" t="s">
        <v>1637</v>
      </c>
      <c r="G784" s="252" t="s">
        <v>331</v>
      </c>
      <c r="H784" s="253">
        <v>76.760000000000005</v>
      </c>
      <c r="I784" s="254"/>
      <c r="J784" s="253">
        <f>ROUND(I784*H784,2)</f>
        <v>0</v>
      </c>
      <c r="K784" s="251" t="s">
        <v>18</v>
      </c>
      <c r="L784" s="255"/>
      <c r="M784" s="256" t="s">
        <v>18</v>
      </c>
      <c r="N784" s="257" t="s">
        <v>42</v>
      </c>
      <c r="O784" s="68"/>
      <c r="P784" s="190">
        <f>O784*H784</f>
        <v>0</v>
      </c>
      <c r="Q784" s="190">
        <v>9.3000000000000005E-4</v>
      </c>
      <c r="R784" s="190">
        <f>Q784*H784</f>
        <v>7.1386800000000014E-2</v>
      </c>
      <c r="S784" s="190">
        <v>0</v>
      </c>
      <c r="T784" s="190">
        <f>S784*H784</f>
        <v>0</v>
      </c>
      <c r="U784" s="191" t="s">
        <v>18</v>
      </c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R784" s="192" t="s">
        <v>545</v>
      </c>
      <c r="AT784" s="192" t="s">
        <v>1397</v>
      </c>
      <c r="AU784" s="192" t="s">
        <v>83</v>
      </c>
      <c r="AY784" s="21" t="s">
        <v>208</v>
      </c>
      <c r="BE784" s="193">
        <f>IF(N784="základní",J784,0)</f>
        <v>0</v>
      </c>
      <c r="BF784" s="193">
        <f>IF(N784="snížená",J784,0)</f>
        <v>0</v>
      </c>
      <c r="BG784" s="193">
        <f>IF(N784="zákl. přenesená",J784,0)</f>
        <v>0</v>
      </c>
      <c r="BH784" s="193">
        <f>IF(N784="sníž. přenesená",J784,0)</f>
        <v>0</v>
      </c>
      <c r="BI784" s="193">
        <f>IF(N784="nulová",J784,0)</f>
        <v>0</v>
      </c>
      <c r="BJ784" s="21" t="s">
        <v>76</v>
      </c>
      <c r="BK784" s="193">
        <f>ROUND(I784*H784,2)</f>
        <v>0</v>
      </c>
      <c r="BL784" s="21" t="s">
        <v>343</v>
      </c>
      <c r="BM784" s="192" t="s">
        <v>1638</v>
      </c>
    </row>
    <row r="785" spans="1:65" s="2" customFormat="1" ht="11.25">
      <c r="A785" s="38"/>
      <c r="B785" s="39"/>
      <c r="C785" s="40"/>
      <c r="D785" s="194" t="s">
        <v>217</v>
      </c>
      <c r="E785" s="40"/>
      <c r="F785" s="195" t="s">
        <v>1637</v>
      </c>
      <c r="G785" s="40"/>
      <c r="H785" s="40"/>
      <c r="I785" s="196"/>
      <c r="J785" s="40"/>
      <c r="K785" s="40"/>
      <c r="L785" s="43"/>
      <c r="M785" s="197"/>
      <c r="N785" s="198"/>
      <c r="O785" s="68"/>
      <c r="P785" s="68"/>
      <c r="Q785" s="68"/>
      <c r="R785" s="68"/>
      <c r="S785" s="68"/>
      <c r="T785" s="68"/>
      <c r="U785" s="69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T785" s="21" t="s">
        <v>217</v>
      </c>
      <c r="AU785" s="21" t="s">
        <v>83</v>
      </c>
    </row>
    <row r="786" spans="1:65" s="14" customFormat="1" ht="11.25">
      <c r="B786" s="211"/>
      <c r="C786" s="212"/>
      <c r="D786" s="194" t="s">
        <v>221</v>
      </c>
      <c r="E786" s="213" t="s">
        <v>18</v>
      </c>
      <c r="F786" s="214" t="s">
        <v>1639</v>
      </c>
      <c r="G786" s="212"/>
      <c r="H786" s="215">
        <v>76.760000000000005</v>
      </c>
      <c r="I786" s="216"/>
      <c r="J786" s="212"/>
      <c r="K786" s="212"/>
      <c r="L786" s="217"/>
      <c r="M786" s="218"/>
      <c r="N786" s="219"/>
      <c r="O786" s="219"/>
      <c r="P786" s="219"/>
      <c r="Q786" s="219"/>
      <c r="R786" s="219"/>
      <c r="S786" s="219"/>
      <c r="T786" s="219"/>
      <c r="U786" s="220"/>
      <c r="AT786" s="221" t="s">
        <v>221</v>
      </c>
      <c r="AU786" s="221" t="s">
        <v>83</v>
      </c>
      <c r="AV786" s="14" t="s">
        <v>80</v>
      </c>
      <c r="AW786" s="14" t="s">
        <v>33</v>
      </c>
      <c r="AX786" s="14" t="s">
        <v>76</v>
      </c>
      <c r="AY786" s="221" t="s">
        <v>208</v>
      </c>
    </row>
    <row r="787" spans="1:65" s="2" customFormat="1" ht="24.2" customHeight="1">
      <c r="A787" s="38"/>
      <c r="B787" s="39"/>
      <c r="C787" s="182" t="s">
        <v>1640</v>
      </c>
      <c r="D787" s="182" t="s">
        <v>212</v>
      </c>
      <c r="E787" s="183" t="s">
        <v>1641</v>
      </c>
      <c r="F787" s="184" t="s">
        <v>1642</v>
      </c>
      <c r="G787" s="185" t="s">
        <v>402</v>
      </c>
      <c r="H787" s="186">
        <v>8</v>
      </c>
      <c r="I787" s="187"/>
      <c r="J787" s="186">
        <f>ROUND(I787*H787,2)</f>
        <v>0</v>
      </c>
      <c r="K787" s="184" t="s">
        <v>215</v>
      </c>
      <c r="L787" s="43"/>
      <c r="M787" s="188" t="s">
        <v>18</v>
      </c>
      <c r="N787" s="189" t="s">
        <v>42</v>
      </c>
      <c r="O787" s="68"/>
      <c r="P787" s="190">
        <f>O787*H787</f>
        <v>0</v>
      </c>
      <c r="Q787" s="190">
        <v>0</v>
      </c>
      <c r="R787" s="190">
        <f>Q787*H787</f>
        <v>0</v>
      </c>
      <c r="S787" s="190">
        <v>0</v>
      </c>
      <c r="T787" s="190">
        <f>S787*H787</f>
        <v>0</v>
      </c>
      <c r="U787" s="191" t="s">
        <v>18</v>
      </c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R787" s="192" t="s">
        <v>89</v>
      </c>
      <c r="AT787" s="192" t="s">
        <v>212</v>
      </c>
      <c r="AU787" s="192" t="s">
        <v>83</v>
      </c>
      <c r="AY787" s="21" t="s">
        <v>208</v>
      </c>
      <c r="BE787" s="193">
        <f>IF(N787="základní",J787,0)</f>
        <v>0</v>
      </c>
      <c r="BF787" s="193">
        <f>IF(N787="snížená",J787,0)</f>
        <v>0</v>
      </c>
      <c r="BG787" s="193">
        <f>IF(N787="zákl. přenesená",J787,0)</f>
        <v>0</v>
      </c>
      <c r="BH787" s="193">
        <f>IF(N787="sníž. přenesená",J787,0)</f>
        <v>0</v>
      </c>
      <c r="BI787" s="193">
        <f>IF(N787="nulová",J787,0)</f>
        <v>0</v>
      </c>
      <c r="BJ787" s="21" t="s">
        <v>76</v>
      </c>
      <c r="BK787" s="193">
        <f>ROUND(I787*H787,2)</f>
        <v>0</v>
      </c>
      <c r="BL787" s="21" t="s">
        <v>89</v>
      </c>
      <c r="BM787" s="192" t="s">
        <v>1643</v>
      </c>
    </row>
    <row r="788" spans="1:65" s="2" customFormat="1" ht="19.5">
      <c r="A788" s="38"/>
      <c r="B788" s="39"/>
      <c r="C788" s="40"/>
      <c r="D788" s="194" t="s">
        <v>217</v>
      </c>
      <c r="E788" s="40"/>
      <c r="F788" s="195" t="s">
        <v>1642</v>
      </c>
      <c r="G788" s="40"/>
      <c r="H788" s="40"/>
      <c r="I788" s="196"/>
      <c r="J788" s="40"/>
      <c r="K788" s="40"/>
      <c r="L788" s="43"/>
      <c r="M788" s="197"/>
      <c r="N788" s="198"/>
      <c r="O788" s="68"/>
      <c r="P788" s="68"/>
      <c r="Q788" s="68"/>
      <c r="R788" s="68"/>
      <c r="S788" s="68"/>
      <c r="T788" s="68"/>
      <c r="U788" s="69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T788" s="21" t="s">
        <v>217</v>
      </c>
      <c r="AU788" s="21" t="s">
        <v>83</v>
      </c>
    </row>
    <row r="789" spans="1:65" s="2" customFormat="1" ht="11.25">
      <c r="A789" s="38"/>
      <c r="B789" s="39"/>
      <c r="C789" s="40"/>
      <c r="D789" s="199" t="s">
        <v>219</v>
      </c>
      <c r="E789" s="40"/>
      <c r="F789" s="200" t="s">
        <v>1644</v>
      </c>
      <c r="G789" s="40"/>
      <c r="H789" s="40"/>
      <c r="I789" s="196"/>
      <c r="J789" s="40"/>
      <c r="K789" s="40"/>
      <c r="L789" s="43"/>
      <c r="M789" s="197"/>
      <c r="N789" s="198"/>
      <c r="O789" s="68"/>
      <c r="P789" s="68"/>
      <c r="Q789" s="68"/>
      <c r="R789" s="68"/>
      <c r="S789" s="68"/>
      <c r="T789" s="68"/>
      <c r="U789" s="69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T789" s="21" t="s">
        <v>219</v>
      </c>
      <c r="AU789" s="21" t="s">
        <v>83</v>
      </c>
    </row>
    <row r="790" spans="1:65" s="13" customFormat="1" ht="11.25">
      <c r="B790" s="201"/>
      <c r="C790" s="202"/>
      <c r="D790" s="194" t="s">
        <v>221</v>
      </c>
      <c r="E790" s="203" t="s">
        <v>18</v>
      </c>
      <c r="F790" s="204" t="s">
        <v>1645</v>
      </c>
      <c r="G790" s="202"/>
      <c r="H790" s="203" t="s">
        <v>18</v>
      </c>
      <c r="I790" s="205"/>
      <c r="J790" s="202"/>
      <c r="K790" s="202"/>
      <c r="L790" s="206"/>
      <c r="M790" s="207"/>
      <c r="N790" s="208"/>
      <c r="O790" s="208"/>
      <c r="P790" s="208"/>
      <c r="Q790" s="208"/>
      <c r="R790" s="208"/>
      <c r="S790" s="208"/>
      <c r="T790" s="208"/>
      <c r="U790" s="209"/>
      <c r="AT790" s="210" t="s">
        <v>221</v>
      </c>
      <c r="AU790" s="210" t="s">
        <v>83</v>
      </c>
      <c r="AV790" s="13" t="s">
        <v>76</v>
      </c>
      <c r="AW790" s="13" t="s">
        <v>33</v>
      </c>
      <c r="AX790" s="13" t="s">
        <v>71</v>
      </c>
      <c r="AY790" s="210" t="s">
        <v>208</v>
      </c>
    </row>
    <row r="791" spans="1:65" s="14" customFormat="1" ht="11.25">
      <c r="B791" s="211"/>
      <c r="C791" s="212"/>
      <c r="D791" s="194" t="s">
        <v>221</v>
      </c>
      <c r="E791" s="213" t="s">
        <v>18</v>
      </c>
      <c r="F791" s="214" t="s">
        <v>124</v>
      </c>
      <c r="G791" s="212"/>
      <c r="H791" s="215">
        <v>8</v>
      </c>
      <c r="I791" s="216"/>
      <c r="J791" s="212"/>
      <c r="K791" s="212"/>
      <c r="L791" s="217"/>
      <c r="M791" s="218"/>
      <c r="N791" s="219"/>
      <c r="O791" s="219"/>
      <c r="P791" s="219"/>
      <c r="Q791" s="219"/>
      <c r="R791" s="219"/>
      <c r="S791" s="219"/>
      <c r="T791" s="219"/>
      <c r="U791" s="220"/>
      <c r="AT791" s="221" t="s">
        <v>221</v>
      </c>
      <c r="AU791" s="221" t="s">
        <v>83</v>
      </c>
      <c r="AV791" s="14" t="s">
        <v>80</v>
      </c>
      <c r="AW791" s="14" t="s">
        <v>33</v>
      </c>
      <c r="AX791" s="14" t="s">
        <v>76</v>
      </c>
      <c r="AY791" s="221" t="s">
        <v>208</v>
      </c>
    </row>
    <row r="792" spans="1:65" s="2" customFormat="1" ht="24.2" customHeight="1">
      <c r="A792" s="38"/>
      <c r="B792" s="39"/>
      <c r="C792" s="182" t="s">
        <v>1646</v>
      </c>
      <c r="D792" s="182" t="s">
        <v>212</v>
      </c>
      <c r="E792" s="183" t="s">
        <v>1647</v>
      </c>
      <c r="F792" s="184" t="s">
        <v>1648</v>
      </c>
      <c r="G792" s="185" t="s">
        <v>402</v>
      </c>
      <c r="H792" s="186">
        <v>36</v>
      </c>
      <c r="I792" s="187"/>
      <c r="J792" s="186">
        <f>ROUND(I792*H792,2)</f>
        <v>0</v>
      </c>
      <c r="K792" s="184" t="s">
        <v>215</v>
      </c>
      <c r="L792" s="43"/>
      <c r="M792" s="188" t="s">
        <v>18</v>
      </c>
      <c r="N792" s="189" t="s">
        <v>42</v>
      </c>
      <c r="O792" s="68"/>
      <c r="P792" s="190">
        <f>O792*H792</f>
        <v>0</v>
      </c>
      <c r="Q792" s="190">
        <v>1.0000000000000001E-5</v>
      </c>
      <c r="R792" s="190">
        <f>Q792*H792</f>
        <v>3.6000000000000002E-4</v>
      </c>
      <c r="S792" s="190">
        <v>0</v>
      </c>
      <c r="T792" s="190">
        <f>S792*H792</f>
        <v>0</v>
      </c>
      <c r="U792" s="191" t="s">
        <v>18</v>
      </c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R792" s="192" t="s">
        <v>89</v>
      </c>
      <c r="AT792" s="192" t="s">
        <v>212</v>
      </c>
      <c r="AU792" s="192" t="s">
        <v>83</v>
      </c>
      <c r="AY792" s="21" t="s">
        <v>208</v>
      </c>
      <c r="BE792" s="193">
        <f>IF(N792="základní",J792,0)</f>
        <v>0</v>
      </c>
      <c r="BF792" s="193">
        <f>IF(N792="snížená",J792,0)</f>
        <v>0</v>
      </c>
      <c r="BG792" s="193">
        <f>IF(N792="zákl. přenesená",J792,0)</f>
        <v>0</v>
      </c>
      <c r="BH792" s="193">
        <f>IF(N792="sníž. přenesená",J792,0)</f>
        <v>0</v>
      </c>
      <c r="BI792" s="193">
        <f>IF(N792="nulová",J792,0)</f>
        <v>0</v>
      </c>
      <c r="BJ792" s="21" t="s">
        <v>76</v>
      </c>
      <c r="BK792" s="193">
        <f>ROUND(I792*H792,2)</f>
        <v>0</v>
      </c>
      <c r="BL792" s="21" t="s">
        <v>89</v>
      </c>
      <c r="BM792" s="192" t="s">
        <v>1649</v>
      </c>
    </row>
    <row r="793" spans="1:65" s="2" customFormat="1" ht="19.5">
      <c r="A793" s="38"/>
      <c r="B793" s="39"/>
      <c r="C793" s="40"/>
      <c r="D793" s="194" t="s">
        <v>217</v>
      </c>
      <c r="E793" s="40"/>
      <c r="F793" s="195" t="s">
        <v>1650</v>
      </c>
      <c r="G793" s="40"/>
      <c r="H793" s="40"/>
      <c r="I793" s="196"/>
      <c r="J793" s="40"/>
      <c r="K793" s="40"/>
      <c r="L793" s="43"/>
      <c r="M793" s="197"/>
      <c r="N793" s="198"/>
      <c r="O793" s="68"/>
      <c r="P793" s="68"/>
      <c r="Q793" s="68"/>
      <c r="R793" s="68"/>
      <c r="S793" s="68"/>
      <c r="T793" s="68"/>
      <c r="U793" s="69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T793" s="21" t="s">
        <v>217</v>
      </c>
      <c r="AU793" s="21" t="s">
        <v>83</v>
      </c>
    </row>
    <row r="794" spans="1:65" s="2" customFormat="1" ht="11.25">
      <c r="A794" s="38"/>
      <c r="B794" s="39"/>
      <c r="C794" s="40"/>
      <c r="D794" s="199" t="s">
        <v>219</v>
      </c>
      <c r="E794" s="40"/>
      <c r="F794" s="200" t="s">
        <v>1651</v>
      </c>
      <c r="G794" s="40"/>
      <c r="H794" s="40"/>
      <c r="I794" s="196"/>
      <c r="J794" s="40"/>
      <c r="K794" s="40"/>
      <c r="L794" s="43"/>
      <c r="M794" s="197"/>
      <c r="N794" s="198"/>
      <c r="O794" s="68"/>
      <c r="P794" s="68"/>
      <c r="Q794" s="68"/>
      <c r="R794" s="68"/>
      <c r="S794" s="68"/>
      <c r="T794" s="68"/>
      <c r="U794" s="69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T794" s="21" t="s">
        <v>219</v>
      </c>
      <c r="AU794" s="21" t="s">
        <v>83</v>
      </c>
    </row>
    <row r="795" spans="1:65" s="13" customFormat="1" ht="11.25">
      <c r="B795" s="201"/>
      <c r="C795" s="202"/>
      <c r="D795" s="194" t="s">
        <v>221</v>
      </c>
      <c r="E795" s="203" t="s">
        <v>18</v>
      </c>
      <c r="F795" s="204" t="s">
        <v>1652</v>
      </c>
      <c r="G795" s="202"/>
      <c r="H795" s="203" t="s">
        <v>18</v>
      </c>
      <c r="I795" s="205"/>
      <c r="J795" s="202"/>
      <c r="K795" s="202"/>
      <c r="L795" s="206"/>
      <c r="M795" s="207"/>
      <c r="N795" s="208"/>
      <c r="O795" s="208"/>
      <c r="P795" s="208"/>
      <c r="Q795" s="208"/>
      <c r="R795" s="208"/>
      <c r="S795" s="208"/>
      <c r="T795" s="208"/>
      <c r="U795" s="209"/>
      <c r="AT795" s="210" t="s">
        <v>221</v>
      </c>
      <c r="AU795" s="210" t="s">
        <v>83</v>
      </c>
      <c r="AV795" s="13" t="s">
        <v>76</v>
      </c>
      <c r="AW795" s="13" t="s">
        <v>33</v>
      </c>
      <c r="AX795" s="13" t="s">
        <v>71</v>
      </c>
      <c r="AY795" s="210" t="s">
        <v>208</v>
      </c>
    </row>
    <row r="796" spans="1:65" s="14" customFormat="1" ht="11.25">
      <c r="B796" s="211"/>
      <c r="C796" s="212"/>
      <c r="D796" s="194" t="s">
        <v>221</v>
      </c>
      <c r="E796" s="213" t="s">
        <v>18</v>
      </c>
      <c r="F796" s="214" t="s">
        <v>570</v>
      </c>
      <c r="G796" s="212"/>
      <c r="H796" s="215">
        <v>36</v>
      </c>
      <c r="I796" s="216"/>
      <c r="J796" s="212"/>
      <c r="K796" s="212"/>
      <c r="L796" s="217"/>
      <c r="M796" s="218"/>
      <c r="N796" s="219"/>
      <c r="O796" s="219"/>
      <c r="P796" s="219"/>
      <c r="Q796" s="219"/>
      <c r="R796" s="219"/>
      <c r="S796" s="219"/>
      <c r="T796" s="219"/>
      <c r="U796" s="220"/>
      <c r="AT796" s="221" t="s">
        <v>221</v>
      </c>
      <c r="AU796" s="221" t="s">
        <v>83</v>
      </c>
      <c r="AV796" s="14" t="s">
        <v>80</v>
      </c>
      <c r="AW796" s="14" t="s">
        <v>33</v>
      </c>
      <c r="AX796" s="14" t="s">
        <v>76</v>
      </c>
      <c r="AY796" s="221" t="s">
        <v>208</v>
      </c>
    </row>
    <row r="797" spans="1:65" s="2" customFormat="1" ht="16.5" customHeight="1">
      <c r="A797" s="38"/>
      <c r="B797" s="39"/>
      <c r="C797" s="249" t="s">
        <v>1653</v>
      </c>
      <c r="D797" s="249" t="s">
        <v>1397</v>
      </c>
      <c r="E797" s="250" t="s">
        <v>1654</v>
      </c>
      <c r="F797" s="251" t="s">
        <v>1655</v>
      </c>
      <c r="G797" s="252" t="s">
        <v>1656</v>
      </c>
      <c r="H797" s="253">
        <v>1</v>
      </c>
      <c r="I797" s="254"/>
      <c r="J797" s="253">
        <f>ROUND(I797*H797,2)</f>
        <v>0</v>
      </c>
      <c r="K797" s="251" t="s">
        <v>18</v>
      </c>
      <c r="L797" s="255"/>
      <c r="M797" s="256" t="s">
        <v>18</v>
      </c>
      <c r="N797" s="257" t="s">
        <v>42</v>
      </c>
      <c r="O797" s="68"/>
      <c r="P797" s="190">
        <f>O797*H797</f>
        <v>0</v>
      </c>
      <c r="Q797" s="190">
        <v>4.0000000000000003E-5</v>
      </c>
      <c r="R797" s="190">
        <f>Q797*H797</f>
        <v>4.0000000000000003E-5</v>
      </c>
      <c r="S797" s="190">
        <v>0</v>
      </c>
      <c r="T797" s="190">
        <f>S797*H797</f>
        <v>0</v>
      </c>
      <c r="U797" s="191" t="s">
        <v>18</v>
      </c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R797" s="192" t="s">
        <v>124</v>
      </c>
      <c r="AT797" s="192" t="s">
        <v>1397</v>
      </c>
      <c r="AU797" s="192" t="s">
        <v>83</v>
      </c>
      <c r="AY797" s="21" t="s">
        <v>208</v>
      </c>
      <c r="BE797" s="193">
        <f>IF(N797="základní",J797,0)</f>
        <v>0</v>
      </c>
      <c r="BF797" s="193">
        <f>IF(N797="snížená",J797,0)</f>
        <v>0</v>
      </c>
      <c r="BG797" s="193">
        <f>IF(N797="zákl. přenesená",J797,0)</f>
        <v>0</v>
      </c>
      <c r="BH797" s="193">
        <f>IF(N797="sníž. přenesená",J797,0)</f>
        <v>0</v>
      </c>
      <c r="BI797" s="193">
        <f>IF(N797="nulová",J797,0)</f>
        <v>0</v>
      </c>
      <c r="BJ797" s="21" t="s">
        <v>76</v>
      </c>
      <c r="BK797" s="193">
        <f>ROUND(I797*H797,2)</f>
        <v>0</v>
      </c>
      <c r="BL797" s="21" t="s">
        <v>89</v>
      </c>
      <c r="BM797" s="192" t="s">
        <v>1657</v>
      </c>
    </row>
    <row r="798" spans="1:65" s="2" customFormat="1" ht="11.25">
      <c r="A798" s="38"/>
      <c r="B798" s="39"/>
      <c r="C798" s="40"/>
      <c r="D798" s="194" t="s">
        <v>217</v>
      </c>
      <c r="E798" s="40"/>
      <c r="F798" s="195" t="s">
        <v>1655</v>
      </c>
      <c r="G798" s="40"/>
      <c r="H798" s="40"/>
      <c r="I798" s="196"/>
      <c r="J798" s="40"/>
      <c r="K798" s="40"/>
      <c r="L798" s="43"/>
      <c r="M798" s="197"/>
      <c r="N798" s="198"/>
      <c r="O798" s="68"/>
      <c r="P798" s="68"/>
      <c r="Q798" s="68"/>
      <c r="R798" s="68"/>
      <c r="S798" s="68"/>
      <c r="T798" s="68"/>
      <c r="U798" s="69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T798" s="21" t="s">
        <v>217</v>
      </c>
      <c r="AU798" s="21" t="s">
        <v>83</v>
      </c>
    </row>
    <row r="799" spans="1:65" s="2" customFormat="1" ht="58.5">
      <c r="A799" s="38"/>
      <c r="B799" s="39"/>
      <c r="C799" s="40"/>
      <c r="D799" s="194" t="s">
        <v>703</v>
      </c>
      <c r="E799" s="40"/>
      <c r="F799" s="244" t="s">
        <v>1658</v>
      </c>
      <c r="G799" s="40"/>
      <c r="H799" s="40"/>
      <c r="I799" s="196"/>
      <c r="J799" s="40"/>
      <c r="K799" s="40"/>
      <c r="L799" s="43"/>
      <c r="M799" s="197"/>
      <c r="N799" s="198"/>
      <c r="O799" s="68"/>
      <c r="P799" s="68"/>
      <c r="Q799" s="68"/>
      <c r="R799" s="68"/>
      <c r="S799" s="68"/>
      <c r="T799" s="68"/>
      <c r="U799" s="69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T799" s="21" t="s">
        <v>703</v>
      </c>
      <c r="AU799" s="21" t="s">
        <v>83</v>
      </c>
    </row>
    <row r="800" spans="1:65" s="14" customFormat="1" ht="11.25">
      <c r="B800" s="211"/>
      <c r="C800" s="212"/>
      <c r="D800" s="194" t="s">
        <v>221</v>
      </c>
      <c r="E800" s="213" t="s">
        <v>18</v>
      </c>
      <c r="F800" s="214" t="s">
        <v>76</v>
      </c>
      <c r="G800" s="212"/>
      <c r="H800" s="215">
        <v>1</v>
      </c>
      <c r="I800" s="216"/>
      <c r="J800" s="212"/>
      <c r="K800" s="212"/>
      <c r="L800" s="217"/>
      <c r="M800" s="218"/>
      <c r="N800" s="219"/>
      <c r="O800" s="219"/>
      <c r="P800" s="219"/>
      <c r="Q800" s="219"/>
      <c r="R800" s="219"/>
      <c r="S800" s="219"/>
      <c r="T800" s="219"/>
      <c r="U800" s="220"/>
      <c r="AT800" s="221" t="s">
        <v>221</v>
      </c>
      <c r="AU800" s="221" t="s">
        <v>83</v>
      </c>
      <c r="AV800" s="14" t="s">
        <v>80</v>
      </c>
      <c r="AW800" s="14" t="s">
        <v>33</v>
      </c>
      <c r="AX800" s="14" t="s">
        <v>76</v>
      </c>
      <c r="AY800" s="221" t="s">
        <v>208</v>
      </c>
    </row>
    <row r="801" spans="1:65" s="12" customFormat="1" ht="20.85" customHeight="1">
      <c r="B801" s="166"/>
      <c r="C801" s="167"/>
      <c r="D801" s="168" t="s">
        <v>70</v>
      </c>
      <c r="E801" s="180" t="s">
        <v>648</v>
      </c>
      <c r="F801" s="180" t="s">
        <v>1659</v>
      </c>
      <c r="G801" s="167"/>
      <c r="H801" s="167"/>
      <c r="I801" s="170"/>
      <c r="J801" s="181">
        <f>BK801</f>
        <v>0</v>
      </c>
      <c r="K801" s="167"/>
      <c r="L801" s="172"/>
      <c r="M801" s="173"/>
      <c r="N801" s="174"/>
      <c r="O801" s="174"/>
      <c r="P801" s="175">
        <f>SUM(P802:P807)</f>
        <v>0</v>
      </c>
      <c r="Q801" s="174"/>
      <c r="R801" s="175">
        <f>SUM(R802:R807)</f>
        <v>0</v>
      </c>
      <c r="S801" s="174"/>
      <c r="T801" s="175">
        <f>SUM(T802:T807)</f>
        <v>0</v>
      </c>
      <c r="U801" s="176"/>
      <c r="AR801" s="177" t="s">
        <v>76</v>
      </c>
      <c r="AT801" s="178" t="s">
        <v>70</v>
      </c>
      <c r="AU801" s="178" t="s">
        <v>80</v>
      </c>
      <c r="AY801" s="177" t="s">
        <v>208</v>
      </c>
      <c r="BK801" s="179">
        <f>SUM(BK802:BK807)</f>
        <v>0</v>
      </c>
    </row>
    <row r="802" spans="1:65" s="2" customFormat="1" ht="21.75" customHeight="1">
      <c r="A802" s="38"/>
      <c r="B802" s="39"/>
      <c r="C802" s="182" t="s">
        <v>1660</v>
      </c>
      <c r="D802" s="182" t="s">
        <v>212</v>
      </c>
      <c r="E802" s="183" t="s">
        <v>651</v>
      </c>
      <c r="F802" s="184" t="s">
        <v>652</v>
      </c>
      <c r="G802" s="185" t="s">
        <v>548</v>
      </c>
      <c r="H802" s="186">
        <v>152.25</v>
      </c>
      <c r="I802" s="187"/>
      <c r="J802" s="186">
        <f>ROUND(I802*H802,2)</f>
        <v>0</v>
      </c>
      <c r="K802" s="184" t="s">
        <v>215</v>
      </c>
      <c r="L802" s="43"/>
      <c r="M802" s="188" t="s">
        <v>18</v>
      </c>
      <c r="N802" s="189" t="s">
        <v>42</v>
      </c>
      <c r="O802" s="68"/>
      <c r="P802" s="190">
        <f>O802*H802</f>
        <v>0</v>
      </c>
      <c r="Q802" s="190">
        <v>0</v>
      </c>
      <c r="R802" s="190">
        <f>Q802*H802</f>
        <v>0</v>
      </c>
      <c r="S802" s="190">
        <v>0</v>
      </c>
      <c r="T802" s="190">
        <f>S802*H802</f>
        <v>0</v>
      </c>
      <c r="U802" s="191" t="s">
        <v>18</v>
      </c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R802" s="192" t="s">
        <v>89</v>
      </c>
      <c r="AT802" s="192" t="s">
        <v>212</v>
      </c>
      <c r="AU802" s="192" t="s">
        <v>83</v>
      </c>
      <c r="AY802" s="21" t="s">
        <v>208</v>
      </c>
      <c r="BE802" s="193">
        <f>IF(N802="základní",J802,0)</f>
        <v>0</v>
      </c>
      <c r="BF802" s="193">
        <f>IF(N802="snížená",J802,0)</f>
        <v>0</v>
      </c>
      <c r="BG802" s="193">
        <f>IF(N802="zákl. přenesená",J802,0)</f>
        <v>0</v>
      </c>
      <c r="BH802" s="193">
        <f>IF(N802="sníž. přenesená",J802,0)</f>
        <v>0</v>
      </c>
      <c r="BI802" s="193">
        <f>IF(N802="nulová",J802,0)</f>
        <v>0</v>
      </c>
      <c r="BJ802" s="21" t="s">
        <v>76</v>
      </c>
      <c r="BK802" s="193">
        <f>ROUND(I802*H802,2)</f>
        <v>0</v>
      </c>
      <c r="BL802" s="21" t="s">
        <v>89</v>
      </c>
      <c r="BM802" s="192" t="s">
        <v>1661</v>
      </c>
    </row>
    <row r="803" spans="1:65" s="2" customFormat="1" ht="29.25">
      <c r="A803" s="38"/>
      <c r="B803" s="39"/>
      <c r="C803" s="40"/>
      <c r="D803" s="194" t="s">
        <v>217</v>
      </c>
      <c r="E803" s="40"/>
      <c r="F803" s="195" t="s">
        <v>654</v>
      </c>
      <c r="G803" s="40"/>
      <c r="H803" s="40"/>
      <c r="I803" s="196"/>
      <c r="J803" s="40"/>
      <c r="K803" s="40"/>
      <c r="L803" s="43"/>
      <c r="M803" s="197"/>
      <c r="N803" s="198"/>
      <c r="O803" s="68"/>
      <c r="P803" s="68"/>
      <c r="Q803" s="68"/>
      <c r="R803" s="68"/>
      <c r="S803" s="68"/>
      <c r="T803" s="68"/>
      <c r="U803" s="69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T803" s="21" t="s">
        <v>217</v>
      </c>
      <c r="AU803" s="21" t="s">
        <v>83</v>
      </c>
    </row>
    <row r="804" spans="1:65" s="2" customFormat="1" ht="11.25">
      <c r="A804" s="38"/>
      <c r="B804" s="39"/>
      <c r="C804" s="40"/>
      <c r="D804" s="199" t="s">
        <v>219</v>
      </c>
      <c r="E804" s="40"/>
      <c r="F804" s="200" t="s">
        <v>655</v>
      </c>
      <c r="G804" s="40"/>
      <c r="H804" s="40"/>
      <c r="I804" s="196"/>
      <c r="J804" s="40"/>
      <c r="K804" s="40"/>
      <c r="L804" s="43"/>
      <c r="M804" s="197"/>
      <c r="N804" s="198"/>
      <c r="O804" s="68"/>
      <c r="P804" s="68"/>
      <c r="Q804" s="68"/>
      <c r="R804" s="68"/>
      <c r="S804" s="68"/>
      <c r="T804" s="68"/>
      <c r="U804" s="69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T804" s="21" t="s">
        <v>219</v>
      </c>
      <c r="AU804" s="21" t="s">
        <v>83</v>
      </c>
    </row>
    <row r="805" spans="1:65" s="2" customFormat="1" ht="24.2" customHeight="1">
      <c r="A805" s="38"/>
      <c r="B805" s="39"/>
      <c r="C805" s="182" t="s">
        <v>1662</v>
      </c>
      <c r="D805" s="182" t="s">
        <v>212</v>
      </c>
      <c r="E805" s="183" t="s">
        <v>1663</v>
      </c>
      <c r="F805" s="184" t="s">
        <v>1664</v>
      </c>
      <c r="G805" s="185" t="s">
        <v>548</v>
      </c>
      <c r="H805" s="186">
        <v>152.25</v>
      </c>
      <c r="I805" s="187"/>
      <c r="J805" s="186">
        <f>ROUND(I805*H805,2)</f>
        <v>0</v>
      </c>
      <c r="K805" s="184" t="s">
        <v>215</v>
      </c>
      <c r="L805" s="43"/>
      <c r="M805" s="188" t="s">
        <v>18</v>
      </c>
      <c r="N805" s="189" t="s">
        <v>42</v>
      </c>
      <c r="O805" s="68"/>
      <c r="P805" s="190">
        <f>O805*H805</f>
        <v>0</v>
      </c>
      <c r="Q805" s="190">
        <v>0</v>
      </c>
      <c r="R805" s="190">
        <f>Q805*H805</f>
        <v>0</v>
      </c>
      <c r="S805" s="190">
        <v>0</v>
      </c>
      <c r="T805" s="190">
        <f>S805*H805</f>
        <v>0</v>
      </c>
      <c r="U805" s="191" t="s">
        <v>18</v>
      </c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R805" s="192" t="s">
        <v>89</v>
      </c>
      <c r="AT805" s="192" t="s">
        <v>212</v>
      </c>
      <c r="AU805" s="192" t="s">
        <v>83</v>
      </c>
      <c r="AY805" s="21" t="s">
        <v>208</v>
      </c>
      <c r="BE805" s="193">
        <f>IF(N805="základní",J805,0)</f>
        <v>0</v>
      </c>
      <c r="BF805" s="193">
        <f>IF(N805="snížená",J805,0)</f>
        <v>0</v>
      </c>
      <c r="BG805" s="193">
        <f>IF(N805="zákl. přenesená",J805,0)</f>
        <v>0</v>
      </c>
      <c r="BH805" s="193">
        <f>IF(N805="sníž. přenesená",J805,0)</f>
        <v>0</v>
      </c>
      <c r="BI805" s="193">
        <f>IF(N805="nulová",J805,0)</f>
        <v>0</v>
      </c>
      <c r="BJ805" s="21" t="s">
        <v>76</v>
      </c>
      <c r="BK805" s="193">
        <f>ROUND(I805*H805,2)</f>
        <v>0</v>
      </c>
      <c r="BL805" s="21" t="s">
        <v>89</v>
      </c>
      <c r="BM805" s="192" t="s">
        <v>1665</v>
      </c>
    </row>
    <row r="806" spans="1:65" s="2" customFormat="1" ht="39">
      <c r="A806" s="38"/>
      <c r="B806" s="39"/>
      <c r="C806" s="40"/>
      <c r="D806" s="194" t="s">
        <v>217</v>
      </c>
      <c r="E806" s="40"/>
      <c r="F806" s="195" t="s">
        <v>1666</v>
      </c>
      <c r="G806" s="40"/>
      <c r="H806" s="40"/>
      <c r="I806" s="196"/>
      <c r="J806" s="40"/>
      <c r="K806" s="40"/>
      <c r="L806" s="43"/>
      <c r="M806" s="197"/>
      <c r="N806" s="198"/>
      <c r="O806" s="68"/>
      <c r="P806" s="68"/>
      <c r="Q806" s="68"/>
      <c r="R806" s="68"/>
      <c r="S806" s="68"/>
      <c r="T806" s="68"/>
      <c r="U806" s="69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T806" s="21" t="s">
        <v>217</v>
      </c>
      <c r="AU806" s="21" t="s">
        <v>83</v>
      </c>
    </row>
    <row r="807" spans="1:65" s="2" customFormat="1" ht="11.25">
      <c r="A807" s="38"/>
      <c r="B807" s="39"/>
      <c r="C807" s="40"/>
      <c r="D807" s="199" t="s">
        <v>219</v>
      </c>
      <c r="E807" s="40"/>
      <c r="F807" s="200" t="s">
        <v>1667</v>
      </c>
      <c r="G807" s="40"/>
      <c r="H807" s="40"/>
      <c r="I807" s="196"/>
      <c r="J807" s="40"/>
      <c r="K807" s="40"/>
      <c r="L807" s="43"/>
      <c r="M807" s="197"/>
      <c r="N807" s="198"/>
      <c r="O807" s="68"/>
      <c r="P807" s="68"/>
      <c r="Q807" s="68"/>
      <c r="R807" s="68"/>
      <c r="S807" s="68"/>
      <c r="T807" s="68"/>
      <c r="U807" s="69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T807" s="21" t="s">
        <v>219</v>
      </c>
      <c r="AU807" s="21" t="s">
        <v>83</v>
      </c>
    </row>
    <row r="808" spans="1:65" s="12" customFormat="1" ht="25.9" customHeight="1">
      <c r="B808" s="166"/>
      <c r="C808" s="167"/>
      <c r="D808" s="168" t="s">
        <v>70</v>
      </c>
      <c r="E808" s="169" t="s">
        <v>656</v>
      </c>
      <c r="F808" s="169" t="s">
        <v>1668</v>
      </c>
      <c r="G808" s="167"/>
      <c r="H808" s="167"/>
      <c r="I808" s="170"/>
      <c r="J808" s="171">
        <f>BK808</f>
        <v>0</v>
      </c>
      <c r="K808" s="167"/>
      <c r="L808" s="172"/>
      <c r="M808" s="173"/>
      <c r="N808" s="174"/>
      <c r="O808" s="174"/>
      <c r="P808" s="175">
        <f>P809+P867+P887+P906+P929+P1060+P1210+P1231+P1387+P1435+P1535+P1636+P1720</f>
        <v>0</v>
      </c>
      <c r="Q808" s="174"/>
      <c r="R808" s="175">
        <f>R809+R867+R887+R906+R929+R1060+R1210+R1231+R1387+R1435+R1535+R1636+R1720</f>
        <v>46.149438969999999</v>
      </c>
      <c r="S808" s="174"/>
      <c r="T808" s="175">
        <f>T809+T867+T887+T906+T929+T1060+T1210+T1231+T1387+T1435+T1535+T1636+T1720</f>
        <v>0.26520829999999995</v>
      </c>
      <c r="U808" s="176"/>
      <c r="AR808" s="177" t="s">
        <v>80</v>
      </c>
      <c r="AT808" s="178" t="s">
        <v>70</v>
      </c>
      <c r="AU808" s="178" t="s">
        <v>71</v>
      </c>
      <c r="AY808" s="177" t="s">
        <v>208</v>
      </c>
      <c r="BK808" s="179">
        <f>BK809+BK867+BK887+BK906+BK929+BK1060+BK1210+BK1231+BK1387+BK1435+BK1535+BK1636+BK1720</f>
        <v>0</v>
      </c>
    </row>
    <row r="809" spans="1:65" s="12" customFormat="1" ht="22.9" customHeight="1">
      <c r="B809" s="166"/>
      <c r="C809" s="167"/>
      <c r="D809" s="168" t="s">
        <v>70</v>
      </c>
      <c r="E809" s="180" t="s">
        <v>658</v>
      </c>
      <c r="F809" s="180" t="s">
        <v>659</v>
      </c>
      <c r="G809" s="167"/>
      <c r="H809" s="167"/>
      <c r="I809" s="170"/>
      <c r="J809" s="181">
        <f>BK809</f>
        <v>0</v>
      </c>
      <c r="K809" s="167"/>
      <c r="L809" s="172"/>
      <c r="M809" s="173"/>
      <c r="N809" s="174"/>
      <c r="O809" s="174"/>
      <c r="P809" s="175">
        <f>SUM(P810:P866)</f>
        <v>0</v>
      </c>
      <c r="Q809" s="174"/>
      <c r="R809" s="175">
        <f>SUM(R810:R866)</f>
        <v>4.8339501700000005</v>
      </c>
      <c r="S809" s="174"/>
      <c r="T809" s="175">
        <f>SUM(T810:T866)</f>
        <v>0</v>
      </c>
      <c r="U809" s="176"/>
      <c r="AR809" s="177" t="s">
        <v>80</v>
      </c>
      <c r="AT809" s="178" t="s">
        <v>70</v>
      </c>
      <c r="AU809" s="178" t="s">
        <v>76</v>
      </c>
      <c r="AY809" s="177" t="s">
        <v>208</v>
      </c>
      <c r="BK809" s="179">
        <f>SUM(BK810:BK866)</f>
        <v>0</v>
      </c>
    </row>
    <row r="810" spans="1:65" s="2" customFormat="1" ht="24.2" customHeight="1">
      <c r="A810" s="38"/>
      <c r="B810" s="39"/>
      <c r="C810" s="182" t="s">
        <v>1669</v>
      </c>
      <c r="D810" s="182" t="s">
        <v>212</v>
      </c>
      <c r="E810" s="183" t="s">
        <v>1670</v>
      </c>
      <c r="F810" s="184" t="s">
        <v>1671</v>
      </c>
      <c r="G810" s="185" t="s">
        <v>129</v>
      </c>
      <c r="H810" s="186">
        <v>327.38</v>
      </c>
      <c r="I810" s="187"/>
      <c r="J810" s="186">
        <f>ROUND(I810*H810,2)</f>
        <v>0</v>
      </c>
      <c r="K810" s="184" t="s">
        <v>215</v>
      </c>
      <c r="L810" s="43"/>
      <c r="M810" s="188" t="s">
        <v>18</v>
      </c>
      <c r="N810" s="189" t="s">
        <v>42</v>
      </c>
      <c r="O810" s="68"/>
      <c r="P810" s="190">
        <f>O810*H810</f>
        <v>0</v>
      </c>
      <c r="Q810" s="190">
        <v>0</v>
      </c>
      <c r="R810" s="190">
        <f>Q810*H810</f>
        <v>0</v>
      </c>
      <c r="S810" s="190">
        <v>0</v>
      </c>
      <c r="T810" s="190">
        <f>S810*H810</f>
        <v>0</v>
      </c>
      <c r="U810" s="191" t="s">
        <v>18</v>
      </c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R810" s="192" t="s">
        <v>343</v>
      </c>
      <c r="AT810" s="192" t="s">
        <v>212</v>
      </c>
      <c r="AU810" s="192" t="s">
        <v>80</v>
      </c>
      <c r="AY810" s="21" t="s">
        <v>208</v>
      </c>
      <c r="BE810" s="193">
        <f>IF(N810="základní",J810,0)</f>
        <v>0</v>
      </c>
      <c r="BF810" s="193">
        <f>IF(N810="snížená",J810,0)</f>
        <v>0</v>
      </c>
      <c r="BG810" s="193">
        <f>IF(N810="zákl. přenesená",J810,0)</f>
        <v>0</v>
      </c>
      <c r="BH810" s="193">
        <f>IF(N810="sníž. přenesená",J810,0)</f>
        <v>0</v>
      </c>
      <c r="BI810" s="193">
        <f>IF(N810="nulová",J810,0)</f>
        <v>0</v>
      </c>
      <c r="BJ810" s="21" t="s">
        <v>76</v>
      </c>
      <c r="BK810" s="193">
        <f>ROUND(I810*H810,2)</f>
        <v>0</v>
      </c>
      <c r="BL810" s="21" t="s">
        <v>343</v>
      </c>
      <c r="BM810" s="192" t="s">
        <v>1672</v>
      </c>
    </row>
    <row r="811" spans="1:65" s="2" customFormat="1" ht="19.5">
      <c r="A811" s="38"/>
      <c r="B811" s="39"/>
      <c r="C811" s="40"/>
      <c r="D811" s="194" t="s">
        <v>217</v>
      </c>
      <c r="E811" s="40"/>
      <c r="F811" s="195" t="s">
        <v>1673</v>
      </c>
      <c r="G811" s="40"/>
      <c r="H811" s="40"/>
      <c r="I811" s="196"/>
      <c r="J811" s="40"/>
      <c r="K811" s="40"/>
      <c r="L811" s="43"/>
      <c r="M811" s="197"/>
      <c r="N811" s="198"/>
      <c r="O811" s="68"/>
      <c r="P811" s="68"/>
      <c r="Q811" s="68"/>
      <c r="R811" s="68"/>
      <c r="S811" s="68"/>
      <c r="T811" s="68"/>
      <c r="U811" s="69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T811" s="21" t="s">
        <v>217</v>
      </c>
      <c r="AU811" s="21" t="s">
        <v>80</v>
      </c>
    </row>
    <row r="812" spans="1:65" s="2" customFormat="1" ht="11.25">
      <c r="A812" s="38"/>
      <c r="B812" s="39"/>
      <c r="C812" s="40"/>
      <c r="D812" s="199" t="s">
        <v>219</v>
      </c>
      <c r="E812" s="40"/>
      <c r="F812" s="200" t="s">
        <v>1674</v>
      </c>
      <c r="G812" s="40"/>
      <c r="H812" s="40"/>
      <c r="I812" s="196"/>
      <c r="J812" s="40"/>
      <c r="K812" s="40"/>
      <c r="L812" s="43"/>
      <c r="M812" s="197"/>
      <c r="N812" s="198"/>
      <c r="O812" s="68"/>
      <c r="P812" s="68"/>
      <c r="Q812" s="68"/>
      <c r="R812" s="68"/>
      <c r="S812" s="68"/>
      <c r="T812" s="68"/>
      <c r="U812" s="69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T812" s="21" t="s">
        <v>219</v>
      </c>
      <c r="AU812" s="21" t="s">
        <v>80</v>
      </c>
    </row>
    <row r="813" spans="1:65" s="14" customFormat="1" ht="11.25">
      <c r="B813" s="211"/>
      <c r="C813" s="212"/>
      <c r="D813" s="194" t="s">
        <v>221</v>
      </c>
      <c r="E813" s="213" t="s">
        <v>18</v>
      </c>
      <c r="F813" s="214" t="s">
        <v>1045</v>
      </c>
      <c r="G813" s="212"/>
      <c r="H813" s="215">
        <v>36.47</v>
      </c>
      <c r="I813" s="216"/>
      <c r="J813" s="212"/>
      <c r="K813" s="212"/>
      <c r="L813" s="217"/>
      <c r="M813" s="218"/>
      <c r="N813" s="219"/>
      <c r="O813" s="219"/>
      <c r="P813" s="219"/>
      <c r="Q813" s="219"/>
      <c r="R813" s="219"/>
      <c r="S813" s="219"/>
      <c r="T813" s="219"/>
      <c r="U813" s="220"/>
      <c r="AT813" s="221" t="s">
        <v>221</v>
      </c>
      <c r="AU813" s="221" t="s">
        <v>80</v>
      </c>
      <c r="AV813" s="14" t="s">
        <v>80</v>
      </c>
      <c r="AW813" s="14" t="s">
        <v>33</v>
      </c>
      <c r="AX813" s="14" t="s">
        <v>71</v>
      </c>
      <c r="AY813" s="221" t="s">
        <v>208</v>
      </c>
    </row>
    <row r="814" spans="1:65" s="14" customFormat="1" ht="11.25">
      <c r="B814" s="211"/>
      <c r="C814" s="212"/>
      <c r="D814" s="194" t="s">
        <v>221</v>
      </c>
      <c r="E814" s="213" t="s">
        <v>18</v>
      </c>
      <c r="F814" s="214" t="s">
        <v>1048</v>
      </c>
      <c r="G814" s="212"/>
      <c r="H814" s="215">
        <v>19.8</v>
      </c>
      <c r="I814" s="216"/>
      <c r="J814" s="212"/>
      <c r="K814" s="212"/>
      <c r="L814" s="217"/>
      <c r="M814" s="218"/>
      <c r="N814" s="219"/>
      <c r="O814" s="219"/>
      <c r="P814" s="219"/>
      <c r="Q814" s="219"/>
      <c r="R814" s="219"/>
      <c r="S814" s="219"/>
      <c r="T814" s="219"/>
      <c r="U814" s="220"/>
      <c r="AT814" s="221" t="s">
        <v>221</v>
      </c>
      <c r="AU814" s="221" t="s">
        <v>80</v>
      </c>
      <c r="AV814" s="14" t="s">
        <v>80</v>
      </c>
      <c r="AW814" s="14" t="s">
        <v>33</v>
      </c>
      <c r="AX814" s="14" t="s">
        <v>71</v>
      </c>
      <c r="AY814" s="221" t="s">
        <v>208</v>
      </c>
    </row>
    <row r="815" spans="1:65" s="14" customFormat="1" ht="11.25">
      <c r="B815" s="211"/>
      <c r="C815" s="212"/>
      <c r="D815" s="194" t="s">
        <v>221</v>
      </c>
      <c r="E815" s="213" t="s">
        <v>18</v>
      </c>
      <c r="F815" s="214" t="s">
        <v>1051</v>
      </c>
      <c r="G815" s="212"/>
      <c r="H815" s="215">
        <v>23.85</v>
      </c>
      <c r="I815" s="216"/>
      <c r="J815" s="212"/>
      <c r="K815" s="212"/>
      <c r="L815" s="217"/>
      <c r="M815" s="218"/>
      <c r="N815" s="219"/>
      <c r="O815" s="219"/>
      <c r="P815" s="219"/>
      <c r="Q815" s="219"/>
      <c r="R815" s="219"/>
      <c r="S815" s="219"/>
      <c r="T815" s="219"/>
      <c r="U815" s="220"/>
      <c r="AT815" s="221" t="s">
        <v>221</v>
      </c>
      <c r="AU815" s="221" t="s">
        <v>80</v>
      </c>
      <c r="AV815" s="14" t="s">
        <v>80</v>
      </c>
      <c r="AW815" s="14" t="s">
        <v>33</v>
      </c>
      <c r="AX815" s="14" t="s">
        <v>71</v>
      </c>
      <c r="AY815" s="221" t="s">
        <v>208</v>
      </c>
    </row>
    <row r="816" spans="1:65" s="14" customFormat="1" ht="11.25">
      <c r="B816" s="211"/>
      <c r="C816" s="212"/>
      <c r="D816" s="194" t="s">
        <v>221</v>
      </c>
      <c r="E816" s="213" t="s">
        <v>18</v>
      </c>
      <c r="F816" s="214" t="s">
        <v>1054</v>
      </c>
      <c r="G816" s="212"/>
      <c r="H816" s="215">
        <v>199.85</v>
      </c>
      <c r="I816" s="216"/>
      <c r="J816" s="212"/>
      <c r="K816" s="212"/>
      <c r="L816" s="217"/>
      <c r="M816" s="218"/>
      <c r="N816" s="219"/>
      <c r="O816" s="219"/>
      <c r="P816" s="219"/>
      <c r="Q816" s="219"/>
      <c r="R816" s="219"/>
      <c r="S816" s="219"/>
      <c r="T816" s="219"/>
      <c r="U816" s="220"/>
      <c r="AT816" s="221" t="s">
        <v>221</v>
      </c>
      <c r="AU816" s="221" t="s">
        <v>80</v>
      </c>
      <c r="AV816" s="14" t="s">
        <v>80</v>
      </c>
      <c r="AW816" s="14" t="s">
        <v>33</v>
      </c>
      <c r="AX816" s="14" t="s">
        <v>71</v>
      </c>
      <c r="AY816" s="221" t="s">
        <v>208</v>
      </c>
    </row>
    <row r="817" spans="1:65" s="14" customFormat="1" ht="11.25">
      <c r="B817" s="211"/>
      <c r="C817" s="212"/>
      <c r="D817" s="194" t="s">
        <v>221</v>
      </c>
      <c r="E817" s="213" t="s">
        <v>18</v>
      </c>
      <c r="F817" s="214" t="s">
        <v>1057</v>
      </c>
      <c r="G817" s="212"/>
      <c r="H817" s="215">
        <v>35.71</v>
      </c>
      <c r="I817" s="216"/>
      <c r="J817" s="212"/>
      <c r="K817" s="212"/>
      <c r="L817" s="217"/>
      <c r="M817" s="218"/>
      <c r="N817" s="219"/>
      <c r="O817" s="219"/>
      <c r="P817" s="219"/>
      <c r="Q817" s="219"/>
      <c r="R817" s="219"/>
      <c r="S817" s="219"/>
      <c r="T817" s="219"/>
      <c r="U817" s="220"/>
      <c r="AT817" s="221" t="s">
        <v>221</v>
      </c>
      <c r="AU817" s="221" t="s">
        <v>80</v>
      </c>
      <c r="AV817" s="14" t="s">
        <v>80</v>
      </c>
      <c r="AW817" s="14" t="s">
        <v>33</v>
      </c>
      <c r="AX817" s="14" t="s">
        <v>71</v>
      </c>
      <c r="AY817" s="221" t="s">
        <v>208</v>
      </c>
    </row>
    <row r="818" spans="1:65" s="14" customFormat="1" ht="11.25">
      <c r="B818" s="211"/>
      <c r="C818" s="212"/>
      <c r="D818" s="194" t="s">
        <v>221</v>
      </c>
      <c r="E818" s="213" t="s">
        <v>18</v>
      </c>
      <c r="F818" s="214" t="s">
        <v>1042</v>
      </c>
      <c r="G818" s="212"/>
      <c r="H818" s="215">
        <v>11.7</v>
      </c>
      <c r="I818" s="216"/>
      <c r="J818" s="212"/>
      <c r="K818" s="212"/>
      <c r="L818" s="217"/>
      <c r="M818" s="218"/>
      <c r="N818" s="219"/>
      <c r="O818" s="219"/>
      <c r="P818" s="219"/>
      <c r="Q818" s="219"/>
      <c r="R818" s="219"/>
      <c r="S818" s="219"/>
      <c r="T818" s="219"/>
      <c r="U818" s="220"/>
      <c r="AT818" s="221" t="s">
        <v>221</v>
      </c>
      <c r="AU818" s="221" t="s">
        <v>80</v>
      </c>
      <c r="AV818" s="14" t="s">
        <v>80</v>
      </c>
      <c r="AW818" s="14" t="s">
        <v>33</v>
      </c>
      <c r="AX818" s="14" t="s">
        <v>71</v>
      </c>
      <c r="AY818" s="221" t="s">
        <v>208</v>
      </c>
    </row>
    <row r="819" spans="1:65" s="16" customFormat="1" ht="11.25">
      <c r="B819" s="233"/>
      <c r="C819" s="234"/>
      <c r="D819" s="194" t="s">
        <v>221</v>
      </c>
      <c r="E819" s="235" t="s">
        <v>18</v>
      </c>
      <c r="F819" s="236" t="s">
        <v>247</v>
      </c>
      <c r="G819" s="234"/>
      <c r="H819" s="237">
        <v>327.38</v>
      </c>
      <c r="I819" s="238"/>
      <c r="J819" s="234"/>
      <c r="K819" s="234"/>
      <c r="L819" s="239"/>
      <c r="M819" s="240"/>
      <c r="N819" s="241"/>
      <c r="O819" s="241"/>
      <c r="P819" s="241"/>
      <c r="Q819" s="241"/>
      <c r="R819" s="241"/>
      <c r="S819" s="241"/>
      <c r="T819" s="241"/>
      <c r="U819" s="242"/>
      <c r="AT819" s="243" t="s">
        <v>221</v>
      </c>
      <c r="AU819" s="243" t="s">
        <v>80</v>
      </c>
      <c r="AV819" s="16" t="s">
        <v>89</v>
      </c>
      <c r="AW819" s="16" t="s">
        <v>33</v>
      </c>
      <c r="AX819" s="16" t="s">
        <v>76</v>
      </c>
      <c r="AY819" s="243" t="s">
        <v>208</v>
      </c>
    </row>
    <row r="820" spans="1:65" s="2" customFormat="1" ht="16.5" customHeight="1">
      <c r="A820" s="38"/>
      <c r="B820" s="39"/>
      <c r="C820" s="249" t="s">
        <v>1675</v>
      </c>
      <c r="D820" s="249" t="s">
        <v>1397</v>
      </c>
      <c r="E820" s="250" t="s">
        <v>1676</v>
      </c>
      <c r="F820" s="251" t="s">
        <v>1677</v>
      </c>
      <c r="G820" s="252" t="s">
        <v>548</v>
      </c>
      <c r="H820" s="253">
        <v>0.13</v>
      </c>
      <c r="I820" s="254"/>
      <c r="J820" s="253">
        <f>ROUND(I820*H820,2)</f>
        <v>0</v>
      </c>
      <c r="K820" s="251" t="s">
        <v>215</v>
      </c>
      <c r="L820" s="255"/>
      <c r="M820" s="256" t="s">
        <v>18</v>
      </c>
      <c r="N820" s="257" t="s">
        <v>42</v>
      </c>
      <c r="O820" s="68"/>
      <c r="P820" s="190">
        <f>O820*H820</f>
        <v>0</v>
      </c>
      <c r="Q820" s="190">
        <v>1</v>
      </c>
      <c r="R820" s="190">
        <f>Q820*H820</f>
        <v>0.13</v>
      </c>
      <c r="S820" s="190">
        <v>0</v>
      </c>
      <c r="T820" s="190">
        <f>S820*H820</f>
        <v>0</v>
      </c>
      <c r="U820" s="191" t="s">
        <v>18</v>
      </c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R820" s="192" t="s">
        <v>545</v>
      </c>
      <c r="AT820" s="192" t="s">
        <v>1397</v>
      </c>
      <c r="AU820" s="192" t="s">
        <v>80</v>
      </c>
      <c r="AY820" s="21" t="s">
        <v>208</v>
      </c>
      <c r="BE820" s="193">
        <f>IF(N820="základní",J820,0)</f>
        <v>0</v>
      </c>
      <c r="BF820" s="193">
        <f>IF(N820="snížená",J820,0)</f>
        <v>0</v>
      </c>
      <c r="BG820" s="193">
        <f>IF(N820="zákl. přenesená",J820,0)</f>
        <v>0</v>
      </c>
      <c r="BH820" s="193">
        <f>IF(N820="sníž. přenesená",J820,0)</f>
        <v>0</v>
      </c>
      <c r="BI820" s="193">
        <f>IF(N820="nulová",J820,0)</f>
        <v>0</v>
      </c>
      <c r="BJ820" s="21" t="s">
        <v>76</v>
      </c>
      <c r="BK820" s="193">
        <f>ROUND(I820*H820,2)</f>
        <v>0</v>
      </c>
      <c r="BL820" s="21" t="s">
        <v>343</v>
      </c>
      <c r="BM820" s="192" t="s">
        <v>1678</v>
      </c>
    </row>
    <row r="821" spans="1:65" s="2" customFormat="1" ht="11.25">
      <c r="A821" s="38"/>
      <c r="B821" s="39"/>
      <c r="C821" s="40"/>
      <c r="D821" s="194" t="s">
        <v>217</v>
      </c>
      <c r="E821" s="40"/>
      <c r="F821" s="195" t="s">
        <v>1677</v>
      </c>
      <c r="G821" s="40"/>
      <c r="H821" s="40"/>
      <c r="I821" s="196"/>
      <c r="J821" s="40"/>
      <c r="K821" s="40"/>
      <c r="L821" s="43"/>
      <c r="M821" s="197"/>
      <c r="N821" s="198"/>
      <c r="O821" s="68"/>
      <c r="P821" s="68"/>
      <c r="Q821" s="68"/>
      <c r="R821" s="68"/>
      <c r="S821" s="68"/>
      <c r="T821" s="68"/>
      <c r="U821" s="69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T821" s="21" t="s">
        <v>217</v>
      </c>
      <c r="AU821" s="21" t="s">
        <v>80</v>
      </c>
    </row>
    <row r="822" spans="1:65" s="14" customFormat="1" ht="11.25">
      <c r="B822" s="211"/>
      <c r="C822" s="212"/>
      <c r="D822" s="194" t="s">
        <v>221</v>
      </c>
      <c r="E822" s="213" t="s">
        <v>18</v>
      </c>
      <c r="F822" s="214" t="s">
        <v>1045</v>
      </c>
      <c r="G822" s="212"/>
      <c r="H822" s="215">
        <v>36.47</v>
      </c>
      <c r="I822" s="216"/>
      <c r="J822" s="212"/>
      <c r="K822" s="212"/>
      <c r="L822" s="217"/>
      <c r="M822" s="218"/>
      <c r="N822" s="219"/>
      <c r="O822" s="219"/>
      <c r="P822" s="219"/>
      <c r="Q822" s="219"/>
      <c r="R822" s="219"/>
      <c r="S822" s="219"/>
      <c r="T822" s="219"/>
      <c r="U822" s="220"/>
      <c r="AT822" s="221" t="s">
        <v>221</v>
      </c>
      <c r="AU822" s="221" t="s">
        <v>80</v>
      </c>
      <c r="AV822" s="14" t="s">
        <v>80</v>
      </c>
      <c r="AW822" s="14" t="s">
        <v>33</v>
      </c>
      <c r="AX822" s="14" t="s">
        <v>71</v>
      </c>
      <c r="AY822" s="221" t="s">
        <v>208</v>
      </c>
    </row>
    <row r="823" spans="1:65" s="14" customFormat="1" ht="11.25">
      <c r="B823" s="211"/>
      <c r="C823" s="212"/>
      <c r="D823" s="194" t="s">
        <v>221</v>
      </c>
      <c r="E823" s="213" t="s">
        <v>18</v>
      </c>
      <c r="F823" s="214" t="s">
        <v>1048</v>
      </c>
      <c r="G823" s="212"/>
      <c r="H823" s="215">
        <v>19.8</v>
      </c>
      <c r="I823" s="216"/>
      <c r="J823" s="212"/>
      <c r="K823" s="212"/>
      <c r="L823" s="217"/>
      <c r="M823" s="218"/>
      <c r="N823" s="219"/>
      <c r="O823" s="219"/>
      <c r="P823" s="219"/>
      <c r="Q823" s="219"/>
      <c r="R823" s="219"/>
      <c r="S823" s="219"/>
      <c r="T823" s="219"/>
      <c r="U823" s="220"/>
      <c r="AT823" s="221" t="s">
        <v>221</v>
      </c>
      <c r="AU823" s="221" t="s">
        <v>80</v>
      </c>
      <c r="AV823" s="14" t="s">
        <v>80</v>
      </c>
      <c r="AW823" s="14" t="s">
        <v>33</v>
      </c>
      <c r="AX823" s="14" t="s">
        <v>71</v>
      </c>
      <c r="AY823" s="221" t="s">
        <v>208</v>
      </c>
    </row>
    <row r="824" spans="1:65" s="14" customFormat="1" ht="11.25">
      <c r="B824" s="211"/>
      <c r="C824" s="212"/>
      <c r="D824" s="194" t="s">
        <v>221</v>
      </c>
      <c r="E824" s="213" t="s">
        <v>18</v>
      </c>
      <c r="F824" s="214" t="s">
        <v>1051</v>
      </c>
      <c r="G824" s="212"/>
      <c r="H824" s="215">
        <v>23.85</v>
      </c>
      <c r="I824" s="216"/>
      <c r="J824" s="212"/>
      <c r="K824" s="212"/>
      <c r="L824" s="217"/>
      <c r="M824" s="218"/>
      <c r="N824" s="219"/>
      <c r="O824" s="219"/>
      <c r="P824" s="219"/>
      <c r="Q824" s="219"/>
      <c r="R824" s="219"/>
      <c r="S824" s="219"/>
      <c r="T824" s="219"/>
      <c r="U824" s="220"/>
      <c r="AT824" s="221" t="s">
        <v>221</v>
      </c>
      <c r="AU824" s="221" t="s">
        <v>80</v>
      </c>
      <c r="AV824" s="14" t="s">
        <v>80</v>
      </c>
      <c r="AW824" s="14" t="s">
        <v>33</v>
      </c>
      <c r="AX824" s="14" t="s">
        <v>71</v>
      </c>
      <c r="AY824" s="221" t="s">
        <v>208</v>
      </c>
    </row>
    <row r="825" spans="1:65" s="14" customFormat="1" ht="11.25">
      <c r="B825" s="211"/>
      <c r="C825" s="212"/>
      <c r="D825" s="194" t="s">
        <v>221</v>
      </c>
      <c r="E825" s="213" t="s">
        <v>18</v>
      </c>
      <c r="F825" s="214" t="s">
        <v>1054</v>
      </c>
      <c r="G825" s="212"/>
      <c r="H825" s="215">
        <v>199.85</v>
      </c>
      <c r="I825" s="216"/>
      <c r="J825" s="212"/>
      <c r="K825" s="212"/>
      <c r="L825" s="217"/>
      <c r="M825" s="218"/>
      <c r="N825" s="219"/>
      <c r="O825" s="219"/>
      <c r="P825" s="219"/>
      <c r="Q825" s="219"/>
      <c r="R825" s="219"/>
      <c r="S825" s="219"/>
      <c r="T825" s="219"/>
      <c r="U825" s="220"/>
      <c r="AT825" s="221" t="s">
        <v>221</v>
      </c>
      <c r="AU825" s="221" t="s">
        <v>80</v>
      </c>
      <c r="AV825" s="14" t="s">
        <v>80</v>
      </c>
      <c r="AW825" s="14" t="s">
        <v>33</v>
      </c>
      <c r="AX825" s="14" t="s">
        <v>71</v>
      </c>
      <c r="AY825" s="221" t="s">
        <v>208</v>
      </c>
    </row>
    <row r="826" spans="1:65" s="14" customFormat="1" ht="11.25">
      <c r="B826" s="211"/>
      <c r="C826" s="212"/>
      <c r="D826" s="194" t="s">
        <v>221</v>
      </c>
      <c r="E826" s="213" t="s">
        <v>18</v>
      </c>
      <c r="F826" s="214" t="s">
        <v>1057</v>
      </c>
      <c r="G826" s="212"/>
      <c r="H826" s="215">
        <v>35.71</v>
      </c>
      <c r="I826" s="216"/>
      <c r="J826" s="212"/>
      <c r="K826" s="212"/>
      <c r="L826" s="217"/>
      <c r="M826" s="218"/>
      <c r="N826" s="219"/>
      <c r="O826" s="219"/>
      <c r="P826" s="219"/>
      <c r="Q826" s="219"/>
      <c r="R826" s="219"/>
      <c r="S826" s="219"/>
      <c r="T826" s="219"/>
      <c r="U826" s="220"/>
      <c r="AT826" s="221" t="s">
        <v>221</v>
      </c>
      <c r="AU826" s="221" t="s">
        <v>80</v>
      </c>
      <c r="AV826" s="14" t="s">
        <v>80</v>
      </c>
      <c r="AW826" s="14" t="s">
        <v>33</v>
      </c>
      <c r="AX826" s="14" t="s">
        <v>71</v>
      </c>
      <c r="AY826" s="221" t="s">
        <v>208</v>
      </c>
    </row>
    <row r="827" spans="1:65" s="14" customFormat="1" ht="11.25">
      <c r="B827" s="211"/>
      <c r="C827" s="212"/>
      <c r="D827" s="194" t="s">
        <v>221</v>
      </c>
      <c r="E827" s="213" t="s">
        <v>18</v>
      </c>
      <c r="F827" s="214" t="s">
        <v>1042</v>
      </c>
      <c r="G827" s="212"/>
      <c r="H827" s="215">
        <v>11.7</v>
      </c>
      <c r="I827" s="216"/>
      <c r="J827" s="212"/>
      <c r="K827" s="212"/>
      <c r="L827" s="217"/>
      <c r="M827" s="218"/>
      <c r="N827" s="219"/>
      <c r="O827" s="219"/>
      <c r="P827" s="219"/>
      <c r="Q827" s="219"/>
      <c r="R827" s="219"/>
      <c r="S827" s="219"/>
      <c r="T827" s="219"/>
      <c r="U827" s="220"/>
      <c r="AT827" s="221" t="s">
        <v>221</v>
      </c>
      <c r="AU827" s="221" t="s">
        <v>80</v>
      </c>
      <c r="AV827" s="14" t="s">
        <v>80</v>
      </c>
      <c r="AW827" s="14" t="s">
        <v>33</v>
      </c>
      <c r="AX827" s="14" t="s">
        <v>71</v>
      </c>
      <c r="AY827" s="221" t="s">
        <v>208</v>
      </c>
    </row>
    <row r="828" spans="1:65" s="16" customFormat="1" ht="11.25">
      <c r="B828" s="233"/>
      <c r="C828" s="234"/>
      <c r="D828" s="194" t="s">
        <v>221</v>
      </c>
      <c r="E828" s="235" t="s">
        <v>18</v>
      </c>
      <c r="F828" s="236" t="s">
        <v>247</v>
      </c>
      <c r="G828" s="234"/>
      <c r="H828" s="237">
        <v>327.38</v>
      </c>
      <c r="I828" s="238"/>
      <c r="J828" s="234"/>
      <c r="K828" s="234"/>
      <c r="L828" s="239"/>
      <c r="M828" s="240"/>
      <c r="N828" s="241"/>
      <c r="O828" s="241"/>
      <c r="P828" s="241"/>
      <c r="Q828" s="241"/>
      <c r="R828" s="241"/>
      <c r="S828" s="241"/>
      <c r="T828" s="241"/>
      <c r="U828" s="242"/>
      <c r="AT828" s="243" t="s">
        <v>221</v>
      </c>
      <c r="AU828" s="243" t="s">
        <v>80</v>
      </c>
      <c r="AV828" s="16" t="s">
        <v>89</v>
      </c>
      <c r="AW828" s="16" t="s">
        <v>33</v>
      </c>
      <c r="AX828" s="16" t="s">
        <v>76</v>
      </c>
      <c r="AY828" s="243" t="s">
        <v>208</v>
      </c>
    </row>
    <row r="829" spans="1:65" s="14" customFormat="1" ht="11.25">
      <c r="B829" s="211"/>
      <c r="C829" s="212"/>
      <c r="D829" s="194" t="s">
        <v>221</v>
      </c>
      <c r="E829" s="212"/>
      <c r="F829" s="214" t="s">
        <v>1679</v>
      </c>
      <c r="G829" s="212"/>
      <c r="H829" s="215">
        <v>0.13</v>
      </c>
      <c r="I829" s="216"/>
      <c r="J829" s="212"/>
      <c r="K829" s="212"/>
      <c r="L829" s="217"/>
      <c r="M829" s="218"/>
      <c r="N829" s="219"/>
      <c r="O829" s="219"/>
      <c r="P829" s="219"/>
      <c r="Q829" s="219"/>
      <c r="R829" s="219"/>
      <c r="S829" s="219"/>
      <c r="T829" s="219"/>
      <c r="U829" s="220"/>
      <c r="AT829" s="221" t="s">
        <v>221</v>
      </c>
      <c r="AU829" s="221" t="s">
        <v>80</v>
      </c>
      <c r="AV829" s="14" t="s">
        <v>80</v>
      </c>
      <c r="AW829" s="14" t="s">
        <v>4</v>
      </c>
      <c r="AX829" s="14" t="s">
        <v>76</v>
      </c>
      <c r="AY829" s="221" t="s">
        <v>208</v>
      </c>
    </row>
    <row r="830" spans="1:65" s="2" customFormat="1" ht="24.2" customHeight="1">
      <c r="A830" s="38"/>
      <c r="B830" s="39"/>
      <c r="C830" s="182" t="s">
        <v>1680</v>
      </c>
      <c r="D830" s="182" t="s">
        <v>212</v>
      </c>
      <c r="E830" s="183" t="s">
        <v>1681</v>
      </c>
      <c r="F830" s="184" t="s">
        <v>1682</v>
      </c>
      <c r="G830" s="185" t="s">
        <v>129</v>
      </c>
      <c r="H830" s="186">
        <v>654.76</v>
      </c>
      <c r="I830" s="187"/>
      <c r="J830" s="186">
        <f>ROUND(I830*H830,2)</f>
        <v>0</v>
      </c>
      <c r="K830" s="184" t="s">
        <v>215</v>
      </c>
      <c r="L830" s="43"/>
      <c r="M830" s="188" t="s">
        <v>18</v>
      </c>
      <c r="N830" s="189" t="s">
        <v>42</v>
      </c>
      <c r="O830" s="68"/>
      <c r="P830" s="190">
        <f>O830*H830</f>
        <v>0</v>
      </c>
      <c r="Q830" s="190">
        <v>3.9825E-4</v>
      </c>
      <c r="R830" s="190">
        <f>Q830*H830</f>
        <v>0.26075817000000001</v>
      </c>
      <c r="S830" s="190">
        <v>0</v>
      </c>
      <c r="T830" s="190">
        <f>S830*H830</f>
        <v>0</v>
      </c>
      <c r="U830" s="191" t="s">
        <v>18</v>
      </c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R830" s="192" t="s">
        <v>343</v>
      </c>
      <c r="AT830" s="192" t="s">
        <v>212</v>
      </c>
      <c r="AU830" s="192" t="s">
        <v>80</v>
      </c>
      <c r="AY830" s="21" t="s">
        <v>208</v>
      </c>
      <c r="BE830" s="193">
        <f>IF(N830="základní",J830,0)</f>
        <v>0</v>
      </c>
      <c r="BF830" s="193">
        <f>IF(N830="snížená",J830,0)</f>
        <v>0</v>
      </c>
      <c r="BG830" s="193">
        <f>IF(N830="zákl. přenesená",J830,0)</f>
        <v>0</v>
      </c>
      <c r="BH830" s="193">
        <f>IF(N830="sníž. přenesená",J830,0)</f>
        <v>0</v>
      </c>
      <c r="BI830" s="193">
        <f>IF(N830="nulová",J830,0)</f>
        <v>0</v>
      </c>
      <c r="BJ830" s="21" t="s">
        <v>76</v>
      </c>
      <c r="BK830" s="193">
        <f>ROUND(I830*H830,2)</f>
        <v>0</v>
      </c>
      <c r="BL830" s="21" t="s">
        <v>343</v>
      </c>
      <c r="BM830" s="192" t="s">
        <v>1683</v>
      </c>
    </row>
    <row r="831" spans="1:65" s="2" customFormat="1" ht="19.5">
      <c r="A831" s="38"/>
      <c r="B831" s="39"/>
      <c r="C831" s="40"/>
      <c r="D831" s="194" t="s">
        <v>217</v>
      </c>
      <c r="E831" s="40"/>
      <c r="F831" s="195" t="s">
        <v>1684</v>
      </c>
      <c r="G831" s="40"/>
      <c r="H831" s="40"/>
      <c r="I831" s="196"/>
      <c r="J831" s="40"/>
      <c r="K831" s="40"/>
      <c r="L831" s="43"/>
      <c r="M831" s="197"/>
      <c r="N831" s="198"/>
      <c r="O831" s="68"/>
      <c r="P831" s="68"/>
      <c r="Q831" s="68"/>
      <c r="R831" s="68"/>
      <c r="S831" s="68"/>
      <c r="T831" s="68"/>
      <c r="U831" s="69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T831" s="21" t="s">
        <v>217</v>
      </c>
      <c r="AU831" s="21" t="s">
        <v>80</v>
      </c>
    </row>
    <row r="832" spans="1:65" s="2" customFormat="1" ht="11.25">
      <c r="A832" s="38"/>
      <c r="B832" s="39"/>
      <c r="C832" s="40"/>
      <c r="D832" s="199" t="s">
        <v>219</v>
      </c>
      <c r="E832" s="40"/>
      <c r="F832" s="200" t="s">
        <v>1685</v>
      </c>
      <c r="G832" s="40"/>
      <c r="H832" s="40"/>
      <c r="I832" s="196"/>
      <c r="J832" s="40"/>
      <c r="K832" s="40"/>
      <c r="L832" s="43"/>
      <c r="M832" s="197"/>
      <c r="N832" s="198"/>
      <c r="O832" s="68"/>
      <c r="P832" s="68"/>
      <c r="Q832" s="68"/>
      <c r="R832" s="68"/>
      <c r="S832" s="68"/>
      <c r="T832" s="68"/>
      <c r="U832" s="69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T832" s="21" t="s">
        <v>219</v>
      </c>
      <c r="AU832" s="21" t="s">
        <v>80</v>
      </c>
    </row>
    <row r="833" spans="1:65" s="14" customFormat="1" ht="11.25">
      <c r="B833" s="211"/>
      <c r="C833" s="212"/>
      <c r="D833" s="194" t="s">
        <v>221</v>
      </c>
      <c r="E833" s="213" t="s">
        <v>18</v>
      </c>
      <c r="F833" s="214" t="s">
        <v>1045</v>
      </c>
      <c r="G833" s="212"/>
      <c r="H833" s="215">
        <v>36.47</v>
      </c>
      <c r="I833" s="216"/>
      <c r="J833" s="212"/>
      <c r="K833" s="212"/>
      <c r="L833" s="217"/>
      <c r="M833" s="218"/>
      <c r="N833" s="219"/>
      <c r="O833" s="219"/>
      <c r="P833" s="219"/>
      <c r="Q833" s="219"/>
      <c r="R833" s="219"/>
      <c r="S833" s="219"/>
      <c r="T833" s="219"/>
      <c r="U833" s="220"/>
      <c r="AT833" s="221" t="s">
        <v>221</v>
      </c>
      <c r="AU833" s="221" t="s">
        <v>80</v>
      </c>
      <c r="AV833" s="14" t="s">
        <v>80</v>
      </c>
      <c r="AW833" s="14" t="s">
        <v>33</v>
      </c>
      <c r="AX833" s="14" t="s">
        <v>71</v>
      </c>
      <c r="AY833" s="221" t="s">
        <v>208</v>
      </c>
    </row>
    <row r="834" spans="1:65" s="14" customFormat="1" ht="11.25">
      <c r="B834" s="211"/>
      <c r="C834" s="212"/>
      <c r="D834" s="194" t="s">
        <v>221</v>
      </c>
      <c r="E834" s="213" t="s">
        <v>18</v>
      </c>
      <c r="F834" s="214" t="s">
        <v>1048</v>
      </c>
      <c r="G834" s="212"/>
      <c r="H834" s="215">
        <v>19.8</v>
      </c>
      <c r="I834" s="216"/>
      <c r="J834" s="212"/>
      <c r="K834" s="212"/>
      <c r="L834" s="217"/>
      <c r="M834" s="218"/>
      <c r="N834" s="219"/>
      <c r="O834" s="219"/>
      <c r="P834" s="219"/>
      <c r="Q834" s="219"/>
      <c r="R834" s="219"/>
      <c r="S834" s="219"/>
      <c r="T834" s="219"/>
      <c r="U834" s="220"/>
      <c r="AT834" s="221" t="s">
        <v>221</v>
      </c>
      <c r="AU834" s="221" t="s">
        <v>80</v>
      </c>
      <c r="AV834" s="14" t="s">
        <v>80</v>
      </c>
      <c r="AW834" s="14" t="s">
        <v>33</v>
      </c>
      <c r="AX834" s="14" t="s">
        <v>71</v>
      </c>
      <c r="AY834" s="221" t="s">
        <v>208</v>
      </c>
    </row>
    <row r="835" spans="1:65" s="14" customFormat="1" ht="11.25">
      <c r="B835" s="211"/>
      <c r="C835" s="212"/>
      <c r="D835" s="194" t="s">
        <v>221</v>
      </c>
      <c r="E835" s="213" t="s">
        <v>18</v>
      </c>
      <c r="F835" s="214" t="s">
        <v>1051</v>
      </c>
      <c r="G835" s="212"/>
      <c r="H835" s="215">
        <v>23.85</v>
      </c>
      <c r="I835" s="216"/>
      <c r="J835" s="212"/>
      <c r="K835" s="212"/>
      <c r="L835" s="217"/>
      <c r="M835" s="218"/>
      <c r="N835" s="219"/>
      <c r="O835" s="219"/>
      <c r="P835" s="219"/>
      <c r="Q835" s="219"/>
      <c r="R835" s="219"/>
      <c r="S835" s="219"/>
      <c r="T835" s="219"/>
      <c r="U835" s="220"/>
      <c r="AT835" s="221" t="s">
        <v>221</v>
      </c>
      <c r="AU835" s="221" t="s">
        <v>80</v>
      </c>
      <c r="AV835" s="14" t="s">
        <v>80</v>
      </c>
      <c r="AW835" s="14" t="s">
        <v>33</v>
      </c>
      <c r="AX835" s="14" t="s">
        <v>71</v>
      </c>
      <c r="AY835" s="221" t="s">
        <v>208</v>
      </c>
    </row>
    <row r="836" spans="1:65" s="14" customFormat="1" ht="11.25">
      <c r="B836" s="211"/>
      <c r="C836" s="212"/>
      <c r="D836" s="194" t="s">
        <v>221</v>
      </c>
      <c r="E836" s="213" t="s">
        <v>18</v>
      </c>
      <c r="F836" s="214" t="s">
        <v>1054</v>
      </c>
      <c r="G836" s="212"/>
      <c r="H836" s="215">
        <v>199.85</v>
      </c>
      <c r="I836" s="216"/>
      <c r="J836" s="212"/>
      <c r="K836" s="212"/>
      <c r="L836" s="217"/>
      <c r="M836" s="218"/>
      <c r="N836" s="219"/>
      <c r="O836" s="219"/>
      <c r="P836" s="219"/>
      <c r="Q836" s="219"/>
      <c r="R836" s="219"/>
      <c r="S836" s="219"/>
      <c r="T836" s="219"/>
      <c r="U836" s="220"/>
      <c r="AT836" s="221" t="s">
        <v>221</v>
      </c>
      <c r="AU836" s="221" t="s">
        <v>80</v>
      </c>
      <c r="AV836" s="14" t="s">
        <v>80</v>
      </c>
      <c r="AW836" s="14" t="s">
        <v>33</v>
      </c>
      <c r="AX836" s="14" t="s">
        <v>71</v>
      </c>
      <c r="AY836" s="221" t="s">
        <v>208</v>
      </c>
    </row>
    <row r="837" spans="1:65" s="14" customFormat="1" ht="11.25">
      <c r="B837" s="211"/>
      <c r="C837" s="212"/>
      <c r="D837" s="194" t="s">
        <v>221</v>
      </c>
      <c r="E837" s="213" t="s">
        <v>18</v>
      </c>
      <c r="F837" s="214" t="s">
        <v>1057</v>
      </c>
      <c r="G837" s="212"/>
      <c r="H837" s="215">
        <v>35.71</v>
      </c>
      <c r="I837" s="216"/>
      <c r="J837" s="212"/>
      <c r="K837" s="212"/>
      <c r="L837" s="217"/>
      <c r="M837" s="218"/>
      <c r="N837" s="219"/>
      <c r="O837" s="219"/>
      <c r="P837" s="219"/>
      <c r="Q837" s="219"/>
      <c r="R837" s="219"/>
      <c r="S837" s="219"/>
      <c r="T837" s="219"/>
      <c r="U837" s="220"/>
      <c r="AT837" s="221" t="s">
        <v>221</v>
      </c>
      <c r="AU837" s="221" t="s">
        <v>80</v>
      </c>
      <c r="AV837" s="14" t="s">
        <v>80</v>
      </c>
      <c r="AW837" s="14" t="s">
        <v>33</v>
      </c>
      <c r="AX837" s="14" t="s">
        <v>71</v>
      </c>
      <c r="AY837" s="221" t="s">
        <v>208</v>
      </c>
    </row>
    <row r="838" spans="1:65" s="14" customFormat="1" ht="11.25">
      <c r="B838" s="211"/>
      <c r="C838" s="212"/>
      <c r="D838" s="194" t="s">
        <v>221</v>
      </c>
      <c r="E838" s="213" t="s">
        <v>18</v>
      </c>
      <c r="F838" s="214" t="s">
        <v>1042</v>
      </c>
      <c r="G838" s="212"/>
      <c r="H838" s="215">
        <v>11.7</v>
      </c>
      <c r="I838" s="216"/>
      <c r="J838" s="212"/>
      <c r="K838" s="212"/>
      <c r="L838" s="217"/>
      <c r="M838" s="218"/>
      <c r="N838" s="219"/>
      <c r="O838" s="219"/>
      <c r="P838" s="219"/>
      <c r="Q838" s="219"/>
      <c r="R838" s="219"/>
      <c r="S838" s="219"/>
      <c r="T838" s="219"/>
      <c r="U838" s="220"/>
      <c r="AT838" s="221" t="s">
        <v>221</v>
      </c>
      <c r="AU838" s="221" t="s">
        <v>80</v>
      </c>
      <c r="AV838" s="14" t="s">
        <v>80</v>
      </c>
      <c r="AW838" s="14" t="s">
        <v>33</v>
      </c>
      <c r="AX838" s="14" t="s">
        <v>71</v>
      </c>
      <c r="AY838" s="221" t="s">
        <v>208</v>
      </c>
    </row>
    <row r="839" spans="1:65" s="16" customFormat="1" ht="11.25">
      <c r="B839" s="233"/>
      <c r="C839" s="234"/>
      <c r="D839" s="194" t="s">
        <v>221</v>
      </c>
      <c r="E839" s="235" t="s">
        <v>18</v>
      </c>
      <c r="F839" s="236" t="s">
        <v>247</v>
      </c>
      <c r="G839" s="234"/>
      <c r="H839" s="237">
        <v>327.38</v>
      </c>
      <c r="I839" s="238"/>
      <c r="J839" s="234"/>
      <c r="K839" s="234"/>
      <c r="L839" s="239"/>
      <c r="M839" s="240"/>
      <c r="N839" s="241"/>
      <c r="O839" s="241"/>
      <c r="P839" s="241"/>
      <c r="Q839" s="241"/>
      <c r="R839" s="241"/>
      <c r="S839" s="241"/>
      <c r="T839" s="241"/>
      <c r="U839" s="242"/>
      <c r="AT839" s="243" t="s">
        <v>221</v>
      </c>
      <c r="AU839" s="243" t="s">
        <v>80</v>
      </c>
      <c r="AV839" s="16" t="s">
        <v>89</v>
      </c>
      <c r="AW839" s="16" t="s">
        <v>33</v>
      </c>
      <c r="AX839" s="16" t="s">
        <v>76</v>
      </c>
      <c r="AY839" s="243" t="s">
        <v>208</v>
      </c>
    </row>
    <row r="840" spans="1:65" s="14" customFormat="1" ht="11.25">
      <c r="B840" s="211"/>
      <c r="C840" s="212"/>
      <c r="D840" s="194" t="s">
        <v>221</v>
      </c>
      <c r="E840" s="212"/>
      <c r="F840" s="214" t="s">
        <v>1686</v>
      </c>
      <c r="G840" s="212"/>
      <c r="H840" s="215">
        <v>654.76</v>
      </c>
      <c r="I840" s="216"/>
      <c r="J840" s="212"/>
      <c r="K840" s="212"/>
      <c r="L840" s="217"/>
      <c r="M840" s="218"/>
      <c r="N840" s="219"/>
      <c r="O840" s="219"/>
      <c r="P840" s="219"/>
      <c r="Q840" s="219"/>
      <c r="R840" s="219"/>
      <c r="S840" s="219"/>
      <c r="T840" s="219"/>
      <c r="U840" s="220"/>
      <c r="AT840" s="221" t="s">
        <v>221</v>
      </c>
      <c r="AU840" s="221" t="s">
        <v>80</v>
      </c>
      <c r="AV840" s="14" t="s">
        <v>80</v>
      </c>
      <c r="AW840" s="14" t="s">
        <v>4</v>
      </c>
      <c r="AX840" s="14" t="s">
        <v>76</v>
      </c>
      <c r="AY840" s="221" t="s">
        <v>208</v>
      </c>
    </row>
    <row r="841" spans="1:65" s="2" customFormat="1" ht="49.15" customHeight="1">
      <c r="A841" s="38"/>
      <c r="B841" s="39"/>
      <c r="C841" s="249" t="s">
        <v>1687</v>
      </c>
      <c r="D841" s="249" t="s">
        <v>1397</v>
      </c>
      <c r="E841" s="250" t="s">
        <v>1688</v>
      </c>
      <c r="F841" s="251" t="s">
        <v>1689</v>
      </c>
      <c r="G841" s="252" t="s">
        <v>129</v>
      </c>
      <c r="H841" s="253">
        <v>379.76</v>
      </c>
      <c r="I841" s="254"/>
      <c r="J841" s="253">
        <f>ROUND(I841*H841,2)</f>
        <v>0</v>
      </c>
      <c r="K841" s="251" t="s">
        <v>215</v>
      </c>
      <c r="L841" s="255"/>
      <c r="M841" s="256" t="s">
        <v>18</v>
      </c>
      <c r="N841" s="257" t="s">
        <v>42</v>
      </c>
      <c r="O841" s="68"/>
      <c r="P841" s="190">
        <f>O841*H841</f>
        <v>0</v>
      </c>
      <c r="Q841" s="190">
        <v>6.4000000000000003E-3</v>
      </c>
      <c r="R841" s="190">
        <f>Q841*H841</f>
        <v>2.4304640000000002</v>
      </c>
      <c r="S841" s="190">
        <v>0</v>
      </c>
      <c r="T841" s="190">
        <f>S841*H841</f>
        <v>0</v>
      </c>
      <c r="U841" s="191" t="s">
        <v>18</v>
      </c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R841" s="192" t="s">
        <v>545</v>
      </c>
      <c r="AT841" s="192" t="s">
        <v>1397</v>
      </c>
      <c r="AU841" s="192" t="s">
        <v>80</v>
      </c>
      <c r="AY841" s="21" t="s">
        <v>208</v>
      </c>
      <c r="BE841" s="193">
        <f>IF(N841="základní",J841,0)</f>
        <v>0</v>
      </c>
      <c r="BF841" s="193">
        <f>IF(N841="snížená",J841,0)</f>
        <v>0</v>
      </c>
      <c r="BG841" s="193">
        <f>IF(N841="zákl. přenesená",J841,0)</f>
        <v>0</v>
      </c>
      <c r="BH841" s="193">
        <f>IF(N841="sníž. přenesená",J841,0)</f>
        <v>0</v>
      </c>
      <c r="BI841" s="193">
        <f>IF(N841="nulová",J841,0)</f>
        <v>0</v>
      </c>
      <c r="BJ841" s="21" t="s">
        <v>76</v>
      </c>
      <c r="BK841" s="193">
        <f>ROUND(I841*H841,2)</f>
        <v>0</v>
      </c>
      <c r="BL841" s="21" t="s">
        <v>343</v>
      </c>
      <c r="BM841" s="192" t="s">
        <v>1690</v>
      </c>
    </row>
    <row r="842" spans="1:65" s="2" customFormat="1" ht="29.25">
      <c r="A842" s="38"/>
      <c r="B842" s="39"/>
      <c r="C842" s="40"/>
      <c r="D842" s="194" t="s">
        <v>217</v>
      </c>
      <c r="E842" s="40"/>
      <c r="F842" s="195" t="s">
        <v>1689</v>
      </c>
      <c r="G842" s="40"/>
      <c r="H842" s="40"/>
      <c r="I842" s="196"/>
      <c r="J842" s="40"/>
      <c r="K842" s="40"/>
      <c r="L842" s="43"/>
      <c r="M842" s="197"/>
      <c r="N842" s="198"/>
      <c r="O842" s="68"/>
      <c r="P842" s="68"/>
      <c r="Q842" s="68"/>
      <c r="R842" s="68"/>
      <c r="S842" s="68"/>
      <c r="T842" s="68"/>
      <c r="U842" s="69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T842" s="21" t="s">
        <v>217</v>
      </c>
      <c r="AU842" s="21" t="s">
        <v>80</v>
      </c>
    </row>
    <row r="843" spans="1:65" s="14" customFormat="1" ht="11.25">
      <c r="B843" s="211"/>
      <c r="C843" s="212"/>
      <c r="D843" s="194" t="s">
        <v>221</v>
      </c>
      <c r="E843" s="213" t="s">
        <v>18</v>
      </c>
      <c r="F843" s="214" t="s">
        <v>1045</v>
      </c>
      <c r="G843" s="212"/>
      <c r="H843" s="215">
        <v>36.47</v>
      </c>
      <c r="I843" s="216"/>
      <c r="J843" s="212"/>
      <c r="K843" s="212"/>
      <c r="L843" s="217"/>
      <c r="M843" s="218"/>
      <c r="N843" s="219"/>
      <c r="O843" s="219"/>
      <c r="P843" s="219"/>
      <c r="Q843" s="219"/>
      <c r="R843" s="219"/>
      <c r="S843" s="219"/>
      <c r="T843" s="219"/>
      <c r="U843" s="220"/>
      <c r="AT843" s="221" t="s">
        <v>221</v>
      </c>
      <c r="AU843" s="221" t="s">
        <v>80</v>
      </c>
      <c r="AV843" s="14" t="s">
        <v>80</v>
      </c>
      <c r="AW843" s="14" t="s">
        <v>33</v>
      </c>
      <c r="AX843" s="14" t="s">
        <v>71</v>
      </c>
      <c r="AY843" s="221" t="s">
        <v>208</v>
      </c>
    </row>
    <row r="844" spans="1:65" s="14" customFormat="1" ht="11.25">
      <c r="B844" s="211"/>
      <c r="C844" s="212"/>
      <c r="D844" s="194" t="s">
        <v>221</v>
      </c>
      <c r="E844" s="213" t="s">
        <v>18</v>
      </c>
      <c r="F844" s="214" t="s">
        <v>1048</v>
      </c>
      <c r="G844" s="212"/>
      <c r="H844" s="215">
        <v>19.8</v>
      </c>
      <c r="I844" s="216"/>
      <c r="J844" s="212"/>
      <c r="K844" s="212"/>
      <c r="L844" s="217"/>
      <c r="M844" s="218"/>
      <c r="N844" s="219"/>
      <c r="O844" s="219"/>
      <c r="P844" s="219"/>
      <c r="Q844" s="219"/>
      <c r="R844" s="219"/>
      <c r="S844" s="219"/>
      <c r="T844" s="219"/>
      <c r="U844" s="220"/>
      <c r="AT844" s="221" t="s">
        <v>221</v>
      </c>
      <c r="AU844" s="221" t="s">
        <v>80</v>
      </c>
      <c r="AV844" s="14" t="s">
        <v>80</v>
      </c>
      <c r="AW844" s="14" t="s">
        <v>33</v>
      </c>
      <c r="AX844" s="14" t="s">
        <v>71</v>
      </c>
      <c r="AY844" s="221" t="s">
        <v>208</v>
      </c>
    </row>
    <row r="845" spans="1:65" s="14" customFormat="1" ht="11.25">
      <c r="B845" s="211"/>
      <c r="C845" s="212"/>
      <c r="D845" s="194" t="s">
        <v>221</v>
      </c>
      <c r="E845" s="213" t="s">
        <v>18</v>
      </c>
      <c r="F845" s="214" t="s">
        <v>1051</v>
      </c>
      <c r="G845" s="212"/>
      <c r="H845" s="215">
        <v>23.85</v>
      </c>
      <c r="I845" s="216"/>
      <c r="J845" s="212"/>
      <c r="K845" s="212"/>
      <c r="L845" s="217"/>
      <c r="M845" s="218"/>
      <c r="N845" s="219"/>
      <c r="O845" s="219"/>
      <c r="P845" s="219"/>
      <c r="Q845" s="219"/>
      <c r="R845" s="219"/>
      <c r="S845" s="219"/>
      <c r="T845" s="219"/>
      <c r="U845" s="220"/>
      <c r="AT845" s="221" t="s">
        <v>221</v>
      </c>
      <c r="AU845" s="221" t="s">
        <v>80</v>
      </c>
      <c r="AV845" s="14" t="s">
        <v>80</v>
      </c>
      <c r="AW845" s="14" t="s">
        <v>33</v>
      </c>
      <c r="AX845" s="14" t="s">
        <v>71</v>
      </c>
      <c r="AY845" s="221" t="s">
        <v>208</v>
      </c>
    </row>
    <row r="846" spans="1:65" s="14" customFormat="1" ht="11.25">
      <c r="B846" s="211"/>
      <c r="C846" s="212"/>
      <c r="D846" s="194" t="s">
        <v>221</v>
      </c>
      <c r="E846" s="213" t="s">
        <v>18</v>
      </c>
      <c r="F846" s="214" t="s">
        <v>1054</v>
      </c>
      <c r="G846" s="212"/>
      <c r="H846" s="215">
        <v>199.85</v>
      </c>
      <c r="I846" s="216"/>
      <c r="J846" s="212"/>
      <c r="K846" s="212"/>
      <c r="L846" s="217"/>
      <c r="M846" s="218"/>
      <c r="N846" s="219"/>
      <c r="O846" s="219"/>
      <c r="P846" s="219"/>
      <c r="Q846" s="219"/>
      <c r="R846" s="219"/>
      <c r="S846" s="219"/>
      <c r="T846" s="219"/>
      <c r="U846" s="220"/>
      <c r="AT846" s="221" t="s">
        <v>221</v>
      </c>
      <c r="AU846" s="221" t="s">
        <v>80</v>
      </c>
      <c r="AV846" s="14" t="s">
        <v>80</v>
      </c>
      <c r="AW846" s="14" t="s">
        <v>33</v>
      </c>
      <c r="AX846" s="14" t="s">
        <v>71</v>
      </c>
      <c r="AY846" s="221" t="s">
        <v>208</v>
      </c>
    </row>
    <row r="847" spans="1:65" s="14" customFormat="1" ht="11.25">
      <c r="B847" s="211"/>
      <c r="C847" s="212"/>
      <c r="D847" s="194" t="s">
        <v>221</v>
      </c>
      <c r="E847" s="213" t="s">
        <v>18</v>
      </c>
      <c r="F847" s="214" t="s">
        <v>1057</v>
      </c>
      <c r="G847" s="212"/>
      <c r="H847" s="215">
        <v>35.71</v>
      </c>
      <c r="I847" s="216"/>
      <c r="J847" s="212"/>
      <c r="K847" s="212"/>
      <c r="L847" s="217"/>
      <c r="M847" s="218"/>
      <c r="N847" s="219"/>
      <c r="O847" s="219"/>
      <c r="P847" s="219"/>
      <c r="Q847" s="219"/>
      <c r="R847" s="219"/>
      <c r="S847" s="219"/>
      <c r="T847" s="219"/>
      <c r="U847" s="220"/>
      <c r="AT847" s="221" t="s">
        <v>221</v>
      </c>
      <c r="AU847" s="221" t="s">
        <v>80</v>
      </c>
      <c r="AV847" s="14" t="s">
        <v>80</v>
      </c>
      <c r="AW847" s="14" t="s">
        <v>33</v>
      </c>
      <c r="AX847" s="14" t="s">
        <v>71</v>
      </c>
      <c r="AY847" s="221" t="s">
        <v>208</v>
      </c>
    </row>
    <row r="848" spans="1:65" s="14" customFormat="1" ht="11.25">
      <c r="B848" s="211"/>
      <c r="C848" s="212"/>
      <c r="D848" s="194" t="s">
        <v>221</v>
      </c>
      <c r="E848" s="213" t="s">
        <v>18</v>
      </c>
      <c r="F848" s="214" t="s">
        <v>1042</v>
      </c>
      <c r="G848" s="212"/>
      <c r="H848" s="215">
        <v>11.7</v>
      </c>
      <c r="I848" s="216"/>
      <c r="J848" s="212"/>
      <c r="K848" s="212"/>
      <c r="L848" s="217"/>
      <c r="M848" s="218"/>
      <c r="N848" s="219"/>
      <c r="O848" s="219"/>
      <c r="P848" s="219"/>
      <c r="Q848" s="219"/>
      <c r="R848" s="219"/>
      <c r="S848" s="219"/>
      <c r="T848" s="219"/>
      <c r="U848" s="220"/>
      <c r="AT848" s="221" t="s">
        <v>221</v>
      </c>
      <c r="AU848" s="221" t="s">
        <v>80</v>
      </c>
      <c r="AV848" s="14" t="s">
        <v>80</v>
      </c>
      <c r="AW848" s="14" t="s">
        <v>33</v>
      </c>
      <c r="AX848" s="14" t="s">
        <v>71</v>
      </c>
      <c r="AY848" s="221" t="s">
        <v>208</v>
      </c>
    </row>
    <row r="849" spans="1:65" s="16" customFormat="1" ht="11.25">
      <c r="B849" s="233"/>
      <c r="C849" s="234"/>
      <c r="D849" s="194" t="s">
        <v>221</v>
      </c>
      <c r="E849" s="235" t="s">
        <v>18</v>
      </c>
      <c r="F849" s="236" t="s">
        <v>247</v>
      </c>
      <c r="G849" s="234"/>
      <c r="H849" s="237">
        <v>327.38</v>
      </c>
      <c r="I849" s="238"/>
      <c r="J849" s="234"/>
      <c r="K849" s="234"/>
      <c r="L849" s="239"/>
      <c r="M849" s="240"/>
      <c r="N849" s="241"/>
      <c r="O849" s="241"/>
      <c r="P849" s="241"/>
      <c r="Q849" s="241"/>
      <c r="R849" s="241"/>
      <c r="S849" s="241"/>
      <c r="T849" s="241"/>
      <c r="U849" s="242"/>
      <c r="AT849" s="243" t="s">
        <v>221</v>
      </c>
      <c r="AU849" s="243" t="s">
        <v>80</v>
      </c>
      <c r="AV849" s="16" t="s">
        <v>89</v>
      </c>
      <c r="AW849" s="16" t="s">
        <v>33</v>
      </c>
      <c r="AX849" s="16" t="s">
        <v>76</v>
      </c>
      <c r="AY849" s="243" t="s">
        <v>208</v>
      </c>
    </row>
    <row r="850" spans="1:65" s="14" customFormat="1" ht="11.25">
      <c r="B850" s="211"/>
      <c r="C850" s="212"/>
      <c r="D850" s="194" t="s">
        <v>221</v>
      </c>
      <c r="E850" s="212"/>
      <c r="F850" s="214" t="s">
        <v>1691</v>
      </c>
      <c r="G850" s="212"/>
      <c r="H850" s="215">
        <v>379.76</v>
      </c>
      <c r="I850" s="216"/>
      <c r="J850" s="212"/>
      <c r="K850" s="212"/>
      <c r="L850" s="217"/>
      <c r="M850" s="218"/>
      <c r="N850" s="219"/>
      <c r="O850" s="219"/>
      <c r="P850" s="219"/>
      <c r="Q850" s="219"/>
      <c r="R850" s="219"/>
      <c r="S850" s="219"/>
      <c r="T850" s="219"/>
      <c r="U850" s="220"/>
      <c r="AT850" s="221" t="s">
        <v>221</v>
      </c>
      <c r="AU850" s="221" t="s">
        <v>80</v>
      </c>
      <c r="AV850" s="14" t="s">
        <v>80</v>
      </c>
      <c r="AW850" s="14" t="s">
        <v>4</v>
      </c>
      <c r="AX850" s="14" t="s">
        <v>76</v>
      </c>
      <c r="AY850" s="221" t="s">
        <v>208</v>
      </c>
    </row>
    <row r="851" spans="1:65" s="2" customFormat="1" ht="49.15" customHeight="1">
      <c r="A851" s="38"/>
      <c r="B851" s="39"/>
      <c r="C851" s="249" t="s">
        <v>1692</v>
      </c>
      <c r="D851" s="249" t="s">
        <v>1397</v>
      </c>
      <c r="E851" s="250" t="s">
        <v>1693</v>
      </c>
      <c r="F851" s="251" t="s">
        <v>1694</v>
      </c>
      <c r="G851" s="252" t="s">
        <v>129</v>
      </c>
      <c r="H851" s="253">
        <v>379.76</v>
      </c>
      <c r="I851" s="254"/>
      <c r="J851" s="253">
        <f>ROUND(I851*H851,2)</f>
        <v>0</v>
      </c>
      <c r="K851" s="251" t="s">
        <v>215</v>
      </c>
      <c r="L851" s="255"/>
      <c r="M851" s="256" t="s">
        <v>18</v>
      </c>
      <c r="N851" s="257" t="s">
        <v>42</v>
      </c>
      <c r="O851" s="68"/>
      <c r="P851" s="190">
        <f>O851*H851</f>
        <v>0</v>
      </c>
      <c r="Q851" s="190">
        <v>5.3E-3</v>
      </c>
      <c r="R851" s="190">
        <f>Q851*H851</f>
        <v>2.0127280000000001</v>
      </c>
      <c r="S851" s="190">
        <v>0</v>
      </c>
      <c r="T851" s="190">
        <f>S851*H851</f>
        <v>0</v>
      </c>
      <c r="U851" s="191" t="s">
        <v>18</v>
      </c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R851" s="192" t="s">
        <v>545</v>
      </c>
      <c r="AT851" s="192" t="s">
        <v>1397</v>
      </c>
      <c r="AU851" s="192" t="s">
        <v>80</v>
      </c>
      <c r="AY851" s="21" t="s">
        <v>208</v>
      </c>
      <c r="BE851" s="193">
        <f>IF(N851="základní",J851,0)</f>
        <v>0</v>
      </c>
      <c r="BF851" s="193">
        <f>IF(N851="snížená",J851,0)</f>
        <v>0</v>
      </c>
      <c r="BG851" s="193">
        <f>IF(N851="zákl. přenesená",J851,0)</f>
        <v>0</v>
      </c>
      <c r="BH851" s="193">
        <f>IF(N851="sníž. přenesená",J851,0)</f>
        <v>0</v>
      </c>
      <c r="BI851" s="193">
        <f>IF(N851="nulová",J851,0)</f>
        <v>0</v>
      </c>
      <c r="BJ851" s="21" t="s">
        <v>76</v>
      </c>
      <c r="BK851" s="193">
        <f>ROUND(I851*H851,2)</f>
        <v>0</v>
      </c>
      <c r="BL851" s="21" t="s">
        <v>343</v>
      </c>
      <c r="BM851" s="192" t="s">
        <v>1695</v>
      </c>
    </row>
    <row r="852" spans="1:65" s="2" customFormat="1" ht="29.25">
      <c r="A852" s="38"/>
      <c r="B852" s="39"/>
      <c r="C852" s="40"/>
      <c r="D852" s="194" t="s">
        <v>217</v>
      </c>
      <c r="E852" s="40"/>
      <c r="F852" s="195" t="s">
        <v>1694</v>
      </c>
      <c r="G852" s="40"/>
      <c r="H852" s="40"/>
      <c r="I852" s="196"/>
      <c r="J852" s="40"/>
      <c r="K852" s="40"/>
      <c r="L852" s="43"/>
      <c r="M852" s="197"/>
      <c r="N852" s="198"/>
      <c r="O852" s="68"/>
      <c r="P852" s="68"/>
      <c r="Q852" s="68"/>
      <c r="R852" s="68"/>
      <c r="S852" s="68"/>
      <c r="T852" s="68"/>
      <c r="U852" s="69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T852" s="21" t="s">
        <v>217</v>
      </c>
      <c r="AU852" s="21" t="s">
        <v>80</v>
      </c>
    </row>
    <row r="853" spans="1:65" s="14" customFormat="1" ht="11.25">
      <c r="B853" s="211"/>
      <c r="C853" s="212"/>
      <c r="D853" s="194" t="s">
        <v>221</v>
      </c>
      <c r="E853" s="213" t="s">
        <v>18</v>
      </c>
      <c r="F853" s="214" t="s">
        <v>1045</v>
      </c>
      <c r="G853" s="212"/>
      <c r="H853" s="215">
        <v>36.47</v>
      </c>
      <c r="I853" s="216"/>
      <c r="J853" s="212"/>
      <c r="K853" s="212"/>
      <c r="L853" s="217"/>
      <c r="M853" s="218"/>
      <c r="N853" s="219"/>
      <c r="O853" s="219"/>
      <c r="P853" s="219"/>
      <c r="Q853" s="219"/>
      <c r="R853" s="219"/>
      <c r="S853" s="219"/>
      <c r="T853" s="219"/>
      <c r="U853" s="220"/>
      <c r="AT853" s="221" t="s">
        <v>221</v>
      </c>
      <c r="AU853" s="221" t="s">
        <v>80</v>
      </c>
      <c r="AV853" s="14" t="s">
        <v>80</v>
      </c>
      <c r="AW853" s="14" t="s">
        <v>33</v>
      </c>
      <c r="AX853" s="14" t="s">
        <v>71</v>
      </c>
      <c r="AY853" s="221" t="s">
        <v>208</v>
      </c>
    </row>
    <row r="854" spans="1:65" s="14" customFormat="1" ht="11.25">
      <c r="B854" s="211"/>
      <c r="C854" s="212"/>
      <c r="D854" s="194" t="s">
        <v>221</v>
      </c>
      <c r="E854" s="213" t="s">
        <v>18</v>
      </c>
      <c r="F854" s="214" t="s">
        <v>1048</v>
      </c>
      <c r="G854" s="212"/>
      <c r="H854" s="215">
        <v>19.8</v>
      </c>
      <c r="I854" s="216"/>
      <c r="J854" s="212"/>
      <c r="K854" s="212"/>
      <c r="L854" s="217"/>
      <c r="M854" s="218"/>
      <c r="N854" s="219"/>
      <c r="O854" s="219"/>
      <c r="P854" s="219"/>
      <c r="Q854" s="219"/>
      <c r="R854" s="219"/>
      <c r="S854" s="219"/>
      <c r="T854" s="219"/>
      <c r="U854" s="220"/>
      <c r="AT854" s="221" t="s">
        <v>221</v>
      </c>
      <c r="AU854" s="221" t="s">
        <v>80</v>
      </c>
      <c r="AV854" s="14" t="s">
        <v>80</v>
      </c>
      <c r="AW854" s="14" t="s">
        <v>33</v>
      </c>
      <c r="AX854" s="14" t="s">
        <v>71</v>
      </c>
      <c r="AY854" s="221" t="s">
        <v>208</v>
      </c>
    </row>
    <row r="855" spans="1:65" s="14" customFormat="1" ht="11.25">
      <c r="B855" s="211"/>
      <c r="C855" s="212"/>
      <c r="D855" s="194" t="s">
        <v>221</v>
      </c>
      <c r="E855" s="213" t="s">
        <v>18</v>
      </c>
      <c r="F855" s="214" t="s">
        <v>1051</v>
      </c>
      <c r="G855" s="212"/>
      <c r="H855" s="215">
        <v>23.85</v>
      </c>
      <c r="I855" s="216"/>
      <c r="J855" s="212"/>
      <c r="K855" s="212"/>
      <c r="L855" s="217"/>
      <c r="M855" s="218"/>
      <c r="N855" s="219"/>
      <c r="O855" s="219"/>
      <c r="P855" s="219"/>
      <c r="Q855" s="219"/>
      <c r="R855" s="219"/>
      <c r="S855" s="219"/>
      <c r="T855" s="219"/>
      <c r="U855" s="220"/>
      <c r="AT855" s="221" t="s">
        <v>221</v>
      </c>
      <c r="AU855" s="221" t="s">
        <v>80</v>
      </c>
      <c r="AV855" s="14" t="s">
        <v>80</v>
      </c>
      <c r="AW855" s="14" t="s">
        <v>33</v>
      </c>
      <c r="AX855" s="14" t="s">
        <v>71</v>
      </c>
      <c r="AY855" s="221" t="s">
        <v>208</v>
      </c>
    </row>
    <row r="856" spans="1:65" s="14" customFormat="1" ht="11.25">
      <c r="B856" s="211"/>
      <c r="C856" s="212"/>
      <c r="D856" s="194" t="s">
        <v>221</v>
      </c>
      <c r="E856" s="213" t="s">
        <v>18</v>
      </c>
      <c r="F856" s="214" t="s">
        <v>1054</v>
      </c>
      <c r="G856" s="212"/>
      <c r="H856" s="215">
        <v>199.85</v>
      </c>
      <c r="I856" s="216"/>
      <c r="J856" s="212"/>
      <c r="K856" s="212"/>
      <c r="L856" s="217"/>
      <c r="M856" s="218"/>
      <c r="N856" s="219"/>
      <c r="O856" s="219"/>
      <c r="P856" s="219"/>
      <c r="Q856" s="219"/>
      <c r="R856" s="219"/>
      <c r="S856" s="219"/>
      <c r="T856" s="219"/>
      <c r="U856" s="220"/>
      <c r="AT856" s="221" t="s">
        <v>221</v>
      </c>
      <c r="AU856" s="221" t="s">
        <v>80</v>
      </c>
      <c r="AV856" s="14" t="s">
        <v>80</v>
      </c>
      <c r="AW856" s="14" t="s">
        <v>33</v>
      </c>
      <c r="AX856" s="14" t="s">
        <v>71</v>
      </c>
      <c r="AY856" s="221" t="s">
        <v>208</v>
      </c>
    </row>
    <row r="857" spans="1:65" s="14" customFormat="1" ht="11.25">
      <c r="B857" s="211"/>
      <c r="C857" s="212"/>
      <c r="D857" s="194" t="s">
        <v>221</v>
      </c>
      <c r="E857" s="213" t="s">
        <v>18</v>
      </c>
      <c r="F857" s="214" t="s">
        <v>1057</v>
      </c>
      <c r="G857" s="212"/>
      <c r="H857" s="215">
        <v>35.71</v>
      </c>
      <c r="I857" s="216"/>
      <c r="J857" s="212"/>
      <c r="K857" s="212"/>
      <c r="L857" s="217"/>
      <c r="M857" s="218"/>
      <c r="N857" s="219"/>
      <c r="O857" s="219"/>
      <c r="P857" s="219"/>
      <c r="Q857" s="219"/>
      <c r="R857" s="219"/>
      <c r="S857" s="219"/>
      <c r="T857" s="219"/>
      <c r="U857" s="220"/>
      <c r="AT857" s="221" t="s">
        <v>221</v>
      </c>
      <c r="AU857" s="221" t="s">
        <v>80</v>
      </c>
      <c r="AV857" s="14" t="s">
        <v>80</v>
      </c>
      <c r="AW857" s="14" t="s">
        <v>33</v>
      </c>
      <c r="AX857" s="14" t="s">
        <v>71</v>
      </c>
      <c r="AY857" s="221" t="s">
        <v>208</v>
      </c>
    </row>
    <row r="858" spans="1:65" s="14" customFormat="1" ht="11.25">
      <c r="B858" s="211"/>
      <c r="C858" s="212"/>
      <c r="D858" s="194" t="s">
        <v>221</v>
      </c>
      <c r="E858" s="213" t="s">
        <v>18</v>
      </c>
      <c r="F858" s="214" t="s">
        <v>1042</v>
      </c>
      <c r="G858" s="212"/>
      <c r="H858" s="215">
        <v>11.7</v>
      </c>
      <c r="I858" s="216"/>
      <c r="J858" s="212"/>
      <c r="K858" s="212"/>
      <c r="L858" s="217"/>
      <c r="M858" s="218"/>
      <c r="N858" s="219"/>
      <c r="O858" s="219"/>
      <c r="P858" s="219"/>
      <c r="Q858" s="219"/>
      <c r="R858" s="219"/>
      <c r="S858" s="219"/>
      <c r="T858" s="219"/>
      <c r="U858" s="220"/>
      <c r="AT858" s="221" t="s">
        <v>221</v>
      </c>
      <c r="AU858" s="221" t="s">
        <v>80</v>
      </c>
      <c r="AV858" s="14" t="s">
        <v>80</v>
      </c>
      <c r="AW858" s="14" t="s">
        <v>33</v>
      </c>
      <c r="AX858" s="14" t="s">
        <v>71</v>
      </c>
      <c r="AY858" s="221" t="s">
        <v>208</v>
      </c>
    </row>
    <row r="859" spans="1:65" s="16" customFormat="1" ht="11.25">
      <c r="B859" s="233"/>
      <c r="C859" s="234"/>
      <c r="D859" s="194" t="s">
        <v>221</v>
      </c>
      <c r="E859" s="235" t="s">
        <v>18</v>
      </c>
      <c r="F859" s="236" t="s">
        <v>247</v>
      </c>
      <c r="G859" s="234"/>
      <c r="H859" s="237">
        <v>327.38</v>
      </c>
      <c r="I859" s="238"/>
      <c r="J859" s="234"/>
      <c r="K859" s="234"/>
      <c r="L859" s="239"/>
      <c r="M859" s="240"/>
      <c r="N859" s="241"/>
      <c r="O859" s="241"/>
      <c r="P859" s="241"/>
      <c r="Q859" s="241"/>
      <c r="R859" s="241"/>
      <c r="S859" s="241"/>
      <c r="T859" s="241"/>
      <c r="U859" s="242"/>
      <c r="AT859" s="243" t="s">
        <v>221</v>
      </c>
      <c r="AU859" s="243" t="s">
        <v>80</v>
      </c>
      <c r="AV859" s="16" t="s">
        <v>89</v>
      </c>
      <c r="AW859" s="16" t="s">
        <v>33</v>
      </c>
      <c r="AX859" s="16" t="s">
        <v>76</v>
      </c>
      <c r="AY859" s="243" t="s">
        <v>208</v>
      </c>
    </row>
    <row r="860" spans="1:65" s="14" customFormat="1" ht="11.25">
      <c r="B860" s="211"/>
      <c r="C860" s="212"/>
      <c r="D860" s="194" t="s">
        <v>221</v>
      </c>
      <c r="E860" s="212"/>
      <c r="F860" s="214" t="s">
        <v>1691</v>
      </c>
      <c r="G860" s="212"/>
      <c r="H860" s="215">
        <v>379.76</v>
      </c>
      <c r="I860" s="216"/>
      <c r="J860" s="212"/>
      <c r="K860" s="212"/>
      <c r="L860" s="217"/>
      <c r="M860" s="218"/>
      <c r="N860" s="219"/>
      <c r="O860" s="219"/>
      <c r="P860" s="219"/>
      <c r="Q860" s="219"/>
      <c r="R860" s="219"/>
      <c r="S860" s="219"/>
      <c r="T860" s="219"/>
      <c r="U860" s="220"/>
      <c r="AT860" s="221" t="s">
        <v>221</v>
      </c>
      <c r="AU860" s="221" t="s">
        <v>80</v>
      </c>
      <c r="AV860" s="14" t="s">
        <v>80</v>
      </c>
      <c r="AW860" s="14" t="s">
        <v>4</v>
      </c>
      <c r="AX860" s="14" t="s">
        <v>76</v>
      </c>
      <c r="AY860" s="221" t="s">
        <v>208</v>
      </c>
    </row>
    <row r="861" spans="1:65" s="2" customFormat="1" ht="24.2" customHeight="1">
      <c r="A861" s="38"/>
      <c r="B861" s="39"/>
      <c r="C861" s="182" t="s">
        <v>1696</v>
      </c>
      <c r="D861" s="182" t="s">
        <v>212</v>
      </c>
      <c r="E861" s="183" t="s">
        <v>1697</v>
      </c>
      <c r="F861" s="184" t="s">
        <v>1698</v>
      </c>
      <c r="G861" s="185" t="s">
        <v>548</v>
      </c>
      <c r="H861" s="186">
        <v>4.83</v>
      </c>
      <c r="I861" s="187"/>
      <c r="J861" s="186">
        <f>ROUND(I861*H861,2)</f>
        <v>0</v>
      </c>
      <c r="K861" s="184" t="s">
        <v>215</v>
      </c>
      <c r="L861" s="43"/>
      <c r="M861" s="188" t="s">
        <v>18</v>
      </c>
      <c r="N861" s="189" t="s">
        <v>42</v>
      </c>
      <c r="O861" s="68"/>
      <c r="P861" s="190">
        <f>O861*H861</f>
        <v>0</v>
      </c>
      <c r="Q861" s="190">
        <v>0</v>
      </c>
      <c r="R861" s="190">
        <f>Q861*H861</f>
        <v>0</v>
      </c>
      <c r="S861" s="190">
        <v>0</v>
      </c>
      <c r="T861" s="190">
        <f>S861*H861</f>
        <v>0</v>
      </c>
      <c r="U861" s="191" t="s">
        <v>18</v>
      </c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R861" s="192" t="s">
        <v>343</v>
      </c>
      <c r="AT861" s="192" t="s">
        <v>212</v>
      </c>
      <c r="AU861" s="192" t="s">
        <v>80</v>
      </c>
      <c r="AY861" s="21" t="s">
        <v>208</v>
      </c>
      <c r="BE861" s="193">
        <f>IF(N861="základní",J861,0)</f>
        <v>0</v>
      </c>
      <c r="BF861" s="193">
        <f>IF(N861="snížená",J861,0)</f>
        <v>0</v>
      </c>
      <c r="BG861" s="193">
        <f>IF(N861="zákl. přenesená",J861,0)</f>
        <v>0</v>
      </c>
      <c r="BH861" s="193">
        <f>IF(N861="sníž. přenesená",J861,0)</f>
        <v>0</v>
      </c>
      <c r="BI861" s="193">
        <f>IF(N861="nulová",J861,0)</f>
        <v>0</v>
      </c>
      <c r="BJ861" s="21" t="s">
        <v>76</v>
      </c>
      <c r="BK861" s="193">
        <f>ROUND(I861*H861,2)</f>
        <v>0</v>
      </c>
      <c r="BL861" s="21" t="s">
        <v>343</v>
      </c>
      <c r="BM861" s="192" t="s">
        <v>1699</v>
      </c>
    </row>
    <row r="862" spans="1:65" s="2" customFormat="1" ht="29.25">
      <c r="A862" s="38"/>
      <c r="B862" s="39"/>
      <c r="C862" s="40"/>
      <c r="D862" s="194" t="s">
        <v>217</v>
      </c>
      <c r="E862" s="40"/>
      <c r="F862" s="195" t="s">
        <v>1700</v>
      </c>
      <c r="G862" s="40"/>
      <c r="H862" s="40"/>
      <c r="I862" s="196"/>
      <c r="J862" s="40"/>
      <c r="K862" s="40"/>
      <c r="L862" s="43"/>
      <c r="M862" s="197"/>
      <c r="N862" s="198"/>
      <c r="O862" s="68"/>
      <c r="P862" s="68"/>
      <c r="Q862" s="68"/>
      <c r="R862" s="68"/>
      <c r="S862" s="68"/>
      <c r="T862" s="68"/>
      <c r="U862" s="69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T862" s="21" t="s">
        <v>217</v>
      </c>
      <c r="AU862" s="21" t="s">
        <v>80</v>
      </c>
    </row>
    <row r="863" spans="1:65" s="2" customFormat="1" ht="11.25">
      <c r="A863" s="38"/>
      <c r="B863" s="39"/>
      <c r="C863" s="40"/>
      <c r="D863" s="199" t="s">
        <v>219</v>
      </c>
      <c r="E863" s="40"/>
      <c r="F863" s="200" t="s">
        <v>1701</v>
      </c>
      <c r="G863" s="40"/>
      <c r="H863" s="40"/>
      <c r="I863" s="196"/>
      <c r="J863" s="40"/>
      <c r="K863" s="40"/>
      <c r="L863" s="43"/>
      <c r="M863" s="197"/>
      <c r="N863" s="198"/>
      <c r="O863" s="68"/>
      <c r="P863" s="68"/>
      <c r="Q863" s="68"/>
      <c r="R863" s="68"/>
      <c r="S863" s="68"/>
      <c r="T863" s="68"/>
      <c r="U863" s="69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T863" s="21" t="s">
        <v>219</v>
      </c>
      <c r="AU863" s="21" t="s">
        <v>80</v>
      </c>
    </row>
    <row r="864" spans="1:65" s="2" customFormat="1" ht="37.9" customHeight="1">
      <c r="A864" s="38"/>
      <c r="B864" s="39"/>
      <c r="C864" s="182" t="s">
        <v>1702</v>
      </c>
      <c r="D864" s="182" t="s">
        <v>212</v>
      </c>
      <c r="E864" s="183" t="s">
        <v>1703</v>
      </c>
      <c r="F864" s="184" t="s">
        <v>1704</v>
      </c>
      <c r="G864" s="185" t="s">
        <v>548</v>
      </c>
      <c r="H864" s="186">
        <v>4.83</v>
      </c>
      <c r="I864" s="187"/>
      <c r="J864" s="186">
        <f>ROUND(I864*H864,2)</f>
        <v>0</v>
      </c>
      <c r="K864" s="184" t="s">
        <v>215</v>
      </c>
      <c r="L864" s="43"/>
      <c r="M864" s="188" t="s">
        <v>18</v>
      </c>
      <c r="N864" s="189" t="s">
        <v>42</v>
      </c>
      <c r="O864" s="68"/>
      <c r="P864" s="190">
        <f>O864*H864</f>
        <v>0</v>
      </c>
      <c r="Q864" s="190">
        <v>0</v>
      </c>
      <c r="R864" s="190">
        <f>Q864*H864</f>
        <v>0</v>
      </c>
      <c r="S864" s="190">
        <v>0</v>
      </c>
      <c r="T864" s="190">
        <f>S864*H864</f>
        <v>0</v>
      </c>
      <c r="U864" s="191" t="s">
        <v>18</v>
      </c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R864" s="192" t="s">
        <v>343</v>
      </c>
      <c r="AT864" s="192" t="s">
        <v>212</v>
      </c>
      <c r="AU864" s="192" t="s">
        <v>80</v>
      </c>
      <c r="AY864" s="21" t="s">
        <v>208</v>
      </c>
      <c r="BE864" s="193">
        <f>IF(N864="základní",J864,0)</f>
        <v>0</v>
      </c>
      <c r="BF864" s="193">
        <f>IF(N864="snížená",J864,0)</f>
        <v>0</v>
      </c>
      <c r="BG864" s="193">
        <f>IF(N864="zákl. přenesená",J864,0)</f>
        <v>0</v>
      </c>
      <c r="BH864" s="193">
        <f>IF(N864="sníž. přenesená",J864,0)</f>
        <v>0</v>
      </c>
      <c r="BI864" s="193">
        <f>IF(N864="nulová",J864,0)</f>
        <v>0</v>
      </c>
      <c r="BJ864" s="21" t="s">
        <v>76</v>
      </c>
      <c r="BK864" s="193">
        <f>ROUND(I864*H864,2)</f>
        <v>0</v>
      </c>
      <c r="BL864" s="21" t="s">
        <v>343</v>
      </c>
      <c r="BM864" s="192" t="s">
        <v>1705</v>
      </c>
    </row>
    <row r="865" spans="1:65" s="2" customFormat="1" ht="48.75">
      <c r="A865" s="38"/>
      <c r="B865" s="39"/>
      <c r="C865" s="40"/>
      <c r="D865" s="194" t="s">
        <v>217</v>
      </c>
      <c r="E865" s="40"/>
      <c r="F865" s="195" t="s">
        <v>1706</v>
      </c>
      <c r="G865" s="40"/>
      <c r="H865" s="40"/>
      <c r="I865" s="196"/>
      <c r="J865" s="40"/>
      <c r="K865" s="40"/>
      <c r="L865" s="43"/>
      <c r="M865" s="197"/>
      <c r="N865" s="198"/>
      <c r="O865" s="68"/>
      <c r="P865" s="68"/>
      <c r="Q865" s="68"/>
      <c r="R865" s="68"/>
      <c r="S865" s="68"/>
      <c r="T865" s="68"/>
      <c r="U865" s="69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T865" s="21" t="s">
        <v>217</v>
      </c>
      <c r="AU865" s="21" t="s">
        <v>80</v>
      </c>
    </row>
    <row r="866" spans="1:65" s="2" customFormat="1" ht="11.25">
      <c r="A866" s="38"/>
      <c r="B866" s="39"/>
      <c r="C866" s="40"/>
      <c r="D866" s="199" t="s">
        <v>219</v>
      </c>
      <c r="E866" s="40"/>
      <c r="F866" s="200" t="s">
        <v>1707</v>
      </c>
      <c r="G866" s="40"/>
      <c r="H866" s="40"/>
      <c r="I866" s="196"/>
      <c r="J866" s="40"/>
      <c r="K866" s="40"/>
      <c r="L866" s="43"/>
      <c r="M866" s="197"/>
      <c r="N866" s="198"/>
      <c r="O866" s="68"/>
      <c r="P866" s="68"/>
      <c r="Q866" s="68"/>
      <c r="R866" s="68"/>
      <c r="S866" s="68"/>
      <c r="T866" s="68"/>
      <c r="U866" s="69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T866" s="21" t="s">
        <v>219</v>
      </c>
      <c r="AU866" s="21" t="s">
        <v>80</v>
      </c>
    </row>
    <row r="867" spans="1:65" s="12" customFormat="1" ht="22.9" customHeight="1">
      <c r="B867" s="166"/>
      <c r="C867" s="167"/>
      <c r="D867" s="168" t="s">
        <v>70</v>
      </c>
      <c r="E867" s="180" t="s">
        <v>1708</v>
      </c>
      <c r="F867" s="180" t="s">
        <v>1709</v>
      </c>
      <c r="G867" s="167"/>
      <c r="H867" s="167"/>
      <c r="I867" s="170"/>
      <c r="J867" s="181">
        <f>BK867</f>
        <v>0</v>
      </c>
      <c r="K867" s="167"/>
      <c r="L867" s="172"/>
      <c r="M867" s="173"/>
      <c r="N867" s="174"/>
      <c r="O867" s="174"/>
      <c r="P867" s="175">
        <f>SUM(P868:P886)</f>
        <v>0</v>
      </c>
      <c r="Q867" s="174"/>
      <c r="R867" s="175">
        <f>SUM(R868:R886)</f>
        <v>0.12168</v>
      </c>
      <c r="S867" s="174"/>
      <c r="T867" s="175">
        <f>SUM(T868:T886)</f>
        <v>0</v>
      </c>
      <c r="U867" s="176"/>
      <c r="AR867" s="177" t="s">
        <v>80</v>
      </c>
      <c r="AT867" s="178" t="s">
        <v>70</v>
      </c>
      <c r="AU867" s="178" t="s">
        <v>76</v>
      </c>
      <c r="AY867" s="177" t="s">
        <v>208</v>
      </c>
      <c r="BK867" s="179">
        <f>SUM(BK868:BK886)</f>
        <v>0</v>
      </c>
    </row>
    <row r="868" spans="1:65" s="2" customFormat="1" ht="24.2" customHeight="1">
      <c r="A868" s="38"/>
      <c r="B868" s="39"/>
      <c r="C868" s="182" t="s">
        <v>1710</v>
      </c>
      <c r="D868" s="182" t="s">
        <v>212</v>
      </c>
      <c r="E868" s="183" t="s">
        <v>1711</v>
      </c>
      <c r="F868" s="184" t="s">
        <v>1712</v>
      </c>
      <c r="G868" s="185" t="s">
        <v>331</v>
      </c>
      <c r="H868" s="186">
        <v>24</v>
      </c>
      <c r="I868" s="187"/>
      <c r="J868" s="186">
        <f>ROUND(I868*H868,2)</f>
        <v>0</v>
      </c>
      <c r="K868" s="184" t="s">
        <v>215</v>
      </c>
      <c r="L868" s="43"/>
      <c r="M868" s="188" t="s">
        <v>18</v>
      </c>
      <c r="N868" s="189" t="s">
        <v>42</v>
      </c>
      <c r="O868" s="68"/>
      <c r="P868" s="190">
        <f>O868*H868</f>
        <v>0</v>
      </c>
      <c r="Q868" s="190">
        <v>5.0000000000000001E-4</v>
      </c>
      <c r="R868" s="190">
        <f>Q868*H868</f>
        <v>1.2E-2</v>
      </c>
      <c r="S868" s="190">
        <v>0</v>
      </c>
      <c r="T868" s="190">
        <f>S868*H868</f>
        <v>0</v>
      </c>
      <c r="U868" s="191" t="s">
        <v>18</v>
      </c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R868" s="192" t="s">
        <v>343</v>
      </c>
      <c r="AT868" s="192" t="s">
        <v>212</v>
      </c>
      <c r="AU868" s="192" t="s">
        <v>80</v>
      </c>
      <c r="AY868" s="21" t="s">
        <v>208</v>
      </c>
      <c r="BE868" s="193">
        <f>IF(N868="základní",J868,0)</f>
        <v>0</v>
      </c>
      <c r="BF868" s="193">
        <f>IF(N868="snížená",J868,0)</f>
        <v>0</v>
      </c>
      <c r="BG868" s="193">
        <f>IF(N868="zákl. přenesená",J868,0)</f>
        <v>0</v>
      </c>
      <c r="BH868" s="193">
        <f>IF(N868="sníž. přenesená",J868,0)</f>
        <v>0</v>
      </c>
      <c r="BI868" s="193">
        <f>IF(N868="nulová",J868,0)</f>
        <v>0</v>
      </c>
      <c r="BJ868" s="21" t="s">
        <v>76</v>
      </c>
      <c r="BK868" s="193">
        <f>ROUND(I868*H868,2)</f>
        <v>0</v>
      </c>
      <c r="BL868" s="21" t="s">
        <v>343</v>
      </c>
      <c r="BM868" s="192" t="s">
        <v>1713</v>
      </c>
    </row>
    <row r="869" spans="1:65" s="2" customFormat="1" ht="19.5">
      <c r="A869" s="38"/>
      <c r="B869" s="39"/>
      <c r="C869" s="40"/>
      <c r="D869" s="194" t="s">
        <v>217</v>
      </c>
      <c r="E869" s="40"/>
      <c r="F869" s="195" t="s">
        <v>1714</v>
      </c>
      <c r="G869" s="40"/>
      <c r="H869" s="40"/>
      <c r="I869" s="196"/>
      <c r="J869" s="40"/>
      <c r="K869" s="40"/>
      <c r="L869" s="43"/>
      <c r="M869" s="197"/>
      <c r="N869" s="198"/>
      <c r="O869" s="68"/>
      <c r="P869" s="68"/>
      <c r="Q869" s="68"/>
      <c r="R869" s="68"/>
      <c r="S869" s="68"/>
      <c r="T869" s="68"/>
      <c r="U869" s="69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T869" s="21" t="s">
        <v>217</v>
      </c>
      <c r="AU869" s="21" t="s">
        <v>80</v>
      </c>
    </row>
    <row r="870" spans="1:65" s="2" customFormat="1" ht="11.25">
      <c r="A870" s="38"/>
      <c r="B870" s="39"/>
      <c r="C870" s="40"/>
      <c r="D870" s="199" t="s">
        <v>219</v>
      </c>
      <c r="E870" s="40"/>
      <c r="F870" s="200" t="s">
        <v>1715</v>
      </c>
      <c r="G870" s="40"/>
      <c r="H870" s="40"/>
      <c r="I870" s="196"/>
      <c r="J870" s="40"/>
      <c r="K870" s="40"/>
      <c r="L870" s="43"/>
      <c r="M870" s="197"/>
      <c r="N870" s="198"/>
      <c r="O870" s="68"/>
      <c r="P870" s="68"/>
      <c r="Q870" s="68"/>
      <c r="R870" s="68"/>
      <c r="S870" s="68"/>
      <c r="T870" s="68"/>
      <c r="U870" s="69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T870" s="21" t="s">
        <v>219</v>
      </c>
      <c r="AU870" s="21" t="s">
        <v>80</v>
      </c>
    </row>
    <row r="871" spans="1:65" s="14" customFormat="1" ht="11.25">
      <c r="B871" s="211"/>
      <c r="C871" s="212"/>
      <c r="D871" s="194" t="s">
        <v>221</v>
      </c>
      <c r="E871" s="213" t="s">
        <v>18</v>
      </c>
      <c r="F871" s="214" t="s">
        <v>1716</v>
      </c>
      <c r="G871" s="212"/>
      <c r="H871" s="215">
        <v>24</v>
      </c>
      <c r="I871" s="216"/>
      <c r="J871" s="212"/>
      <c r="K871" s="212"/>
      <c r="L871" s="217"/>
      <c r="M871" s="218"/>
      <c r="N871" s="219"/>
      <c r="O871" s="219"/>
      <c r="P871" s="219"/>
      <c r="Q871" s="219"/>
      <c r="R871" s="219"/>
      <c r="S871" s="219"/>
      <c r="T871" s="219"/>
      <c r="U871" s="220"/>
      <c r="AT871" s="221" t="s">
        <v>221</v>
      </c>
      <c r="AU871" s="221" t="s">
        <v>80</v>
      </c>
      <c r="AV871" s="14" t="s">
        <v>80</v>
      </c>
      <c r="AW871" s="14" t="s">
        <v>33</v>
      </c>
      <c r="AX871" s="14" t="s">
        <v>76</v>
      </c>
      <c r="AY871" s="221" t="s">
        <v>208</v>
      </c>
    </row>
    <row r="872" spans="1:65" s="2" customFormat="1" ht="24.2" customHeight="1">
      <c r="A872" s="38"/>
      <c r="B872" s="39"/>
      <c r="C872" s="249" t="s">
        <v>1717</v>
      </c>
      <c r="D872" s="249" t="s">
        <v>1397</v>
      </c>
      <c r="E872" s="250" t="s">
        <v>1718</v>
      </c>
      <c r="F872" s="251" t="s">
        <v>1719</v>
      </c>
      <c r="G872" s="252" t="s">
        <v>331</v>
      </c>
      <c r="H872" s="253">
        <v>24</v>
      </c>
      <c r="I872" s="254"/>
      <c r="J872" s="253">
        <f>ROUND(I872*H872,2)</f>
        <v>0</v>
      </c>
      <c r="K872" s="251" t="s">
        <v>215</v>
      </c>
      <c r="L872" s="255"/>
      <c r="M872" s="256" t="s">
        <v>18</v>
      </c>
      <c r="N872" s="257" t="s">
        <v>42</v>
      </c>
      <c r="O872" s="68"/>
      <c r="P872" s="190">
        <f>O872*H872</f>
        <v>0</v>
      </c>
      <c r="Q872" s="190">
        <v>3.65E-3</v>
      </c>
      <c r="R872" s="190">
        <f>Q872*H872</f>
        <v>8.7599999999999997E-2</v>
      </c>
      <c r="S872" s="190">
        <v>0</v>
      </c>
      <c r="T872" s="190">
        <f>S872*H872</f>
        <v>0</v>
      </c>
      <c r="U872" s="191" t="s">
        <v>18</v>
      </c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R872" s="192" t="s">
        <v>545</v>
      </c>
      <c r="AT872" s="192" t="s">
        <v>1397</v>
      </c>
      <c r="AU872" s="192" t="s">
        <v>80</v>
      </c>
      <c r="AY872" s="21" t="s">
        <v>208</v>
      </c>
      <c r="BE872" s="193">
        <f>IF(N872="základní",J872,0)</f>
        <v>0</v>
      </c>
      <c r="BF872" s="193">
        <f>IF(N872="snížená",J872,0)</f>
        <v>0</v>
      </c>
      <c r="BG872" s="193">
        <f>IF(N872="zákl. přenesená",J872,0)</f>
        <v>0</v>
      </c>
      <c r="BH872" s="193">
        <f>IF(N872="sníž. přenesená",J872,0)</f>
        <v>0</v>
      </c>
      <c r="BI872" s="193">
        <f>IF(N872="nulová",J872,0)</f>
        <v>0</v>
      </c>
      <c r="BJ872" s="21" t="s">
        <v>76</v>
      </c>
      <c r="BK872" s="193">
        <f>ROUND(I872*H872,2)</f>
        <v>0</v>
      </c>
      <c r="BL872" s="21" t="s">
        <v>343</v>
      </c>
      <c r="BM872" s="192" t="s">
        <v>1720</v>
      </c>
    </row>
    <row r="873" spans="1:65" s="2" customFormat="1" ht="11.25">
      <c r="A873" s="38"/>
      <c r="B873" s="39"/>
      <c r="C873" s="40"/>
      <c r="D873" s="194" t="s">
        <v>217</v>
      </c>
      <c r="E873" s="40"/>
      <c r="F873" s="195" t="s">
        <v>1719</v>
      </c>
      <c r="G873" s="40"/>
      <c r="H873" s="40"/>
      <c r="I873" s="196"/>
      <c r="J873" s="40"/>
      <c r="K873" s="40"/>
      <c r="L873" s="43"/>
      <c r="M873" s="197"/>
      <c r="N873" s="198"/>
      <c r="O873" s="68"/>
      <c r="P873" s="68"/>
      <c r="Q873" s="68"/>
      <c r="R873" s="68"/>
      <c r="S873" s="68"/>
      <c r="T873" s="68"/>
      <c r="U873" s="69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T873" s="21" t="s">
        <v>217</v>
      </c>
      <c r="AU873" s="21" t="s">
        <v>80</v>
      </c>
    </row>
    <row r="874" spans="1:65" s="14" customFormat="1" ht="11.25">
      <c r="B874" s="211"/>
      <c r="C874" s="212"/>
      <c r="D874" s="194" t="s">
        <v>221</v>
      </c>
      <c r="E874" s="213" t="s">
        <v>18</v>
      </c>
      <c r="F874" s="214" t="s">
        <v>89</v>
      </c>
      <c r="G874" s="212"/>
      <c r="H874" s="215">
        <v>4</v>
      </c>
      <c r="I874" s="216"/>
      <c r="J874" s="212"/>
      <c r="K874" s="212"/>
      <c r="L874" s="217"/>
      <c r="M874" s="218"/>
      <c r="N874" s="219"/>
      <c r="O874" s="219"/>
      <c r="P874" s="219"/>
      <c r="Q874" s="219"/>
      <c r="R874" s="219"/>
      <c r="S874" s="219"/>
      <c r="T874" s="219"/>
      <c r="U874" s="220"/>
      <c r="AT874" s="221" t="s">
        <v>221</v>
      </c>
      <c r="AU874" s="221" t="s">
        <v>80</v>
      </c>
      <c r="AV874" s="14" t="s">
        <v>80</v>
      </c>
      <c r="AW874" s="14" t="s">
        <v>33</v>
      </c>
      <c r="AX874" s="14" t="s">
        <v>71</v>
      </c>
      <c r="AY874" s="221" t="s">
        <v>208</v>
      </c>
    </row>
    <row r="875" spans="1:65" s="14" customFormat="1" ht="11.25">
      <c r="B875" s="211"/>
      <c r="C875" s="212"/>
      <c r="D875" s="194" t="s">
        <v>221</v>
      </c>
      <c r="E875" s="213" t="s">
        <v>18</v>
      </c>
      <c r="F875" s="214" t="s">
        <v>1716</v>
      </c>
      <c r="G875" s="212"/>
      <c r="H875" s="215">
        <v>24</v>
      </c>
      <c r="I875" s="216"/>
      <c r="J875" s="212"/>
      <c r="K875" s="212"/>
      <c r="L875" s="217"/>
      <c r="M875" s="218"/>
      <c r="N875" s="219"/>
      <c r="O875" s="219"/>
      <c r="P875" s="219"/>
      <c r="Q875" s="219"/>
      <c r="R875" s="219"/>
      <c r="S875" s="219"/>
      <c r="T875" s="219"/>
      <c r="U875" s="220"/>
      <c r="AT875" s="221" t="s">
        <v>221</v>
      </c>
      <c r="AU875" s="221" t="s">
        <v>80</v>
      </c>
      <c r="AV875" s="14" t="s">
        <v>80</v>
      </c>
      <c r="AW875" s="14" t="s">
        <v>33</v>
      </c>
      <c r="AX875" s="14" t="s">
        <v>76</v>
      </c>
      <c r="AY875" s="221" t="s">
        <v>208</v>
      </c>
    </row>
    <row r="876" spans="1:65" s="2" customFormat="1" ht="21.75" customHeight="1">
      <c r="A876" s="38"/>
      <c r="B876" s="39"/>
      <c r="C876" s="182" t="s">
        <v>250</v>
      </c>
      <c r="D876" s="182" t="s">
        <v>212</v>
      </c>
      <c r="E876" s="183" t="s">
        <v>1721</v>
      </c>
      <c r="F876" s="184" t="s">
        <v>1722</v>
      </c>
      <c r="G876" s="185" t="s">
        <v>331</v>
      </c>
      <c r="H876" s="186">
        <v>24</v>
      </c>
      <c r="I876" s="187"/>
      <c r="J876" s="186">
        <f>ROUND(I876*H876,2)</f>
        <v>0</v>
      </c>
      <c r="K876" s="184" t="s">
        <v>215</v>
      </c>
      <c r="L876" s="43"/>
      <c r="M876" s="188" t="s">
        <v>18</v>
      </c>
      <c r="N876" s="189" t="s">
        <v>42</v>
      </c>
      <c r="O876" s="68"/>
      <c r="P876" s="190">
        <f>O876*H876</f>
        <v>0</v>
      </c>
      <c r="Q876" s="190">
        <v>0</v>
      </c>
      <c r="R876" s="190">
        <f>Q876*H876</f>
        <v>0</v>
      </c>
      <c r="S876" s="190">
        <v>0</v>
      </c>
      <c r="T876" s="190">
        <f>S876*H876</f>
        <v>0</v>
      </c>
      <c r="U876" s="191" t="s">
        <v>18</v>
      </c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R876" s="192" t="s">
        <v>343</v>
      </c>
      <c r="AT876" s="192" t="s">
        <v>212</v>
      </c>
      <c r="AU876" s="192" t="s">
        <v>80</v>
      </c>
      <c r="AY876" s="21" t="s">
        <v>208</v>
      </c>
      <c r="BE876" s="193">
        <f>IF(N876="základní",J876,0)</f>
        <v>0</v>
      </c>
      <c r="BF876" s="193">
        <f>IF(N876="snížená",J876,0)</f>
        <v>0</v>
      </c>
      <c r="BG876" s="193">
        <f>IF(N876="zákl. přenesená",J876,0)</f>
        <v>0</v>
      </c>
      <c r="BH876" s="193">
        <f>IF(N876="sníž. přenesená",J876,0)</f>
        <v>0</v>
      </c>
      <c r="BI876" s="193">
        <f>IF(N876="nulová",J876,0)</f>
        <v>0</v>
      </c>
      <c r="BJ876" s="21" t="s">
        <v>76</v>
      </c>
      <c r="BK876" s="193">
        <f>ROUND(I876*H876,2)</f>
        <v>0</v>
      </c>
      <c r="BL876" s="21" t="s">
        <v>343</v>
      </c>
      <c r="BM876" s="192" t="s">
        <v>1723</v>
      </c>
    </row>
    <row r="877" spans="1:65" s="2" customFormat="1" ht="29.25">
      <c r="A877" s="38"/>
      <c r="B877" s="39"/>
      <c r="C877" s="40"/>
      <c r="D877" s="194" t="s">
        <v>217</v>
      </c>
      <c r="E877" s="40"/>
      <c r="F877" s="195" t="s">
        <v>1724</v>
      </c>
      <c r="G877" s="40"/>
      <c r="H877" s="40"/>
      <c r="I877" s="196"/>
      <c r="J877" s="40"/>
      <c r="K877" s="40"/>
      <c r="L877" s="43"/>
      <c r="M877" s="197"/>
      <c r="N877" s="198"/>
      <c r="O877" s="68"/>
      <c r="P877" s="68"/>
      <c r="Q877" s="68"/>
      <c r="R877" s="68"/>
      <c r="S877" s="68"/>
      <c r="T877" s="68"/>
      <c r="U877" s="69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T877" s="21" t="s">
        <v>217</v>
      </c>
      <c r="AU877" s="21" t="s">
        <v>80</v>
      </c>
    </row>
    <row r="878" spans="1:65" s="2" customFormat="1" ht="11.25">
      <c r="A878" s="38"/>
      <c r="B878" s="39"/>
      <c r="C878" s="40"/>
      <c r="D878" s="199" t="s">
        <v>219</v>
      </c>
      <c r="E878" s="40"/>
      <c r="F878" s="200" t="s">
        <v>1725</v>
      </c>
      <c r="G878" s="40"/>
      <c r="H878" s="40"/>
      <c r="I878" s="196"/>
      <c r="J878" s="40"/>
      <c r="K878" s="40"/>
      <c r="L878" s="43"/>
      <c r="M878" s="197"/>
      <c r="N878" s="198"/>
      <c r="O878" s="68"/>
      <c r="P878" s="68"/>
      <c r="Q878" s="68"/>
      <c r="R878" s="68"/>
      <c r="S878" s="68"/>
      <c r="T878" s="68"/>
      <c r="U878" s="69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T878" s="21" t="s">
        <v>219</v>
      </c>
      <c r="AU878" s="21" t="s">
        <v>80</v>
      </c>
    </row>
    <row r="879" spans="1:65" s="14" customFormat="1" ht="11.25">
      <c r="B879" s="211"/>
      <c r="C879" s="212"/>
      <c r="D879" s="194" t="s">
        <v>221</v>
      </c>
      <c r="E879" s="213" t="s">
        <v>18</v>
      </c>
      <c r="F879" s="214" t="s">
        <v>1716</v>
      </c>
      <c r="G879" s="212"/>
      <c r="H879" s="215">
        <v>24</v>
      </c>
      <c r="I879" s="216"/>
      <c r="J879" s="212"/>
      <c r="K879" s="212"/>
      <c r="L879" s="217"/>
      <c r="M879" s="218"/>
      <c r="N879" s="219"/>
      <c r="O879" s="219"/>
      <c r="P879" s="219"/>
      <c r="Q879" s="219"/>
      <c r="R879" s="219"/>
      <c r="S879" s="219"/>
      <c r="T879" s="219"/>
      <c r="U879" s="220"/>
      <c r="AT879" s="221" t="s">
        <v>221</v>
      </c>
      <c r="AU879" s="221" t="s">
        <v>80</v>
      </c>
      <c r="AV879" s="14" t="s">
        <v>80</v>
      </c>
      <c r="AW879" s="14" t="s">
        <v>33</v>
      </c>
      <c r="AX879" s="14" t="s">
        <v>76</v>
      </c>
      <c r="AY879" s="221" t="s">
        <v>208</v>
      </c>
    </row>
    <row r="880" spans="1:65" s="2" customFormat="1" ht="21.75" customHeight="1">
      <c r="A880" s="38"/>
      <c r="B880" s="39"/>
      <c r="C880" s="182" t="s">
        <v>1582</v>
      </c>
      <c r="D880" s="182" t="s">
        <v>212</v>
      </c>
      <c r="E880" s="183" t="s">
        <v>1726</v>
      </c>
      <c r="F880" s="184" t="s">
        <v>1727</v>
      </c>
      <c r="G880" s="185" t="s">
        <v>402</v>
      </c>
      <c r="H880" s="186">
        <v>24</v>
      </c>
      <c r="I880" s="187"/>
      <c r="J880" s="186">
        <f>ROUND(I880*H880,2)</f>
        <v>0</v>
      </c>
      <c r="K880" s="184" t="s">
        <v>215</v>
      </c>
      <c r="L880" s="43"/>
      <c r="M880" s="188" t="s">
        <v>18</v>
      </c>
      <c r="N880" s="189" t="s">
        <v>42</v>
      </c>
      <c r="O880" s="68"/>
      <c r="P880" s="190">
        <f>O880*H880</f>
        <v>0</v>
      </c>
      <c r="Q880" s="190">
        <v>9.2000000000000003E-4</v>
      </c>
      <c r="R880" s="190">
        <f>Q880*H880</f>
        <v>2.2080000000000002E-2</v>
      </c>
      <c r="S880" s="190">
        <v>0</v>
      </c>
      <c r="T880" s="190">
        <f>S880*H880</f>
        <v>0</v>
      </c>
      <c r="U880" s="191" t="s">
        <v>18</v>
      </c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R880" s="192" t="s">
        <v>343</v>
      </c>
      <c r="AT880" s="192" t="s">
        <v>212</v>
      </c>
      <c r="AU880" s="192" t="s">
        <v>80</v>
      </c>
      <c r="AY880" s="21" t="s">
        <v>208</v>
      </c>
      <c r="BE880" s="193">
        <f>IF(N880="základní",J880,0)</f>
        <v>0</v>
      </c>
      <c r="BF880" s="193">
        <f>IF(N880="snížená",J880,0)</f>
        <v>0</v>
      </c>
      <c r="BG880" s="193">
        <f>IF(N880="zákl. přenesená",J880,0)</f>
        <v>0</v>
      </c>
      <c r="BH880" s="193">
        <f>IF(N880="sníž. přenesená",J880,0)</f>
        <v>0</v>
      </c>
      <c r="BI880" s="193">
        <f>IF(N880="nulová",J880,0)</f>
        <v>0</v>
      </c>
      <c r="BJ880" s="21" t="s">
        <v>76</v>
      </c>
      <c r="BK880" s="193">
        <f>ROUND(I880*H880,2)</f>
        <v>0</v>
      </c>
      <c r="BL880" s="21" t="s">
        <v>343</v>
      </c>
      <c r="BM880" s="192" t="s">
        <v>1728</v>
      </c>
    </row>
    <row r="881" spans="1:65" s="2" customFormat="1" ht="19.5">
      <c r="A881" s="38"/>
      <c r="B881" s="39"/>
      <c r="C881" s="40"/>
      <c r="D881" s="194" t="s">
        <v>217</v>
      </c>
      <c r="E881" s="40"/>
      <c r="F881" s="195" t="s">
        <v>1729</v>
      </c>
      <c r="G881" s="40"/>
      <c r="H881" s="40"/>
      <c r="I881" s="196"/>
      <c r="J881" s="40"/>
      <c r="K881" s="40"/>
      <c r="L881" s="43"/>
      <c r="M881" s="197"/>
      <c r="N881" s="198"/>
      <c r="O881" s="68"/>
      <c r="P881" s="68"/>
      <c r="Q881" s="68"/>
      <c r="R881" s="68"/>
      <c r="S881" s="68"/>
      <c r="T881" s="68"/>
      <c r="U881" s="69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T881" s="21" t="s">
        <v>217</v>
      </c>
      <c r="AU881" s="21" t="s">
        <v>80</v>
      </c>
    </row>
    <row r="882" spans="1:65" s="2" customFormat="1" ht="11.25">
      <c r="A882" s="38"/>
      <c r="B882" s="39"/>
      <c r="C882" s="40"/>
      <c r="D882" s="199" t="s">
        <v>219</v>
      </c>
      <c r="E882" s="40"/>
      <c r="F882" s="200" t="s">
        <v>1730</v>
      </c>
      <c r="G882" s="40"/>
      <c r="H882" s="40"/>
      <c r="I882" s="196"/>
      <c r="J882" s="40"/>
      <c r="K882" s="40"/>
      <c r="L882" s="43"/>
      <c r="M882" s="197"/>
      <c r="N882" s="198"/>
      <c r="O882" s="68"/>
      <c r="P882" s="68"/>
      <c r="Q882" s="68"/>
      <c r="R882" s="68"/>
      <c r="S882" s="68"/>
      <c r="T882" s="68"/>
      <c r="U882" s="69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T882" s="21" t="s">
        <v>219</v>
      </c>
      <c r="AU882" s="21" t="s">
        <v>80</v>
      </c>
    </row>
    <row r="883" spans="1:65" s="14" customFormat="1" ht="11.25">
      <c r="B883" s="211"/>
      <c r="C883" s="212"/>
      <c r="D883" s="194" t="s">
        <v>221</v>
      </c>
      <c r="E883" s="213" t="s">
        <v>18</v>
      </c>
      <c r="F883" s="214" t="s">
        <v>1731</v>
      </c>
      <c r="G883" s="212"/>
      <c r="H883" s="215">
        <v>24</v>
      </c>
      <c r="I883" s="216"/>
      <c r="J883" s="212"/>
      <c r="K883" s="212"/>
      <c r="L883" s="217"/>
      <c r="M883" s="218"/>
      <c r="N883" s="219"/>
      <c r="O883" s="219"/>
      <c r="P883" s="219"/>
      <c r="Q883" s="219"/>
      <c r="R883" s="219"/>
      <c r="S883" s="219"/>
      <c r="T883" s="219"/>
      <c r="U883" s="220"/>
      <c r="AT883" s="221" t="s">
        <v>221</v>
      </c>
      <c r="AU883" s="221" t="s">
        <v>80</v>
      </c>
      <c r="AV883" s="14" t="s">
        <v>80</v>
      </c>
      <c r="AW883" s="14" t="s">
        <v>33</v>
      </c>
      <c r="AX883" s="14" t="s">
        <v>76</v>
      </c>
      <c r="AY883" s="221" t="s">
        <v>208</v>
      </c>
    </row>
    <row r="884" spans="1:65" s="2" customFormat="1" ht="24.2" customHeight="1">
      <c r="A884" s="38"/>
      <c r="B884" s="39"/>
      <c r="C884" s="182" t="s">
        <v>257</v>
      </c>
      <c r="D884" s="182" t="s">
        <v>212</v>
      </c>
      <c r="E884" s="183" t="s">
        <v>1732</v>
      </c>
      <c r="F884" s="184" t="s">
        <v>1733</v>
      </c>
      <c r="G884" s="185" t="s">
        <v>752</v>
      </c>
      <c r="H884" s="187"/>
      <c r="I884" s="187"/>
      <c r="J884" s="186">
        <f>ROUND(I884*H884,2)</f>
        <v>0</v>
      </c>
      <c r="K884" s="184" t="s">
        <v>215</v>
      </c>
      <c r="L884" s="43"/>
      <c r="M884" s="188" t="s">
        <v>18</v>
      </c>
      <c r="N884" s="189" t="s">
        <v>42</v>
      </c>
      <c r="O884" s="68"/>
      <c r="P884" s="190">
        <f>O884*H884</f>
        <v>0</v>
      </c>
      <c r="Q884" s="190">
        <v>0</v>
      </c>
      <c r="R884" s="190">
        <f>Q884*H884</f>
        <v>0</v>
      </c>
      <c r="S884" s="190">
        <v>0</v>
      </c>
      <c r="T884" s="190">
        <f>S884*H884</f>
        <v>0</v>
      </c>
      <c r="U884" s="191" t="s">
        <v>18</v>
      </c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R884" s="192" t="s">
        <v>343</v>
      </c>
      <c r="AT884" s="192" t="s">
        <v>212</v>
      </c>
      <c r="AU884" s="192" t="s">
        <v>80</v>
      </c>
      <c r="AY884" s="21" t="s">
        <v>208</v>
      </c>
      <c r="BE884" s="193">
        <f>IF(N884="základní",J884,0)</f>
        <v>0</v>
      </c>
      <c r="BF884" s="193">
        <f>IF(N884="snížená",J884,0)</f>
        <v>0</v>
      </c>
      <c r="BG884" s="193">
        <f>IF(N884="zákl. přenesená",J884,0)</f>
        <v>0</v>
      </c>
      <c r="BH884" s="193">
        <f>IF(N884="sníž. přenesená",J884,0)</f>
        <v>0</v>
      </c>
      <c r="BI884" s="193">
        <f>IF(N884="nulová",J884,0)</f>
        <v>0</v>
      </c>
      <c r="BJ884" s="21" t="s">
        <v>76</v>
      </c>
      <c r="BK884" s="193">
        <f>ROUND(I884*H884,2)</f>
        <v>0</v>
      </c>
      <c r="BL884" s="21" t="s">
        <v>343</v>
      </c>
      <c r="BM884" s="192" t="s">
        <v>1734</v>
      </c>
    </row>
    <row r="885" spans="1:65" s="2" customFormat="1" ht="29.25">
      <c r="A885" s="38"/>
      <c r="B885" s="39"/>
      <c r="C885" s="40"/>
      <c r="D885" s="194" t="s">
        <v>217</v>
      </c>
      <c r="E885" s="40"/>
      <c r="F885" s="195" t="s">
        <v>1735</v>
      </c>
      <c r="G885" s="40"/>
      <c r="H885" s="40"/>
      <c r="I885" s="196"/>
      <c r="J885" s="40"/>
      <c r="K885" s="40"/>
      <c r="L885" s="43"/>
      <c r="M885" s="197"/>
      <c r="N885" s="198"/>
      <c r="O885" s="68"/>
      <c r="P885" s="68"/>
      <c r="Q885" s="68"/>
      <c r="R885" s="68"/>
      <c r="S885" s="68"/>
      <c r="T885" s="68"/>
      <c r="U885" s="69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T885" s="21" t="s">
        <v>217</v>
      </c>
      <c r="AU885" s="21" t="s">
        <v>80</v>
      </c>
    </row>
    <row r="886" spans="1:65" s="2" customFormat="1" ht="11.25">
      <c r="A886" s="38"/>
      <c r="B886" s="39"/>
      <c r="C886" s="40"/>
      <c r="D886" s="199" t="s">
        <v>219</v>
      </c>
      <c r="E886" s="40"/>
      <c r="F886" s="200" t="s">
        <v>1736</v>
      </c>
      <c r="G886" s="40"/>
      <c r="H886" s="40"/>
      <c r="I886" s="196"/>
      <c r="J886" s="40"/>
      <c r="K886" s="40"/>
      <c r="L886" s="43"/>
      <c r="M886" s="197"/>
      <c r="N886" s="198"/>
      <c r="O886" s="68"/>
      <c r="P886" s="68"/>
      <c r="Q886" s="68"/>
      <c r="R886" s="68"/>
      <c r="S886" s="68"/>
      <c r="T886" s="68"/>
      <c r="U886" s="69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T886" s="21" t="s">
        <v>219</v>
      </c>
      <c r="AU886" s="21" t="s">
        <v>80</v>
      </c>
    </row>
    <row r="887" spans="1:65" s="12" customFormat="1" ht="22.9" customHeight="1">
      <c r="B887" s="166"/>
      <c r="C887" s="167"/>
      <c r="D887" s="168" t="s">
        <v>70</v>
      </c>
      <c r="E887" s="180" t="s">
        <v>718</v>
      </c>
      <c r="F887" s="180" t="s">
        <v>719</v>
      </c>
      <c r="G887" s="167"/>
      <c r="H887" s="167"/>
      <c r="I887" s="170"/>
      <c r="J887" s="181">
        <f>BK887</f>
        <v>0</v>
      </c>
      <c r="K887" s="167"/>
      <c r="L887" s="172"/>
      <c r="M887" s="173"/>
      <c r="N887" s="174"/>
      <c r="O887" s="174"/>
      <c r="P887" s="175">
        <f>SUM(P888:P905)</f>
        <v>0</v>
      </c>
      <c r="Q887" s="174"/>
      <c r="R887" s="175">
        <f>SUM(R888:R905)</f>
        <v>2.6520000000000002E-2</v>
      </c>
      <c r="S887" s="174"/>
      <c r="T887" s="175">
        <f>SUM(T888:T905)</f>
        <v>0</v>
      </c>
      <c r="U887" s="176"/>
      <c r="AR887" s="177" t="s">
        <v>80</v>
      </c>
      <c r="AT887" s="178" t="s">
        <v>70</v>
      </c>
      <c r="AU887" s="178" t="s">
        <v>76</v>
      </c>
      <c r="AY887" s="177" t="s">
        <v>208</v>
      </c>
      <c r="BK887" s="179">
        <f>SUM(BK888:BK905)</f>
        <v>0</v>
      </c>
    </row>
    <row r="888" spans="1:65" s="2" customFormat="1" ht="24.2" customHeight="1">
      <c r="A888" s="38"/>
      <c r="B888" s="39"/>
      <c r="C888" s="182" t="s">
        <v>410</v>
      </c>
      <c r="D888" s="182" t="s">
        <v>212</v>
      </c>
      <c r="E888" s="183" t="s">
        <v>1737</v>
      </c>
      <c r="F888" s="184" t="s">
        <v>1738</v>
      </c>
      <c r="G888" s="185" t="s">
        <v>402</v>
      </c>
      <c r="H888" s="186">
        <v>34</v>
      </c>
      <c r="I888" s="187"/>
      <c r="J888" s="186">
        <f>ROUND(I888*H888,2)</f>
        <v>0</v>
      </c>
      <c r="K888" s="184" t="s">
        <v>215</v>
      </c>
      <c r="L888" s="43"/>
      <c r="M888" s="188" t="s">
        <v>18</v>
      </c>
      <c r="N888" s="189" t="s">
        <v>42</v>
      </c>
      <c r="O888" s="68"/>
      <c r="P888" s="190">
        <f>O888*H888</f>
        <v>0</v>
      </c>
      <c r="Q888" s="190">
        <v>9.0000000000000006E-5</v>
      </c>
      <c r="R888" s="190">
        <f>Q888*H888</f>
        <v>3.0600000000000002E-3</v>
      </c>
      <c r="S888" s="190">
        <v>0</v>
      </c>
      <c r="T888" s="190">
        <f>S888*H888</f>
        <v>0</v>
      </c>
      <c r="U888" s="191" t="s">
        <v>18</v>
      </c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R888" s="192" t="s">
        <v>343</v>
      </c>
      <c r="AT888" s="192" t="s">
        <v>212</v>
      </c>
      <c r="AU888" s="192" t="s">
        <v>80</v>
      </c>
      <c r="AY888" s="21" t="s">
        <v>208</v>
      </c>
      <c r="BE888" s="193">
        <f>IF(N888="základní",J888,0)</f>
        <v>0</v>
      </c>
      <c r="BF888" s="193">
        <f>IF(N888="snížená",J888,0)</f>
        <v>0</v>
      </c>
      <c r="BG888" s="193">
        <f>IF(N888="zákl. přenesená",J888,0)</f>
        <v>0</v>
      </c>
      <c r="BH888" s="193">
        <f>IF(N888="sníž. přenesená",J888,0)</f>
        <v>0</v>
      </c>
      <c r="BI888" s="193">
        <f>IF(N888="nulová",J888,0)</f>
        <v>0</v>
      </c>
      <c r="BJ888" s="21" t="s">
        <v>76</v>
      </c>
      <c r="BK888" s="193">
        <f>ROUND(I888*H888,2)</f>
        <v>0</v>
      </c>
      <c r="BL888" s="21" t="s">
        <v>343</v>
      </c>
      <c r="BM888" s="192" t="s">
        <v>1739</v>
      </c>
    </row>
    <row r="889" spans="1:65" s="2" customFormat="1" ht="19.5">
      <c r="A889" s="38"/>
      <c r="B889" s="39"/>
      <c r="C889" s="40"/>
      <c r="D889" s="194" t="s">
        <v>217</v>
      </c>
      <c r="E889" s="40"/>
      <c r="F889" s="195" t="s">
        <v>1740</v>
      </c>
      <c r="G889" s="40"/>
      <c r="H889" s="40"/>
      <c r="I889" s="196"/>
      <c r="J889" s="40"/>
      <c r="K889" s="40"/>
      <c r="L889" s="43"/>
      <c r="M889" s="197"/>
      <c r="N889" s="198"/>
      <c r="O889" s="68"/>
      <c r="P889" s="68"/>
      <c r="Q889" s="68"/>
      <c r="R889" s="68"/>
      <c r="S889" s="68"/>
      <c r="T889" s="68"/>
      <c r="U889" s="69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T889" s="21" t="s">
        <v>217</v>
      </c>
      <c r="AU889" s="21" t="s">
        <v>80</v>
      </c>
    </row>
    <row r="890" spans="1:65" s="2" customFormat="1" ht="11.25">
      <c r="A890" s="38"/>
      <c r="B890" s="39"/>
      <c r="C890" s="40"/>
      <c r="D890" s="199" t="s">
        <v>219</v>
      </c>
      <c r="E890" s="40"/>
      <c r="F890" s="200" t="s">
        <v>1741</v>
      </c>
      <c r="G890" s="40"/>
      <c r="H890" s="40"/>
      <c r="I890" s="196"/>
      <c r="J890" s="40"/>
      <c r="K890" s="40"/>
      <c r="L890" s="43"/>
      <c r="M890" s="197"/>
      <c r="N890" s="198"/>
      <c r="O890" s="68"/>
      <c r="P890" s="68"/>
      <c r="Q890" s="68"/>
      <c r="R890" s="68"/>
      <c r="S890" s="68"/>
      <c r="T890" s="68"/>
      <c r="U890" s="69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T890" s="21" t="s">
        <v>219</v>
      </c>
      <c r="AU890" s="21" t="s">
        <v>80</v>
      </c>
    </row>
    <row r="891" spans="1:65" s="14" customFormat="1" ht="11.25">
      <c r="B891" s="211"/>
      <c r="C891" s="212"/>
      <c r="D891" s="194" t="s">
        <v>221</v>
      </c>
      <c r="E891" s="213" t="s">
        <v>18</v>
      </c>
      <c r="F891" s="214" t="s">
        <v>558</v>
      </c>
      <c r="G891" s="212"/>
      <c r="H891" s="215">
        <v>34</v>
      </c>
      <c r="I891" s="216"/>
      <c r="J891" s="212"/>
      <c r="K891" s="212"/>
      <c r="L891" s="217"/>
      <c r="M891" s="218"/>
      <c r="N891" s="219"/>
      <c r="O891" s="219"/>
      <c r="P891" s="219"/>
      <c r="Q891" s="219"/>
      <c r="R891" s="219"/>
      <c r="S891" s="219"/>
      <c r="T891" s="219"/>
      <c r="U891" s="220"/>
      <c r="AT891" s="221" t="s">
        <v>221</v>
      </c>
      <c r="AU891" s="221" t="s">
        <v>80</v>
      </c>
      <c r="AV891" s="14" t="s">
        <v>80</v>
      </c>
      <c r="AW891" s="14" t="s">
        <v>33</v>
      </c>
      <c r="AX891" s="14" t="s">
        <v>76</v>
      </c>
      <c r="AY891" s="221" t="s">
        <v>208</v>
      </c>
    </row>
    <row r="892" spans="1:65" s="2" customFormat="1" ht="37.9" customHeight="1">
      <c r="A892" s="38"/>
      <c r="B892" s="39"/>
      <c r="C892" s="182" t="s">
        <v>1742</v>
      </c>
      <c r="D892" s="182" t="s">
        <v>212</v>
      </c>
      <c r="E892" s="183" t="s">
        <v>1743</v>
      </c>
      <c r="F892" s="184" t="s">
        <v>1744</v>
      </c>
      <c r="G892" s="185" t="s">
        <v>402</v>
      </c>
      <c r="H892" s="186">
        <v>34</v>
      </c>
      <c r="I892" s="187"/>
      <c r="J892" s="186">
        <f>ROUND(I892*H892,2)</f>
        <v>0</v>
      </c>
      <c r="K892" s="184" t="s">
        <v>215</v>
      </c>
      <c r="L892" s="43"/>
      <c r="M892" s="188" t="s">
        <v>18</v>
      </c>
      <c r="N892" s="189" t="s">
        <v>42</v>
      </c>
      <c r="O892" s="68"/>
      <c r="P892" s="190">
        <f>O892*H892</f>
        <v>0</v>
      </c>
      <c r="Q892" s="190">
        <v>2.5999999999999998E-4</v>
      </c>
      <c r="R892" s="190">
        <f>Q892*H892</f>
        <v>8.8399999999999989E-3</v>
      </c>
      <c r="S892" s="190">
        <v>0</v>
      </c>
      <c r="T892" s="190">
        <f>S892*H892</f>
        <v>0</v>
      </c>
      <c r="U892" s="191" t="s">
        <v>18</v>
      </c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R892" s="192" t="s">
        <v>343</v>
      </c>
      <c r="AT892" s="192" t="s">
        <v>212</v>
      </c>
      <c r="AU892" s="192" t="s">
        <v>80</v>
      </c>
      <c r="AY892" s="21" t="s">
        <v>208</v>
      </c>
      <c r="BE892" s="193">
        <f>IF(N892="základní",J892,0)</f>
        <v>0</v>
      </c>
      <c r="BF892" s="193">
        <f>IF(N892="snížená",J892,0)</f>
        <v>0</v>
      </c>
      <c r="BG892" s="193">
        <f>IF(N892="zákl. přenesená",J892,0)</f>
        <v>0</v>
      </c>
      <c r="BH892" s="193">
        <f>IF(N892="sníž. přenesená",J892,0)</f>
        <v>0</v>
      </c>
      <c r="BI892" s="193">
        <f>IF(N892="nulová",J892,0)</f>
        <v>0</v>
      </c>
      <c r="BJ892" s="21" t="s">
        <v>76</v>
      </c>
      <c r="BK892" s="193">
        <f>ROUND(I892*H892,2)</f>
        <v>0</v>
      </c>
      <c r="BL892" s="21" t="s">
        <v>343</v>
      </c>
      <c r="BM892" s="192" t="s">
        <v>1745</v>
      </c>
    </row>
    <row r="893" spans="1:65" s="2" customFormat="1" ht="29.25">
      <c r="A893" s="38"/>
      <c r="B893" s="39"/>
      <c r="C893" s="40"/>
      <c r="D893" s="194" t="s">
        <v>217</v>
      </c>
      <c r="E893" s="40"/>
      <c r="F893" s="195" t="s">
        <v>1746</v>
      </c>
      <c r="G893" s="40"/>
      <c r="H893" s="40"/>
      <c r="I893" s="196"/>
      <c r="J893" s="40"/>
      <c r="K893" s="40"/>
      <c r="L893" s="43"/>
      <c r="M893" s="197"/>
      <c r="N893" s="198"/>
      <c r="O893" s="68"/>
      <c r="P893" s="68"/>
      <c r="Q893" s="68"/>
      <c r="R893" s="68"/>
      <c r="S893" s="68"/>
      <c r="T893" s="68"/>
      <c r="U893" s="69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T893" s="21" t="s">
        <v>217</v>
      </c>
      <c r="AU893" s="21" t="s">
        <v>80</v>
      </c>
    </row>
    <row r="894" spans="1:65" s="2" customFormat="1" ht="11.25">
      <c r="A894" s="38"/>
      <c r="B894" s="39"/>
      <c r="C894" s="40"/>
      <c r="D894" s="199" t="s">
        <v>219</v>
      </c>
      <c r="E894" s="40"/>
      <c r="F894" s="200" t="s">
        <v>1747</v>
      </c>
      <c r="G894" s="40"/>
      <c r="H894" s="40"/>
      <c r="I894" s="196"/>
      <c r="J894" s="40"/>
      <c r="K894" s="40"/>
      <c r="L894" s="43"/>
      <c r="M894" s="197"/>
      <c r="N894" s="198"/>
      <c r="O894" s="68"/>
      <c r="P894" s="68"/>
      <c r="Q894" s="68"/>
      <c r="R894" s="68"/>
      <c r="S894" s="68"/>
      <c r="T894" s="68"/>
      <c r="U894" s="69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T894" s="21" t="s">
        <v>219</v>
      </c>
      <c r="AU894" s="21" t="s">
        <v>80</v>
      </c>
    </row>
    <row r="895" spans="1:65" s="14" customFormat="1" ht="11.25">
      <c r="B895" s="211"/>
      <c r="C895" s="212"/>
      <c r="D895" s="194" t="s">
        <v>221</v>
      </c>
      <c r="E895" s="213" t="s">
        <v>18</v>
      </c>
      <c r="F895" s="214" t="s">
        <v>558</v>
      </c>
      <c r="G895" s="212"/>
      <c r="H895" s="215">
        <v>34</v>
      </c>
      <c r="I895" s="216"/>
      <c r="J895" s="212"/>
      <c r="K895" s="212"/>
      <c r="L895" s="217"/>
      <c r="M895" s="218"/>
      <c r="N895" s="219"/>
      <c r="O895" s="219"/>
      <c r="P895" s="219"/>
      <c r="Q895" s="219"/>
      <c r="R895" s="219"/>
      <c r="S895" s="219"/>
      <c r="T895" s="219"/>
      <c r="U895" s="220"/>
      <c r="AT895" s="221" t="s">
        <v>221</v>
      </c>
      <c r="AU895" s="221" t="s">
        <v>80</v>
      </c>
      <c r="AV895" s="14" t="s">
        <v>80</v>
      </c>
      <c r="AW895" s="14" t="s">
        <v>33</v>
      </c>
      <c r="AX895" s="14" t="s">
        <v>76</v>
      </c>
      <c r="AY895" s="221" t="s">
        <v>208</v>
      </c>
    </row>
    <row r="896" spans="1:65" s="2" customFormat="1" ht="24.2" customHeight="1">
      <c r="A896" s="38"/>
      <c r="B896" s="39"/>
      <c r="C896" s="182" t="s">
        <v>1748</v>
      </c>
      <c r="D896" s="182" t="s">
        <v>212</v>
      </c>
      <c r="E896" s="183" t="s">
        <v>1749</v>
      </c>
      <c r="F896" s="184" t="s">
        <v>1750</v>
      </c>
      <c r="G896" s="185" t="s">
        <v>402</v>
      </c>
      <c r="H896" s="186">
        <v>34</v>
      </c>
      <c r="I896" s="187"/>
      <c r="J896" s="186">
        <f>ROUND(I896*H896,2)</f>
        <v>0</v>
      </c>
      <c r="K896" s="184" t="s">
        <v>215</v>
      </c>
      <c r="L896" s="43"/>
      <c r="M896" s="188" t="s">
        <v>18</v>
      </c>
      <c r="N896" s="189" t="s">
        <v>42</v>
      </c>
      <c r="O896" s="68"/>
      <c r="P896" s="190">
        <f>O896*H896</f>
        <v>0</v>
      </c>
      <c r="Q896" s="190">
        <v>2.9E-4</v>
      </c>
      <c r="R896" s="190">
        <f>Q896*H896</f>
        <v>9.8600000000000007E-3</v>
      </c>
      <c r="S896" s="190">
        <v>0</v>
      </c>
      <c r="T896" s="190">
        <f>S896*H896</f>
        <v>0</v>
      </c>
      <c r="U896" s="191" t="s">
        <v>18</v>
      </c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R896" s="192" t="s">
        <v>343</v>
      </c>
      <c r="AT896" s="192" t="s">
        <v>212</v>
      </c>
      <c r="AU896" s="192" t="s">
        <v>80</v>
      </c>
      <c r="AY896" s="21" t="s">
        <v>208</v>
      </c>
      <c r="BE896" s="193">
        <f>IF(N896="základní",J896,0)</f>
        <v>0</v>
      </c>
      <c r="BF896" s="193">
        <f>IF(N896="snížená",J896,0)</f>
        <v>0</v>
      </c>
      <c r="BG896" s="193">
        <f>IF(N896="zákl. přenesená",J896,0)</f>
        <v>0</v>
      </c>
      <c r="BH896" s="193">
        <f>IF(N896="sníž. přenesená",J896,0)</f>
        <v>0</v>
      </c>
      <c r="BI896" s="193">
        <f>IF(N896="nulová",J896,0)</f>
        <v>0</v>
      </c>
      <c r="BJ896" s="21" t="s">
        <v>76</v>
      </c>
      <c r="BK896" s="193">
        <f>ROUND(I896*H896,2)</f>
        <v>0</v>
      </c>
      <c r="BL896" s="21" t="s">
        <v>343</v>
      </c>
      <c r="BM896" s="192" t="s">
        <v>1751</v>
      </c>
    </row>
    <row r="897" spans="1:65" s="2" customFormat="1" ht="19.5">
      <c r="A897" s="38"/>
      <c r="B897" s="39"/>
      <c r="C897" s="40"/>
      <c r="D897" s="194" t="s">
        <v>217</v>
      </c>
      <c r="E897" s="40"/>
      <c r="F897" s="195" t="s">
        <v>1752</v>
      </c>
      <c r="G897" s="40"/>
      <c r="H897" s="40"/>
      <c r="I897" s="196"/>
      <c r="J897" s="40"/>
      <c r="K897" s="40"/>
      <c r="L897" s="43"/>
      <c r="M897" s="197"/>
      <c r="N897" s="198"/>
      <c r="O897" s="68"/>
      <c r="P897" s="68"/>
      <c r="Q897" s="68"/>
      <c r="R897" s="68"/>
      <c r="S897" s="68"/>
      <c r="T897" s="68"/>
      <c r="U897" s="69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T897" s="21" t="s">
        <v>217</v>
      </c>
      <c r="AU897" s="21" t="s">
        <v>80</v>
      </c>
    </row>
    <row r="898" spans="1:65" s="2" customFormat="1" ht="11.25">
      <c r="A898" s="38"/>
      <c r="B898" s="39"/>
      <c r="C898" s="40"/>
      <c r="D898" s="199" t="s">
        <v>219</v>
      </c>
      <c r="E898" s="40"/>
      <c r="F898" s="200" t="s">
        <v>1753</v>
      </c>
      <c r="G898" s="40"/>
      <c r="H898" s="40"/>
      <c r="I898" s="196"/>
      <c r="J898" s="40"/>
      <c r="K898" s="40"/>
      <c r="L898" s="43"/>
      <c r="M898" s="197"/>
      <c r="N898" s="198"/>
      <c r="O898" s="68"/>
      <c r="P898" s="68"/>
      <c r="Q898" s="68"/>
      <c r="R898" s="68"/>
      <c r="S898" s="68"/>
      <c r="T898" s="68"/>
      <c r="U898" s="69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T898" s="21" t="s">
        <v>219</v>
      </c>
      <c r="AU898" s="21" t="s">
        <v>80</v>
      </c>
    </row>
    <row r="899" spans="1:65" s="14" customFormat="1" ht="11.25">
      <c r="B899" s="211"/>
      <c r="C899" s="212"/>
      <c r="D899" s="194" t="s">
        <v>221</v>
      </c>
      <c r="E899" s="213" t="s">
        <v>18</v>
      </c>
      <c r="F899" s="214" t="s">
        <v>558</v>
      </c>
      <c r="G899" s="212"/>
      <c r="H899" s="215">
        <v>34</v>
      </c>
      <c r="I899" s="216"/>
      <c r="J899" s="212"/>
      <c r="K899" s="212"/>
      <c r="L899" s="217"/>
      <c r="M899" s="218"/>
      <c r="N899" s="219"/>
      <c r="O899" s="219"/>
      <c r="P899" s="219"/>
      <c r="Q899" s="219"/>
      <c r="R899" s="219"/>
      <c r="S899" s="219"/>
      <c r="T899" s="219"/>
      <c r="U899" s="220"/>
      <c r="AT899" s="221" t="s">
        <v>221</v>
      </c>
      <c r="AU899" s="221" t="s">
        <v>80</v>
      </c>
      <c r="AV899" s="14" t="s">
        <v>80</v>
      </c>
      <c r="AW899" s="14" t="s">
        <v>33</v>
      </c>
      <c r="AX899" s="14" t="s">
        <v>76</v>
      </c>
      <c r="AY899" s="221" t="s">
        <v>208</v>
      </c>
    </row>
    <row r="900" spans="1:65" s="2" customFormat="1" ht="24.2" customHeight="1">
      <c r="A900" s="38"/>
      <c r="B900" s="39"/>
      <c r="C900" s="182" t="s">
        <v>1754</v>
      </c>
      <c r="D900" s="182" t="s">
        <v>212</v>
      </c>
      <c r="E900" s="183" t="s">
        <v>1755</v>
      </c>
      <c r="F900" s="184" t="s">
        <v>1756</v>
      </c>
      <c r="G900" s="185" t="s">
        <v>402</v>
      </c>
      <c r="H900" s="186">
        <v>34</v>
      </c>
      <c r="I900" s="187"/>
      <c r="J900" s="186">
        <f>ROUND(I900*H900,2)</f>
        <v>0</v>
      </c>
      <c r="K900" s="184" t="s">
        <v>215</v>
      </c>
      <c r="L900" s="43"/>
      <c r="M900" s="188" t="s">
        <v>18</v>
      </c>
      <c r="N900" s="189" t="s">
        <v>42</v>
      </c>
      <c r="O900" s="68"/>
      <c r="P900" s="190">
        <f>O900*H900</f>
        <v>0</v>
      </c>
      <c r="Q900" s="190">
        <v>1.3999999999999999E-4</v>
      </c>
      <c r="R900" s="190">
        <f>Q900*H900</f>
        <v>4.7599999999999995E-3</v>
      </c>
      <c r="S900" s="190">
        <v>0</v>
      </c>
      <c r="T900" s="190">
        <f>S900*H900</f>
        <v>0</v>
      </c>
      <c r="U900" s="191" t="s">
        <v>18</v>
      </c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R900" s="192" t="s">
        <v>343</v>
      </c>
      <c r="AT900" s="192" t="s">
        <v>212</v>
      </c>
      <c r="AU900" s="192" t="s">
        <v>80</v>
      </c>
      <c r="AY900" s="21" t="s">
        <v>208</v>
      </c>
      <c r="BE900" s="193">
        <f>IF(N900="základní",J900,0)</f>
        <v>0</v>
      </c>
      <c r="BF900" s="193">
        <f>IF(N900="snížená",J900,0)</f>
        <v>0</v>
      </c>
      <c r="BG900" s="193">
        <f>IF(N900="zákl. přenesená",J900,0)</f>
        <v>0</v>
      </c>
      <c r="BH900" s="193">
        <f>IF(N900="sníž. přenesená",J900,0)</f>
        <v>0</v>
      </c>
      <c r="BI900" s="193">
        <f>IF(N900="nulová",J900,0)</f>
        <v>0</v>
      </c>
      <c r="BJ900" s="21" t="s">
        <v>76</v>
      </c>
      <c r="BK900" s="193">
        <f>ROUND(I900*H900,2)</f>
        <v>0</v>
      </c>
      <c r="BL900" s="21" t="s">
        <v>343</v>
      </c>
      <c r="BM900" s="192" t="s">
        <v>1757</v>
      </c>
    </row>
    <row r="901" spans="1:65" s="2" customFormat="1" ht="19.5">
      <c r="A901" s="38"/>
      <c r="B901" s="39"/>
      <c r="C901" s="40"/>
      <c r="D901" s="194" t="s">
        <v>217</v>
      </c>
      <c r="E901" s="40"/>
      <c r="F901" s="195" t="s">
        <v>1758</v>
      </c>
      <c r="G901" s="40"/>
      <c r="H901" s="40"/>
      <c r="I901" s="196"/>
      <c r="J901" s="40"/>
      <c r="K901" s="40"/>
      <c r="L901" s="43"/>
      <c r="M901" s="197"/>
      <c r="N901" s="198"/>
      <c r="O901" s="68"/>
      <c r="P901" s="68"/>
      <c r="Q901" s="68"/>
      <c r="R901" s="68"/>
      <c r="S901" s="68"/>
      <c r="T901" s="68"/>
      <c r="U901" s="69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T901" s="21" t="s">
        <v>217</v>
      </c>
      <c r="AU901" s="21" t="s">
        <v>80</v>
      </c>
    </row>
    <row r="902" spans="1:65" s="2" customFormat="1" ht="11.25">
      <c r="A902" s="38"/>
      <c r="B902" s="39"/>
      <c r="C902" s="40"/>
      <c r="D902" s="199" t="s">
        <v>219</v>
      </c>
      <c r="E902" s="40"/>
      <c r="F902" s="200" t="s">
        <v>1759</v>
      </c>
      <c r="G902" s="40"/>
      <c r="H902" s="40"/>
      <c r="I902" s="196"/>
      <c r="J902" s="40"/>
      <c r="K902" s="40"/>
      <c r="L902" s="43"/>
      <c r="M902" s="197"/>
      <c r="N902" s="198"/>
      <c r="O902" s="68"/>
      <c r="P902" s="68"/>
      <c r="Q902" s="68"/>
      <c r="R902" s="68"/>
      <c r="S902" s="68"/>
      <c r="T902" s="68"/>
      <c r="U902" s="69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T902" s="21" t="s">
        <v>219</v>
      </c>
      <c r="AU902" s="21" t="s">
        <v>80</v>
      </c>
    </row>
    <row r="903" spans="1:65" s="2" customFormat="1" ht="24.2" customHeight="1">
      <c r="A903" s="38"/>
      <c r="B903" s="39"/>
      <c r="C903" s="182" t="s">
        <v>1760</v>
      </c>
      <c r="D903" s="182" t="s">
        <v>212</v>
      </c>
      <c r="E903" s="183" t="s">
        <v>1761</v>
      </c>
      <c r="F903" s="184" t="s">
        <v>1762</v>
      </c>
      <c r="G903" s="185" t="s">
        <v>752</v>
      </c>
      <c r="H903" s="187"/>
      <c r="I903" s="187"/>
      <c r="J903" s="186">
        <f>ROUND(I903*H903,2)</f>
        <v>0</v>
      </c>
      <c r="K903" s="184" t="s">
        <v>215</v>
      </c>
      <c r="L903" s="43"/>
      <c r="M903" s="188" t="s">
        <v>18</v>
      </c>
      <c r="N903" s="189" t="s">
        <v>42</v>
      </c>
      <c r="O903" s="68"/>
      <c r="P903" s="190">
        <f>O903*H903</f>
        <v>0</v>
      </c>
      <c r="Q903" s="190">
        <v>0</v>
      </c>
      <c r="R903" s="190">
        <f>Q903*H903</f>
        <v>0</v>
      </c>
      <c r="S903" s="190">
        <v>0</v>
      </c>
      <c r="T903" s="190">
        <f>S903*H903</f>
        <v>0</v>
      </c>
      <c r="U903" s="191" t="s">
        <v>18</v>
      </c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R903" s="192" t="s">
        <v>343</v>
      </c>
      <c r="AT903" s="192" t="s">
        <v>212</v>
      </c>
      <c r="AU903" s="192" t="s">
        <v>80</v>
      </c>
      <c r="AY903" s="21" t="s">
        <v>208</v>
      </c>
      <c r="BE903" s="193">
        <f>IF(N903="základní",J903,0)</f>
        <v>0</v>
      </c>
      <c r="BF903" s="193">
        <f>IF(N903="snížená",J903,0)</f>
        <v>0</v>
      </c>
      <c r="BG903" s="193">
        <f>IF(N903="zákl. přenesená",J903,0)</f>
        <v>0</v>
      </c>
      <c r="BH903" s="193">
        <f>IF(N903="sníž. přenesená",J903,0)</f>
        <v>0</v>
      </c>
      <c r="BI903" s="193">
        <f>IF(N903="nulová",J903,0)</f>
        <v>0</v>
      </c>
      <c r="BJ903" s="21" t="s">
        <v>76</v>
      </c>
      <c r="BK903" s="193">
        <f>ROUND(I903*H903,2)</f>
        <v>0</v>
      </c>
      <c r="BL903" s="21" t="s">
        <v>343</v>
      </c>
      <c r="BM903" s="192" t="s">
        <v>1763</v>
      </c>
    </row>
    <row r="904" spans="1:65" s="2" customFormat="1" ht="29.25">
      <c r="A904" s="38"/>
      <c r="B904" s="39"/>
      <c r="C904" s="40"/>
      <c r="D904" s="194" t="s">
        <v>217</v>
      </c>
      <c r="E904" s="40"/>
      <c r="F904" s="195" t="s">
        <v>1764</v>
      </c>
      <c r="G904" s="40"/>
      <c r="H904" s="40"/>
      <c r="I904" s="196"/>
      <c r="J904" s="40"/>
      <c r="K904" s="40"/>
      <c r="L904" s="43"/>
      <c r="M904" s="197"/>
      <c r="N904" s="198"/>
      <c r="O904" s="68"/>
      <c r="P904" s="68"/>
      <c r="Q904" s="68"/>
      <c r="R904" s="68"/>
      <c r="S904" s="68"/>
      <c r="T904" s="68"/>
      <c r="U904" s="69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T904" s="21" t="s">
        <v>217</v>
      </c>
      <c r="AU904" s="21" t="s">
        <v>80</v>
      </c>
    </row>
    <row r="905" spans="1:65" s="2" customFormat="1" ht="11.25">
      <c r="A905" s="38"/>
      <c r="B905" s="39"/>
      <c r="C905" s="40"/>
      <c r="D905" s="199" t="s">
        <v>219</v>
      </c>
      <c r="E905" s="40"/>
      <c r="F905" s="200" t="s">
        <v>1765</v>
      </c>
      <c r="G905" s="40"/>
      <c r="H905" s="40"/>
      <c r="I905" s="196"/>
      <c r="J905" s="40"/>
      <c r="K905" s="40"/>
      <c r="L905" s="43"/>
      <c r="M905" s="197"/>
      <c r="N905" s="198"/>
      <c r="O905" s="68"/>
      <c r="P905" s="68"/>
      <c r="Q905" s="68"/>
      <c r="R905" s="68"/>
      <c r="S905" s="68"/>
      <c r="T905" s="68"/>
      <c r="U905" s="69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T905" s="21" t="s">
        <v>219</v>
      </c>
      <c r="AU905" s="21" t="s">
        <v>80</v>
      </c>
    </row>
    <row r="906" spans="1:65" s="12" customFormat="1" ht="22.9" customHeight="1">
      <c r="B906" s="166"/>
      <c r="C906" s="167"/>
      <c r="D906" s="168" t="s">
        <v>70</v>
      </c>
      <c r="E906" s="180" t="s">
        <v>727</v>
      </c>
      <c r="F906" s="180" t="s">
        <v>728</v>
      </c>
      <c r="G906" s="167"/>
      <c r="H906" s="167"/>
      <c r="I906" s="170"/>
      <c r="J906" s="181">
        <f>BK906</f>
        <v>0</v>
      </c>
      <c r="K906" s="167"/>
      <c r="L906" s="172"/>
      <c r="M906" s="173"/>
      <c r="N906" s="174"/>
      <c r="O906" s="174"/>
      <c r="P906" s="175">
        <f>SUM(P907:P928)</f>
        <v>0</v>
      </c>
      <c r="Q906" s="174"/>
      <c r="R906" s="175">
        <f>SUM(R907:R928)</f>
        <v>0</v>
      </c>
      <c r="S906" s="174"/>
      <c r="T906" s="175">
        <f>SUM(T907:T928)</f>
        <v>0</v>
      </c>
      <c r="U906" s="176"/>
      <c r="AR906" s="177" t="s">
        <v>80</v>
      </c>
      <c r="AT906" s="178" t="s">
        <v>70</v>
      </c>
      <c r="AU906" s="178" t="s">
        <v>76</v>
      </c>
      <c r="AY906" s="177" t="s">
        <v>208</v>
      </c>
      <c r="BK906" s="179">
        <f>SUM(BK907:BK928)</f>
        <v>0</v>
      </c>
    </row>
    <row r="907" spans="1:65" s="2" customFormat="1" ht="24.2" customHeight="1">
      <c r="A907" s="38"/>
      <c r="B907" s="39"/>
      <c r="C907" s="182" t="s">
        <v>1766</v>
      </c>
      <c r="D907" s="182" t="s">
        <v>212</v>
      </c>
      <c r="E907" s="183" t="s">
        <v>1767</v>
      </c>
      <c r="F907" s="184" t="s">
        <v>1768</v>
      </c>
      <c r="G907" s="185" t="s">
        <v>402</v>
      </c>
      <c r="H907" s="186">
        <v>34</v>
      </c>
      <c r="I907" s="187"/>
      <c r="J907" s="186">
        <f>ROUND(I907*H907,2)</f>
        <v>0</v>
      </c>
      <c r="K907" s="184" t="s">
        <v>215</v>
      </c>
      <c r="L907" s="43"/>
      <c r="M907" s="188" t="s">
        <v>18</v>
      </c>
      <c r="N907" s="189" t="s">
        <v>42</v>
      </c>
      <c r="O907" s="68"/>
      <c r="P907" s="190">
        <f>O907*H907</f>
        <v>0</v>
      </c>
      <c r="Q907" s="190">
        <v>0</v>
      </c>
      <c r="R907" s="190">
        <f>Q907*H907</f>
        <v>0</v>
      </c>
      <c r="S907" s="190">
        <v>0</v>
      </c>
      <c r="T907" s="190">
        <f>S907*H907</f>
        <v>0</v>
      </c>
      <c r="U907" s="191" t="s">
        <v>18</v>
      </c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R907" s="192" t="s">
        <v>343</v>
      </c>
      <c r="AT907" s="192" t="s">
        <v>212</v>
      </c>
      <c r="AU907" s="192" t="s">
        <v>80</v>
      </c>
      <c r="AY907" s="21" t="s">
        <v>208</v>
      </c>
      <c r="BE907" s="193">
        <f>IF(N907="základní",J907,0)</f>
        <v>0</v>
      </c>
      <c r="BF907" s="193">
        <f>IF(N907="snížená",J907,0)</f>
        <v>0</v>
      </c>
      <c r="BG907" s="193">
        <f>IF(N907="zákl. přenesená",J907,0)</f>
        <v>0</v>
      </c>
      <c r="BH907" s="193">
        <f>IF(N907="sníž. přenesená",J907,0)</f>
        <v>0</v>
      </c>
      <c r="BI907" s="193">
        <f>IF(N907="nulová",J907,0)</f>
        <v>0</v>
      </c>
      <c r="BJ907" s="21" t="s">
        <v>76</v>
      </c>
      <c r="BK907" s="193">
        <f>ROUND(I907*H907,2)</f>
        <v>0</v>
      </c>
      <c r="BL907" s="21" t="s">
        <v>343</v>
      </c>
      <c r="BM907" s="192" t="s">
        <v>1769</v>
      </c>
    </row>
    <row r="908" spans="1:65" s="2" customFormat="1" ht="19.5">
      <c r="A908" s="38"/>
      <c r="B908" s="39"/>
      <c r="C908" s="40"/>
      <c r="D908" s="194" t="s">
        <v>217</v>
      </c>
      <c r="E908" s="40"/>
      <c r="F908" s="195" t="s">
        <v>1770</v>
      </c>
      <c r="G908" s="40"/>
      <c r="H908" s="40"/>
      <c r="I908" s="196"/>
      <c r="J908" s="40"/>
      <c r="K908" s="40"/>
      <c r="L908" s="43"/>
      <c r="M908" s="197"/>
      <c r="N908" s="198"/>
      <c r="O908" s="68"/>
      <c r="P908" s="68"/>
      <c r="Q908" s="68"/>
      <c r="R908" s="68"/>
      <c r="S908" s="68"/>
      <c r="T908" s="68"/>
      <c r="U908" s="69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T908" s="21" t="s">
        <v>217</v>
      </c>
      <c r="AU908" s="21" t="s">
        <v>80</v>
      </c>
    </row>
    <row r="909" spans="1:65" s="2" customFormat="1" ht="11.25">
      <c r="A909" s="38"/>
      <c r="B909" s="39"/>
      <c r="C909" s="40"/>
      <c r="D909" s="199" t="s">
        <v>219</v>
      </c>
      <c r="E909" s="40"/>
      <c r="F909" s="200" t="s">
        <v>1771</v>
      </c>
      <c r="G909" s="40"/>
      <c r="H909" s="40"/>
      <c r="I909" s="196"/>
      <c r="J909" s="40"/>
      <c r="K909" s="40"/>
      <c r="L909" s="43"/>
      <c r="M909" s="197"/>
      <c r="N909" s="198"/>
      <c r="O909" s="68"/>
      <c r="P909" s="68"/>
      <c r="Q909" s="68"/>
      <c r="R909" s="68"/>
      <c r="S909" s="68"/>
      <c r="T909" s="68"/>
      <c r="U909" s="69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T909" s="21" t="s">
        <v>219</v>
      </c>
      <c r="AU909" s="21" t="s">
        <v>80</v>
      </c>
    </row>
    <row r="910" spans="1:65" s="14" customFormat="1" ht="11.25">
      <c r="B910" s="211"/>
      <c r="C910" s="212"/>
      <c r="D910" s="194" t="s">
        <v>221</v>
      </c>
      <c r="E910" s="213" t="s">
        <v>18</v>
      </c>
      <c r="F910" s="214" t="s">
        <v>558</v>
      </c>
      <c r="G910" s="212"/>
      <c r="H910" s="215">
        <v>34</v>
      </c>
      <c r="I910" s="216"/>
      <c r="J910" s="212"/>
      <c r="K910" s="212"/>
      <c r="L910" s="217"/>
      <c r="M910" s="218"/>
      <c r="N910" s="219"/>
      <c r="O910" s="219"/>
      <c r="P910" s="219"/>
      <c r="Q910" s="219"/>
      <c r="R910" s="219"/>
      <c r="S910" s="219"/>
      <c r="T910" s="219"/>
      <c r="U910" s="220"/>
      <c r="AT910" s="221" t="s">
        <v>221</v>
      </c>
      <c r="AU910" s="221" t="s">
        <v>80</v>
      </c>
      <c r="AV910" s="14" t="s">
        <v>80</v>
      </c>
      <c r="AW910" s="14" t="s">
        <v>33</v>
      </c>
      <c r="AX910" s="14" t="s">
        <v>76</v>
      </c>
      <c r="AY910" s="221" t="s">
        <v>208</v>
      </c>
    </row>
    <row r="911" spans="1:65" s="2" customFormat="1" ht="16.5" customHeight="1">
      <c r="A911" s="38"/>
      <c r="B911" s="39"/>
      <c r="C911" s="182" t="s">
        <v>1772</v>
      </c>
      <c r="D911" s="182" t="s">
        <v>212</v>
      </c>
      <c r="E911" s="183" t="s">
        <v>1773</v>
      </c>
      <c r="F911" s="184" t="s">
        <v>1774</v>
      </c>
      <c r="G911" s="185" t="s">
        <v>402</v>
      </c>
      <c r="H911" s="186">
        <v>34</v>
      </c>
      <c r="I911" s="187"/>
      <c r="J911" s="186">
        <f>ROUND(I911*H911,2)</f>
        <v>0</v>
      </c>
      <c r="K911" s="184" t="s">
        <v>215</v>
      </c>
      <c r="L911" s="43"/>
      <c r="M911" s="188" t="s">
        <v>18</v>
      </c>
      <c r="N911" s="189" t="s">
        <v>42</v>
      </c>
      <c r="O911" s="68"/>
      <c r="P911" s="190">
        <f>O911*H911</f>
        <v>0</v>
      </c>
      <c r="Q911" s="190">
        <v>0</v>
      </c>
      <c r="R911" s="190">
        <f>Q911*H911</f>
        <v>0</v>
      </c>
      <c r="S911" s="190">
        <v>0</v>
      </c>
      <c r="T911" s="190">
        <f>S911*H911</f>
        <v>0</v>
      </c>
      <c r="U911" s="191" t="s">
        <v>18</v>
      </c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R911" s="192" t="s">
        <v>343</v>
      </c>
      <c r="AT911" s="192" t="s">
        <v>212</v>
      </c>
      <c r="AU911" s="192" t="s">
        <v>80</v>
      </c>
      <c r="AY911" s="21" t="s">
        <v>208</v>
      </c>
      <c r="BE911" s="193">
        <f>IF(N911="základní",J911,0)</f>
        <v>0</v>
      </c>
      <c r="BF911" s="193">
        <f>IF(N911="snížená",J911,0)</f>
        <v>0</v>
      </c>
      <c r="BG911" s="193">
        <f>IF(N911="zákl. přenesená",J911,0)</f>
        <v>0</v>
      </c>
      <c r="BH911" s="193">
        <f>IF(N911="sníž. přenesená",J911,0)</f>
        <v>0</v>
      </c>
      <c r="BI911" s="193">
        <f>IF(N911="nulová",J911,0)</f>
        <v>0</v>
      </c>
      <c r="BJ911" s="21" t="s">
        <v>76</v>
      </c>
      <c r="BK911" s="193">
        <f>ROUND(I911*H911,2)</f>
        <v>0</v>
      </c>
      <c r="BL911" s="21" t="s">
        <v>343</v>
      </c>
      <c r="BM911" s="192" t="s">
        <v>1775</v>
      </c>
    </row>
    <row r="912" spans="1:65" s="2" customFormat="1" ht="11.25">
      <c r="A912" s="38"/>
      <c r="B912" s="39"/>
      <c r="C912" s="40"/>
      <c r="D912" s="194" t="s">
        <v>217</v>
      </c>
      <c r="E912" s="40"/>
      <c r="F912" s="195" t="s">
        <v>1776</v>
      </c>
      <c r="G912" s="40"/>
      <c r="H912" s="40"/>
      <c r="I912" s="196"/>
      <c r="J912" s="40"/>
      <c r="K912" s="40"/>
      <c r="L912" s="43"/>
      <c r="M912" s="197"/>
      <c r="N912" s="198"/>
      <c r="O912" s="68"/>
      <c r="P912" s="68"/>
      <c r="Q912" s="68"/>
      <c r="R912" s="68"/>
      <c r="S912" s="68"/>
      <c r="T912" s="68"/>
      <c r="U912" s="69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T912" s="21" t="s">
        <v>217</v>
      </c>
      <c r="AU912" s="21" t="s">
        <v>80</v>
      </c>
    </row>
    <row r="913" spans="1:65" s="2" customFormat="1" ht="11.25">
      <c r="A913" s="38"/>
      <c r="B913" s="39"/>
      <c r="C913" s="40"/>
      <c r="D913" s="199" t="s">
        <v>219</v>
      </c>
      <c r="E913" s="40"/>
      <c r="F913" s="200" t="s">
        <v>1777</v>
      </c>
      <c r="G913" s="40"/>
      <c r="H913" s="40"/>
      <c r="I913" s="196"/>
      <c r="J913" s="40"/>
      <c r="K913" s="40"/>
      <c r="L913" s="43"/>
      <c r="M913" s="197"/>
      <c r="N913" s="198"/>
      <c r="O913" s="68"/>
      <c r="P913" s="68"/>
      <c r="Q913" s="68"/>
      <c r="R913" s="68"/>
      <c r="S913" s="68"/>
      <c r="T913" s="68"/>
      <c r="U913" s="69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T913" s="21" t="s">
        <v>219</v>
      </c>
      <c r="AU913" s="21" t="s">
        <v>80</v>
      </c>
    </row>
    <row r="914" spans="1:65" s="2" customFormat="1" ht="16.5" customHeight="1">
      <c r="A914" s="38"/>
      <c r="B914" s="39"/>
      <c r="C914" s="182" t="s">
        <v>1778</v>
      </c>
      <c r="D914" s="182" t="s">
        <v>212</v>
      </c>
      <c r="E914" s="183" t="s">
        <v>1779</v>
      </c>
      <c r="F914" s="184" t="s">
        <v>1780</v>
      </c>
      <c r="G914" s="185" t="s">
        <v>129</v>
      </c>
      <c r="H914" s="186">
        <v>15.96</v>
      </c>
      <c r="I914" s="187"/>
      <c r="J914" s="186">
        <f>ROUND(I914*H914,2)</f>
        <v>0</v>
      </c>
      <c r="K914" s="184" t="s">
        <v>215</v>
      </c>
      <c r="L914" s="43"/>
      <c r="M914" s="188" t="s">
        <v>18</v>
      </c>
      <c r="N914" s="189" t="s">
        <v>42</v>
      </c>
      <c r="O914" s="68"/>
      <c r="P914" s="190">
        <f>O914*H914</f>
        <v>0</v>
      </c>
      <c r="Q914" s="190">
        <v>0</v>
      </c>
      <c r="R914" s="190">
        <f>Q914*H914</f>
        <v>0</v>
      </c>
      <c r="S914" s="190">
        <v>0</v>
      </c>
      <c r="T914" s="190">
        <f>S914*H914</f>
        <v>0</v>
      </c>
      <c r="U914" s="191" t="s">
        <v>18</v>
      </c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R914" s="192" t="s">
        <v>343</v>
      </c>
      <c r="AT914" s="192" t="s">
        <v>212</v>
      </c>
      <c r="AU914" s="192" t="s">
        <v>80</v>
      </c>
      <c r="AY914" s="21" t="s">
        <v>208</v>
      </c>
      <c r="BE914" s="193">
        <f>IF(N914="základní",J914,0)</f>
        <v>0</v>
      </c>
      <c r="BF914" s="193">
        <f>IF(N914="snížená",J914,0)</f>
        <v>0</v>
      </c>
      <c r="BG914" s="193">
        <f>IF(N914="zákl. přenesená",J914,0)</f>
        <v>0</v>
      </c>
      <c r="BH914" s="193">
        <f>IF(N914="sníž. přenesená",J914,0)</f>
        <v>0</v>
      </c>
      <c r="BI914" s="193">
        <f>IF(N914="nulová",J914,0)</f>
        <v>0</v>
      </c>
      <c r="BJ914" s="21" t="s">
        <v>76</v>
      </c>
      <c r="BK914" s="193">
        <f>ROUND(I914*H914,2)</f>
        <v>0</v>
      </c>
      <c r="BL914" s="21" t="s">
        <v>343</v>
      </c>
      <c r="BM914" s="192" t="s">
        <v>1781</v>
      </c>
    </row>
    <row r="915" spans="1:65" s="2" customFormat="1" ht="19.5">
      <c r="A915" s="38"/>
      <c r="B915" s="39"/>
      <c r="C915" s="40"/>
      <c r="D915" s="194" t="s">
        <v>217</v>
      </c>
      <c r="E915" s="40"/>
      <c r="F915" s="195" t="s">
        <v>1782</v>
      </c>
      <c r="G915" s="40"/>
      <c r="H915" s="40"/>
      <c r="I915" s="196"/>
      <c r="J915" s="40"/>
      <c r="K915" s="40"/>
      <c r="L915" s="43"/>
      <c r="M915" s="197"/>
      <c r="N915" s="198"/>
      <c r="O915" s="68"/>
      <c r="P915" s="68"/>
      <c r="Q915" s="68"/>
      <c r="R915" s="68"/>
      <c r="S915" s="68"/>
      <c r="T915" s="68"/>
      <c r="U915" s="69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T915" s="21" t="s">
        <v>217</v>
      </c>
      <c r="AU915" s="21" t="s">
        <v>80</v>
      </c>
    </row>
    <row r="916" spans="1:65" s="2" customFormat="1" ht="11.25">
      <c r="A916" s="38"/>
      <c r="B916" s="39"/>
      <c r="C916" s="40"/>
      <c r="D916" s="199" t="s">
        <v>219</v>
      </c>
      <c r="E916" s="40"/>
      <c r="F916" s="200" t="s">
        <v>1783</v>
      </c>
      <c r="G916" s="40"/>
      <c r="H916" s="40"/>
      <c r="I916" s="196"/>
      <c r="J916" s="40"/>
      <c r="K916" s="40"/>
      <c r="L916" s="43"/>
      <c r="M916" s="197"/>
      <c r="N916" s="198"/>
      <c r="O916" s="68"/>
      <c r="P916" s="68"/>
      <c r="Q916" s="68"/>
      <c r="R916" s="68"/>
      <c r="S916" s="68"/>
      <c r="T916" s="68"/>
      <c r="U916" s="69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T916" s="21" t="s">
        <v>219</v>
      </c>
      <c r="AU916" s="21" t="s">
        <v>80</v>
      </c>
    </row>
    <row r="917" spans="1:65" s="14" customFormat="1" ht="11.25">
      <c r="B917" s="211"/>
      <c r="C917" s="212"/>
      <c r="D917" s="194" t="s">
        <v>221</v>
      </c>
      <c r="E917" s="213" t="s">
        <v>18</v>
      </c>
      <c r="F917" s="214" t="s">
        <v>741</v>
      </c>
      <c r="G917" s="212"/>
      <c r="H917" s="215">
        <v>0.96</v>
      </c>
      <c r="I917" s="216"/>
      <c r="J917" s="212"/>
      <c r="K917" s="212"/>
      <c r="L917" s="217"/>
      <c r="M917" s="218"/>
      <c r="N917" s="219"/>
      <c r="O917" s="219"/>
      <c r="P917" s="219"/>
      <c r="Q917" s="219"/>
      <c r="R917" s="219"/>
      <c r="S917" s="219"/>
      <c r="T917" s="219"/>
      <c r="U917" s="220"/>
      <c r="AT917" s="221" t="s">
        <v>221</v>
      </c>
      <c r="AU917" s="221" t="s">
        <v>80</v>
      </c>
      <c r="AV917" s="14" t="s">
        <v>80</v>
      </c>
      <c r="AW917" s="14" t="s">
        <v>33</v>
      </c>
      <c r="AX917" s="14" t="s">
        <v>71</v>
      </c>
      <c r="AY917" s="221" t="s">
        <v>208</v>
      </c>
    </row>
    <row r="918" spans="1:65" s="14" customFormat="1" ht="11.25">
      <c r="B918" s="211"/>
      <c r="C918" s="212"/>
      <c r="D918" s="194" t="s">
        <v>221</v>
      </c>
      <c r="E918" s="213" t="s">
        <v>18</v>
      </c>
      <c r="F918" s="214" t="s">
        <v>742</v>
      </c>
      <c r="G918" s="212"/>
      <c r="H918" s="215">
        <v>0.72</v>
      </c>
      <c r="I918" s="216"/>
      <c r="J918" s="212"/>
      <c r="K918" s="212"/>
      <c r="L918" s="217"/>
      <c r="M918" s="218"/>
      <c r="N918" s="219"/>
      <c r="O918" s="219"/>
      <c r="P918" s="219"/>
      <c r="Q918" s="219"/>
      <c r="R918" s="219"/>
      <c r="S918" s="219"/>
      <c r="T918" s="219"/>
      <c r="U918" s="220"/>
      <c r="AT918" s="221" t="s">
        <v>221</v>
      </c>
      <c r="AU918" s="221" t="s">
        <v>80</v>
      </c>
      <c r="AV918" s="14" t="s">
        <v>80</v>
      </c>
      <c r="AW918" s="14" t="s">
        <v>33</v>
      </c>
      <c r="AX918" s="14" t="s">
        <v>71</v>
      </c>
      <c r="AY918" s="221" t="s">
        <v>208</v>
      </c>
    </row>
    <row r="919" spans="1:65" s="14" customFormat="1" ht="11.25">
      <c r="B919" s="211"/>
      <c r="C919" s="212"/>
      <c r="D919" s="194" t="s">
        <v>221</v>
      </c>
      <c r="E919" s="213" t="s">
        <v>18</v>
      </c>
      <c r="F919" s="214" t="s">
        <v>743</v>
      </c>
      <c r="G919" s="212"/>
      <c r="H919" s="215">
        <v>5.04</v>
      </c>
      <c r="I919" s="216"/>
      <c r="J919" s="212"/>
      <c r="K919" s="212"/>
      <c r="L919" s="217"/>
      <c r="M919" s="218"/>
      <c r="N919" s="219"/>
      <c r="O919" s="219"/>
      <c r="P919" s="219"/>
      <c r="Q919" s="219"/>
      <c r="R919" s="219"/>
      <c r="S919" s="219"/>
      <c r="T919" s="219"/>
      <c r="U919" s="220"/>
      <c r="AT919" s="221" t="s">
        <v>221</v>
      </c>
      <c r="AU919" s="221" t="s">
        <v>80</v>
      </c>
      <c r="AV919" s="14" t="s">
        <v>80</v>
      </c>
      <c r="AW919" s="14" t="s">
        <v>33</v>
      </c>
      <c r="AX919" s="14" t="s">
        <v>71</v>
      </c>
      <c r="AY919" s="221" t="s">
        <v>208</v>
      </c>
    </row>
    <row r="920" spans="1:65" s="14" customFormat="1" ht="11.25">
      <c r="B920" s="211"/>
      <c r="C920" s="212"/>
      <c r="D920" s="194" t="s">
        <v>221</v>
      </c>
      <c r="E920" s="213" t="s">
        <v>18</v>
      </c>
      <c r="F920" s="214" t="s">
        <v>744</v>
      </c>
      <c r="G920" s="212"/>
      <c r="H920" s="215">
        <v>2.88</v>
      </c>
      <c r="I920" s="216"/>
      <c r="J920" s="212"/>
      <c r="K920" s="212"/>
      <c r="L920" s="217"/>
      <c r="M920" s="218"/>
      <c r="N920" s="219"/>
      <c r="O920" s="219"/>
      <c r="P920" s="219"/>
      <c r="Q920" s="219"/>
      <c r="R920" s="219"/>
      <c r="S920" s="219"/>
      <c r="T920" s="219"/>
      <c r="U920" s="220"/>
      <c r="AT920" s="221" t="s">
        <v>221</v>
      </c>
      <c r="AU920" s="221" t="s">
        <v>80</v>
      </c>
      <c r="AV920" s="14" t="s">
        <v>80</v>
      </c>
      <c r="AW920" s="14" t="s">
        <v>33</v>
      </c>
      <c r="AX920" s="14" t="s">
        <v>71</v>
      </c>
      <c r="AY920" s="221" t="s">
        <v>208</v>
      </c>
    </row>
    <row r="921" spans="1:65" s="14" customFormat="1" ht="11.25">
      <c r="B921" s="211"/>
      <c r="C921" s="212"/>
      <c r="D921" s="194" t="s">
        <v>221</v>
      </c>
      <c r="E921" s="213" t="s">
        <v>18</v>
      </c>
      <c r="F921" s="214" t="s">
        <v>745</v>
      </c>
      <c r="G921" s="212"/>
      <c r="H921" s="215">
        <v>2.16</v>
      </c>
      <c r="I921" s="216"/>
      <c r="J921" s="212"/>
      <c r="K921" s="212"/>
      <c r="L921" s="217"/>
      <c r="M921" s="218"/>
      <c r="N921" s="219"/>
      <c r="O921" s="219"/>
      <c r="P921" s="219"/>
      <c r="Q921" s="219"/>
      <c r="R921" s="219"/>
      <c r="S921" s="219"/>
      <c r="T921" s="219"/>
      <c r="U921" s="220"/>
      <c r="AT921" s="221" t="s">
        <v>221</v>
      </c>
      <c r="AU921" s="221" t="s">
        <v>80</v>
      </c>
      <c r="AV921" s="14" t="s">
        <v>80</v>
      </c>
      <c r="AW921" s="14" t="s">
        <v>33</v>
      </c>
      <c r="AX921" s="14" t="s">
        <v>71</v>
      </c>
      <c r="AY921" s="221" t="s">
        <v>208</v>
      </c>
    </row>
    <row r="922" spans="1:65" s="14" customFormat="1" ht="11.25">
      <c r="B922" s="211"/>
      <c r="C922" s="212"/>
      <c r="D922" s="194" t="s">
        <v>221</v>
      </c>
      <c r="E922" s="213" t="s">
        <v>18</v>
      </c>
      <c r="F922" s="214" t="s">
        <v>746</v>
      </c>
      <c r="G922" s="212"/>
      <c r="H922" s="215">
        <v>0.6</v>
      </c>
      <c r="I922" s="216"/>
      <c r="J922" s="212"/>
      <c r="K922" s="212"/>
      <c r="L922" s="217"/>
      <c r="M922" s="218"/>
      <c r="N922" s="219"/>
      <c r="O922" s="219"/>
      <c r="P922" s="219"/>
      <c r="Q922" s="219"/>
      <c r="R922" s="219"/>
      <c r="S922" s="219"/>
      <c r="T922" s="219"/>
      <c r="U922" s="220"/>
      <c r="AT922" s="221" t="s">
        <v>221</v>
      </c>
      <c r="AU922" s="221" t="s">
        <v>80</v>
      </c>
      <c r="AV922" s="14" t="s">
        <v>80</v>
      </c>
      <c r="AW922" s="14" t="s">
        <v>33</v>
      </c>
      <c r="AX922" s="14" t="s">
        <v>71</v>
      </c>
      <c r="AY922" s="221" t="s">
        <v>208</v>
      </c>
    </row>
    <row r="923" spans="1:65" s="14" customFormat="1" ht="11.25">
      <c r="B923" s="211"/>
      <c r="C923" s="212"/>
      <c r="D923" s="194" t="s">
        <v>221</v>
      </c>
      <c r="E923" s="213" t="s">
        <v>18</v>
      </c>
      <c r="F923" s="214" t="s">
        <v>747</v>
      </c>
      <c r="G923" s="212"/>
      <c r="H923" s="215">
        <v>1.44</v>
      </c>
      <c r="I923" s="216"/>
      <c r="J923" s="212"/>
      <c r="K923" s="212"/>
      <c r="L923" s="217"/>
      <c r="M923" s="218"/>
      <c r="N923" s="219"/>
      <c r="O923" s="219"/>
      <c r="P923" s="219"/>
      <c r="Q923" s="219"/>
      <c r="R923" s="219"/>
      <c r="S923" s="219"/>
      <c r="T923" s="219"/>
      <c r="U923" s="220"/>
      <c r="AT923" s="221" t="s">
        <v>221</v>
      </c>
      <c r="AU923" s="221" t="s">
        <v>80</v>
      </c>
      <c r="AV923" s="14" t="s">
        <v>80</v>
      </c>
      <c r="AW923" s="14" t="s">
        <v>33</v>
      </c>
      <c r="AX923" s="14" t="s">
        <v>71</v>
      </c>
      <c r="AY923" s="221" t="s">
        <v>208</v>
      </c>
    </row>
    <row r="924" spans="1:65" s="14" customFormat="1" ht="11.25">
      <c r="B924" s="211"/>
      <c r="C924" s="212"/>
      <c r="D924" s="194" t="s">
        <v>221</v>
      </c>
      <c r="E924" s="213" t="s">
        <v>18</v>
      </c>
      <c r="F924" s="214" t="s">
        <v>748</v>
      </c>
      <c r="G924" s="212"/>
      <c r="H924" s="215">
        <v>2.16</v>
      </c>
      <c r="I924" s="216"/>
      <c r="J924" s="212"/>
      <c r="K924" s="212"/>
      <c r="L924" s="217"/>
      <c r="M924" s="218"/>
      <c r="N924" s="219"/>
      <c r="O924" s="219"/>
      <c r="P924" s="219"/>
      <c r="Q924" s="219"/>
      <c r="R924" s="219"/>
      <c r="S924" s="219"/>
      <c r="T924" s="219"/>
      <c r="U924" s="220"/>
      <c r="AT924" s="221" t="s">
        <v>221</v>
      </c>
      <c r="AU924" s="221" t="s">
        <v>80</v>
      </c>
      <c r="AV924" s="14" t="s">
        <v>80</v>
      </c>
      <c r="AW924" s="14" t="s">
        <v>33</v>
      </c>
      <c r="AX924" s="14" t="s">
        <v>71</v>
      </c>
      <c r="AY924" s="221" t="s">
        <v>208</v>
      </c>
    </row>
    <row r="925" spans="1:65" s="16" customFormat="1" ht="11.25">
      <c r="B925" s="233"/>
      <c r="C925" s="234"/>
      <c r="D925" s="194" t="s">
        <v>221</v>
      </c>
      <c r="E925" s="235" t="s">
        <v>18</v>
      </c>
      <c r="F925" s="236" t="s">
        <v>247</v>
      </c>
      <c r="G925" s="234"/>
      <c r="H925" s="237">
        <v>15.959999999999999</v>
      </c>
      <c r="I925" s="238"/>
      <c r="J925" s="234"/>
      <c r="K925" s="234"/>
      <c r="L925" s="239"/>
      <c r="M925" s="240"/>
      <c r="N925" s="241"/>
      <c r="O925" s="241"/>
      <c r="P925" s="241"/>
      <c r="Q925" s="241"/>
      <c r="R925" s="241"/>
      <c r="S925" s="241"/>
      <c r="T925" s="241"/>
      <c r="U925" s="242"/>
      <c r="AT925" s="243" t="s">
        <v>221</v>
      </c>
      <c r="AU925" s="243" t="s">
        <v>80</v>
      </c>
      <c r="AV925" s="16" t="s">
        <v>89</v>
      </c>
      <c r="AW925" s="16" t="s">
        <v>33</v>
      </c>
      <c r="AX925" s="16" t="s">
        <v>76</v>
      </c>
      <c r="AY925" s="243" t="s">
        <v>208</v>
      </c>
    </row>
    <row r="926" spans="1:65" s="2" customFormat="1" ht="24.2" customHeight="1">
      <c r="A926" s="38"/>
      <c r="B926" s="39"/>
      <c r="C926" s="182" t="s">
        <v>1784</v>
      </c>
      <c r="D926" s="182" t="s">
        <v>212</v>
      </c>
      <c r="E926" s="183" t="s">
        <v>1785</v>
      </c>
      <c r="F926" s="184" t="s">
        <v>1786</v>
      </c>
      <c r="G926" s="185" t="s">
        <v>752</v>
      </c>
      <c r="H926" s="187"/>
      <c r="I926" s="187"/>
      <c r="J926" s="186">
        <f>ROUND(I926*H926,2)</f>
        <v>0</v>
      </c>
      <c r="K926" s="184" t="s">
        <v>215</v>
      </c>
      <c r="L926" s="43"/>
      <c r="M926" s="188" t="s">
        <v>18</v>
      </c>
      <c r="N926" s="189" t="s">
        <v>42</v>
      </c>
      <c r="O926" s="68"/>
      <c r="P926" s="190">
        <f>O926*H926</f>
        <v>0</v>
      </c>
      <c r="Q926" s="190">
        <v>0</v>
      </c>
      <c r="R926" s="190">
        <f>Q926*H926</f>
        <v>0</v>
      </c>
      <c r="S926" s="190">
        <v>0</v>
      </c>
      <c r="T926" s="190">
        <f>S926*H926</f>
        <v>0</v>
      </c>
      <c r="U926" s="191" t="s">
        <v>18</v>
      </c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R926" s="192" t="s">
        <v>343</v>
      </c>
      <c r="AT926" s="192" t="s">
        <v>212</v>
      </c>
      <c r="AU926" s="192" t="s">
        <v>80</v>
      </c>
      <c r="AY926" s="21" t="s">
        <v>208</v>
      </c>
      <c r="BE926" s="193">
        <f>IF(N926="základní",J926,0)</f>
        <v>0</v>
      </c>
      <c r="BF926" s="193">
        <f>IF(N926="snížená",J926,0)</f>
        <v>0</v>
      </c>
      <c r="BG926" s="193">
        <f>IF(N926="zákl. přenesená",J926,0)</f>
        <v>0</v>
      </c>
      <c r="BH926" s="193">
        <f>IF(N926="sníž. přenesená",J926,0)</f>
        <v>0</v>
      </c>
      <c r="BI926" s="193">
        <f>IF(N926="nulová",J926,0)</f>
        <v>0</v>
      </c>
      <c r="BJ926" s="21" t="s">
        <v>76</v>
      </c>
      <c r="BK926" s="193">
        <f>ROUND(I926*H926,2)</f>
        <v>0</v>
      </c>
      <c r="BL926" s="21" t="s">
        <v>343</v>
      </c>
      <c r="BM926" s="192" t="s">
        <v>1787</v>
      </c>
    </row>
    <row r="927" spans="1:65" s="2" customFormat="1" ht="29.25">
      <c r="A927" s="38"/>
      <c r="B927" s="39"/>
      <c r="C927" s="40"/>
      <c r="D927" s="194" t="s">
        <v>217</v>
      </c>
      <c r="E927" s="40"/>
      <c r="F927" s="195" t="s">
        <v>1788</v>
      </c>
      <c r="G927" s="40"/>
      <c r="H927" s="40"/>
      <c r="I927" s="196"/>
      <c r="J927" s="40"/>
      <c r="K927" s="40"/>
      <c r="L927" s="43"/>
      <c r="M927" s="197"/>
      <c r="N927" s="198"/>
      <c r="O927" s="68"/>
      <c r="P927" s="68"/>
      <c r="Q927" s="68"/>
      <c r="R927" s="68"/>
      <c r="S927" s="68"/>
      <c r="T927" s="68"/>
      <c r="U927" s="69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T927" s="21" t="s">
        <v>217</v>
      </c>
      <c r="AU927" s="21" t="s">
        <v>80</v>
      </c>
    </row>
    <row r="928" spans="1:65" s="2" customFormat="1" ht="11.25">
      <c r="A928" s="38"/>
      <c r="B928" s="39"/>
      <c r="C928" s="40"/>
      <c r="D928" s="199" t="s">
        <v>219</v>
      </c>
      <c r="E928" s="40"/>
      <c r="F928" s="200" t="s">
        <v>1789</v>
      </c>
      <c r="G928" s="40"/>
      <c r="H928" s="40"/>
      <c r="I928" s="196"/>
      <c r="J928" s="40"/>
      <c r="K928" s="40"/>
      <c r="L928" s="43"/>
      <c r="M928" s="197"/>
      <c r="N928" s="198"/>
      <c r="O928" s="68"/>
      <c r="P928" s="68"/>
      <c r="Q928" s="68"/>
      <c r="R928" s="68"/>
      <c r="S928" s="68"/>
      <c r="T928" s="68"/>
      <c r="U928" s="69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T928" s="21" t="s">
        <v>219</v>
      </c>
      <c r="AU928" s="21" t="s">
        <v>80</v>
      </c>
    </row>
    <row r="929" spans="1:65" s="12" customFormat="1" ht="22.9" customHeight="1">
      <c r="B929" s="166"/>
      <c r="C929" s="167"/>
      <c r="D929" s="168" t="s">
        <v>70</v>
      </c>
      <c r="E929" s="180" t="s">
        <v>796</v>
      </c>
      <c r="F929" s="180" t="s">
        <v>797</v>
      </c>
      <c r="G929" s="167"/>
      <c r="H929" s="167"/>
      <c r="I929" s="170"/>
      <c r="J929" s="181">
        <f>BK929</f>
        <v>0</v>
      </c>
      <c r="K929" s="167"/>
      <c r="L929" s="172"/>
      <c r="M929" s="173"/>
      <c r="N929" s="174"/>
      <c r="O929" s="174"/>
      <c r="P929" s="175">
        <f>SUM(P930:P1059)</f>
        <v>0</v>
      </c>
      <c r="Q929" s="174"/>
      <c r="R929" s="175">
        <f>SUM(R930:R1059)</f>
        <v>17.803818200000002</v>
      </c>
      <c r="S929" s="174"/>
      <c r="T929" s="175">
        <f>SUM(T930:T1059)</f>
        <v>0</v>
      </c>
      <c r="U929" s="176"/>
      <c r="AR929" s="177" t="s">
        <v>80</v>
      </c>
      <c r="AT929" s="178" t="s">
        <v>70</v>
      </c>
      <c r="AU929" s="178" t="s">
        <v>76</v>
      </c>
      <c r="AY929" s="177" t="s">
        <v>208</v>
      </c>
      <c r="BK929" s="179">
        <f>SUM(BK930:BK1059)</f>
        <v>0</v>
      </c>
    </row>
    <row r="930" spans="1:65" s="2" customFormat="1" ht="44.25" customHeight="1">
      <c r="A930" s="38"/>
      <c r="B930" s="39"/>
      <c r="C930" s="182" t="s">
        <v>1790</v>
      </c>
      <c r="D930" s="182" t="s">
        <v>212</v>
      </c>
      <c r="E930" s="183" t="s">
        <v>1791</v>
      </c>
      <c r="F930" s="184" t="s">
        <v>1792</v>
      </c>
      <c r="G930" s="185" t="s">
        <v>129</v>
      </c>
      <c r="H930" s="186">
        <v>164.89</v>
      </c>
      <c r="I930" s="187"/>
      <c r="J930" s="186">
        <f>ROUND(I930*H930,2)</f>
        <v>0</v>
      </c>
      <c r="K930" s="184" t="s">
        <v>215</v>
      </c>
      <c r="L930" s="43"/>
      <c r="M930" s="188" t="s">
        <v>18</v>
      </c>
      <c r="N930" s="189" t="s">
        <v>42</v>
      </c>
      <c r="O930" s="68"/>
      <c r="P930" s="190">
        <f>O930*H930</f>
        <v>0</v>
      </c>
      <c r="Q930" s="190">
        <v>5.3690000000000002E-2</v>
      </c>
      <c r="R930" s="190">
        <f>Q930*H930</f>
        <v>8.8529441000000002</v>
      </c>
      <c r="S930" s="190">
        <v>0</v>
      </c>
      <c r="T930" s="190">
        <f>S930*H930</f>
        <v>0</v>
      </c>
      <c r="U930" s="191" t="s">
        <v>18</v>
      </c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R930" s="192" t="s">
        <v>343</v>
      </c>
      <c r="AT930" s="192" t="s">
        <v>212</v>
      </c>
      <c r="AU930" s="192" t="s">
        <v>80</v>
      </c>
      <c r="AY930" s="21" t="s">
        <v>208</v>
      </c>
      <c r="BE930" s="193">
        <f>IF(N930="základní",J930,0)</f>
        <v>0</v>
      </c>
      <c r="BF930" s="193">
        <f>IF(N930="snížená",J930,0)</f>
        <v>0</v>
      </c>
      <c r="BG930" s="193">
        <f>IF(N930="zákl. přenesená",J930,0)</f>
        <v>0</v>
      </c>
      <c r="BH930" s="193">
        <f>IF(N930="sníž. přenesená",J930,0)</f>
        <v>0</v>
      </c>
      <c r="BI930" s="193">
        <f>IF(N930="nulová",J930,0)</f>
        <v>0</v>
      </c>
      <c r="BJ930" s="21" t="s">
        <v>76</v>
      </c>
      <c r="BK930" s="193">
        <f>ROUND(I930*H930,2)</f>
        <v>0</v>
      </c>
      <c r="BL930" s="21" t="s">
        <v>343</v>
      </c>
      <c r="BM930" s="192" t="s">
        <v>1793</v>
      </c>
    </row>
    <row r="931" spans="1:65" s="2" customFormat="1" ht="58.5">
      <c r="A931" s="38"/>
      <c r="B931" s="39"/>
      <c r="C931" s="40"/>
      <c r="D931" s="194" t="s">
        <v>217</v>
      </c>
      <c r="E931" s="40"/>
      <c r="F931" s="195" t="s">
        <v>1794</v>
      </c>
      <c r="G931" s="40"/>
      <c r="H931" s="40"/>
      <c r="I931" s="196"/>
      <c r="J931" s="40"/>
      <c r="K931" s="40"/>
      <c r="L931" s="43"/>
      <c r="M931" s="197"/>
      <c r="N931" s="198"/>
      <c r="O931" s="68"/>
      <c r="P931" s="68"/>
      <c r="Q931" s="68"/>
      <c r="R931" s="68"/>
      <c r="S931" s="68"/>
      <c r="T931" s="68"/>
      <c r="U931" s="69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T931" s="21" t="s">
        <v>217</v>
      </c>
      <c r="AU931" s="21" t="s">
        <v>80</v>
      </c>
    </row>
    <row r="932" spans="1:65" s="2" customFormat="1" ht="11.25">
      <c r="A932" s="38"/>
      <c r="B932" s="39"/>
      <c r="C932" s="40"/>
      <c r="D932" s="199" t="s">
        <v>219</v>
      </c>
      <c r="E932" s="40"/>
      <c r="F932" s="200" t="s">
        <v>1795</v>
      </c>
      <c r="G932" s="40"/>
      <c r="H932" s="40"/>
      <c r="I932" s="196"/>
      <c r="J932" s="40"/>
      <c r="K932" s="40"/>
      <c r="L932" s="43"/>
      <c r="M932" s="197"/>
      <c r="N932" s="198"/>
      <c r="O932" s="68"/>
      <c r="P932" s="68"/>
      <c r="Q932" s="68"/>
      <c r="R932" s="68"/>
      <c r="S932" s="68"/>
      <c r="T932" s="68"/>
      <c r="U932" s="69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T932" s="21" t="s">
        <v>219</v>
      </c>
      <c r="AU932" s="21" t="s">
        <v>80</v>
      </c>
    </row>
    <row r="933" spans="1:65" s="14" customFormat="1" ht="11.25">
      <c r="B933" s="211"/>
      <c r="C933" s="212"/>
      <c r="D933" s="194" t="s">
        <v>221</v>
      </c>
      <c r="E933" s="213" t="s">
        <v>18</v>
      </c>
      <c r="F933" s="214" t="s">
        <v>1021</v>
      </c>
      <c r="G933" s="212"/>
      <c r="H933" s="215">
        <v>164.89</v>
      </c>
      <c r="I933" s="216"/>
      <c r="J933" s="212"/>
      <c r="K933" s="212"/>
      <c r="L933" s="217"/>
      <c r="M933" s="218"/>
      <c r="N933" s="219"/>
      <c r="O933" s="219"/>
      <c r="P933" s="219"/>
      <c r="Q933" s="219"/>
      <c r="R933" s="219"/>
      <c r="S933" s="219"/>
      <c r="T933" s="219"/>
      <c r="U933" s="220"/>
      <c r="AT933" s="221" t="s">
        <v>221</v>
      </c>
      <c r="AU933" s="221" t="s">
        <v>80</v>
      </c>
      <c r="AV933" s="14" t="s">
        <v>80</v>
      </c>
      <c r="AW933" s="14" t="s">
        <v>33</v>
      </c>
      <c r="AX933" s="14" t="s">
        <v>76</v>
      </c>
      <c r="AY933" s="221" t="s">
        <v>208</v>
      </c>
    </row>
    <row r="934" spans="1:65" s="2" customFormat="1" ht="16.5" customHeight="1">
      <c r="A934" s="38"/>
      <c r="B934" s="39"/>
      <c r="C934" s="182" t="s">
        <v>1796</v>
      </c>
      <c r="D934" s="182" t="s">
        <v>212</v>
      </c>
      <c r="E934" s="183" t="s">
        <v>1797</v>
      </c>
      <c r="F934" s="184" t="s">
        <v>1798</v>
      </c>
      <c r="G934" s="185" t="s">
        <v>331</v>
      </c>
      <c r="H934" s="186">
        <v>60.38</v>
      </c>
      <c r="I934" s="187"/>
      <c r="J934" s="186">
        <f>ROUND(I934*H934,2)</f>
        <v>0</v>
      </c>
      <c r="K934" s="184" t="s">
        <v>215</v>
      </c>
      <c r="L934" s="43"/>
      <c r="M934" s="188" t="s">
        <v>18</v>
      </c>
      <c r="N934" s="189" t="s">
        <v>42</v>
      </c>
      <c r="O934" s="68"/>
      <c r="P934" s="190">
        <f>O934*H934</f>
        <v>0</v>
      </c>
      <c r="Q934" s="190">
        <v>2.0000000000000002E-5</v>
      </c>
      <c r="R934" s="190">
        <f>Q934*H934</f>
        <v>1.2076000000000001E-3</v>
      </c>
      <c r="S934" s="190">
        <v>0</v>
      </c>
      <c r="T934" s="190">
        <f>S934*H934</f>
        <v>0</v>
      </c>
      <c r="U934" s="191" t="s">
        <v>18</v>
      </c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R934" s="192" t="s">
        <v>343</v>
      </c>
      <c r="AT934" s="192" t="s">
        <v>212</v>
      </c>
      <c r="AU934" s="192" t="s">
        <v>80</v>
      </c>
      <c r="AY934" s="21" t="s">
        <v>208</v>
      </c>
      <c r="BE934" s="193">
        <f>IF(N934="základní",J934,0)</f>
        <v>0</v>
      </c>
      <c r="BF934" s="193">
        <f>IF(N934="snížená",J934,0)</f>
        <v>0</v>
      </c>
      <c r="BG934" s="193">
        <f>IF(N934="zákl. přenesená",J934,0)</f>
        <v>0</v>
      </c>
      <c r="BH934" s="193">
        <f>IF(N934="sníž. přenesená",J934,0)</f>
        <v>0</v>
      </c>
      <c r="BI934" s="193">
        <f>IF(N934="nulová",J934,0)</f>
        <v>0</v>
      </c>
      <c r="BJ934" s="21" t="s">
        <v>76</v>
      </c>
      <c r="BK934" s="193">
        <f>ROUND(I934*H934,2)</f>
        <v>0</v>
      </c>
      <c r="BL934" s="21" t="s">
        <v>343</v>
      </c>
      <c r="BM934" s="192" t="s">
        <v>1799</v>
      </c>
    </row>
    <row r="935" spans="1:65" s="2" customFormat="1" ht="29.25">
      <c r="A935" s="38"/>
      <c r="B935" s="39"/>
      <c r="C935" s="40"/>
      <c r="D935" s="194" t="s">
        <v>217</v>
      </c>
      <c r="E935" s="40"/>
      <c r="F935" s="195" t="s">
        <v>1800</v>
      </c>
      <c r="G935" s="40"/>
      <c r="H935" s="40"/>
      <c r="I935" s="196"/>
      <c r="J935" s="40"/>
      <c r="K935" s="40"/>
      <c r="L935" s="43"/>
      <c r="M935" s="197"/>
      <c r="N935" s="198"/>
      <c r="O935" s="68"/>
      <c r="P935" s="68"/>
      <c r="Q935" s="68"/>
      <c r="R935" s="68"/>
      <c r="S935" s="68"/>
      <c r="T935" s="68"/>
      <c r="U935" s="69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T935" s="21" t="s">
        <v>217</v>
      </c>
      <c r="AU935" s="21" t="s">
        <v>80</v>
      </c>
    </row>
    <row r="936" spans="1:65" s="2" customFormat="1" ht="11.25">
      <c r="A936" s="38"/>
      <c r="B936" s="39"/>
      <c r="C936" s="40"/>
      <c r="D936" s="199" t="s">
        <v>219</v>
      </c>
      <c r="E936" s="40"/>
      <c r="F936" s="200" t="s">
        <v>1801</v>
      </c>
      <c r="G936" s="40"/>
      <c r="H936" s="40"/>
      <c r="I936" s="196"/>
      <c r="J936" s="40"/>
      <c r="K936" s="40"/>
      <c r="L936" s="43"/>
      <c r="M936" s="197"/>
      <c r="N936" s="198"/>
      <c r="O936" s="68"/>
      <c r="P936" s="68"/>
      <c r="Q936" s="68"/>
      <c r="R936" s="68"/>
      <c r="S936" s="68"/>
      <c r="T936" s="68"/>
      <c r="U936" s="69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T936" s="21" t="s">
        <v>219</v>
      </c>
      <c r="AU936" s="21" t="s">
        <v>80</v>
      </c>
    </row>
    <row r="937" spans="1:65" s="14" customFormat="1" ht="11.25">
      <c r="B937" s="211"/>
      <c r="C937" s="212"/>
      <c r="D937" s="194" t="s">
        <v>221</v>
      </c>
      <c r="E937" s="213" t="s">
        <v>18</v>
      </c>
      <c r="F937" s="214" t="s">
        <v>1024</v>
      </c>
      <c r="G937" s="212"/>
      <c r="H937" s="215">
        <v>60.38</v>
      </c>
      <c r="I937" s="216"/>
      <c r="J937" s="212"/>
      <c r="K937" s="212"/>
      <c r="L937" s="217"/>
      <c r="M937" s="218"/>
      <c r="N937" s="219"/>
      <c r="O937" s="219"/>
      <c r="P937" s="219"/>
      <c r="Q937" s="219"/>
      <c r="R937" s="219"/>
      <c r="S937" s="219"/>
      <c r="T937" s="219"/>
      <c r="U937" s="220"/>
      <c r="AT937" s="221" t="s">
        <v>221</v>
      </c>
      <c r="AU937" s="221" t="s">
        <v>80</v>
      </c>
      <c r="AV937" s="14" t="s">
        <v>80</v>
      </c>
      <c r="AW937" s="14" t="s">
        <v>33</v>
      </c>
      <c r="AX937" s="14" t="s">
        <v>71</v>
      </c>
      <c r="AY937" s="221" t="s">
        <v>208</v>
      </c>
    </row>
    <row r="938" spans="1:65" s="2" customFormat="1" ht="21.75" customHeight="1">
      <c r="A938" s="38"/>
      <c r="B938" s="39"/>
      <c r="C938" s="182" t="s">
        <v>1802</v>
      </c>
      <c r="D938" s="182" t="s">
        <v>212</v>
      </c>
      <c r="E938" s="183" t="s">
        <v>1803</v>
      </c>
      <c r="F938" s="184" t="s">
        <v>1804</v>
      </c>
      <c r="G938" s="185" t="s">
        <v>129</v>
      </c>
      <c r="H938" s="186">
        <v>164.89</v>
      </c>
      <c r="I938" s="187"/>
      <c r="J938" s="186">
        <f>ROUND(I938*H938,2)</f>
        <v>0</v>
      </c>
      <c r="K938" s="184" t="s">
        <v>215</v>
      </c>
      <c r="L938" s="43"/>
      <c r="M938" s="188" t="s">
        <v>18</v>
      </c>
      <c r="N938" s="189" t="s">
        <v>42</v>
      </c>
      <c r="O938" s="68"/>
      <c r="P938" s="190">
        <f>O938*H938</f>
        <v>0</v>
      </c>
      <c r="Q938" s="190">
        <v>2.0000000000000001E-4</v>
      </c>
      <c r="R938" s="190">
        <f>Q938*H938</f>
        <v>3.2978E-2</v>
      </c>
      <c r="S938" s="190">
        <v>0</v>
      </c>
      <c r="T938" s="190">
        <f>S938*H938</f>
        <v>0</v>
      </c>
      <c r="U938" s="191" t="s">
        <v>18</v>
      </c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R938" s="192" t="s">
        <v>343</v>
      </c>
      <c r="AT938" s="192" t="s">
        <v>212</v>
      </c>
      <c r="AU938" s="192" t="s">
        <v>80</v>
      </c>
      <c r="AY938" s="21" t="s">
        <v>208</v>
      </c>
      <c r="BE938" s="193">
        <f>IF(N938="základní",J938,0)</f>
        <v>0</v>
      </c>
      <c r="BF938" s="193">
        <f>IF(N938="snížená",J938,0)</f>
        <v>0</v>
      </c>
      <c r="BG938" s="193">
        <f>IF(N938="zákl. přenesená",J938,0)</f>
        <v>0</v>
      </c>
      <c r="BH938" s="193">
        <f>IF(N938="sníž. přenesená",J938,0)</f>
        <v>0</v>
      </c>
      <c r="BI938" s="193">
        <f>IF(N938="nulová",J938,0)</f>
        <v>0</v>
      </c>
      <c r="BJ938" s="21" t="s">
        <v>76</v>
      </c>
      <c r="BK938" s="193">
        <f>ROUND(I938*H938,2)</f>
        <v>0</v>
      </c>
      <c r="BL938" s="21" t="s">
        <v>343</v>
      </c>
      <c r="BM938" s="192" t="s">
        <v>1805</v>
      </c>
    </row>
    <row r="939" spans="1:65" s="2" customFormat="1" ht="29.25">
      <c r="A939" s="38"/>
      <c r="B939" s="39"/>
      <c r="C939" s="40"/>
      <c r="D939" s="194" t="s">
        <v>217</v>
      </c>
      <c r="E939" s="40"/>
      <c r="F939" s="195" t="s">
        <v>1806</v>
      </c>
      <c r="G939" s="40"/>
      <c r="H939" s="40"/>
      <c r="I939" s="196"/>
      <c r="J939" s="40"/>
      <c r="K939" s="40"/>
      <c r="L939" s="43"/>
      <c r="M939" s="197"/>
      <c r="N939" s="198"/>
      <c r="O939" s="68"/>
      <c r="P939" s="68"/>
      <c r="Q939" s="68"/>
      <c r="R939" s="68"/>
      <c r="S939" s="68"/>
      <c r="T939" s="68"/>
      <c r="U939" s="69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T939" s="21" t="s">
        <v>217</v>
      </c>
      <c r="AU939" s="21" t="s">
        <v>80</v>
      </c>
    </row>
    <row r="940" spans="1:65" s="2" customFormat="1" ht="11.25">
      <c r="A940" s="38"/>
      <c r="B940" s="39"/>
      <c r="C940" s="40"/>
      <c r="D940" s="199" t="s">
        <v>219</v>
      </c>
      <c r="E940" s="40"/>
      <c r="F940" s="200" t="s">
        <v>1807</v>
      </c>
      <c r="G940" s="40"/>
      <c r="H940" s="40"/>
      <c r="I940" s="196"/>
      <c r="J940" s="40"/>
      <c r="K940" s="40"/>
      <c r="L940" s="43"/>
      <c r="M940" s="197"/>
      <c r="N940" s="198"/>
      <c r="O940" s="68"/>
      <c r="P940" s="68"/>
      <c r="Q940" s="68"/>
      <c r="R940" s="68"/>
      <c r="S940" s="68"/>
      <c r="T940" s="68"/>
      <c r="U940" s="69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T940" s="21" t="s">
        <v>219</v>
      </c>
      <c r="AU940" s="21" t="s">
        <v>80</v>
      </c>
    </row>
    <row r="941" spans="1:65" s="14" customFormat="1" ht="11.25">
      <c r="B941" s="211"/>
      <c r="C941" s="212"/>
      <c r="D941" s="194" t="s">
        <v>221</v>
      </c>
      <c r="E941" s="213" t="s">
        <v>18</v>
      </c>
      <c r="F941" s="214" t="s">
        <v>1021</v>
      </c>
      <c r="G941" s="212"/>
      <c r="H941" s="215">
        <v>164.89</v>
      </c>
      <c r="I941" s="216"/>
      <c r="J941" s="212"/>
      <c r="K941" s="212"/>
      <c r="L941" s="217"/>
      <c r="M941" s="218"/>
      <c r="N941" s="219"/>
      <c r="O941" s="219"/>
      <c r="P941" s="219"/>
      <c r="Q941" s="219"/>
      <c r="R941" s="219"/>
      <c r="S941" s="219"/>
      <c r="T941" s="219"/>
      <c r="U941" s="220"/>
      <c r="AT941" s="221" t="s">
        <v>221</v>
      </c>
      <c r="AU941" s="221" t="s">
        <v>80</v>
      </c>
      <c r="AV941" s="14" t="s">
        <v>80</v>
      </c>
      <c r="AW941" s="14" t="s">
        <v>33</v>
      </c>
      <c r="AX941" s="14" t="s">
        <v>71</v>
      </c>
      <c r="AY941" s="221" t="s">
        <v>208</v>
      </c>
    </row>
    <row r="942" spans="1:65" s="2" customFormat="1" ht="24.2" customHeight="1">
      <c r="A942" s="38"/>
      <c r="B942" s="39"/>
      <c r="C942" s="182" t="s">
        <v>1808</v>
      </c>
      <c r="D942" s="182" t="s">
        <v>212</v>
      </c>
      <c r="E942" s="183" t="s">
        <v>1809</v>
      </c>
      <c r="F942" s="184" t="s">
        <v>1810</v>
      </c>
      <c r="G942" s="185" t="s">
        <v>331</v>
      </c>
      <c r="H942" s="186">
        <v>60.38</v>
      </c>
      <c r="I942" s="187"/>
      <c r="J942" s="186">
        <f>ROUND(I942*H942,2)</f>
        <v>0</v>
      </c>
      <c r="K942" s="184" t="s">
        <v>215</v>
      </c>
      <c r="L942" s="43"/>
      <c r="M942" s="188" t="s">
        <v>18</v>
      </c>
      <c r="N942" s="189" t="s">
        <v>42</v>
      </c>
      <c r="O942" s="68"/>
      <c r="P942" s="190">
        <f>O942*H942</f>
        <v>0</v>
      </c>
      <c r="Q942" s="190">
        <v>2.5000000000000001E-4</v>
      </c>
      <c r="R942" s="190">
        <f>Q942*H942</f>
        <v>1.5095000000000001E-2</v>
      </c>
      <c r="S942" s="190">
        <v>0</v>
      </c>
      <c r="T942" s="190">
        <f>S942*H942</f>
        <v>0</v>
      </c>
      <c r="U942" s="191" t="s">
        <v>18</v>
      </c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R942" s="192" t="s">
        <v>343</v>
      </c>
      <c r="AT942" s="192" t="s">
        <v>212</v>
      </c>
      <c r="AU942" s="192" t="s">
        <v>80</v>
      </c>
      <c r="AY942" s="21" t="s">
        <v>208</v>
      </c>
      <c r="BE942" s="193">
        <f>IF(N942="základní",J942,0)</f>
        <v>0</v>
      </c>
      <c r="BF942" s="193">
        <f>IF(N942="snížená",J942,0)</f>
        <v>0</v>
      </c>
      <c r="BG942" s="193">
        <f>IF(N942="zákl. přenesená",J942,0)</f>
        <v>0</v>
      </c>
      <c r="BH942" s="193">
        <f>IF(N942="sníž. přenesená",J942,0)</f>
        <v>0</v>
      </c>
      <c r="BI942" s="193">
        <f>IF(N942="nulová",J942,0)</f>
        <v>0</v>
      </c>
      <c r="BJ942" s="21" t="s">
        <v>76</v>
      </c>
      <c r="BK942" s="193">
        <f>ROUND(I942*H942,2)</f>
        <v>0</v>
      </c>
      <c r="BL942" s="21" t="s">
        <v>343</v>
      </c>
      <c r="BM942" s="192" t="s">
        <v>1811</v>
      </c>
    </row>
    <row r="943" spans="1:65" s="2" customFormat="1" ht="29.25">
      <c r="A943" s="38"/>
      <c r="B943" s="39"/>
      <c r="C943" s="40"/>
      <c r="D943" s="194" t="s">
        <v>217</v>
      </c>
      <c r="E943" s="40"/>
      <c r="F943" s="195" t="s">
        <v>1812</v>
      </c>
      <c r="G943" s="40"/>
      <c r="H943" s="40"/>
      <c r="I943" s="196"/>
      <c r="J943" s="40"/>
      <c r="K943" s="40"/>
      <c r="L943" s="43"/>
      <c r="M943" s="197"/>
      <c r="N943" s="198"/>
      <c r="O943" s="68"/>
      <c r="P943" s="68"/>
      <c r="Q943" s="68"/>
      <c r="R943" s="68"/>
      <c r="S943" s="68"/>
      <c r="T943" s="68"/>
      <c r="U943" s="69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T943" s="21" t="s">
        <v>217</v>
      </c>
      <c r="AU943" s="21" t="s">
        <v>80</v>
      </c>
    </row>
    <row r="944" spans="1:65" s="2" customFormat="1" ht="11.25">
      <c r="A944" s="38"/>
      <c r="B944" s="39"/>
      <c r="C944" s="40"/>
      <c r="D944" s="199" t="s">
        <v>219</v>
      </c>
      <c r="E944" s="40"/>
      <c r="F944" s="200" t="s">
        <v>1813</v>
      </c>
      <c r="G944" s="40"/>
      <c r="H944" s="40"/>
      <c r="I944" s="196"/>
      <c r="J944" s="40"/>
      <c r="K944" s="40"/>
      <c r="L944" s="43"/>
      <c r="M944" s="197"/>
      <c r="N944" s="198"/>
      <c r="O944" s="68"/>
      <c r="P944" s="68"/>
      <c r="Q944" s="68"/>
      <c r="R944" s="68"/>
      <c r="S944" s="68"/>
      <c r="T944" s="68"/>
      <c r="U944" s="69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T944" s="21" t="s">
        <v>219</v>
      </c>
      <c r="AU944" s="21" t="s">
        <v>80</v>
      </c>
    </row>
    <row r="945" spans="1:65" s="14" customFormat="1" ht="11.25">
      <c r="B945" s="211"/>
      <c r="C945" s="212"/>
      <c r="D945" s="194" t="s">
        <v>221</v>
      </c>
      <c r="E945" s="213" t="s">
        <v>18</v>
      </c>
      <c r="F945" s="214" t="s">
        <v>1024</v>
      </c>
      <c r="G945" s="212"/>
      <c r="H945" s="215">
        <v>60.38</v>
      </c>
      <c r="I945" s="216"/>
      <c r="J945" s="212"/>
      <c r="K945" s="212"/>
      <c r="L945" s="217"/>
      <c r="M945" s="218"/>
      <c r="N945" s="219"/>
      <c r="O945" s="219"/>
      <c r="P945" s="219"/>
      <c r="Q945" s="219"/>
      <c r="R945" s="219"/>
      <c r="S945" s="219"/>
      <c r="T945" s="219"/>
      <c r="U945" s="220"/>
      <c r="AT945" s="221" t="s">
        <v>221</v>
      </c>
      <c r="AU945" s="221" t="s">
        <v>80</v>
      </c>
      <c r="AV945" s="14" t="s">
        <v>80</v>
      </c>
      <c r="AW945" s="14" t="s">
        <v>33</v>
      </c>
      <c r="AX945" s="14" t="s">
        <v>76</v>
      </c>
      <c r="AY945" s="221" t="s">
        <v>208</v>
      </c>
    </row>
    <row r="946" spans="1:65" s="2" customFormat="1" ht="24.2" customHeight="1">
      <c r="A946" s="38"/>
      <c r="B946" s="39"/>
      <c r="C946" s="182" t="s">
        <v>1814</v>
      </c>
      <c r="D946" s="182" t="s">
        <v>212</v>
      </c>
      <c r="E946" s="183" t="s">
        <v>1815</v>
      </c>
      <c r="F946" s="184" t="s">
        <v>1816</v>
      </c>
      <c r="G946" s="185" t="s">
        <v>331</v>
      </c>
      <c r="H946" s="186">
        <v>32.4</v>
      </c>
      <c r="I946" s="187"/>
      <c r="J946" s="186">
        <f>ROUND(I946*H946,2)</f>
        <v>0</v>
      </c>
      <c r="K946" s="184" t="s">
        <v>18</v>
      </c>
      <c r="L946" s="43"/>
      <c r="M946" s="188" t="s">
        <v>18</v>
      </c>
      <c r="N946" s="189" t="s">
        <v>42</v>
      </c>
      <c r="O946" s="68"/>
      <c r="P946" s="190">
        <f>O946*H946</f>
        <v>0</v>
      </c>
      <c r="Q946" s="190">
        <v>2.9999999999999997E-4</v>
      </c>
      <c r="R946" s="190">
        <f>Q946*H946</f>
        <v>9.7199999999999995E-3</v>
      </c>
      <c r="S946" s="190">
        <v>0</v>
      </c>
      <c r="T946" s="190">
        <f>S946*H946</f>
        <v>0</v>
      </c>
      <c r="U946" s="191" t="s">
        <v>18</v>
      </c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R946" s="192" t="s">
        <v>343</v>
      </c>
      <c r="AT946" s="192" t="s">
        <v>212</v>
      </c>
      <c r="AU946" s="192" t="s">
        <v>80</v>
      </c>
      <c r="AY946" s="21" t="s">
        <v>208</v>
      </c>
      <c r="BE946" s="193">
        <f>IF(N946="základní",J946,0)</f>
        <v>0</v>
      </c>
      <c r="BF946" s="193">
        <f>IF(N946="snížená",J946,0)</f>
        <v>0</v>
      </c>
      <c r="BG946" s="193">
        <f>IF(N946="zákl. přenesená",J946,0)</f>
        <v>0</v>
      </c>
      <c r="BH946" s="193">
        <f>IF(N946="sníž. přenesená",J946,0)</f>
        <v>0</v>
      </c>
      <c r="BI946" s="193">
        <f>IF(N946="nulová",J946,0)</f>
        <v>0</v>
      </c>
      <c r="BJ946" s="21" t="s">
        <v>76</v>
      </c>
      <c r="BK946" s="193">
        <f>ROUND(I946*H946,2)</f>
        <v>0</v>
      </c>
      <c r="BL946" s="21" t="s">
        <v>343</v>
      </c>
      <c r="BM946" s="192" t="s">
        <v>1817</v>
      </c>
    </row>
    <row r="947" spans="1:65" s="2" customFormat="1" ht="19.5">
      <c r="A947" s="38"/>
      <c r="B947" s="39"/>
      <c r="C947" s="40"/>
      <c r="D947" s="194" t="s">
        <v>217</v>
      </c>
      <c r="E947" s="40"/>
      <c r="F947" s="195" t="s">
        <v>1816</v>
      </c>
      <c r="G947" s="40"/>
      <c r="H947" s="40"/>
      <c r="I947" s="196"/>
      <c r="J947" s="40"/>
      <c r="K947" s="40"/>
      <c r="L947" s="43"/>
      <c r="M947" s="197"/>
      <c r="N947" s="198"/>
      <c r="O947" s="68"/>
      <c r="P947" s="68"/>
      <c r="Q947" s="68"/>
      <c r="R947" s="68"/>
      <c r="S947" s="68"/>
      <c r="T947" s="68"/>
      <c r="U947" s="69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T947" s="21" t="s">
        <v>217</v>
      </c>
      <c r="AU947" s="21" t="s">
        <v>80</v>
      </c>
    </row>
    <row r="948" spans="1:65" s="14" customFormat="1" ht="11.25">
      <c r="B948" s="211"/>
      <c r="C948" s="212"/>
      <c r="D948" s="194" t="s">
        <v>221</v>
      </c>
      <c r="E948" s="213" t="s">
        <v>18</v>
      </c>
      <c r="F948" s="214" t="s">
        <v>1818</v>
      </c>
      <c r="G948" s="212"/>
      <c r="H948" s="215">
        <v>32.4</v>
      </c>
      <c r="I948" s="216"/>
      <c r="J948" s="212"/>
      <c r="K948" s="212"/>
      <c r="L948" s="217"/>
      <c r="M948" s="218"/>
      <c r="N948" s="219"/>
      <c r="O948" s="219"/>
      <c r="P948" s="219"/>
      <c r="Q948" s="219"/>
      <c r="R948" s="219"/>
      <c r="S948" s="219"/>
      <c r="T948" s="219"/>
      <c r="U948" s="220"/>
      <c r="AT948" s="221" t="s">
        <v>221</v>
      </c>
      <c r="AU948" s="221" t="s">
        <v>80</v>
      </c>
      <c r="AV948" s="14" t="s">
        <v>80</v>
      </c>
      <c r="AW948" s="14" t="s">
        <v>33</v>
      </c>
      <c r="AX948" s="14" t="s">
        <v>76</v>
      </c>
      <c r="AY948" s="221" t="s">
        <v>208</v>
      </c>
    </row>
    <row r="949" spans="1:65" s="2" customFormat="1" ht="21.75" customHeight="1">
      <c r="A949" s="38"/>
      <c r="B949" s="39"/>
      <c r="C949" s="182" t="s">
        <v>1819</v>
      </c>
      <c r="D949" s="182" t="s">
        <v>212</v>
      </c>
      <c r="E949" s="183" t="s">
        <v>1820</v>
      </c>
      <c r="F949" s="184" t="s">
        <v>1821</v>
      </c>
      <c r="G949" s="185" t="s">
        <v>331</v>
      </c>
      <c r="H949" s="186">
        <v>6.8</v>
      </c>
      <c r="I949" s="187"/>
      <c r="J949" s="186">
        <f>ROUND(I949*H949,2)</f>
        <v>0</v>
      </c>
      <c r="K949" s="184" t="s">
        <v>215</v>
      </c>
      <c r="L949" s="43"/>
      <c r="M949" s="188" t="s">
        <v>18</v>
      </c>
      <c r="N949" s="189" t="s">
        <v>42</v>
      </c>
      <c r="O949" s="68"/>
      <c r="P949" s="190">
        <f>O949*H949</f>
        <v>0</v>
      </c>
      <c r="Q949" s="190">
        <v>5.1900000000000002E-3</v>
      </c>
      <c r="R949" s="190">
        <f>Q949*H949</f>
        <v>3.5291999999999997E-2</v>
      </c>
      <c r="S949" s="190">
        <v>0</v>
      </c>
      <c r="T949" s="190">
        <f>S949*H949</f>
        <v>0</v>
      </c>
      <c r="U949" s="191" t="s">
        <v>18</v>
      </c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R949" s="192" t="s">
        <v>343</v>
      </c>
      <c r="AT949" s="192" t="s">
        <v>212</v>
      </c>
      <c r="AU949" s="192" t="s">
        <v>80</v>
      </c>
      <c r="AY949" s="21" t="s">
        <v>208</v>
      </c>
      <c r="BE949" s="193">
        <f>IF(N949="základní",J949,0)</f>
        <v>0</v>
      </c>
      <c r="BF949" s="193">
        <f>IF(N949="snížená",J949,0)</f>
        <v>0</v>
      </c>
      <c r="BG949" s="193">
        <f>IF(N949="zákl. přenesená",J949,0)</f>
        <v>0</v>
      </c>
      <c r="BH949" s="193">
        <f>IF(N949="sníž. přenesená",J949,0)</f>
        <v>0</v>
      </c>
      <c r="BI949" s="193">
        <f>IF(N949="nulová",J949,0)</f>
        <v>0</v>
      </c>
      <c r="BJ949" s="21" t="s">
        <v>76</v>
      </c>
      <c r="BK949" s="193">
        <f>ROUND(I949*H949,2)</f>
        <v>0</v>
      </c>
      <c r="BL949" s="21" t="s">
        <v>343</v>
      </c>
      <c r="BM949" s="192" t="s">
        <v>1822</v>
      </c>
    </row>
    <row r="950" spans="1:65" s="2" customFormat="1" ht="29.25">
      <c r="A950" s="38"/>
      <c r="B950" s="39"/>
      <c r="C950" s="40"/>
      <c r="D950" s="194" t="s">
        <v>217</v>
      </c>
      <c r="E950" s="40"/>
      <c r="F950" s="195" t="s">
        <v>1823</v>
      </c>
      <c r="G950" s="40"/>
      <c r="H950" s="40"/>
      <c r="I950" s="196"/>
      <c r="J950" s="40"/>
      <c r="K950" s="40"/>
      <c r="L950" s="43"/>
      <c r="M950" s="197"/>
      <c r="N950" s="198"/>
      <c r="O950" s="68"/>
      <c r="P950" s="68"/>
      <c r="Q950" s="68"/>
      <c r="R950" s="68"/>
      <c r="S950" s="68"/>
      <c r="T950" s="68"/>
      <c r="U950" s="69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T950" s="21" t="s">
        <v>217</v>
      </c>
      <c r="AU950" s="21" t="s">
        <v>80</v>
      </c>
    </row>
    <row r="951" spans="1:65" s="2" customFormat="1" ht="11.25">
      <c r="A951" s="38"/>
      <c r="B951" s="39"/>
      <c r="C951" s="40"/>
      <c r="D951" s="199" t="s">
        <v>219</v>
      </c>
      <c r="E951" s="40"/>
      <c r="F951" s="200" t="s">
        <v>1824</v>
      </c>
      <c r="G951" s="40"/>
      <c r="H951" s="40"/>
      <c r="I951" s="196"/>
      <c r="J951" s="40"/>
      <c r="K951" s="40"/>
      <c r="L951" s="43"/>
      <c r="M951" s="197"/>
      <c r="N951" s="198"/>
      <c r="O951" s="68"/>
      <c r="P951" s="68"/>
      <c r="Q951" s="68"/>
      <c r="R951" s="68"/>
      <c r="S951" s="68"/>
      <c r="T951" s="68"/>
      <c r="U951" s="69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T951" s="21" t="s">
        <v>219</v>
      </c>
      <c r="AU951" s="21" t="s">
        <v>80</v>
      </c>
    </row>
    <row r="952" spans="1:65" s="13" customFormat="1" ht="11.25">
      <c r="B952" s="201"/>
      <c r="C952" s="202"/>
      <c r="D952" s="194" t="s">
        <v>221</v>
      </c>
      <c r="E952" s="203" t="s">
        <v>18</v>
      </c>
      <c r="F952" s="204" t="s">
        <v>1825</v>
      </c>
      <c r="G952" s="202"/>
      <c r="H952" s="203" t="s">
        <v>18</v>
      </c>
      <c r="I952" s="205"/>
      <c r="J952" s="202"/>
      <c r="K952" s="202"/>
      <c r="L952" s="206"/>
      <c r="M952" s="207"/>
      <c r="N952" s="208"/>
      <c r="O952" s="208"/>
      <c r="P952" s="208"/>
      <c r="Q952" s="208"/>
      <c r="R952" s="208"/>
      <c r="S952" s="208"/>
      <c r="T952" s="208"/>
      <c r="U952" s="209"/>
      <c r="AT952" s="210" t="s">
        <v>221</v>
      </c>
      <c r="AU952" s="210" t="s">
        <v>80</v>
      </c>
      <c r="AV952" s="13" t="s">
        <v>76</v>
      </c>
      <c r="AW952" s="13" t="s">
        <v>33</v>
      </c>
      <c r="AX952" s="13" t="s">
        <v>71</v>
      </c>
      <c r="AY952" s="210" t="s">
        <v>208</v>
      </c>
    </row>
    <row r="953" spans="1:65" s="14" customFormat="1" ht="11.25">
      <c r="B953" s="211"/>
      <c r="C953" s="212"/>
      <c r="D953" s="194" t="s">
        <v>221</v>
      </c>
      <c r="E953" s="213" t="s">
        <v>18</v>
      </c>
      <c r="F953" s="214" t="s">
        <v>1826</v>
      </c>
      <c r="G953" s="212"/>
      <c r="H953" s="215">
        <v>6</v>
      </c>
      <c r="I953" s="216"/>
      <c r="J953" s="212"/>
      <c r="K953" s="212"/>
      <c r="L953" s="217"/>
      <c r="M953" s="218"/>
      <c r="N953" s="219"/>
      <c r="O953" s="219"/>
      <c r="P953" s="219"/>
      <c r="Q953" s="219"/>
      <c r="R953" s="219"/>
      <c r="S953" s="219"/>
      <c r="T953" s="219"/>
      <c r="U953" s="220"/>
      <c r="AT953" s="221" t="s">
        <v>221</v>
      </c>
      <c r="AU953" s="221" t="s">
        <v>80</v>
      </c>
      <c r="AV953" s="14" t="s">
        <v>80</v>
      </c>
      <c r="AW953" s="14" t="s">
        <v>33</v>
      </c>
      <c r="AX953" s="14" t="s">
        <v>71</v>
      </c>
      <c r="AY953" s="221" t="s">
        <v>208</v>
      </c>
    </row>
    <row r="954" spans="1:65" s="14" customFormat="1" ht="11.25">
      <c r="B954" s="211"/>
      <c r="C954" s="212"/>
      <c r="D954" s="194" t="s">
        <v>221</v>
      </c>
      <c r="E954" s="213" t="s">
        <v>18</v>
      </c>
      <c r="F954" s="214" t="s">
        <v>1827</v>
      </c>
      <c r="G954" s="212"/>
      <c r="H954" s="215">
        <v>0.8</v>
      </c>
      <c r="I954" s="216"/>
      <c r="J954" s="212"/>
      <c r="K954" s="212"/>
      <c r="L954" s="217"/>
      <c r="M954" s="218"/>
      <c r="N954" s="219"/>
      <c r="O954" s="219"/>
      <c r="P954" s="219"/>
      <c r="Q954" s="219"/>
      <c r="R954" s="219"/>
      <c r="S954" s="219"/>
      <c r="T954" s="219"/>
      <c r="U954" s="220"/>
      <c r="AT954" s="221" t="s">
        <v>221</v>
      </c>
      <c r="AU954" s="221" t="s">
        <v>80</v>
      </c>
      <c r="AV954" s="14" t="s">
        <v>80</v>
      </c>
      <c r="AW954" s="14" t="s">
        <v>33</v>
      </c>
      <c r="AX954" s="14" t="s">
        <v>71</v>
      </c>
      <c r="AY954" s="221" t="s">
        <v>208</v>
      </c>
    </row>
    <row r="955" spans="1:65" s="16" customFormat="1" ht="11.25">
      <c r="B955" s="233"/>
      <c r="C955" s="234"/>
      <c r="D955" s="194" t="s">
        <v>221</v>
      </c>
      <c r="E955" s="235" t="s">
        <v>18</v>
      </c>
      <c r="F955" s="236" t="s">
        <v>247</v>
      </c>
      <c r="G955" s="234"/>
      <c r="H955" s="237">
        <v>6.8</v>
      </c>
      <c r="I955" s="238"/>
      <c r="J955" s="234"/>
      <c r="K955" s="234"/>
      <c r="L955" s="239"/>
      <c r="M955" s="240"/>
      <c r="N955" s="241"/>
      <c r="O955" s="241"/>
      <c r="P955" s="241"/>
      <c r="Q955" s="241"/>
      <c r="R955" s="241"/>
      <c r="S955" s="241"/>
      <c r="T955" s="241"/>
      <c r="U955" s="242"/>
      <c r="AT955" s="243" t="s">
        <v>221</v>
      </c>
      <c r="AU955" s="243" t="s">
        <v>80</v>
      </c>
      <c r="AV955" s="16" t="s">
        <v>89</v>
      </c>
      <c r="AW955" s="16" t="s">
        <v>33</v>
      </c>
      <c r="AX955" s="16" t="s">
        <v>76</v>
      </c>
      <c r="AY955" s="243" t="s">
        <v>208</v>
      </c>
    </row>
    <row r="956" spans="1:65" s="2" customFormat="1" ht="16.5" customHeight="1">
      <c r="A956" s="38"/>
      <c r="B956" s="39"/>
      <c r="C956" s="182" t="s">
        <v>1828</v>
      </c>
      <c r="D956" s="182" t="s">
        <v>212</v>
      </c>
      <c r="E956" s="183" t="s">
        <v>1829</v>
      </c>
      <c r="F956" s="184" t="s">
        <v>1830</v>
      </c>
      <c r="G956" s="185" t="s">
        <v>331</v>
      </c>
      <c r="H956" s="186">
        <v>13.5</v>
      </c>
      <c r="I956" s="187"/>
      <c r="J956" s="186">
        <f>ROUND(I956*H956,2)</f>
        <v>0</v>
      </c>
      <c r="K956" s="184" t="s">
        <v>215</v>
      </c>
      <c r="L956" s="43"/>
      <c r="M956" s="188" t="s">
        <v>18</v>
      </c>
      <c r="N956" s="189" t="s">
        <v>42</v>
      </c>
      <c r="O956" s="68"/>
      <c r="P956" s="190">
        <f>O956*H956</f>
        <v>0</v>
      </c>
      <c r="Q956" s="190">
        <v>1.2E-4</v>
      </c>
      <c r="R956" s="190">
        <f>Q956*H956</f>
        <v>1.6200000000000001E-3</v>
      </c>
      <c r="S956" s="190">
        <v>0</v>
      </c>
      <c r="T956" s="190">
        <f>S956*H956</f>
        <v>0</v>
      </c>
      <c r="U956" s="191" t="s">
        <v>18</v>
      </c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R956" s="192" t="s">
        <v>343</v>
      </c>
      <c r="AT956" s="192" t="s">
        <v>212</v>
      </c>
      <c r="AU956" s="192" t="s">
        <v>80</v>
      </c>
      <c r="AY956" s="21" t="s">
        <v>208</v>
      </c>
      <c r="BE956" s="193">
        <f>IF(N956="základní",J956,0)</f>
        <v>0</v>
      </c>
      <c r="BF956" s="193">
        <f>IF(N956="snížená",J956,0)</f>
        <v>0</v>
      </c>
      <c r="BG956" s="193">
        <f>IF(N956="zákl. přenesená",J956,0)</f>
        <v>0</v>
      </c>
      <c r="BH956" s="193">
        <f>IF(N956="sníž. přenesená",J956,0)</f>
        <v>0</v>
      </c>
      <c r="BI956" s="193">
        <f>IF(N956="nulová",J956,0)</f>
        <v>0</v>
      </c>
      <c r="BJ956" s="21" t="s">
        <v>76</v>
      </c>
      <c r="BK956" s="193">
        <f>ROUND(I956*H956,2)</f>
        <v>0</v>
      </c>
      <c r="BL956" s="21" t="s">
        <v>343</v>
      </c>
      <c r="BM956" s="192" t="s">
        <v>1831</v>
      </c>
    </row>
    <row r="957" spans="1:65" s="2" customFormat="1" ht="29.25">
      <c r="A957" s="38"/>
      <c r="B957" s="39"/>
      <c r="C957" s="40"/>
      <c r="D957" s="194" t="s">
        <v>217</v>
      </c>
      <c r="E957" s="40"/>
      <c r="F957" s="195" t="s">
        <v>1832</v>
      </c>
      <c r="G957" s="40"/>
      <c r="H957" s="40"/>
      <c r="I957" s="196"/>
      <c r="J957" s="40"/>
      <c r="K957" s="40"/>
      <c r="L957" s="43"/>
      <c r="M957" s="197"/>
      <c r="N957" s="198"/>
      <c r="O957" s="68"/>
      <c r="P957" s="68"/>
      <c r="Q957" s="68"/>
      <c r="R957" s="68"/>
      <c r="S957" s="68"/>
      <c r="T957" s="68"/>
      <c r="U957" s="69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T957" s="21" t="s">
        <v>217</v>
      </c>
      <c r="AU957" s="21" t="s">
        <v>80</v>
      </c>
    </row>
    <row r="958" spans="1:65" s="2" customFormat="1" ht="11.25">
      <c r="A958" s="38"/>
      <c r="B958" s="39"/>
      <c r="C958" s="40"/>
      <c r="D958" s="199" t="s">
        <v>219</v>
      </c>
      <c r="E958" s="40"/>
      <c r="F958" s="200" t="s">
        <v>1833</v>
      </c>
      <c r="G958" s="40"/>
      <c r="H958" s="40"/>
      <c r="I958" s="196"/>
      <c r="J958" s="40"/>
      <c r="K958" s="40"/>
      <c r="L958" s="43"/>
      <c r="M958" s="197"/>
      <c r="N958" s="198"/>
      <c r="O958" s="68"/>
      <c r="P958" s="68"/>
      <c r="Q958" s="68"/>
      <c r="R958" s="68"/>
      <c r="S958" s="68"/>
      <c r="T958" s="68"/>
      <c r="U958" s="69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T958" s="21" t="s">
        <v>219</v>
      </c>
      <c r="AU958" s="21" t="s">
        <v>80</v>
      </c>
    </row>
    <row r="959" spans="1:65" s="14" customFormat="1" ht="11.25">
      <c r="B959" s="211"/>
      <c r="C959" s="212"/>
      <c r="D959" s="194" t="s">
        <v>221</v>
      </c>
      <c r="E959" s="213" t="s">
        <v>18</v>
      </c>
      <c r="F959" s="214" t="s">
        <v>1834</v>
      </c>
      <c r="G959" s="212"/>
      <c r="H959" s="215">
        <v>13.5</v>
      </c>
      <c r="I959" s="216"/>
      <c r="J959" s="212"/>
      <c r="K959" s="212"/>
      <c r="L959" s="217"/>
      <c r="M959" s="218"/>
      <c r="N959" s="219"/>
      <c r="O959" s="219"/>
      <c r="P959" s="219"/>
      <c r="Q959" s="219"/>
      <c r="R959" s="219"/>
      <c r="S959" s="219"/>
      <c r="T959" s="219"/>
      <c r="U959" s="220"/>
      <c r="AT959" s="221" t="s">
        <v>221</v>
      </c>
      <c r="AU959" s="221" t="s">
        <v>80</v>
      </c>
      <c r="AV959" s="14" t="s">
        <v>80</v>
      </c>
      <c r="AW959" s="14" t="s">
        <v>33</v>
      </c>
      <c r="AX959" s="14" t="s">
        <v>76</v>
      </c>
      <c r="AY959" s="221" t="s">
        <v>208</v>
      </c>
    </row>
    <row r="960" spans="1:65" s="2" customFormat="1" ht="24.2" customHeight="1">
      <c r="A960" s="38"/>
      <c r="B960" s="39"/>
      <c r="C960" s="182" t="s">
        <v>1835</v>
      </c>
      <c r="D960" s="182" t="s">
        <v>212</v>
      </c>
      <c r="E960" s="183" t="s">
        <v>1836</v>
      </c>
      <c r="F960" s="184" t="s">
        <v>1837</v>
      </c>
      <c r="G960" s="185" t="s">
        <v>129</v>
      </c>
      <c r="H960" s="186">
        <v>417.44</v>
      </c>
      <c r="I960" s="187"/>
      <c r="J960" s="186">
        <f>ROUND(I960*H960,2)</f>
        <v>0</v>
      </c>
      <c r="K960" s="184" t="s">
        <v>215</v>
      </c>
      <c r="L960" s="43"/>
      <c r="M960" s="188" t="s">
        <v>18</v>
      </c>
      <c r="N960" s="189" t="s">
        <v>42</v>
      </c>
      <c r="O960" s="68"/>
      <c r="P960" s="190">
        <f>O960*H960</f>
        <v>0</v>
      </c>
      <c r="Q960" s="190">
        <v>1.694E-2</v>
      </c>
      <c r="R960" s="190">
        <f>Q960*H960</f>
        <v>7.0714335999999998</v>
      </c>
      <c r="S960" s="190">
        <v>0</v>
      </c>
      <c r="T960" s="190">
        <f>S960*H960</f>
        <v>0</v>
      </c>
      <c r="U960" s="191" t="s">
        <v>18</v>
      </c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R960" s="192" t="s">
        <v>343</v>
      </c>
      <c r="AT960" s="192" t="s">
        <v>212</v>
      </c>
      <c r="AU960" s="192" t="s">
        <v>80</v>
      </c>
      <c r="AY960" s="21" t="s">
        <v>208</v>
      </c>
      <c r="BE960" s="193">
        <f>IF(N960="základní",J960,0)</f>
        <v>0</v>
      </c>
      <c r="BF960" s="193">
        <f>IF(N960="snížená",J960,0)</f>
        <v>0</v>
      </c>
      <c r="BG960" s="193">
        <f>IF(N960="zákl. přenesená",J960,0)</f>
        <v>0</v>
      </c>
      <c r="BH960" s="193">
        <f>IF(N960="sníž. přenesená",J960,0)</f>
        <v>0</v>
      </c>
      <c r="BI960" s="193">
        <f>IF(N960="nulová",J960,0)</f>
        <v>0</v>
      </c>
      <c r="BJ960" s="21" t="s">
        <v>76</v>
      </c>
      <c r="BK960" s="193">
        <f>ROUND(I960*H960,2)</f>
        <v>0</v>
      </c>
      <c r="BL960" s="21" t="s">
        <v>343</v>
      </c>
      <c r="BM960" s="192" t="s">
        <v>1838</v>
      </c>
    </row>
    <row r="961" spans="1:65" s="2" customFormat="1" ht="29.25">
      <c r="A961" s="38"/>
      <c r="B961" s="39"/>
      <c r="C961" s="40"/>
      <c r="D961" s="194" t="s">
        <v>217</v>
      </c>
      <c r="E961" s="40"/>
      <c r="F961" s="195" t="s">
        <v>1839</v>
      </c>
      <c r="G961" s="40"/>
      <c r="H961" s="40"/>
      <c r="I961" s="196"/>
      <c r="J961" s="40"/>
      <c r="K961" s="40"/>
      <c r="L961" s="43"/>
      <c r="M961" s="197"/>
      <c r="N961" s="198"/>
      <c r="O961" s="68"/>
      <c r="P961" s="68"/>
      <c r="Q961" s="68"/>
      <c r="R961" s="68"/>
      <c r="S961" s="68"/>
      <c r="T961" s="68"/>
      <c r="U961" s="69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T961" s="21" t="s">
        <v>217</v>
      </c>
      <c r="AU961" s="21" t="s">
        <v>80</v>
      </c>
    </row>
    <row r="962" spans="1:65" s="2" customFormat="1" ht="11.25">
      <c r="A962" s="38"/>
      <c r="B962" s="39"/>
      <c r="C962" s="40"/>
      <c r="D962" s="199" t="s">
        <v>219</v>
      </c>
      <c r="E962" s="40"/>
      <c r="F962" s="200" t="s">
        <v>1840</v>
      </c>
      <c r="G962" s="40"/>
      <c r="H962" s="40"/>
      <c r="I962" s="196"/>
      <c r="J962" s="40"/>
      <c r="K962" s="40"/>
      <c r="L962" s="43"/>
      <c r="M962" s="197"/>
      <c r="N962" s="198"/>
      <c r="O962" s="68"/>
      <c r="P962" s="68"/>
      <c r="Q962" s="68"/>
      <c r="R962" s="68"/>
      <c r="S962" s="68"/>
      <c r="T962" s="68"/>
      <c r="U962" s="69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T962" s="21" t="s">
        <v>219</v>
      </c>
      <c r="AU962" s="21" t="s">
        <v>80</v>
      </c>
    </row>
    <row r="963" spans="1:65" s="14" customFormat="1" ht="11.25">
      <c r="B963" s="211"/>
      <c r="C963" s="212"/>
      <c r="D963" s="194" t="s">
        <v>221</v>
      </c>
      <c r="E963" s="213" t="s">
        <v>18</v>
      </c>
      <c r="F963" s="214" t="s">
        <v>1036</v>
      </c>
      <c r="G963" s="212"/>
      <c r="H963" s="215">
        <v>417.44</v>
      </c>
      <c r="I963" s="216"/>
      <c r="J963" s="212"/>
      <c r="K963" s="212"/>
      <c r="L963" s="217"/>
      <c r="M963" s="218"/>
      <c r="N963" s="219"/>
      <c r="O963" s="219"/>
      <c r="P963" s="219"/>
      <c r="Q963" s="219"/>
      <c r="R963" s="219"/>
      <c r="S963" s="219"/>
      <c r="T963" s="219"/>
      <c r="U963" s="220"/>
      <c r="AT963" s="221" t="s">
        <v>221</v>
      </c>
      <c r="AU963" s="221" t="s">
        <v>80</v>
      </c>
      <c r="AV963" s="14" t="s">
        <v>80</v>
      </c>
      <c r="AW963" s="14" t="s">
        <v>33</v>
      </c>
      <c r="AX963" s="14" t="s">
        <v>71</v>
      </c>
      <c r="AY963" s="221" t="s">
        <v>208</v>
      </c>
    </row>
    <row r="964" spans="1:65" s="2" customFormat="1" ht="24.2" customHeight="1">
      <c r="A964" s="38"/>
      <c r="B964" s="39"/>
      <c r="C964" s="182" t="s">
        <v>1841</v>
      </c>
      <c r="D964" s="182" t="s">
        <v>212</v>
      </c>
      <c r="E964" s="183" t="s">
        <v>1842</v>
      </c>
      <c r="F964" s="184" t="s">
        <v>1843</v>
      </c>
      <c r="G964" s="185" t="s">
        <v>129</v>
      </c>
      <c r="H964" s="186">
        <v>91.06</v>
      </c>
      <c r="I964" s="187"/>
      <c r="J964" s="186">
        <f>ROUND(I964*H964,2)</f>
        <v>0</v>
      </c>
      <c r="K964" s="184" t="s">
        <v>215</v>
      </c>
      <c r="L964" s="43"/>
      <c r="M964" s="188" t="s">
        <v>18</v>
      </c>
      <c r="N964" s="189" t="s">
        <v>42</v>
      </c>
      <c r="O964" s="68"/>
      <c r="P964" s="190">
        <f>O964*H964</f>
        <v>0</v>
      </c>
      <c r="Q964" s="190">
        <v>1.3780000000000001E-2</v>
      </c>
      <c r="R964" s="190">
        <f>Q964*H964</f>
        <v>1.2548068000000001</v>
      </c>
      <c r="S964" s="190">
        <v>0</v>
      </c>
      <c r="T964" s="190">
        <f>S964*H964</f>
        <v>0</v>
      </c>
      <c r="U964" s="191" t="s">
        <v>18</v>
      </c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R964" s="192" t="s">
        <v>343</v>
      </c>
      <c r="AT964" s="192" t="s">
        <v>212</v>
      </c>
      <c r="AU964" s="192" t="s">
        <v>80</v>
      </c>
      <c r="AY964" s="21" t="s">
        <v>208</v>
      </c>
      <c r="BE964" s="193">
        <f>IF(N964="základní",J964,0)</f>
        <v>0</v>
      </c>
      <c r="BF964" s="193">
        <f>IF(N964="snížená",J964,0)</f>
        <v>0</v>
      </c>
      <c r="BG964" s="193">
        <f>IF(N964="zákl. přenesená",J964,0)</f>
        <v>0</v>
      </c>
      <c r="BH964" s="193">
        <f>IF(N964="sníž. přenesená",J964,0)</f>
        <v>0</v>
      </c>
      <c r="BI964" s="193">
        <f>IF(N964="nulová",J964,0)</f>
        <v>0</v>
      </c>
      <c r="BJ964" s="21" t="s">
        <v>76</v>
      </c>
      <c r="BK964" s="193">
        <f>ROUND(I964*H964,2)</f>
        <v>0</v>
      </c>
      <c r="BL964" s="21" t="s">
        <v>343</v>
      </c>
      <c r="BM964" s="192" t="s">
        <v>1844</v>
      </c>
    </row>
    <row r="965" spans="1:65" s="2" customFormat="1" ht="29.25">
      <c r="A965" s="38"/>
      <c r="B965" s="39"/>
      <c r="C965" s="40"/>
      <c r="D965" s="194" t="s">
        <v>217</v>
      </c>
      <c r="E965" s="40"/>
      <c r="F965" s="195" t="s">
        <v>1845</v>
      </c>
      <c r="G965" s="40"/>
      <c r="H965" s="40"/>
      <c r="I965" s="196"/>
      <c r="J965" s="40"/>
      <c r="K965" s="40"/>
      <c r="L965" s="43"/>
      <c r="M965" s="197"/>
      <c r="N965" s="198"/>
      <c r="O965" s="68"/>
      <c r="P965" s="68"/>
      <c r="Q965" s="68"/>
      <c r="R965" s="68"/>
      <c r="S965" s="68"/>
      <c r="T965" s="68"/>
      <c r="U965" s="69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T965" s="21" t="s">
        <v>217</v>
      </c>
      <c r="AU965" s="21" t="s">
        <v>80</v>
      </c>
    </row>
    <row r="966" spans="1:65" s="2" customFormat="1" ht="11.25">
      <c r="A966" s="38"/>
      <c r="B966" s="39"/>
      <c r="C966" s="40"/>
      <c r="D966" s="199" t="s">
        <v>219</v>
      </c>
      <c r="E966" s="40"/>
      <c r="F966" s="200" t="s">
        <v>1846</v>
      </c>
      <c r="G966" s="40"/>
      <c r="H966" s="40"/>
      <c r="I966" s="196"/>
      <c r="J966" s="40"/>
      <c r="K966" s="40"/>
      <c r="L966" s="43"/>
      <c r="M966" s="197"/>
      <c r="N966" s="198"/>
      <c r="O966" s="68"/>
      <c r="P966" s="68"/>
      <c r="Q966" s="68"/>
      <c r="R966" s="68"/>
      <c r="S966" s="68"/>
      <c r="T966" s="68"/>
      <c r="U966" s="69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T966" s="21" t="s">
        <v>219</v>
      </c>
      <c r="AU966" s="21" t="s">
        <v>80</v>
      </c>
    </row>
    <row r="967" spans="1:65" s="14" customFormat="1" ht="11.25">
      <c r="B967" s="211"/>
      <c r="C967" s="212"/>
      <c r="D967" s="194" t="s">
        <v>221</v>
      </c>
      <c r="E967" s="213" t="s">
        <v>18</v>
      </c>
      <c r="F967" s="214" t="s">
        <v>1033</v>
      </c>
      <c r="G967" s="212"/>
      <c r="H967" s="215">
        <v>91.06</v>
      </c>
      <c r="I967" s="216"/>
      <c r="J967" s="212"/>
      <c r="K967" s="212"/>
      <c r="L967" s="217"/>
      <c r="M967" s="218"/>
      <c r="N967" s="219"/>
      <c r="O967" s="219"/>
      <c r="P967" s="219"/>
      <c r="Q967" s="219"/>
      <c r="R967" s="219"/>
      <c r="S967" s="219"/>
      <c r="T967" s="219"/>
      <c r="U967" s="220"/>
      <c r="AT967" s="221" t="s">
        <v>221</v>
      </c>
      <c r="AU967" s="221" t="s">
        <v>80</v>
      </c>
      <c r="AV967" s="14" t="s">
        <v>80</v>
      </c>
      <c r="AW967" s="14" t="s">
        <v>33</v>
      </c>
      <c r="AX967" s="14" t="s">
        <v>76</v>
      </c>
      <c r="AY967" s="221" t="s">
        <v>208</v>
      </c>
    </row>
    <row r="968" spans="1:65" s="2" customFormat="1" ht="16.5" customHeight="1">
      <c r="A968" s="38"/>
      <c r="B968" s="39"/>
      <c r="C968" s="182" t="s">
        <v>1847</v>
      </c>
      <c r="D968" s="182" t="s">
        <v>212</v>
      </c>
      <c r="E968" s="183" t="s">
        <v>1848</v>
      </c>
      <c r="F968" s="184" t="s">
        <v>1849</v>
      </c>
      <c r="G968" s="185" t="s">
        <v>129</v>
      </c>
      <c r="H968" s="186">
        <v>1.77</v>
      </c>
      <c r="I968" s="187"/>
      <c r="J968" s="186">
        <f>ROUND(I968*H968,2)</f>
        <v>0</v>
      </c>
      <c r="K968" s="184" t="s">
        <v>215</v>
      </c>
      <c r="L968" s="43"/>
      <c r="M968" s="188" t="s">
        <v>18</v>
      </c>
      <c r="N968" s="189" t="s">
        <v>42</v>
      </c>
      <c r="O968" s="68"/>
      <c r="P968" s="190">
        <f>O968*H968</f>
        <v>0</v>
      </c>
      <c r="Q968" s="190">
        <v>4.0999999999999999E-4</v>
      </c>
      <c r="R968" s="190">
        <f>Q968*H968</f>
        <v>7.2570000000000002E-4</v>
      </c>
      <c r="S968" s="190">
        <v>0</v>
      </c>
      <c r="T968" s="190">
        <f>S968*H968</f>
        <v>0</v>
      </c>
      <c r="U968" s="191" t="s">
        <v>18</v>
      </c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R968" s="192" t="s">
        <v>343</v>
      </c>
      <c r="AT968" s="192" t="s">
        <v>212</v>
      </c>
      <c r="AU968" s="192" t="s">
        <v>80</v>
      </c>
      <c r="AY968" s="21" t="s">
        <v>208</v>
      </c>
      <c r="BE968" s="193">
        <f>IF(N968="základní",J968,0)</f>
        <v>0</v>
      </c>
      <c r="BF968" s="193">
        <f>IF(N968="snížená",J968,0)</f>
        <v>0</v>
      </c>
      <c r="BG968" s="193">
        <f>IF(N968="zákl. přenesená",J968,0)</f>
        <v>0</v>
      </c>
      <c r="BH968" s="193">
        <f>IF(N968="sníž. přenesená",J968,0)</f>
        <v>0</v>
      </c>
      <c r="BI968" s="193">
        <f>IF(N968="nulová",J968,0)</f>
        <v>0</v>
      </c>
      <c r="BJ968" s="21" t="s">
        <v>76</v>
      </c>
      <c r="BK968" s="193">
        <f>ROUND(I968*H968,2)</f>
        <v>0</v>
      </c>
      <c r="BL968" s="21" t="s">
        <v>343</v>
      </c>
      <c r="BM968" s="192" t="s">
        <v>1850</v>
      </c>
    </row>
    <row r="969" spans="1:65" s="2" customFormat="1" ht="11.25">
      <c r="A969" s="38"/>
      <c r="B969" s="39"/>
      <c r="C969" s="40"/>
      <c r="D969" s="194" t="s">
        <v>217</v>
      </c>
      <c r="E969" s="40"/>
      <c r="F969" s="195" t="s">
        <v>1851</v>
      </c>
      <c r="G969" s="40"/>
      <c r="H969" s="40"/>
      <c r="I969" s="196"/>
      <c r="J969" s="40"/>
      <c r="K969" s="40"/>
      <c r="L969" s="43"/>
      <c r="M969" s="197"/>
      <c r="N969" s="198"/>
      <c r="O969" s="68"/>
      <c r="P969" s="68"/>
      <c r="Q969" s="68"/>
      <c r="R969" s="68"/>
      <c r="S969" s="68"/>
      <c r="T969" s="68"/>
      <c r="U969" s="69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T969" s="21" t="s">
        <v>217</v>
      </c>
      <c r="AU969" s="21" t="s">
        <v>80</v>
      </c>
    </row>
    <row r="970" spans="1:65" s="2" customFormat="1" ht="11.25">
      <c r="A970" s="38"/>
      <c r="B970" s="39"/>
      <c r="C970" s="40"/>
      <c r="D970" s="199" t="s">
        <v>219</v>
      </c>
      <c r="E970" s="40"/>
      <c r="F970" s="200" t="s">
        <v>1852</v>
      </c>
      <c r="G970" s="40"/>
      <c r="H970" s="40"/>
      <c r="I970" s="196"/>
      <c r="J970" s="40"/>
      <c r="K970" s="40"/>
      <c r="L970" s="43"/>
      <c r="M970" s="197"/>
      <c r="N970" s="198"/>
      <c r="O970" s="68"/>
      <c r="P970" s="68"/>
      <c r="Q970" s="68"/>
      <c r="R970" s="68"/>
      <c r="S970" s="68"/>
      <c r="T970" s="68"/>
      <c r="U970" s="69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T970" s="21" t="s">
        <v>219</v>
      </c>
      <c r="AU970" s="21" t="s">
        <v>80</v>
      </c>
    </row>
    <row r="971" spans="1:65" s="13" customFormat="1" ht="11.25">
      <c r="B971" s="201"/>
      <c r="C971" s="202"/>
      <c r="D971" s="194" t="s">
        <v>221</v>
      </c>
      <c r="E971" s="203" t="s">
        <v>18</v>
      </c>
      <c r="F971" s="204" t="s">
        <v>1853</v>
      </c>
      <c r="G971" s="202"/>
      <c r="H971" s="203" t="s">
        <v>18</v>
      </c>
      <c r="I971" s="205"/>
      <c r="J971" s="202"/>
      <c r="K971" s="202"/>
      <c r="L971" s="206"/>
      <c r="M971" s="207"/>
      <c r="N971" s="208"/>
      <c r="O971" s="208"/>
      <c r="P971" s="208"/>
      <c r="Q971" s="208"/>
      <c r="R971" s="208"/>
      <c r="S971" s="208"/>
      <c r="T971" s="208"/>
      <c r="U971" s="209"/>
      <c r="AT971" s="210" t="s">
        <v>221</v>
      </c>
      <c r="AU971" s="210" t="s">
        <v>80</v>
      </c>
      <c r="AV971" s="13" t="s">
        <v>76</v>
      </c>
      <c r="AW971" s="13" t="s">
        <v>33</v>
      </c>
      <c r="AX971" s="13" t="s">
        <v>71</v>
      </c>
      <c r="AY971" s="210" t="s">
        <v>208</v>
      </c>
    </row>
    <row r="972" spans="1:65" s="13" customFormat="1" ht="11.25">
      <c r="B972" s="201"/>
      <c r="C972" s="202"/>
      <c r="D972" s="194" t="s">
        <v>221</v>
      </c>
      <c r="E972" s="203" t="s">
        <v>18</v>
      </c>
      <c r="F972" s="204" t="s">
        <v>1854</v>
      </c>
      <c r="G972" s="202"/>
      <c r="H972" s="203" t="s">
        <v>18</v>
      </c>
      <c r="I972" s="205"/>
      <c r="J972" s="202"/>
      <c r="K972" s="202"/>
      <c r="L972" s="206"/>
      <c r="M972" s="207"/>
      <c r="N972" s="208"/>
      <c r="O972" s="208"/>
      <c r="P972" s="208"/>
      <c r="Q972" s="208"/>
      <c r="R972" s="208"/>
      <c r="S972" s="208"/>
      <c r="T972" s="208"/>
      <c r="U972" s="209"/>
      <c r="AT972" s="210" t="s">
        <v>221</v>
      </c>
      <c r="AU972" s="210" t="s">
        <v>80</v>
      </c>
      <c r="AV972" s="13" t="s">
        <v>76</v>
      </c>
      <c r="AW972" s="13" t="s">
        <v>33</v>
      </c>
      <c r="AX972" s="13" t="s">
        <v>71</v>
      </c>
      <c r="AY972" s="210" t="s">
        <v>208</v>
      </c>
    </row>
    <row r="973" spans="1:65" s="14" customFormat="1" ht="11.25">
      <c r="B973" s="211"/>
      <c r="C973" s="212"/>
      <c r="D973" s="194" t="s">
        <v>221</v>
      </c>
      <c r="E973" s="213" t="s">
        <v>18</v>
      </c>
      <c r="F973" s="214" t="s">
        <v>1855</v>
      </c>
      <c r="G973" s="212"/>
      <c r="H973" s="215">
        <v>0.36</v>
      </c>
      <c r="I973" s="216"/>
      <c r="J973" s="212"/>
      <c r="K973" s="212"/>
      <c r="L973" s="217"/>
      <c r="M973" s="218"/>
      <c r="N973" s="219"/>
      <c r="O973" s="219"/>
      <c r="P973" s="219"/>
      <c r="Q973" s="219"/>
      <c r="R973" s="219"/>
      <c r="S973" s="219"/>
      <c r="T973" s="219"/>
      <c r="U973" s="220"/>
      <c r="AT973" s="221" t="s">
        <v>221</v>
      </c>
      <c r="AU973" s="221" t="s">
        <v>80</v>
      </c>
      <c r="AV973" s="14" t="s">
        <v>80</v>
      </c>
      <c r="AW973" s="14" t="s">
        <v>33</v>
      </c>
      <c r="AX973" s="14" t="s">
        <v>71</v>
      </c>
      <c r="AY973" s="221" t="s">
        <v>208</v>
      </c>
    </row>
    <row r="974" spans="1:65" s="14" customFormat="1" ht="11.25">
      <c r="B974" s="211"/>
      <c r="C974" s="212"/>
      <c r="D974" s="194" t="s">
        <v>221</v>
      </c>
      <c r="E974" s="213" t="s">
        <v>18</v>
      </c>
      <c r="F974" s="214" t="s">
        <v>1856</v>
      </c>
      <c r="G974" s="212"/>
      <c r="H974" s="215">
        <v>1.41</v>
      </c>
      <c r="I974" s="216"/>
      <c r="J974" s="212"/>
      <c r="K974" s="212"/>
      <c r="L974" s="217"/>
      <c r="M974" s="218"/>
      <c r="N974" s="219"/>
      <c r="O974" s="219"/>
      <c r="P974" s="219"/>
      <c r="Q974" s="219"/>
      <c r="R974" s="219"/>
      <c r="S974" s="219"/>
      <c r="T974" s="219"/>
      <c r="U974" s="220"/>
      <c r="AT974" s="221" t="s">
        <v>221</v>
      </c>
      <c r="AU974" s="221" t="s">
        <v>80</v>
      </c>
      <c r="AV974" s="14" t="s">
        <v>80</v>
      </c>
      <c r="AW974" s="14" t="s">
        <v>33</v>
      </c>
      <c r="AX974" s="14" t="s">
        <v>71</v>
      </c>
      <c r="AY974" s="221" t="s">
        <v>208</v>
      </c>
    </row>
    <row r="975" spans="1:65" s="16" customFormat="1" ht="11.25">
      <c r="B975" s="233"/>
      <c r="C975" s="234"/>
      <c r="D975" s="194" t="s">
        <v>221</v>
      </c>
      <c r="E975" s="235" t="s">
        <v>18</v>
      </c>
      <c r="F975" s="236" t="s">
        <v>247</v>
      </c>
      <c r="G975" s="234"/>
      <c r="H975" s="237">
        <v>1.77</v>
      </c>
      <c r="I975" s="238"/>
      <c r="J975" s="234"/>
      <c r="K975" s="234"/>
      <c r="L975" s="239"/>
      <c r="M975" s="240"/>
      <c r="N975" s="241"/>
      <c r="O975" s="241"/>
      <c r="P975" s="241"/>
      <c r="Q975" s="241"/>
      <c r="R975" s="241"/>
      <c r="S975" s="241"/>
      <c r="T975" s="241"/>
      <c r="U975" s="242"/>
      <c r="AT975" s="243" t="s">
        <v>221</v>
      </c>
      <c r="AU975" s="243" t="s">
        <v>80</v>
      </c>
      <c r="AV975" s="16" t="s">
        <v>89</v>
      </c>
      <c r="AW975" s="16" t="s">
        <v>33</v>
      </c>
      <c r="AX975" s="16" t="s">
        <v>76</v>
      </c>
      <c r="AY975" s="243" t="s">
        <v>208</v>
      </c>
    </row>
    <row r="976" spans="1:65" s="2" customFormat="1" ht="21.75" customHeight="1">
      <c r="A976" s="38"/>
      <c r="B976" s="39"/>
      <c r="C976" s="249" t="s">
        <v>1857</v>
      </c>
      <c r="D976" s="249" t="s">
        <v>1397</v>
      </c>
      <c r="E976" s="250" t="s">
        <v>1858</v>
      </c>
      <c r="F976" s="251" t="s">
        <v>1859</v>
      </c>
      <c r="G976" s="252" t="s">
        <v>129</v>
      </c>
      <c r="H976" s="253">
        <v>1.86</v>
      </c>
      <c r="I976" s="254"/>
      <c r="J976" s="253">
        <f>ROUND(I976*H976,2)</f>
        <v>0</v>
      </c>
      <c r="K976" s="251" t="s">
        <v>215</v>
      </c>
      <c r="L976" s="255"/>
      <c r="M976" s="256" t="s">
        <v>18</v>
      </c>
      <c r="N976" s="257" t="s">
        <v>42</v>
      </c>
      <c r="O976" s="68"/>
      <c r="P976" s="190">
        <f>O976*H976</f>
        <v>0</v>
      </c>
      <c r="Q976" s="190">
        <v>1.0500000000000001E-2</v>
      </c>
      <c r="R976" s="190">
        <f>Q976*H976</f>
        <v>1.9530000000000002E-2</v>
      </c>
      <c r="S976" s="190">
        <v>0</v>
      </c>
      <c r="T976" s="190">
        <f>S976*H976</f>
        <v>0</v>
      </c>
      <c r="U976" s="191" t="s">
        <v>18</v>
      </c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R976" s="192" t="s">
        <v>545</v>
      </c>
      <c r="AT976" s="192" t="s">
        <v>1397</v>
      </c>
      <c r="AU976" s="192" t="s">
        <v>80</v>
      </c>
      <c r="AY976" s="21" t="s">
        <v>208</v>
      </c>
      <c r="BE976" s="193">
        <f>IF(N976="základní",J976,0)</f>
        <v>0</v>
      </c>
      <c r="BF976" s="193">
        <f>IF(N976="snížená",J976,0)</f>
        <v>0</v>
      </c>
      <c r="BG976" s="193">
        <f>IF(N976="zákl. přenesená",J976,0)</f>
        <v>0</v>
      </c>
      <c r="BH976" s="193">
        <f>IF(N976="sníž. přenesená",J976,0)</f>
        <v>0</v>
      </c>
      <c r="BI976" s="193">
        <f>IF(N976="nulová",J976,0)</f>
        <v>0</v>
      </c>
      <c r="BJ976" s="21" t="s">
        <v>76</v>
      </c>
      <c r="BK976" s="193">
        <f>ROUND(I976*H976,2)</f>
        <v>0</v>
      </c>
      <c r="BL976" s="21" t="s">
        <v>343</v>
      </c>
      <c r="BM976" s="192" t="s">
        <v>1860</v>
      </c>
    </row>
    <row r="977" spans="1:65" s="2" customFormat="1" ht="11.25">
      <c r="A977" s="38"/>
      <c r="B977" s="39"/>
      <c r="C977" s="40"/>
      <c r="D977" s="194" t="s">
        <v>217</v>
      </c>
      <c r="E977" s="40"/>
      <c r="F977" s="195" t="s">
        <v>1859</v>
      </c>
      <c r="G977" s="40"/>
      <c r="H977" s="40"/>
      <c r="I977" s="196"/>
      <c r="J977" s="40"/>
      <c r="K977" s="40"/>
      <c r="L977" s="43"/>
      <c r="M977" s="197"/>
      <c r="N977" s="198"/>
      <c r="O977" s="68"/>
      <c r="P977" s="68"/>
      <c r="Q977" s="68"/>
      <c r="R977" s="68"/>
      <c r="S977" s="68"/>
      <c r="T977" s="68"/>
      <c r="U977" s="69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T977" s="21" t="s">
        <v>217</v>
      </c>
      <c r="AU977" s="21" t="s">
        <v>80</v>
      </c>
    </row>
    <row r="978" spans="1:65" s="14" customFormat="1" ht="11.25">
      <c r="B978" s="211"/>
      <c r="C978" s="212"/>
      <c r="D978" s="194" t="s">
        <v>221</v>
      </c>
      <c r="E978" s="213" t="s">
        <v>18</v>
      </c>
      <c r="F978" s="214" t="s">
        <v>1861</v>
      </c>
      <c r="G978" s="212"/>
      <c r="H978" s="215">
        <v>1.77</v>
      </c>
      <c r="I978" s="216"/>
      <c r="J978" s="212"/>
      <c r="K978" s="212"/>
      <c r="L978" s="217"/>
      <c r="M978" s="218"/>
      <c r="N978" s="219"/>
      <c r="O978" s="219"/>
      <c r="P978" s="219"/>
      <c r="Q978" s="219"/>
      <c r="R978" s="219"/>
      <c r="S978" s="219"/>
      <c r="T978" s="219"/>
      <c r="U978" s="220"/>
      <c r="AT978" s="221" t="s">
        <v>221</v>
      </c>
      <c r="AU978" s="221" t="s">
        <v>80</v>
      </c>
      <c r="AV978" s="14" t="s">
        <v>80</v>
      </c>
      <c r="AW978" s="14" t="s">
        <v>33</v>
      </c>
      <c r="AX978" s="14" t="s">
        <v>76</v>
      </c>
      <c r="AY978" s="221" t="s">
        <v>208</v>
      </c>
    </row>
    <row r="979" spans="1:65" s="14" customFormat="1" ht="11.25">
      <c r="B979" s="211"/>
      <c r="C979" s="212"/>
      <c r="D979" s="194" t="s">
        <v>221</v>
      </c>
      <c r="E979" s="212"/>
      <c r="F979" s="214" t="s">
        <v>1862</v>
      </c>
      <c r="G979" s="212"/>
      <c r="H979" s="215">
        <v>1.86</v>
      </c>
      <c r="I979" s="216"/>
      <c r="J979" s="212"/>
      <c r="K979" s="212"/>
      <c r="L979" s="217"/>
      <c r="M979" s="218"/>
      <c r="N979" s="219"/>
      <c r="O979" s="219"/>
      <c r="P979" s="219"/>
      <c r="Q979" s="219"/>
      <c r="R979" s="219"/>
      <c r="S979" s="219"/>
      <c r="T979" s="219"/>
      <c r="U979" s="220"/>
      <c r="AT979" s="221" t="s">
        <v>221</v>
      </c>
      <c r="AU979" s="221" t="s">
        <v>80</v>
      </c>
      <c r="AV979" s="14" t="s">
        <v>80</v>
      </c>
      <c r="AW979" s="14" t="s">
        <v>4</v>
      </c>
      <c r="AX979" s="14" t="s">
        <v>76</v>
      </c>
      <c r="AY979" s="221" t="s">
        <v>208</v>
      </c>
    </row>
    <row r="980" spans="1:65" s="2" customFormat="1" ht="16.5" customHeight="1">
      <c r="A980" s="38"/>
      <c r="B980" s="39"/>
      <c r="C980" s="182" t="s">
        <v>1863</v>
      </c>
      <c r="D980" s="182" t="s">
        <v>212</v>
      </c>
      <c r="E980" s="183" t="s">
        <v>1864</v>
      </c>
      <c r="F980" s="184" t="s">
        <v>1865</v>
      </c>
      <c r="G980" s="185" t="s">
        <v>331</v>
      </c>
      <c r="H980" s="186">
        <v>8.86</v>
      </c>
      <c r="I980" s="187"/>
      <c r="J980" s="186">
        <f>ROUND(I980*H980,2)</f>
        <v>0</v>
      </c>
      <c r="K980" s="184" t="s">
        <v>215</v>
      </c>
      <c r="L980" s="43"/>
      <c r="M980" s="188" t="s">
        <v>18</v>
      </c>
      <c r="N980" s="189" t="s">
        <v>42</v>
      </c>
      <c r="O980" s="68"/>
      <c r="P980" s="190">
        <f>O980*H980</f>
        <v>0</v>
      </c>
      <c r="Q980" s="190">
        <v>1.0000000000000001E-5</v>
      </c>
      <c r="R980" s="190">
        <f>Q980*H980</f>
        <v>8.8599999999999999E-5</v>
      </c>
      <c r="S980" s="190">
        <v>0</v>
      </c>
      <c r="T980" s="190">
        <f>S980*H980</f>
        <v>0</v>
      </c>
      <c r="U980" s="191" t="s">
        <v>18</v>
      </c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R980" s="192" t="s">
        <v>343</v>
      </c>
      <c r="AT980" s="192" t="s">
        <v>212</v>
      </c>
      <c r="AU980" s="192" t="s">
        <v>80</v>
      </c>
      <c r="AY980" s="21" t="s">
        <v>208</v>
      </c>
      <c r="BE980" s="193">
        <f>IF(N980="základní",J980,0)</f>
        <v>0</v>
      </c>
      <c r="BF980" s="193">
        <f>IF(N980="snížená",J980,0)</f>
        <v>0</v>
      </c>
      <c r="BG980" s="193">
        <f>IF(N980="zákl. přenesená",J980,0)</f>
        <v>0</v>
      </c>
      <c r="BH980" s="193">
        <f>IF(N980="sníž. přenesená",J980,0)</f>
        <v>0</v>
      </c>
      <c r="BI980" s="193">
        <f>IF(N980="nulová",J980,0)</f>
        <v>0</v>
      </c>
      <c r="BJ980" s="21" t="s">
        <v>76</v>
      </c>
      <c r="BK980" s="193">
        <f>ROUND(I980*H980,2)</f>
        <v>0</v>
      </c>
      <c r="BL980" s="21" t="s">
        <v>343</v>
      </c>
      <c r="BM980" s="192" t="s">
        <v>1866</v>
      </c>
    </row>
    <row r="981" spans="1:65" s="2" customFormat="1" ht="29.25">
      <c r="A981" s="38"/>
      <c r="B981" s="39"/>
      <c r="C981" s="40"/>
      <c r="D981" s="194" t="s">
        <v>217</v>
      </c>
      <c r="E981" s="40"/>
      <c r="F981" s="195" t="s">
        <v>1867</v>
      </c>
      <c r="G981" s="40"/>
      <c r="H981" s="40"/>
      <c r="I981" s="196"/>
      <c r="J981" s="40"/>
      <c r="K981" s="40"/>
      <c r="L981" s="43"/>
      <c r="M981" s="197"/>
      <c r="N981" s="198"/>
      <c r="O981" s="68"/>
      <c r="P981" s="68"/>
      <c r="Q981" s="68"/>
      <c r="R981" s="68"/>
      <c r="S981" s="68"/>
      <c r="T981" s="68"/>
      <c r="U981" s="69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T981" s="21" t="s">
        <v>217</v>
      </c>
      <c r="AU981" s="21" t="s">
        <v>80</v>
      </c>
    </row>
    <row r="982" spans="1:65" s="2" customFormat="1" ht="11.25">
      <c r="A982" s="38"/>
      <c r="B982" s="39"/>
      <c r="C982" s="40"/>
      <c r="D982" s="199" t="s">
        <v>219</v>
      </c>
      <c r="E982" s="40"/>
      <c r="F982" s="200" t="s">
        <v>1868</v>
      </c>
      <c r="G982" s="40"/>
      <c r="H982" s="40"/>
      <c r="I982" s="196"/>
      <c r="J982" s="40"/>
      <c r="K982" s="40"/>
      <c r="L982" s="43"/>
      <c r="M982" s="197"/>
      <c r="N982" s="198"/>
      <c r="O982" s="68"/>
      <c r="P982" s="68"/>
      <c r="Q982" s="68"/>
      <c r="R982" s="68"/>
      <c r="S982" s="68"/>
      <c r="T982" s="68"/>
      <c r="U982" s="69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T982" s="21" t="s">
        <v>219</v>
      </c>
      <c r="AU982" s="21" t="s">
        <v>80</v>
      </c>
    </row>
    <row r="983" spans="1:65" s="13" customFormat="1" ht="11.25">
      <c r="B983" s="201"/>
      <c r="C983" s="202"/>
      <c r="D983" s="194" t="s">
        <v>221</v>
      </c>
      <c r="E983" s="203" t="s">
        <v>18</v>
      </c>
      <c r="F983" s="204" t="s">
        <v>1869</v>
      </c>
      <c r="G983" s="202"/>
      <c r="H983" s="203" t="s">
        <v>18</v>
      </c>
      <c r="I983" s="205"/>
      <c r="J983" s="202"/>
      <c r="K983" s="202"/>
      <c r="L983" s="206"/>
      <c r="M983" s="207"/>
      <c r="N983" s="208"/>
      <c r="O983" s="208"/>
      <c r="P983" s="208"/>
      <c r="Q983" s="208"/>
      <c r="R983" s="208"/>
      <c r="S983" s="208"/>
      <c r="T983" s="208"/>
      <c r="U983" s="209"/>
      <c r="AT983" s="210" t="s">
        <v>221</v>
      </c>
      <c r="AU983" s="210" t="s">
        <v>80</v>
      </c>
      <c r="AV983" s="13" t="s">
        <v>76</v>
      </c>
      <c r="AW983" s="13" t="s">
        <v>33</v>
      </c>
      <c r="AX983" s="13" t="s">
        <v>71</v>
      </c>
      <c r="AY983" s="210" t="s">
        <v>208</v>
      </c>
    </row>
    <row r="984" spans="1:65" s="14" customFormat="1" ht="11.25">
      <c r="B984" s="211"/>
      <c r="C984" s="212"/>
      <c r="D984" s="194" t="s">
        <v>221</v>
      </c>
      <c r="E984" s="213" t="s">
        <v>18</v>
      </c>
      <c r="F984" s="214" t="s">
        <v>1870</v>
      </c>
      <c r="G984" s="212"/>
      <c r="H984" s="215">
        <v>1.8</v>
      </c>
      <c r="I984" s="216"/>
      <c r="J984" s="212"/>
      <c r="K984" s="212"/>
      <c r="L984" s="217"/>
      <c r="M984" s="218"/>
      <c r="N984" s="219"/>
      <c r="O984" s="219"/>
      <c r="P984" s="219"/>
      <c r="Q984" s="219"/>
      <c r="R984" s="219"/>
      <c r="S984" s="219"/>
      <c r="T984" s="219"/>
      <c r="U984" s="220"/>
      <c r="AT984" s="221" t="s">
        <v>221</v>
      </c>
      <c r="AU984" s="221" t="s">
        <v>80</v>
      </c>
      <c r="AV984" s="14" t="s">
        <v>80</v>
      </c>
      <c r="AW984" s="14" t="s">
        <v>33</v>
      </c>
      <c r="AX984" s="14" t="s">
        <v>71</v>
      </c>
      <c r="AY984" s="221" t="s">
        <v>208</v>
      </c>
    </row>
    <row r="985" spans="1:65" s="14" customFormat="1" ht="11.25">
      <c r="B985" s="211"/>
      <c r="C985" s="212"/>
      <c r="D985" s="194" t="s">
        <v>221</v>
      </c>
      <c r="E985" s="213" t="s">
        <v>18</v>
      </c>
      <c r="F985" s="214" t="s">
        <v>1871</v>
      </c>
      <c r="G985" s="212"/>
      <c r="H985" s="215">
        <v>7.06</v>
      </c>
      <c r="I985" s="216"/>
      <c r="J985" s="212"/>
      <c r="K985" s="212"/>
      <c r="L985" s="217"/>
      <c r="M985" s="218"/>
      <c r="N985" s="219"/>
      <c r="O985" s="219"/>
      <c r="P985" s="219"/>
      <c r="Q985" s="219"/>
      <c r="R985" s="219"/>
      <c r="S985" s="219"/>
      <c r="T985" s="219"/>
      <c r="U985" s="220"/>
      <c r="AT985" s="221" t="s">
        <v>221</v>
      </c>
      <c r="AU985" s="221" t="s">
        <v>80</v>
      </c>
      <c r="AV985" s="14" t="s">
        <v>80</v>
      </c>
      <c r="AW985" s="14" t="s">
        <v>33</v>
      </c>
      <c r="AX985" s="14" t="s">
        <v>71</v>
      </c>
      <c r="AY985" s="221" t="s">
        <v>208</v>
      </c>
    </row>
    <row r="986" spans="1:65" s="16" customFormat="1" ht="11.25">
      <c r="B986" s="233"/>
      <c r="C986" s="234"/>
      <c r="D986" s="194" t="s">
        <v>221</v>
      </c>
      <c r="E986" s="235" t="s">
        <v>18</v>
      </c>
      <c r="F986" s="236" t="s">
        <v>247</v>
      </c>
      <c r="G986" s="234"/>
      <c r="H986" s="237">
        <v>8.86</v>
      </c>
      <c r="I986" s="238"/>
      <c r="J986" s="234"/>
      <c r="K986" s="234"/>
      <c r="L986" s="239"/>
      <c r="M986" s="240"/>
      <c r="N986" s="241"/>
      <c r="O986" s="241"/>
      <c r="P986" s="241"/>
      <c r="Q986" s="241"/>
      <c r="R986" s="241"/>
      <c r="S986" s="241"/>
      <c r="T986" s="241"/>
      <c r="U986" s="242"/>
      <c r="AT986" s="243" t="s">
        <v>221</v>
      </c>
      <c r="AU986" s="243" t="s">
        <v>80</v>
      </c>
      <c r="AV986" s="16" t="s">
        <v>89</v>
      </c>
      <c r="AW986" s="16" t="s">
        <v>33</v>
      </c>
      <c r="AX986" s="16" t="s">
        <v>76</v>
      </c>
      <c r="AY986" s="243" t="s">
        <v>208</v>
      </c>
    </row>
    <row r="987" spans="1:65" s="2" customFormat="1" ht="16.5" customHeight="1">
      <c r="A987" s="38"/>
      <c r="B987" s="39"/>
      <c r="C987" s="182" t="s">
        <v>1872</v>
      </c>
      <c r="D987" s="182" t="s">
        <v>212</v>
      </c>
      <c r="E987" s="183" t="s">
        <v>1873</v>
      </c>
      <c r="F987" s="184" t="s">
        <v>1874</v>
      </c>
      <c r="G987" s="185" t="s">
        <v>129</v>
      </c>
      <c r="H987" s="186">
        <v>508.5</v>
      </c>
      <c r="I987" s="187"/>
      <c r="J987" s="186">
        <f>ROUND(I987*H987,2)</f>
        <v>0</v>
      </c>
      <c r="K987" s="184" t="s">
        <v>215</v>
      </c>
      <c r="L987" s="43"/>
      <c r="M987" s="188" t="s">
        <v>18</v>
      </c>
      <c r="N987" s="189" t="s">
        <v>42</v>
      </c>
      <c r="O987" s="68"/>
      <c r="P987" s="190">
        <f>O987*H987</f>
        <v>0</v>
      </c>
      <c r="Q987" s="190">
        <v>1E-4</v>
      </c>
      <c r="R987" s="190">
        <f>Q987*H987</f>
        <v>5.0849999999999999E-2</v>
      </c>
      <c r="S987" s="190">
        <v>0</v>
      </c>
      <c r="T987" s="190">
        <f>S987*H987</f>
        <v>0</v>
      </c>
      <c r="U987" s="191" t="s">
        <v>18</v>
      </c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R987" s="192" t="s">
        <v>343</v>
      </c>
      <c r="AT987" s="192" t="s">
        <v>212</v>
      </c>
      <c r="AU987" s="192" t="s">
        <v>80</v>
      </c>
      <c r="AY987" s="21" t="s">
        <v>208</v>
      </c>
      <c r="BE987" s="193">
        <f>IF(N987="základní",J987,0)</f>
        <v>0</v>
      </c>
      <c r="BF987" s="193">
        <f>IF(N987="snížená",J987,0)</f>
        <v>0</v>
      </c>
      <c r="BG987" s="193">
        <f>IF(N987="zákl. přenesená",J987,0)</f>
        <v>0</v>
      </c>
      <c r="BH987" s="193">
        <f>IF(N987="sníž. přenesená",J987,0)</f>
        <v>0</v>
      </c>
      <c r="BI987" s="193">
        <f>IF(N987="nulová",J987,0)</f>
        <v>0</v>
      </c>
      <c r="BJ987" s="21" t="s">
        <v>76</v>
      </c>
      <c r="BK987" s="193">
        <f>ROUND(I987*H987,2)</f>
        <v>0</v>
      </c>
      <c r="BL987" s="21" t="s">
        <v>343</v>
      </c>
      <c r="BM987" s="192" t="s">
        <v>1875</v>
      </c>
    </row>
    <row r="988" spans="1:65" s="2" customFormat="1" ht="19.5">
      <c r="A988" s="38"/>
      <c r="B988" s="39"/>
      <c r="C988" s="40"/>
      <c r="D988" s="194" t="s">
        <v>217</v>
      </c>
      <c r="E988" s="40"/>
      <c r="F988" s="195" t="s">
        <v>1876</v>
      </c>
      <c r="G988" s="40"/>
      <c r="H988" s="40"/>
      <c r="I988" s="196"/>
      <c r="J988" s="40"/>
      <c r="K988" s="40"/>
      <c r="L988" s="43"/>
      <c r="M988" s="197"/>
      <c r="N988" s="198"/>
      <c r="O988" s="68"/>
      <c r="P988" s="68"/>
      <c r="Q988" s="68"/>
      <c r="R988" s="68"/>
      <c r="S988" s="68"/>
      <c r="T988" s="68"/>
      <c r="U988" s="69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T988" s="21" t="s">
        <v>217</v>
      </c>
      <c r="AU988" s="21" t="s">
        <v>80</v>
      </c>
    </row>
    <row r="989" spans="1:65" s="2" customFormat="1" ht="11.25">
      <c r="A989" s="38"/>
      <c r="B989" s="39"/>
      <c r="C989" s="40"/>
      <c r="D989" s="199" t="s">
        <v>219</v>
      </c>
      <c r="E989" s="40"/>
      <c r="F989" s="200" t="s">
        <v>1877</v>
      </c>
      <c r="G989" s="40"/>
      <c r="H989" s="40"/>
      <c r="I989" s="196"/>
      <c r="J989" s="40"/>
      <c r="K989" s="40"/>
      <c r="L989" s="43"/>
      <c r="M989" s="197"/>
      <c r="N989" s="198"/>
      <c r="O989" s="68"/>
      <c r="P989" s="68"/>
      <c r="Q989" s="68"/>
      <c r="R989" s="68"/>
      <c r="S989" s="68"/>
      <c r="T989" s="68"/>
      <c r="U989" s="69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T989" s="21" t="s">
        <v>219</v>
      </c>
      <c r="AU989" s="21" t="s">
        <v>80</v>
      </c>
    </row>
    <row r="990" spans="1:65" s="14" customFormat="1" ht="11.25">
      <c r="B990" s="211"/>
      <c r="C990" s="212"/>
      <c r="D990" s="194" t="s">
        <v>221</v>
      </c>
      <c r="E990" s="213" t="s">
        <v>18</v>
      </c>
      <c r="F990" s="214" t="s">
        <v>1036</v>
      </c>
      <c r="G990" s="212"/>
      <c r="H990" s="215">
        <v>417.44</v>
      </c>
      <c r="I990" s="216"/>
      <c r="J990" s="212"/>
      <c r="K990" s="212"/>
      <c r="L990" s="217"/>
      <c r="M990" s="218"/>
      <c r="N990" s="219"/>
      <c r="O990" s="219"/>
      <c r="P990" s="219"/>
      <c r="Q990" s="219"/>
      <c r="R990" s="219"/>
      <c r="S990" s="219"/>
      <c r="T990" s="219"/>
      <c r="U990" s="220"/>
      <c r="AT990" s="221" t="s">
        <v>221</v>
      </c>
      <c r="AU990" s="221" t="s">
        <v>80</v>
      </c>
      <c r="AV990" s="14" t="s">
        <v>80</v>
      </c>
      <c r="AW990" s="14" t="s">
        <v>33</v>
      </c>
      <c r="AX990" s="14" t="s">
        <v>71</v>
      </c>
      <c r="AY990" s="221" t="s">
        <v>208</v>
      </c>
    </row>
    <row r="991" spans="1:65" s="14" customFormat="1" ht="11.25">
      <c r="B991" s="211"/>
      <c r="C991" s="212"/>
      <c r="D991" s="194" t="s">
        <v>221</v>
      </c>
      <c r="E991" s="213" t="s">
        <v>18</v>
      </c>
      <c r="F991" s="214" t="s">
        <v>1033</v>
      </c>
      <c r="G991" s="212"/>
      <c r="H991" s="215">
        <v>91.06</v>
      </c>
      <c r="I991" s="216"/>
      <c r="J991" s="212"/>
      <c r="K991" s="212"/>
      <c r="L991" s="217"/>
      <c r="M991" s="218"/>
      <c r="N991" s="219"/>
      <c r="O991" s="219"/>
      <c r="P991" s="219"/>
      <c r="Q991" s="219"/>
      <c r="R991" s="219"/>
      <c r="S991" s="219"/>
      <c r="T991" s="219"/>
      <c r="U991" s="220"/>
      <c r="AT991" s="221" t="s">
        <v>221</v>
      </c>
      <c r="AU991" s="221" t="s">
        <v>80</v>
      </c>
      <c r="AV991" s="14" t="s">
        <v>80</v>
      </c>
      <c r="AW991" s="14" t="s">
        <v>33</v>
      </c>
      <c r="AX991" s="14" t="s">
        <v>71</v>
      </c>
      <c r="AY991" s="221" t="s">
        <v>208</v>
      </c>
    </row>
    <row r="992" spans="1:65" s="2" customFormat="1" ht="16.5" customHeight="1">
      <c r="A992" s="38"/>
      <c r="B992" s="39"/>
      <c r="C992" s="182" t="s">
        <v>1878</v>
      </c>
      <c r="D992" s="182" t="s">
        <v>212</v>
      </c>
      <c r="E992" s="183" t="s">
        <v>1879</v>
      </c>
      <c r="F992" s="184" t="s">
        <v>1880</v>
      </c>
      <c r="G992" s="185" t="s">
        <v>331</v>
      </c>
      <c r="H992" s="186">
        <v>8.86</v>
      </c>
      <c r="I992" s="187"/>
      <c r="J992" s="186">
        <f>ROUND(I992*H992,2)</f>
        <v>0</v>
      </c>
      <c r="K992" s="184" t="s">
        <v>215</v>
      </c>
      <c r="L992" s="43"/>
      <c r="M992" s="188" t="s">
        <v>18</v>
      </c>
      <c r="N992" s="189" t="s">
        <v>42</v>
      </c>
      <c r="O992" s="68"/>
      <c r="P992" s="190">
        <f>O992*H992</f>
        <v>0</v>
      </c>
      <c r="Q992" s="190">
        <v>4.3800000000000002E-3</v>
      </c>
      <c r="R992" s="190">
        <f>Q992*H992</f>
        <v>3.8806800000000002E-2</v>
      </c>
      <c r="S992" s="190">
        <v>0</v>
      </c>
      <c r="T992" s="190">
        <f>S992*H992</f>
        <v>0</v>
      </c>
      <c r="U992" s="191" t="s">
        <v>18</v>
      </c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R992" s="192" t="s">
        <v>343</v>
      </c>
      <c r="AT992" s="192" t="s">
        <v>212</v>
      </c>
      <c r="AU992" s="192" t="s">
        <v>80</v>
      </c>
      <c r="AY992" s="21" t="s">
        <v>208</v>
      </c>
      <c r="BE992" s="193">
        <f>IF(N992="základní",J992,0)</f>
        <v>0</v>
      </c>
      <c r="BF992" s="193">
        <f>IF(N992="snížená",J992,0)</f>
        <v>0</v>
      </c>
      <c r="BG992" s="193">
        <f>IF(N992="zákl. přenesená",J992,0)</f>
        <v>0</v>
      </c>
      <c r="BH992" s="193">
        <f>IF(N992="sníž. přenesená",J992,0)</f>
        <v>0</v>
      </c>
      <c r="BI992" s="193">
        <f>IF(N992="nulová",J992,0)</f>
        <v>0</v>
      </c>
      <c r="BJ992" s="21" t="s">
        <v>76</v>
      </c>
      <c r="BK992" s="193">
        <f>ROUND(I992*H992,2)</f>
        <v>0</v>
      </c>
      <c r="BL992" s="21" t="s">
        <v>343</v>
      </c>
      <c r="BM992" s="192" t="s">
        <v>1881</v>
      </c>
    </row>
    <row r="993" spans="1:65" s="2" customFormat="1" ht="29.25">
      <c r="A993" s="38"/>
      <c r="B993" s="39"/>
      <c r="C993" s="40"/>
      <c r="D993" s="194" t="s">
        <v>217</v>
      </c>
      <c r="E993" s="40"/>
      <c r="F993" s="195" t="s">
        <v>1882</v>
      </c>
      <c r="G993" s="40"/>
      <c r="H993" s="40"/>
      <c r="I993" s="196"/>
      <c r="J993" s="40"/>
      <c r="K993" s="40"/>
      <c r="L993" s="43"/>
      <c r="M993" s="197"/>
      <c r="N993" s="198"/>
      <c r="O993" s="68"/>
      <c r="P993" s="68"/>
      <c r="Q993" s="68"/>
      <c r="R993" s="68"/>
      <c r="S993" s="68"/>
      <c r="T993" s="68"/>
      <c r="U993" s="69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T993" s="21" t="s">
        <v>217</v>
      </c>
      <c r="AU993" s="21" t="s">
        <v>80</v>
      </c>
    </row>
    <row r="994" spans="1:65" s="2" customFormat="1" ht="11.25">
      <c r="A994" s="38"/>
      <c r="B994" s="39"/>
      <c r="C994" s="40"/>
      <c r="D994" s="199" t="s">
        <v>219</v>
      </c>
      <c r="E994" s="40"/>
      <c r="F994" s="200" t="s">
        <v>1883</v>
      </c>
      <c r="G994" s="40"/>
      <c r="H994" s="40"/>
      <c r="I994" s="196"/>
      <c r="J994" s="40"/>
      <c r="K994" s="40"/>
      <c r="L994" s="43"/>
      <c r="M994" s="197"/>
      <c r="N994" s="198"/>
      <c r="O994" s="68"/>
      <c r="P994" s="68"/>
      <c r="Q994" s="68"/>
      <c r="R994" s="68"/>
      <c r="S994" s="68"/>
      <c r="T994" s="68"/>
      <c r="U994" s="69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T994" s="21" t="s">
        <v>219</v>
      </c>
      <c r="AU994" s="21" t="s">
        <v>80</v>
      </c>
    </row>
    <row r="995" spans="1:65" s="13" customFormat="1" ht="11.25">
      <c r="B995" s="201"/>
      <c r="C995" s="202"/>
      <c r="D995" s="194" t="s">
        <v>221</v>
      </c>
      <c r="E995" s="203" t="s">
        <v>18</v>
      </c>
      <c r="F995" s="204" t="s">
        <v>1884</v>
      </c>
      <c r="G995" s="202"/>
      <c r="H995" s="203" t="s">
        <v>18</v>
      </c>
      <c r="I995" s="205"/>
      <c r="J995" s="202"/>
      <c r="K995" s="202"/>
      <c r="L995" s="206"/>
      <c r="M995" s="207"/>
      <c r="N995" s="208"/>
      <c r="O995" s="208"/>
      <c r="P995" s="208"/>
      <c r="Q995" s="208"/>
      <c r="R995" s="208"/>
      <c r="S995" s="208"/>
      <c r="T995" s="208"/>
      <c r="U995" s="209"/>
      <c r="AT995" s="210" t="s">
        <v>221</v>
      </c>
      <c r="AU995" s="210" t="s">
        <v>80</v>
      </c>
      <c r="AV995" s="13" t="s">
        <v>76</v>
      </c>
      <c r="AW995" s="13" t="s">
        <v>33</v>
      </c>
      <c r="AX995" s="13" t="s">
        <v>71</v>
      </c>
      <c r="AY995" s="210" t="s">
        <v>208</v>
      </c>
    </row>
    <row r="996" spans="1:65" s="14" customFormat="1" ht="11.25">
      <c r="B996" s="211"/>
      <c r="C996" s="212"/>
      <c r="D996" s="194" t="s">
        <v>221</v>
      </c>
      <c r="E996" s="213" t="s">
        <v>18</v>
      </c>
      <c r="F996" s="214" t="s">
        <v>1870</v>
      </c>
      <c r="G996" s="212"/>
      <c r="H996" s="215">
        <v>1.8</v>
      </c>
      <c r="I996" s="216"/>
      <c r="J996" s="212"/>
      <c r="K996" s="212"/>
      <c r="L996" s="217"/>
      <c r="M996" s="218"/>
      <c r="N996" s="219"/>
      <c r="O996" s="219"/>
      <c r="P996" s="219"/>
      <c r="Q996" s="219"/>
      <c r="R996" s="219"/>
      <c r="S996" s="219"/>
      <c r="T996" s="219"/>
      <c r="U996" s="220"/>
      <c r="AT996" s="221" t="s">
        <v>221</v>
      </c>
      <c r="AU996" s="221" t="s">
        <v>80</v>
      </c>
      <c r="AV996" s="14" t="s">
        <v>80</v>
      </c>
      <c r="AW996" s="14" t="s">
        <v>33</v>
      </c>
      <c r="AX996" s="14" t="s">
        <v>71</v>
      </c>
      <c r="AY996" s="221" t="s">
        <v>208</v>
      </c>
    </row>
    <row r="997" spans="1:65" s="14" customFormat="1" ht="11.25">
      <c r="B997" s="211"/>
      <c r="C997" s="212"/>
      <c r="D997" s="194" t="s">
        <v>221</v>
      </c>
      <c r="E997" s="213" t="s">
        <v>18</v>
      </c>
      <c r="F997" s="214" t="s">
        <v>1871</v>
      </c>
      <c r="G997" s="212"/>
      <c r="H997" s="215">
        <v>7.06</v>
      </c>
      <c r="I997" s="216"/>
      <c r="J997" s="212"/>
      <c r="K997" s="212"/>
      <c r="L997" s="217"/>
      <c r="M997" s="218"/>
      <c r="N997" s="219"/>
      <c r="O997" s="219"/>
      <c r="P997" s="219"/>
      <c r="Q997" s="219"/>
      <c r="R997" s="219"/>
      <c r="S997" s="219"/>
      <c r="T997" s="219"/>
      <c r="U997" s="220"/>
      <c r="AT997" s="221" t="s">
        <v>221</v>
      </c>
      <c r="AU997" s="221" t="s">
        <v>80</v>
      </c>
      <c r="AV997" s="14" t="s">
        <v>80</v>
      </c>
      <c r="AW997" s="14" t="s">
        <v>33</v>
      </c>
      <c r="AX997" s="14" t="s">
        <v>71</v>
      </c>
      <c r="AY997" s="221" t="s">
        <v>208</v>
      </c>
    </row>
    <row r="998" spans="1:65" s="16" customFormat="1" ht="11.25">
      <c r="B998" s="233"/>
      <c r="C998" s="234"/>
      <c r="D998" s="194" t="s">
        <v>221</v>
      </c>
      <c r="E998" s="235" t="s">
        <v>18</v>
      </c>
      <c r="F998" s="236" t="s">
        <v>247</v>
      </c>
      <c r="G998" s="234"/>
      <c r="H998" s="237">
        <v>8.86</v>
      </c>
      <c r="I998" s="238"/>
      <c r="J998" s="234"/>
      <c r="K998" s="234"/>
      <c r="L998" s="239"/>
      <c r="M998" s="240"/>
      <c r="N998" s="241"/>
      <c r="O998" s="241"/>
      <c r="P998" s="241"/>
      <c r="Q998" s="241"/>
      <c r="R998" s="241"/>
      <c r="S998" s="241"/>
      <c r="T998" s="241"/>
      <c r="U998" s="242"/>
      <c r="AT998" s="243" t="s">
        <v>221</v>
      </c>
      <c r="AU998" s="243" t="s">
        <v>80</v>
      </c>
      <c r="AV998" s="16" t="s">
        <v>89</v>
      </c>
      <c r="AW998" s="16" t="s">
        <v>33</v>
      </c>
      <c r="AX998" s="16" t="s">
        <v>76</v>
      </c>
      <c r="AY998" s="243" t="s">
        <v>208</v>
      </c>
    </row>
    <row r="999" spans="1:65" s="2" customFormat="1" ht="24.2" customHeight="1">
      <c r="A999" s="38"/>
      <c r="B999" s="39"/>
      <c r="C999" s="182" t="s">
        <v>1885</v>
      </c>
      <c r="D999" s="182" t="s">
        <v>212</v>
      </c>
      <c r="E999" s="183" t="s">
        <v>1886</v>
      </c>
      <c r="F999" s="184" t="s">
        <v>1887</v>
      </c>
      <c r="G999" s="185" t="s">
        <v>402</v>
      </c>
      <c r="H999" s="186">
        <v>24</v>
      </c>
      <c r="I999" s="187"/>
      <c r="J999" s="186">
        <f>ROUND(I999*H999,2)</f>
        <v>0</v>
      </c>
      <c r="K999" s="184" t="s">
        <v>215</v>
      </c>
      <c r="L999" s="43"/>
      <c r="M999" s="188" t="s">
        <v>18</v>
      </c>
      <c r="N999" s="189" t="s">
        <v>42</v>
      </c>
      <c r="O999" s="68"/>
      <c r="P999" s="190">
        <f>O999*H999</f>
        <v>0</v>
      </c>
      <c r="Q999" s="190">
        <v>1.2999999999999999E-4</v>
      </c>
      <c r="R999" s="190">
        <f>Q999*H999</f>
        <v>3.1199999999999995E-3</v>
      </c>
      <c r="S999" s="190">
        <v>0</v>
      </c>
      <c r="T999" s="190">
        <f>S999*H999</f>
        <v>0</v>
      </c>
      <c r="U999" s="191" t="s">
        <v>18</v>
      </c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R999" s="192" t="s">
        <v>343</v>
      </c>
      <c r="AT999" s="192" t="s">
        <v>212</v>
      </c>
      <c r="AU999" s="192" t="s">
        <v>80</v>
      </c>
      <c r="AY999" s="21" t="s">
        <v>208</v>
      </c>
      <c r="BE999" s="193">
        <f>IF(N999="základní",J999,0)</f>
        <v>0</v>
      </c>
      <c r="BF999" s="193">
        <f>IF(N999="snížená",J999,0)</f>
        <v>0</v>
      </c>
      <c r="BG999" s="193">
        <f>IF(N999="zákl. přenesená",J999,0)</f>
        <v>0</v>
      </c>
      <c r="BH999" s="193">
        <f>IF(N999="sníž. přenesená",J999,0)</f>
        <v>0</v>
      </c>
      <c r="BI999" s="193">
        <f>IF(N999="nulová",J999,0)</f>
        <v>0</v>
      </c>
      <c r="BJ999" s="21" t="s">
        <v>76</v>
      </c>
      <c r="BK999" s="193">
        <f>ROUND(I999*H999,2)</f>
        <v>0</v>
      </c>
      <c r="BL999" s="21" t="s">
        <v>343</v>
      </c>
      <c r="BM999" s="192" t="s">
        <v>1888</v>
      </c>
    </row>
    <row r="1000" spans="1:65" s="2" customFormat="1" ht="19.5">
      <c r="A1000" s="38"/>
      <c r="B1000" s="39"/>
      <c r="C1000" s="40"/>
      <c r="D1000" s="194" t="s">
        <v>217</v>
      </c>
      <c r="E1000" s="40"/>
      <c r="F1000" s="195" t="s">
        <v>1889</v>
      </c>
      <c r="G1000" s="40"/>
      <c r="H1000" s="40"/>
      <c r="I1000" s="196"/>
      <c r="J1000" s="40"/>
      <c r="K1000" s="40"/>
      <c r="L1000" s="43"/>
      <c r="M1000" s="197"/>
      <c r="N1000" s="198"/>
      <c r="O1000" s="68"/>
      <c r="P1000" s="68"/>
      <c r="Q1000" s="68"/>
      <c r="R1000" s="68"/>
      <c r="S1000" s="68"/>
      <c r="T1000" s="68"/>
      <c r="U1000" s="69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T1000" s="21" t="s">
        <v>217</v>
      </c>
      <c r="AU1000" s="21" t="s">
        <v>80</v>
      </c>
    </row>
    <row r="1001" spans="1:65" s="2" customFormat="1" ht="11.25">
      <c r="A1001" s="38"/>
      <c r="B1001" s="39"/>
      <c r="C1001" s="40"/>
      <c r="D1001" s="199" t="s">
        <v>219</v>
      </c>
      <c r="E1001" s="40"/>
      <c r="F1001" s="200" t="s">
        <v>1890</v>
      </c>
      <c r="G1001" s="40"/>
      <c r="H1001" s="40"/>
      <c r="I1001" s="196"/>
      <c r="J1001" s="40"/>
      <c r="K1001" s="40"/>
      <c r="L1001" s="43"/>
      <c r="M1001" s="197"/>
      <c r="N1001" s="198"/>
      <c r="O1001" s="68"/>
      <c r="P1001" s="68"/>
      <c r="Q1001" s="68"/>
      <c r="R1001" s="68"/>
      <c r="S1001" s="68"/>
      <c r="T1001" s="68"/>
      <c r="U1001" s="69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T1001" s="21" t="s">
        <v>219</v>
      </c>
      <c r="AU1001" s="21" t="s">
        <v>80</v>
      </c>
    </row>
    <row r="1002" spans="1:65" s="13" customFormat="1" ht="11.25">
      <c r="B1002" s="201"/>
      <c r="C1002" s="202"/>
      <c r="D1002" s="194" t="s">
        <v>221</v>
      </c>
      <c r="E1002" s="203" t="s">
        <v>18</v>
      </c>
      <c r="F1002" s="204" t="s">
        <v>1891</v>
      </c>
      <c r="G1002" s="202"/>
      <c r="H1002" s="203" t="s">
        <v>18</v>
      </c>
      <c r="I1002" s="205"/>
      <c r="J1002" s="202"/>
      <c r="K1002" s="202"/>
      <c r="L1002" s="206"/>
      <c r="M1002" s="207"/>
      <c r="N1002" s="208"/>
      <c r="O1002" s="208"/>
      <c r="P1002" s="208"/>
      <c r="Q1002" s="208"/>
      <c r="R1002" s="208"/>
      <c r="S1002" s="208"/>
      <c r="T1002" s="208"/>
      <c r="U1002" s="209"/>
      <c r="AT1002" s="210" t="s">
        <v>221</v>
      </c>
      <c r="AU1002" s="210" t="s">
        <v>80</v>
      </c>
      <c r="AV1002" s="13" t="s">
        <v>76</v>
      </c>
      <c r="AW1002" s="13" t="s">
        <v>33</v>
      </c>
      <c r="AX1002" s="13" t="s">
        <v>71</v>
      </c>
      <c r="AY1002" s="210" t="s">
        <v>208</v>
      </c>
    </row>
    <row r="1003" spans="1:65" s="14" customFormat="1" ht="11.25">
      <c r="B1003" s="211"/>
      <c r="C1003" s="212"/>
      <c r="D1003" s="194" t="s">
        <v>221</v>
      </c>
      <c r="E1003" s="213" t="s">
        <v>18</v>
      </c>
      <c r="F1003" s="214" t="s">
        <v>428</v>
      </c>
      <c r="G1003" s="212"/>
      <c r="H1003" s="215">
        <v>24</v>
      </c>
      <c r="I1003" s="216"/>
      <c r="J1003" s="212"/>
      <c r="K1003" s="212"/>
      <c r="L1003" s="217"/>
      <c r="M1003" s="218"/>
      <c r="N1003" s="219"/>
      <c r="O1003" s="219"/>
      <c r="P1003" s="219"/>
      <c r="Q1003" s="219"/>
      <c r="R1003" s="219"/>
      <c r="S1003" s="219"/>
      <c r="T1003" s="219"/>
      <c r="U1003" s="220"/>
      <c r="AT1003" s="221" t="s">
        <v>221</v>
      </c>
      <c r="AU1003" s="221" t="s">
        <v>80</v>
      </c>
      <c r="AV1003" s="14" t="s">
        <v>80</v>
      </c>
      <c r="AW1003" s="14" t="s">
        <v>33</v>
      </c>
      <c r="AX1003" s="14" t="s">
        <v>76</v>
      </c>
      <c r="AY1003" s="221" t="s">
        <v>208</v>
      </c>
    </row>
    <row r="1004" spans="1:65" s="2" customFormat="1" ht="24.2" customHeight="1">
      <c r="A1004" s="38"/>
      <c r="B1004" s="39"/>
      <c r="C1004" s="249" t="s">
        <v>1892</v>
      </c>
      <c r="D1004" s="249" t="s">
        <v>1397</v>
      </c>
      <c r="E1004" s="250" t="s">
        <v>1893</v>
      </c>
      <c r="F1004" s="251" t="s">
        <v>1894</v>
      </c>
      <c r="G1004" s="252" t="s">
        <v>402</v>
      </c>
      <c r="H1004" s="253">
        <v>24</v>
      </c>
      <c r="I1004" s="254"/>
      <c r="J1004" s="253">
        <f>ROUND(I1004*H1004,2)</f>
        <v>0</v>
      </c>
      <c r="K1004" s="251" t="s">
        <v>215</v>
      </c>
      <c r="L1004" s="255"/>
      <c r="M1004" s="256" t="s">
        <v>18</v>
      </c>
      <c r="N1004" s="257" t="s">
        <v>42</v>
      </c>
      <c r="O1004" s="68"/>
      <c r="P1004" s="190">
        <f>O1004*H1004</f>
        <v>0</v>
      </c>
      <c r="Q1004" s="190">
        <v>4.4999999999999997E-3</v>
      </c>
      <c r="R1004" s="190">
        <f>Q1004*H1004</f>
        <v>0.10799999999999998</v>
      </c>
      <c r="S1004" s="190">
        <v>0</v>
      </c>
      <c r="T1004" s="190">
        <f>S1004*H1004</f>
        <v>0</v>
      </c>
      <c r="U1004" s="191" t="s">
        <v>18</v>
      </c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R1004" s="192" t="s">
        <v>545</v>
      </c>
      <c r="AT1004" s="192" t="s">
        <v>1397</v>
      </c>
      <c r="AU1004" s="192" t="s">
        <v>80</v>
      </c>
      <c r="AY1004" s="21" t="s">
        <v>208</v>
      </c>
      <c r="BE1004" s="193">
        <f>IF(N1004="základní",J1004,0)</f>
        <v>0</v>
      </c>
      <c r="BF1004" s="193">
        <f>IF(N1004="snížená",J1004,0)</f>
        <v>0</v>
      </c>
      <c r="BG1004" s="193">
        <f>IF(N1004="zákl. přenesená",J1004,0)</f>
        <v>0</v>
      </c>
      <c r="BH1004" s="193">
        <f>IF(N1004="sníž. přenesená",J1004,0)</f>
        <v>0</v>
      </c>
      <c r="BI1004" s="193">
        <f>IF(N1004="nulová",J1004,0)</f>
        <v>0</v>
      </c>
      <c r="BJ1004" s="21" t="s">
        <v>76</v>
      </c>
      <c r="BK1004" s="193">
        <f>ROUND(I1004*H1004,2)</f>
        <v>0</v>
      </c>
      <c r="BL1004" s="21" t="s">
        <v>343</v>
      </c>
      <c r="BM1004" s="192" t="s">
        <v>1895</v>
      </c>
    </row>
    <row r="1005" spans="1:65" s="2" customFormat="1" ht="19.5">
      <c r="A1005" s="38"/>
      <c r="B1005" s="39"/>
      <c r="C1005" s="40"/>
      <c r="D1005" s="194" t="s">
        <v>217</v>
      </c>
      <c r="E1005" s="40"/>
      <c r="F1005" s="195" t="s">
        <v>1894</v>
      </c>
      <c r="G1005" s="40"/>
      <c r="H1005" s="40"/>
      <c r="I1005" s="196"/>
      <c r="J1005" s="40"/>
      <c r="K1005" s="40"/>
      <c r="L1005" s="43"/>
      <c r="M1005" s="197"/>
      <c r="N1005" s="198"/>
      <c r="O1005" s="68"/>
      <c r="P1005" s="68"/>
      <c r="Q1005" s="68"/>
      <c r="R1005" s="68"/>
      <c r="S1005" s="68"/>
      <c r="T1005" s="68"/>
      <c r="U1005" s="69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T1005" s="21" t="s">
        <v>217</v>
      </c>
      <c r="AU1005" s="21" t="s">
        <v>80</v>
      </c>
    </row>
    <row r="1006" spans="1:65" s="13" customFormat="1" ht="11.25">
      <c r="B1006" s="201"/>
      <c r="C1006" s="202"/>
      <c r="D1006" s="194" t="s">
        <v>221</v>
      </c>
      <c r="E1006" s="203" t="s">
        <v>18</v>
      </c>
      <c r="F1006" s="204" t="s">
        <v>1891</v>
      </c>
      <c r="G1006" s="202"/>
      <c r="H1006" s="203" t="s">
        <v>18</v>
      </c>
      <c r="I1006" s="205"/>
      <c r="J1006" s="202"/>
      <c r="K1006" s="202"/>
      <c r="L1006" s="206"/>
      <c r="M1006" s="207"/>
      <c r="N1006" s="208"/>
      <c r="O1006" s="208"/>
      <c r="P1006" s="208"/>
      <c r="Q1006" s="208"/>
      <c r="R1006" s="208"/>
      <c r="S1006" s="208"/>
      <c r="T1006" s="208"/>
      <c r="U1006" s="209"/>
      <c r="AT1006" s="210" t="s">
        <v>221</v>
      </c>
      <c r="AU1006" s="210" t="s">
        <v>80</v>
      </c>
      <c r="AV1006" s="13" t="s">
        <v>76</v>
      </c>
      <c r="AW1006" s="13" t="s">
        <v>33</v>
      </c>
      <c r="AX1006" s="13" t="s">
        <v>71</v>
      </c>
      <c r="AY1006" s="210" t="s">
        <v>208</v>
      </c>
    </row>
    <row r="1007" spans="1:65" s="14" customFormat="1" ht="11.25">
      <c r="B1007" s="211"/>
      <c r="C1007" s="212"/>
      <c r="D1007" s="194" t="s">
        <v>221</v>
      </c>
      <c r="E1007" s="213" t="s">
        <v>18</v>
      </c>
      <c r="F1007" s="214" t="s">
        <v>428</v>
      </c>
      <c r="G1007" s="212"/>
      <c r="H1007" s="215">
        <v>24</v>
      </c>
      <c r="I1007" s="216"/>
      <c r="J1007" s="212"/>
      <c r="K1007" s="212"/>
      <c r="L1007" s="217"/>
      <c r="M1007" s="218"/>
      <c r="N1007" s="219"/>
      <c r="O1007" s="219"/>
      <c r="P1007" s="219"/>
      <c r="Q1007" s="219"/>
      <c r="R1007" s="219"/>
      <c r="S1007" s="219"/>
      <c r="T1007" s="219"/>
      <c r="U1007" s="220"/>
      <c r="AT1007" s="221" t="s">
        <v>221</v>
      </c>
      <c r="AU1007" s="221" t="s">
        <v>80</v>
      </c>
      <c r="AV1007" s="14" t="s">
        <v>80</v>
      </c>
      <c r="AW1007" s="14" t="s">
        <v>33</v>
      </c>
      <c r="AX1007" s="14" t="s">
        <v>76</v>
      </c>
      <c r="AY1007" s="221" t="s">
        <v>208</v>
      </c>
    </row>
    <row r="1008" spans="1:65" s="2" customFormat="1" ht="24.2" customHeight="1">
      <c r="A1008" s="38"/>
      <c r="B1008" s="39"/>
      <c r="C1008" s="182" t="s">
        <v>1896</v>
      </c>
      <c r="D1008" s="182" t="s">
        <v>212</v>
      </c>
      <c r="E1008" s="183" t="s">
        <v>1897</v>
      </c>
      <c r="F1008" s="184" t="s">
        <v>1898</v>
      </c>
      <c r="G1008" s="185" t="s">
        <v>402</v>
      </c>
      <c r="H1008" s="186">
        <v>1</v>
      </c>
      <c r="I1008" s="187"/>
      <c r="J1008" s="186">
        <f>ROUND(I1008*H1008,2)</f>
        <v>0</v>
      </c>
      <c r="K1008" s="184" t="s">
        <v>215</v>
      </c>
      <c r="L1008" s="43"/>
      <c r="M1008" s="188" t="s">
        <v>18</v>
      </c>
      <c r="N1008" s="189" t="s">
        <v>42</v>
      </c>
      <c r="O1008" s="68"/>
      <c r="P1008" s="190">
        <f>O1008*H1008</f>
        <v>0</v>
      </c>
      <c r="Q1008" s="190">
        <v>3.0000000000000001E-5</v>
      </c>
      <c r="R1008" s="190">
        <f>Q1008*H1008</f>
        <v>3.0000000000000001E-5</v>
      </c>
      <c r="S1008" s="190">
        <v>0</v>
      </c>
      <c r="T1008" s="190">
        <f>S1008*H1008</f>
        <v>0</v>
      </c>
      <c r="U1008" s="191" t="s">
        <v>18</v>
      </c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R1008" s="192" t="s">
        <v>343</v>
      </c>
      <c r="AT1008" s="192" t="s">
        <v>212</v>
      </c>
      <c r="AU1008" s="192" t="s">
        <v>80</v>
      </c>
      <c r="AY1008" s="21" t="s">
        <v>208</v>
      </c>
      <c r="BE1008" s="193">
        <f>IF(N1008="základní",J1008,0)</f>
        <v>0</v>
      </c>
      <c r="BF1008" s="193">
        <f>IF(N1008="snížená",J1008,0)</f>
        <v>0</v>
      </c>
      <c r="BG1008" s="193">
        <f>IF(N1008="zákl. přenesená",J1008,0)</f>
        <v>0</v>
      </c>
      <c r="BH1008" s="193">
        <f>IF(N1008="sníž. přenesená",J1008,0)</f>
        <v>0</v>
      </c>
      <c r="BI1008" s="193">
        <f>IF(N1008="nulová",J1008,0)</f>
        <v>0</v>
      </c>
      <c r="BJ1008" s="21" t="s">
        <v>76</v>
      </c>
      <c r="BK1008" s="193">
        <f>ROUND(I1008*H1008,2)</f>
        <v>0</v>
      </c>
      <c r="BL1008" s="21" t="s">
        <v>343</v>
      </c>
      <c r="BM1008" s="192" t="s">
        <v>1899</v>
      </c>
    </row>
    <row r="1009" spans="1:65" s="2" customFormat="1" ht="29.25">
      <c r="A1009" s="38"/>
      <c r="B1009" s="39"/>
      <c r="C1009" s="40"/>
      <c r="D1009" s="194" t="s">
        <v>217</v>
      </c>
      <c r="E1009" s="40"/>
      <c r="F1009" s="195" t="s">
        <v>1900</v>
      </c>
      <c r="G1009" s="40"/>
      <c r="H1009" s="40"/>
      <c r="I1009" s="196"/>
      <c r="J1009" s="40"/>
      <c r="K1009" s="40"/>
      <c r="L1009" s="43"/>
      <c r="M1009" s="197"/>
      <c r="N1009" s="198"/>
      <c r="O1009" s="68"/>
      <c r="P1009" s="68"/>
      <c r="Q1009" s="68"/>
      <c r="R1009" s="68"/>
      <c r="S1009" s="68"/>
      <c r="T1009" s="68"/>
      <c r="U1009" s="69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T1009" s="21" t="s">
        <v>217</v>
      </c>
      <c r="AU1009" s="21" t="s">
        <v>80</v>
      </c>
    </row>
    <row r="1010" spans="1:65" s="2" customFormat="1" ht="11.25">
      <c r="A1010" s="38"/>
      <c r="B1010" s="39"/>
      <c r="C1010" s="40"/>
      <c r="D1010" s="199" t="s">
        <v>219</v>
      </c>
      <c r="E1010" s="40"/>
      <c r="F1010" s="200" t="s">
        <v>1901</v>
      </c>
      <c r="G1010" s="40"/>
      <c r="H1010" s="40"/>
      <c r="I1010" s="196"/>
      <c r="J1010" s="40"/>
      <c r="K1010" s="40"/>
      <c r="L1010" s="43"/>
      <c r="M1010" s="197"/>
      <c r="N1010" s="198"/>
      <c r="O1010" s="68"/>
      <c r="P1010" s="68"/>
      <c r="Q1010" s="68"/>
      <c r="R1010" s="68"/>
      <c r="S1010" s="68"/>
      <c r="T1010" s="68"/>
      <c r="U1010" s="69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T1010" s="21" t="s">
        <v>219</v>
      </c>
      <c r="AU1010" s="21" t="s">
        <v>80</v>
      </c>
    </row>
    <row r="1011" spans="1:65" s="13" customFormat="1" ht="11.25">
      <c r="B1011" s="201"/>
      <c r="C1011" s="202"/>
      <c r="D1011" s="194" t="s">
        <v>221</v>
      </c>
      <c r="E1011" s="203" t="s">
        <v>18</v>
      </c>
      <c r="F1011" s="204" t="s">
        <v>1902</v>
      </c>
      <c r="G1011" s="202"/>
      <c r="H1011" s="203" t="s">
        <v>18</v>
      </c>
      <c r="I1011" s="205"/>
      <c r="J1011" s="202"/>
      <c r="K1011" s="202"/>
      <c r="L1011" s="206"/>
      <c r="M1011" s="207"/>
      <c r="N1011" s="208"/>
      <c r="O1011" s="208"/>
      <c r="P1011" s="208"/>
      <c r="Q1011" s="208"/>
      <c r="R1011" s="208"/>
      <c r="S1011" s="208"/>
      <c r="T1011" s="208"/>
      <c r="U1011" s="209"/>
      <c r="AT1011" s="210" t="s">
        <v>221</v>
      </c>
      <c r="AU1011" s="210" t="s">
        <v>80</v>
      </c>
      <c r="AV1011" s="13" t="s">
        <v>76</v>
      </c>
      <c r="AW1011" s="13" t="s">
        <v>33</v>
      </c>
      <c r="AX1011" s="13" t="s">
        <v>71</v>
      </c>
      <c r="AY1011" s="210" t="s">
        <v>208</v>
      </c>
    </row>
    <row r="1012" spans="1:65" s="14" customFormat="1" ht="11.25">
      <c r="B1012" s="211"/>
      <c r="C1012" s="212"/>
      <c r="D1012" s="194" t="s">
        <v>221</v>
      </c>
      <c r="E1012" s="213" t="s">
        <v>18</v>
      </c>
      <c r="F1012" s="214" t="s">
        <v>76</v>
      </c>
      <c r="G1012" s="212"/>
      <c r="H1012" s="215">
        <v>1</v>
      </c>
      <c r="I1012" s="216"/>
      <c r="J1012" s="212"/>
      <c r="K1012" s="212"/>
      <c r="L1012" s="217"/>
      <c r="M1012" s="218"/>
      <c r="N1012" s="219"/>
      <c r="O1012" s="219"/>
      <c r="P1012" s="219"/>
      <c r="Q1012" s="219"/>
      <c r="R1012" s="219"/>
      <c r="S1012" s="219"/>
      <c r="T1012" s="219"/>
      <c r="U1012" s="220"/>
      <c r="AT1012" s="221" t="s">
        <v>221</v>
      </c>
      <c r="AU1012" s="221" t="s">
        <v>80</v>
      </c>
      <c r="AV1012" s="14" t="s">
        <v>80</v>
      </c>
      <c r="AW1012" s="14" t="s">
        <v>33</v>
      </c>
      <c r="AX1012" s="14" t="s">
        <v>76</v>
      </c>
      <c r="AY1012" s="221" t="s">
        <v>208</v>
      </c>
    </row>
    <row r="1013" spans="1:65" s="2" customFormat="1" ht="24.2" customHeight="1">
      <c r="A1013" s="38"/>
      <c r="B1013" s="39"/>
      <c r="C1013" s="249" t="s">
        <v>1903</v>
      </c>
      <c r="D1013" s="249" t="s">
        <v>1397</v>
      </c>
      <c r="E1013" s="250" t="s">
        <v>1904</v>
      </c>
      <c r="F1013" s="251" t="s">
        <v>1905</v>
      </c>
      <c r="G1013" s="252" t="s">
        <v>402</v>
      </c>
      <c r="H1013" s="253">
        <v>1</v>
      </c>
      <c r="I1013" s="254"/>
      <c r="J1013" s="253">
        <f>ROUND(I1013*H1013,2)</f>
        <v>0</v>
      </c>
      <c r="K1013" s="251" t="s">
        <v>215</v>
      </c>
      <c r="L1013" s="255"/>
      <c r="M1013" s="256" t="s">
        <v>18</v>
      </c>
      <c r="N1013" s="257" t="s">
        <v>42</v>
      </c>
      <c r="O1013" s="68"/>
      <c r="P1013" s="190">
        <f>O1013*H1013</f>
        <v>0</v>
      </c>
      <c r="Q1013" s="190">
        <v>1.4E-3</v>
      </c>
      <c r="R1013" s="190">
        <f>Q1013*H1013</f>
        <v>1.4E-3</v>
      </c>
      <c r="S1013" s="190">
        <v>0</v>
      </c>
      <c r="T1013" s="190">
        <f>S1013*H1013</f>
        <v>0</v>
      </c>
      <c r="U1013" s="191" t="s">
        <v>18</v>
      </c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R1013" s="192" t="s">
        <v>545</v>
      </c>
      <c r="AT1013" s="192" t="s">
        <v>1397</v>
      </c>
      <c r="AU1013" s="192" t="s">
        <v>80</v>
      </c>
      <c r="AY1013" s="21" t="s">
        <v>208</v>
      </c>
      <c r="BE1013" s="193">
        <f>IF(N1013="základní",J1013,0)</f>
        <v>0</v>
      </c>
      <c r="BF1013" s="193">
        <f>IF(N1013="snížená",J1013,0)</f>
        <v>0</v>
      </c>
      <c r="BG1013" s="193">
        <f>IF(N1013="zákl. přenesená",J1013,0)</f>
        <v>0</v>
      </c>
      <c r="BH1013" s="193">
        <f>IF(N1013="sníž. přenesená",J1013,0)</f>
        <v>0</v>
      </c>
      <c r="BI1013" s="193">
        <f>IF(N1013="nulová",J1013,0)</f>
        <v>0</v>
      </c>
      <c r="BJ1013" s="21" t="s">
        <v>76</v>
      </c>
      <c r="BK1013" s="193">
        <f>ROUND(I1013*H1013,2)</f>
        <v>0</v>
      </c>
      <c r="BL1013" s="21" t="s">
        <v>343</v>
      </c>
      <c r="BM1013" s="192" t="s">
        <v>1906</v>
      </c>
    </row>
    <row r="1014" spans="1:65" s="2" customFormat="1" ht="11.25">
      <c r="A1014" s="38"/>
      <c r="B1014" s="39"/>
      <c r="C1014" s="40"/>
      <c r="D1014" s="194" t="s">
        <v>217</v>
      </c>
      <c r="E1014" s="40"/>
      <c r="F1014" s="195" t="s">
        <v>1905</v>
      </c>
      <c r="G1014" s="40"/>
      <c r="H1014" s="40"/>
      <c r="I1014" s="196"/>
      <c r="J1014" s="40"/>
      <c r="K1014" s="40"/>
      <c r="L1014" s="43"/>
      <c r="M1014" s="197"/>
      <c r="N1014" s="198"/>
      <c r="O1014" s="68"/>
      <c r="P1014" s="68"/>
      <c r="Q1014" s="68"/>
      <c r="R1014" s="68"/>
      <c r="S1014" s="68"/>
      <c r="T1014" s="68"/>
      <c r="U1014" s="69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T1014" s="21" t="s">
        <v>217</v>
      </c>
      <c r="AU1014" s="21" t="s">
        <v>80</v>
      </c>
    </row>
    <row r="1015" spans="1:65" s="13" customFormat="1" ht="11.25">
      <c r="B1015" s="201"/>
      <c r="C1015" s="202"/>
      <c r="D1015" s="194" t="s">
        <v>221</v>
      </c>
      <c r="E1015" s="203" t="s">
        <v>18</v>
      </c>
      <c r="F1015" s="204" t="s">
        <v>1902</v>
      </c>
      <c r="G1015" s="202"/>
      <c r="H1015" s="203" t="s">
        <v>18</v>
      </c>
      <c r="I1015" s="205"/>
      <c r="J1015" s="202"/>
      <c r="K1015" s="202"/>
      <c r="L1015" s="206"/>
      <c r="M1015" s="207"/>
      <c r="N1015" s="208"/>
      <c r="O1015" s="208"/>
      <c r="P1015" s="208"/>
      <c r="Q1015" s="208"/>
      <c r="R1015" s="208"/>
      <c r="S1015" s="208"/>
      <c r="T1015" s="208"/>
      <c r="U1015" s="209"/>
      <c r="AT1015" s="210" t="s">
        <v>221</v>
      </c>
      <c r="AU1015" s="210" t="s">
        <v>80</v>
      </c>
      <c r="AV1015" s="13" t="s">
        <v>76</v>
      </c>
      <c r="AW1015" s="13" t="s">
        <v>33</v>
      </c>
      <c r="AX1015" s="13" t="s">
        <v>71</v>
      </c>
      <c r="AY1015" s="210" t="s">
        <v>208</v>
      </c>
    </row>
    <row r="1016" spans="1:65" s="14" customFormat="1" ht="11.25">
      <c r="B1016" s="211"/>
      <c r="C1016" s="212"/>
      <c r="D1016" s="194" t="s">
        <v>221</v>
      </c>
      <c r="E1016" s="213" t="s">
        <v>18</v>
      </c>
      <c r="F1016" s="214" t="s">
        <v>76</v>
      </c>
      <c r="G1016" s="212"/>
      <c r="H1016" s="215">
        <v>1</v>
      </c>
      <c r="I1016" s="216"/>
      <c r="J1016" s="212"/>
      <c r="K1016" s="212"/>
      <c r="L1016" s="217"/>
      <c r="M1016" s="218"/>
      <c r="N1016" s="219"/>
      <c r="O1016" s="219"/>
      <c r="P1016" s="219"/>
      <c r="Q1016" s="219"/>
      <c r="R1016" s="219"/>
      <c r="S1016" s="219"/>
      <c r="T1016" s="219"/>
      <c r="U1016" s="220"/>
      <c r="AT1016" s="221" t="s">
        <v>221</v>
      </c>
      <c r="AU1016" s="221" t="s">
        <v>80</v>
      </c>
      <c r="AV1016" s="14" t="s">
        <v>80</v>
      </c>
      <c r="AW1016" s="14" t="s">
        <v>33</v>
      </c>
      <c r="AX1016" s="14" t="s">
        <v>76</v>
      </c>
      <c r="AY1016" s="221" t="s">
        <v>208</v>
      </c>
    </row>
    <row r="1017" spans="1:65" s="2" customFormat="1" ht="16.5" customHeight="1">
      <c r="A1017" s="38"/>
      <c r="B1017" s="39"/>
      <c r="C1017" s="182" t="s">
        <v>1907</v>
      </c>
      <c r="D1017" s="182" t="s">
        <v>212</v>
      </c>
      <c r="E1017" s="183" t="s">
        <v>1908</v>
      </c>
      <c r="F1017" s="184" t="s">
        <v>1909</v>
      </c>
      <c r="G1017" s="185" t="s">
        <v>402</v>
      </c>
      <c r="H1017" s="186">
        <v>9</v>
      </c>
      <c r="I1017" s="187"/>
      <c r="J1017" s="186">
        <f>ROUND(I1017*H1017,2)</f>
        <v>0</v>
      </c>
      <c r="K1017" s="184" t="s">
        <v>215</v>
      </c>
      <c r="L1017" s="43"/>
      <c r="M1017" s="188" t="s">
        <v>18</v>
      </c>
      <c r="N1017" s="189" t="s">
        <v>42</v>
      </c>
      <c r="O1017" s="68"/>
      <c r="P1017" s="190">
        <f>O1017*H1017</f>
        <v>0</v>
      </c>
      <c r="Q1017" s="190">
        <v>1.0000000000000001E-5</v>
      </c>
      <c r="R1017" s="190">
        <f>Q1017*H1017</f>
        <v>9.0000000000000006E-5</v>
      </c>
      <c r="S1017" s="190">
        <v>0</v>
      </c>
      <c r="T1017" s="190">
        <f>S1017*H1017</f>
        <v>0</v>
      </c>
      <c r="U1017" s="191" t="s">
        <v>18</v>
      </c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R1017" s="192" t="s">
        <v>343</v>
      </c>
      <c r="AT1017" s="192" t="s">
        <v>212</v>
      </c>
      <c r="AU1017" s="192" t="s">
        <v>80</v>
      </c>
      <c r="AY1017" s="21" t="s">
        <v>208</v>
      </c>
      <c r="BE1017" s="193">
        <f>IF(N1017="základní",J1017,0)</f>
        <v>0</v>
      </c>
      <c r="BF1017" s="193">
        <f>IF(N1017="snížená",J1017,0)</f>
        <v>0</v>
      </c>
      <c r="BG1017" s="193">
        <f>IF(N1017="zákl. přenesená",J1017,0)</f>
        <v>0</v>
      </c>
      <c r="BH1017" s="193">
        <f>IF(N1017="sníž. přenesená",J1017,0)</f>
        <v>0</v>
      </c>
      <c r="BI1017" s="193">
        <f>IF(N1017="nulová",J1017,0)</f>
        <v>0</v>
      </c>
      <c r="BJ1017" s="21" t="s">
        <v>76</v>
      </c>
      <c r="BK1017" s="193">
        <f>ROUND(I1017*H1017,2)</f>
        <v>0</v>
      </c>
      <c r="BL1017" s="21" t="s">
        <v>343</v>
      </c>
      <c r="BM1017" s="192" t="s">
        <v>1910</v>
      </c>
    </row>
    <row r="1018" spans="1:65" s="2" customFormat="1" ht="19.5">
      <c r="A1018" s="38"/>
      <c r="B1018" s="39"/>
      <c r="C1018" s="40"/>
      <c r="D1018" s="194" t="s">
        <v>217</v>
      </c>
      <c r="E1018" s="40"/>
      <c r="F1018" s="195" t="s">
        <v>1911</v>
      </c>
      <c r="G1018" s="40"/>
      <c r="H1018" s="40"/>
      <c r="I1018" s="196"/>
      <c r="J1018" s="40"/>
      <c r="K1018" s="40"/>
      <c r="L1018" s="43"/>
      <c r="M1018" s="197"/>
      <c r="N1018" s="198"/>
      <c r="O1018" s="68"/>
      <c r="P1018" s="68"/>
      <c r="Q1018" s="68"/>
      <c r="R1018" s="68"/>
      <c r="S1018" s="68"/>
      <c r="T1018" s="68"/>
      <c r="U1018" s="69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T1018" s="21" t="s">
        <v>217</v>
      </c>
      <c r="AU1018" s="21" t="s">
        <v>80</v>
      </c>
    </row>
    <row r="1019" spans="1:65" s="2" customFormat="1" ht="11.25">
      <c r="A1019" s="38"/>
      <c r="B1019" s="39"/>
      <c r="C1019" s="40"/>
      <c r="D1019" s="199" t="s">
        <v>219</v>
      </c>
      <c r="E1019" s="40"/>
      <c r="F1019" s="200" t="s">
        <v>1912</v>
      </c>
      <c r="G1019" s="40"/>
      <c r="H1019" s="40"/>
      <c r="I1019" s="196"/>
      <c r="J1019" s="40"/>
      <c r="K1019" s="40"/>
      <c r="L1019" s="43"/>
      <c r="M1019" s="197"/>
      <c r="N1019" s="198"/>
      <c r="O1019" s="68"/>
      <c r="P1019" s="68"/>
      <c r="Q1019" s="68"/>
      <c r="R1019" s="68"/>
      <c r="S1019" s="68"/>
      <c r="T1019" s="68"/>
      <c r="U1019" s="69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T1019" s="21" t="s">
        <v>219</v>
      </c>
      <c r="AU1019" s="21" t="s">
        <v>80</v>
      </c>
    </row>
    <row r="1020" spans="1:65" s="14" customFormat="1" ht="11.25">
      <c r="B1020" s="211"/>
      <c r="C1020" s="212"/>
      <c r="D1020" s="194" t="s">
        <v>221</v>
      </c>
      <c r="E1020" s="213" t="s">
        <v>18</v>
      </c>
      <c r="F1020" s="214" t="s">
        <v>248</v>
      </c>
      <c r="G1020" s="212"/>
      <c r="H1020" s="215">
        <v>9</v>
      </c>
      <c r="I1020" s="216"/>
      <c r="J1020" s="212"/>
      <c r="K1020" s="212"/>
      <c r="L1020" s="217"/>
      <c r="M1020" s="218"/>
      <c r="N1020" s="219"/>
      <c r="O1020" s="219"/>
      <c r="P1020" s="219"/>
      <c r="Q1020" s="219"/>
      <c r="R1020" s="219"/>
      <c r="S1020" s="219"/>
      <c r="T1020" s="219"/>
      <c r="U1020" s="220"/>
      <c r="AT1020" s="221" t="s">
        <v>221</v>
      </c>
      <c r="AU1020" s="221" t="s">
        <v>80</v>
      </c>
      <c r="AV1020" s="14" t="s">
        <v>80</v>
      </c>
      <c r="AW1020" s="14" t="s">
        <v>33</v>
      </c>
      <c r="AX1020" s="14" t="s">
        <v>76</v>
      </c>
      <c r="AY1020" s="221" t="s">
        <v>208</v>
      </c>
    </row>
    <row r="1021" spans="1:65" s="2" customFormat="1" ht="24.2" customHeight="1">
      <c r="A1021" s="38"/>
      <c r="B1021" s="39"/>
      <c r="C1021" s="249" t="s">
        <v>1913</v>
      </c>
      <c r="D1021" s="249" t="s">
        <v>1397</v>
      </c>
      <c r="E1021" s="250" t="s">
        <v>1914</v>
      </c>
      <c r="F1021" s="251" t="s">
        <v>1915</v>
      </c>
      <c r="G1021" s="252" t="s">
        <v>402</v>
      </c>
      <c r="H1021" s="253">
        <v>9</v>
      </c>
      <c r="I1021" s="254"/>
      <c r="J1021" s="253">
        <f>ROUND(I1021*H1021,2)</f>
        <v>0</v>
      </c>
      <c r="K1021" s="251" t="s">
        <v>215</v>
      </c>
      <c r="L1021" s="255"/>
      <c r="M1021" s="256" t="s">
        <v>18</v>
      </c>
      <c r="N1021" s="257" t="s">
        <v>42</v>
      </c>
      <c r="O1021" s="68"/>
      <c r="P1021" s="190">
        <f>O1021*H1021</f>
        <v>0</v>
      </c>
      <c r="Q1021" s="190">
        <v>2.5000000000000001E-3</v>
      </c>
      <c r="R1021" s="190">
        <f>Q1021*H1021</f>
        <v>2.2499999999999999E-2</v>
      </c>
      <c r="S1021" s="190">
        <v>0</v>
      </c>
      <c r="T1021" s="190">
        <f>S1021*H1021</f>
        <v>0</v>
      </c>
      <c r="U1021" s="191" t="s">
        <v>18</v>
      </c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R1021" s="192" t="s">
        <v>545</v>
      </c>
      <c r="AT1021" s="192" t="s">
        <v>1397</v>
      </c>
      <c r="AU1021" s="192" t="s">
        <v>80</v>
      </c>
      <c r="AY1021" s="21" t="s">
        <v>208</v>
      </c>
      <c r="BE1021" s="193">
        <f>IF(N1021="základní",J1021,0)</f>
        <v>0</v>
      </c>
      <c r="BF1021" s="193">
        <f>IF(N1021="snížená",J1021,0)</f>
        <v>0</v>
      </c>
      <c r="BG1021" s="193">
        <f>IF(N1021="zákl. přenesená",J1021,0)</f>
        <v>0</v>
      </c>
      <c r="BH1021" s="193">
        <f>IF(N1021="sníž. přenesená",J1021,0)</f>
        <v>0</v>
      </c>
      <c r="BI1021" s="193">
        <f>IF(N1021="nulová",J1021,0)</f>
        <v>0</v>
      </c>
      <c r="BJ1021" s="21" t="s">
        <v>76</v>
      </c>
      <c r="BK1021" s="193">
        <f>ROUND(I1021*H1021,2)</f>
        <v>0</v>
      </c>
      <c r="BL1021" s="21" t="s">
        <v>343</v>
      </c>
      <c r="BM1021" s="192" t="s">
        <v>1916</v>
      </c>
    </row>
    <row r="1022" spans="1:65" s="2" customFormat="1" ht="19.5">
      <c r="A1022" s="38"/>
      <c r="B1022" s="39"/>
      <c r="C1022" s="40"/>
      <c r="D1022" s="194" t="s">
        <v>217</v>
      </c>
      <c r="E1022" s="40"/>
      <c r="F1022" s="195" t="s">
        <v>1915</v>
      </c>
      <c r="G1022" s="40"/>
      <c r="H1022" s="40"/>
      <c r="I1022" s="196"/>
      <c r="J1022" s="40"/>
      <c r="K1022" s="40"/>
      <c r="L1022" s="43"/>
      <c r="M1022" s="197"/>
      <c r="N1022" s="198"/>
      <c r="O1022" s="68"/>
      <c r="P1022" s="68"/>
      <c r="Q1022" s="68"/>
      <c r="R1022" s="68"/>
      <c r="S1022" s="68"/>
      <c r="T1022" s="68"/>
      <c r="U1022" s="69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T1022" s="21" t="s">
        <v>217</v>
      </c>
      <c r="AU1022" s="21" t="s">
        <v>80</v>
      </c>
    </row>
    <row r="1023" spans="1:65" s="14" customFormat="1" ht="11.25">
      <c r="B1023" s="211"/>
      <c r="C1023" s="212"/>
      <c r="D1023" s="194" t="s">
        <v>221</v>
      </c>
      <c r="E1023" s="213" t="s">
        <v>18</v>
      </c>
      <c r="F1023" s="214" t="s">
        <v>248</v>
      </c>
      <c r="G1023" s="212"/>
      <c r="H1023" s="215">
        <v>9</v>
      </c>
      <c r="I1023" s="216"/>
      <c r="J1023" s="212"/>
      <c r="K1023" s="212"/>
      <c r="L1023" s="217"/>
      <c r="M1023" s="218"/>
      <c r="N1023" s="219"/>
      <c r="O1023" s="219"/>
      <c r="P1023" s="219"/>
      <c r="Q1023" s="219"/>
      <c r="R1023" s="219"/>
      <c r="S1023" s="219"/>
      <c r="T1023" s="219"/>
      <c r="U1023" s="220"/>
      <c r="AT1023" s="221" t="s">
        <v>221</v>
      </c>
      <c r="AU1023" s="221" t="s">
        <v>80</v>
      </c>
      <c r="AV1023" s="14" t="s">
        <v>80</v>
      </c>
      <c r="AW1023" s="14" t="s">
        <v>33</v>
      </c>
      <c r="AX1023" s="14" t="s">
        <v>76</v>
      </c>
      <c r="AY1023" s="221" t="s">
        <v>208</v>
      </c>
    </row>
    <row r="1024" spans="1:65" s="2" customFormat="1" ht="21.75" customHeight="1">
      <c r="A1024" s="38"/>
      <c r="B1024" s="39"/>
      <c r="C1024" s="182" t="s">
        <v>1917</v>
      </c>
      <c r="D1024" s="182" t="s">
        <v>212</v>
      </c>
      <c r="E1024" s="183" t="s">
        <v>1918</v>
      </c>
      <c r="F1024" s="184" t="s">
        <v>1919</v>
      </c>
      <c r="G1024" s="185" t="s">
        <v>402</v>
      </c>
      <c r="H1024" s="186">
        <v>9</v>
      </c>
      <c r="I1024" s="187"/>
      <c r="J1024" s="186">
        <f>ROUND(I1024*H1024,2)</f>
        <v>0</v>
      </c>
      <c r="K1024" s="184" t="s">
        <v>215</v>
      </c>
      <c r="L1024" s="43"/>
      <c r="M1024" s="188" t="s">
        <v>18</v>
      </c>
      <c r="N1024" s="189" t="s">
        <v>42</v>
      </c>
      <c r="O1024" s="68"/>
      <c r="P1024" s="190">
        <f>O1024*H1024</f>
        <v>0</v>
      </c>
      <c r="Q1024" s="190">
        <v>2.2000000000000001E-4</v>
      </c>
      <c r="R1024" s="190">
        <f>Q1024*H1024</f>
        <v>1.98E-3</v>
      </c>
      <c r="S1024" s="190">
        <v>0</v>
      </c>
      <c r="T1024" s="190">
        <f>S1024*H1024</f>
        <v>0</v>
      </c>
      <c r="U1024" s="191" t="s">
        <v>18</v>
      </c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R1024" s="192" t="s">
        <v>89</v>
      </c>
      <c r="AT1024" s="192" t="s">
        <v>212</v>
      </c>
      <c r="AU1024" s="192" t="s">
        <v>80</v>
      </c>
      <c r="AY1024" s="21" t="s">
        <v>208</v>
      </c>
      <c r="BE1024" s="193">
        <f>IF(N1024="základní",J1024,0)</f>
        <v>0</v>
      </c>
      <c r="BF1024" s="193">
        <f>IF(N1024="snížená",J1024,0)</f>
        <v>0</v>
      </c>
      <c r="BG1024" s="193">
        <f>IF(N1024="zákl. přenesená",J1024,0)</f>
        <v>0</v>
      </c>
      <c r="BH1024" s="193">
        <f>IF(N1024="sníž. přenesená",J1024,0)</f>
        <v>0</v>
      </c>
      <c r="BI1024" s="193">
        <f>IF(N1024="nulová",J1024,0)</f>
        <v>0</v>
      </c>
      <c r="BJ1024" s="21" t="s">
        <v>76</v>
      </c>
      <c r="BK1024" s="193">
        <f>ROUND(I1024*H1024,2)</f>
        <v>0</v>
      </c>
      <c r="BL1024" s="21" t="s">
        <v>89</v>
      </c>
      <c r="BM1024" s="192" t="s">
        <v>1920</v>
      </c>
    </row>
    <row r="1025" spans="1:65" s="2" customFormat="1" ht="19.5">
      <c r="A1025" s="38"/>
      <c r="B1025" s="39"/>
      <c r="C1025" s="40"/>
      <c r="D1025" s="194" t="s">
        <v>217</v>
      </c>
      <c r="E1025" s="40"/>
      <c r="F1025" s="195" t="s">
        <v>1921</v>
      </c>
      <c r="G1025" s="40"/>
      <c r="H1025" s="40"/>
      <c r="I1025" s="196"/>
      <c r="J1025" s="40"/>
      <c r="K1025" s="40"/>
      <c r="L1025" s="43"/>
      <c r="M1025" s="197"/>
      <c r="N1025" s="198"/>
      <c r="O1025" s="68"/>
      <c r="P1025" s="68"/>
      <c r="Q1025" s="68"/>
      <c r="R1025" s="68"/>
      <c r="S1025" s="68"/>
      <c r="T1025" s="68"/>
      <c r="U1025" s="69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T1025" s="21" t="s">
        <v>217</v>
      </c>
      <c r="AU1025" s="21" t="s">
        <v>80</v>
      </c>
    </row>
    <row r="1026" spans="1:65" s="2" customFormat="1" ht="11.25">
      <c r="A1026" s="38"/>
      <c r="B1026" s="39"/>
      <c r="C1026" s="40"/>
      <c r="D1026" s="199" t="s">
        <v>219</v>
      </c>
      <c r="E1026" s="40"/>
      <c r="F1026" s="200" t="s">
        <v>1922</v>
      </c>
      <c r="G1026" s="40"/>
      <c r="H1026" s="40"/>
      <c r="I1026" s="196"/>
      <c r="J1026" s="40"/>
      <c r="K1026" s="40"/>
      <c r="L1026" s="43"/>
      <c r="M1026" s="197"/>
      <c r="N1026" s="198"/>
      <c r="O1026" s="68"/>
      <c r="P1026" s="68"/>
      <c r="Q1026" s="68"/>
      <c r="R1026" s="68"/>
      <c r="S1026" s="68"/>
      <c r="T1026" s="68"/>
      <c r="U1026" s="69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T1026" s="21" t="s">
        <v>219</v>
      </c>
      <c r="AU1026" s="21" t="s">
        <v>80</v>
      </c>
    </row>
    <row r="1027" spans="1:65" s="13" customFormat="1" ht="11.25">
      <c r="B1027" s="201"/>
      <c r="C1027" s="202"/>
      <c r="D1027" s="194" t="s">
        <v>221</v>
      </c>
      <c r="E1027" s="203" t="s">
        <v>18</v>
      </c>
      <c r="F1027" s="204" t="s">
        <v>1923</v>
      </c>
      <c r="G1027" s="202"/>
      <c r="H1027" s="203" t="s">
        <v>18</v>
      </c>
      <c r="I1027" s="205"/>
      <c r="J1027" s="202"/>
      <c r="K1027" s="202"/>
      <c r="L1027" s="206"/>
      <c r="M1027" s="207"/>
      <c r="N1027" s="208"/>
      <c r="O1027" s="208"/>
      <c r="P1027" s="208"/>
      <c r="Q1027" s="208"/>
      <c r="R1027" s="208"/>
      <c r="S1027" s="208"/>
      <c r="T1027" s="208"/>
      <c r="U1027" s="209"/>
      <c r="AT1027" s="210" t="s">
        <v>221</v>
      </c>
      <c r="AU1027" s="210" t="s">
        <v>80</v>
      </c>
      <c r="AV1027" s="13" t="s">
        <v>76</v>
      </c>
      <c r="AW1027" s="13" t="s">
        <v>33</v>
      </c>
      <c r="AX1027" s="13" t="s">
        <v>71</v>
      </c>
      <c r="AY1027" s="210" t="s">
        <v>208</v>
      </c>
    </row>
    <row r="1028" spans="1:65" s="14" customFormat="1" ht="11.25">
      <c r="B1028" s="211"/>
      <c r="C1028" s="212"/>
      <c r="D1028" s="194" t="s">
        <v>221</v>
      </c>
      <c r="E1028" s="213" t="s">
        <v>18</v>
      </c>
      <c r="F1028" s="214" t="s">
        <v>1924</v>
      </c>
      <c r="G1028" s="212"/>
      <c r="H1028" s="215">
        <v>5</v>
      </c>
      <c r="I1028" s="216"/>
      <c r="J1028" s="212"/>
      <c r="K1028" s="212"/>
      <c r="L1028" s="217"/>
      <c r="M1028" s="218"/>
      <c r="N1028" s="219"/>
      <c r="O1028" s="219"/>
      <c r="P1028" s="219"/>
      <c r="Q1028" s="219"/>
      <c r="R1028" s="219"/>
      <c r="S1028" s="219"/>
      <c r="T1028" s="219"/>
      <c r="U1028" s="220"/>
      <c r="AT1028" s="221" t="s">
        <v>221</v>
      </c>
      <c r="AU1028" s="221" t="s">
        <v>80</v>
      </c>
      <c r="AV1028" s="14" t="s">
        <v>80</v>
      </c>
      <c r="AW1028" s="14" t="s">
        <v>33</v>
      </c>
      <c r="AX1028" s="14" t="s">
        <v>71</v>
      </c>
      <c r="AY1028" s="221" t="s">
        <v>208</v>
      </c>
    </row>
    <row r="1029" spans="1:65" s="13" customFormat="1" ht="11.25">
      <c r="B1029" s="201"/>
      <c r="C1029" s="202"/>
      <c r="D1029" s="194" t="s">
        <v>221</v>
      </c>
      <c r="E1029" s="203" t="s">
        <v>18</v>
      </c>
      <c r="F1029" s="204" t="s">
        <v>1925</v>
      </c>
      <c r="G1029" s="202"/>
      <c r="H1029" s="203" t="s">
        <v>18</v>
      </c>
      <c r="I1029" s="205"/>
      <c r="J1029" s="202"/>
      <c r="K1029" s="202"/>
      <c r="L1029" s="206"/>
      <c r="M1029" s="207"/>
      <c r="N1029" s="208"/>
      <c r="O1029" s="208"/>
      <c r="P1029" s="208"/>
      <c r="Q1029" s="208"/>
      <c r="R1029" s="208"/>
      <c r="S1029" s="208"/>
      <c r="T1029" s="208"/>
      <c r="U1029" s="209"/>
      <c r="AT1029" s="210" t="s">
        <v>221</v>
      </c>
      <c r="AU1029" s="210" t="s">
        <v>80</v>
      </c>
      <c r="AV1029" s="13" t="s">
        <v>76</v>
      </c>
      <c r="AW1029" s="13" t="s">
        <v>33</v>
      </c>
      <c r="AX1029" s="13" t="s">
        <v>71</v>
      </c>
      <c r="AY1029" s="210" t="s">
        <v>208</v>
      </c>
    </row>
    <row r="1030" spans="1:65" s="14" customFormat="1" ht="11.25">
      <c r="B1030" s="211"/>
      <c r="C1030" s="212"/>
      <c r="D1030" s="194" t="s">
        <v>221</v>
      </c>
      <c r="E1030" s="213" t="s">
        <v>18</v>
      </c>
      <c r="F1030" s="214" t="s">
        <v>1926</v>
      </c>
      <c r="G1030" s="212"/>
      <c r="H1030" s="215">
        <v>4</v>
      </c>
      <c r="I1030" s="216"/>
      <c r="J1030" s="212"/>
      <c r="K1030" s="212"/>
      <c r="L1030" s="217"/>
      <c r="M1030" s="218"/>
      <c r="N1030" s="219"/>
      <c r="O1030" s="219"/>
      <c r="P1030" s="219"/>
      <c r="Q1030" s="219"/>
      <c r="R1030" s="219"/>
      <c r="S1030" s="219"/>
      <c r="T1030" s="219"/>
      <c r="U1030" s="220"/>
      <c r="AT1030" s="221" t="s">
        <v>221</v>
      </c>
      <c r="AU1030" s="221" t="s">
        <v>80</v>
      </c>
      <c r="AV1030" s="14" t="s">
        <v>80</v>
      </c>
      <c r="AW1030" s="14" t="s">
        <v>33</v>
      </c>
      <c r="AX1030" s="14" t="s">
        <v>71</v>
      </c>
      <c r="AY1030" s="221" t="s">
        <v>208</v>
      </c>
    </row>
    <row r="1031" spans="1:65" s="16" customFormat="1" ht="11.25">
      <c r="B1031" s="233"/>
      <c r="C1031" s="234"/>
      <c r="D1031" s="194" t="s">
        <v>221</v>
      </c>
      <c r="E1031" s="235" t="s">
        <v>18</v>
      </c>
      <c r="F1031" s="236" t="s">
        <v>247</v>
      </c>
      <c r="G1031" s="234"/>
      <c r="H1031" s="237">
        <v>9</v>
      </c>
      <c r="I1031" s="238"/>
      <c r="J1031" s="234"/>
      <c r="K1031" s="234"/>
      <c r="L1031" s="239"/>
      <c r="M1031" s="240"/>
      <c r="N1031" s="241"/>
      <c r="O1031" s="241"/>
      <c r="P1031" s="241"/>
      <c r="Q1031" s="241"/>
      <c r="R1031" s="241"/>
      <c r="S1031" s="241"/>
      <c r="T1031" s="241"/>
      <c r="U1031" s="242"/>
      <c r="AT1031" s="243" t="s">
        <v>221</v>
      </c>
      <c r="AU1031" s="243" t="s">
        <v>80</v>
      </c>
      <c r="AV1031" s="16" t="s">
        <v>89</v>
      </c>
      <c r="AW1031" s="16" t="s">
        <v>33</v>
      </c>
      <c r="AX1031" s="16" t="s">
        <v>76</v>
      </c>
      <c r="AY1031" s="243" t="s">
        <v>208</v>
      </c>
    </row>
    <row r="1032" spans="1:65" s="2" customFormat="1" ht="37.9" customHeight="1">
      <c r="A1032" s="38"/>
      <c r="B1032" s="39"/>
      <c r="C1032" s="249" t="s">
        <v>1927</v>
      </c>
      <c r="D1032" s="249" t="s">
        <v>1397</v>
      </c>
      <c r="E1032" s="250" t="s">
        <v>1928</v>
      </c>
      <c r="F1032" s="251" t="s">
        <v>1929</v>
      </c>
      <c r="G1032" s="252" t="s">
        <v>402</v>
      </c>
      <c r="H1032" s="253">
        <v>2</v>
      </c>
      <c r="I1032" s="254"/>
      <c r="J1032" s="253">
        <f>ROUND(I1032*H1032,2)</f>
        <v>0</v>
      </c>
      <c r="K1032" s="251" t="s">
        <v>18</v>
      </c>
      <c r="L1032" s="255"/>
      <c r="M1032" s="256" t="s">
        <v>18</v>
      </c>
      <c r="N1032" s="257" t="s">
        <v>42</v>
      </c>
      <c r="O1032" s="68"/>
      <c r="P1032" s="190">
        <f>O1032*H1032</f>
        <v>0</v>
      </c>
      <c r="Q1032" s="190">
        <v>1.521E-2</v>
      </c>
      <c r="R1032" s="190">
        <f>Q1032*H1032</f>
        <v>3.0419999999999999E-2</v>
      </c>
      <c r="S1032" s="190">
        <v>0</v>
      </c>
      <c r="T1032" s="190">
        <f>S1032*H1032</f>
        <v>0</v>
      </c>
      <c r="U1032" s="191" t="s">
        <v>18</v>
      </c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R1032" s="192" t="s">
        <v>124</v>
      </c>
      <c r="AT1032" s="192" t="s">
        <v>1397</v>
      </c>
      <c r="AU1032" s="192" t="s">
        <v>80</v>
      </c>
      <c r="AY1032" s="21" t="s">
        <v>208</v>
      </c>
      <c r="BE1032" s="193">
        <f>IF(N1032="základní",J1032,0)</f>
        <v>0</v>
      </c>
      <c r="BF1032" s="193">
        <f>IF(N1032="snížená",J1032,0)</f>
        <v>0</v>
      </c>
      <c r="BG1032" s="193">
        <f>IF(N1032="zákl. přenesená",J1032,0)</f>
        <v>0</v>
      </c>
      <c r="BH1032" s="193">
        <f>IF(N1032="sníž. přenesená",J1032,0)</f>
        <v>0</v>
      </c>
      <c r="BI1032" s="193">
        <f>IF(N1032="nulová",J1032,0)</f>
        <v>0</v>
      </c>
      <c r="BJ1032" s="21" t="s">
        <v>76</v>
      </c>
      <c r="BK1032" s="193">
        <f>ROUND(I1032*H1032,2)</f>
        <v>0</v>
      </c>
      <c r="BL1032" s="21" t="s">
        <v>89</v>
      </c>
      <c r="BM1032" s="192" t="s">
        <v>1930</v>
      </c>
    </row>
    <row r="1033" spans="1:65" s="2" customFormat="1" ht="19.5">
      <c r="A1033" s="38"/>
      <c r="B1033" s="39"/>
      <c r="C1033" s="40"/>
      <c r="D1033" s="194" t="s">
        <v>217</v>
      </c>
      <c r="E1033" s="40"/>
      <c r="F1033" s="195" t="s">
        <v>1931</v>
      </c>
      <c r="G1033" s="40"/>
      <c r="H1033" s="40"/>
      <c r="I1033" s="196"/>
      <c r="J1033" s="40"/>
      <c r="K1033" s="40"/>
      <c r="L1033" s="43"/>
      <c r="M1033" s="197"/>
      <c r="N1033" s="198"/>
      <c r="O1033" s="68"/>
      <c r="P1033" s="68"/>
      <c r="Q1033" s="68"/>
      <c r="R1033" s="68"/>
      <c r="S1033" s="68"/>
      <c r="T1033" s="68"/>
      <c r="U1033" s="69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T1033" s="21" t="s">
        <v>217</v>
      </c>
      <c r="AU1033" s="21" t="s">
        <v>80</v>
      </c>
    </row>
    <row r="1034" spans="1:65" s="2" customFormat="1" ht="19.5">
      <c r="A1034" s="38"/>
      <c r="B1034" s="39"/>
      <c r="C1034" s="40"/>
      <c r="D1034" s="194" t="s">
        <v>703</v>
      </c>
      <c r="E1034" s="40"/>
      <c r="F1034" s="244" t="s">
        <v>1932</v>
      </c>
      <c r="G1034" s="40"/>
      <c r="H1034" s="40"/>
      <c r="I1034" s="196"/>
      <c r="J1034" s="40"/>
      <c r="K1034" s="40"/>
      <c r="L1034" s="43"/>
      <c r="M1034" s="197"/>
      <c r="N1034" s="198"/>
      <c r="O1034" s="68"/>
      <c r="P1034" s="68"/>
      <c r="Q1034" s="68"/>
      <c r="R1034" s="68"/>
      <c r="S1034" s="68"/>
      <c r="T1034" s="68"/>
      <c r="U1034" s="69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T1034" s="21" t="s">
        <v>703</v>
      </c>
      <c r="AU1034" s="21" t="s">
        <v>80</v>
      </c>
    </row>
    <row r="1035" spans="1:65" s="13" customFormat="1" ht="11.25">
      <c r="B1035" s="201"/>
      <c r="C1035" s="202"/>
      <c r="D1035" s="194" t="s">
        <v>221</v>
      </c>
      <c r="E1035" s="203" t="s">
        <v>18</v>
      </c>
      <c r="F1035" s="204" t="s">
        <v>1528</v>
      </c>
      <c r="G1035" s="202"/>
      <c r="H1035" s="203" t="s">
        <v>18</v>
      </c>
      <c r="I1035" s="205"/>
      <c r="J1035" s="202"/>
      <c r="K1035" s="202"/>
      <c r="L1035" s="206"/>
      <c r="M1035" s="207"/>
      <c r="N1035" s="208"/>
      <c r="O1035" s="208"/>
      <c r="P1035" s="208"/>
      <c r="Q1035" s="208"/>
      <c r="R1035" s="208"/>
      <c r="S1035" s="208"/>
      <c r="T1035" s="208"/>
      <c r="U1035" s="209"/>
      <c r="AT1035" s="210" t="s">
        <v>221</v>
      </c>
      <c r="AU1035" s="210" t="s">
        <v>80</v>
      </c>
      <c r="AV1035" s="13" t="s">
        <v>76</v>
      </c>
      <c r="AW1035" s="13" t="s">
        <v>33</v>
      </c>
      <c r="AX1035" s="13" t="s">
        <v>71</v>
      </c>
      <c r="AY1035" s="210" t="s">
        <v>208</v>
      </c>
    </row>
    <row r="1036" spans="1:65" s="13" customFormat="1" ht="11.25">
      <c r="B1036" s="201"/>
      <c r="C1036" s="202"/>
      <c r="D1036" s="194" t="s">
        <v>221</v>
      </c>
      <c r="E1036" s="203" t="s">
        <v>18</v>
      </c>
      <c r="F1036" s="204" t="s">
        <v>1500</v>
      </c>
      <c r="G1036" s="202"/>
      <c r="H1036" s="203" t="s">
        <v>18</v>
      </c>
      <c r="I1036" s="205"/>
      <c r="J1036" s="202"/>
      <c r="K1036" s="202"/>
      <c r="L1036" s="206"/>
      <c r="M1036" s="207"/>
      <c r="N1036" s="208"/>
      <c r="O1036" s="208"/>
      <c r="P1036" s="208"/>
      <c r="Q1036" s="208"/>
      <c r="R1036" s="208"/>
      <c r="S1036" s="208"/>
      <c r="T1036" s="208"/>
      <c r="U1036" s="209"/>
      <c r="AT1036" s="210" t="s">
        <v>221</v>
      </c>
      <c r="AU1036" s="210" t="s">
        <v>80</v>
      </c>
      <c r="AV1036" s="13" t="s">
        <v>76</v>
      </c>
      <c r="AW1036" s="13" t="s">
        <v>33</v>
      </c>
      <c r="AX1036" s="13" t="s">
        <v>71</v>
      </c>
      <c r="AY1036" s="210" t="s">
        <v>208</v>
      </c>
    </row>
    <row r="1037" spans="1:65" s="14" customFormat="1" ht="11.25">
      <c r="B1037" s="211"/>
      <c r="C1037" s="212"/>
      <c r="D1037" s="194" t="s">
        <v>221</v>
      </c>
      <c r="E1037" s="213" t="s">
        <v>18</v>
      </c>
      <c r="F1037" s="214" t="s">
        <v>76</v>
      </c>
      <c r="G1037" s="212"/>
      <c r="H1037" s="215">
        <v>1</v>
      </c>
      <c r="I1037" s="216"/>
      <c r="J1037" s="212"/>
      <c r="K1037" s="212"/>
      <c r="L1037" s="217"/>
      <c r="M1037" s="218"/>
      <c r="N1037" s="219"/>
      <c r="O1037" s="219"/>
      <c r="P1037" s="219"/>
      <c r="Q1037" s="219"/>
      <c r="R1037" s="219"/>
      <c r="S1037" s="219"/>
      <c r="T1037" s="219"/>
      <c r="U1037" s="220"/>
      <c r="AT1037" s="221" t="s">
        <v>221</v>
      </c>
      <c r="AU1037" s="221" t="s">
        <v>80</v>
      </c>
      <c r="AV1037" s="14" t="s">
        <v>80</v>
      </c>
      <c r="AW1037" s="14" t="s">
        <v>33</v>
      </c>
      <c r="AX1037" s="14" t="s">
        <v>71</v>
      </c>
      <c r="AY1037" s="221" t="s">
        <v>208</v>
      </c>
    </row>
    <row r="1038" spans="1:65" s="13" customFormat="1" ht="11.25">
      <c r="B1038" s="201"/>
      <c r="C1038" s="202"/>
      <c r="D1038" s="194" t="s">
        <v>221</v>
      </c>
      <c r="E1038" s="203" t="s">
        <v>18</v>
      </c>
      <c r="F1038" s="204" t="s">
        <v>1933</v>
      </c>
      <c r="G1038" s="202"/>
      <c r="H1038" s="203" t="s">
        <v>18</v>
      </c>
      <c r="I1038" s="205"/>
      <c r="J1038" s="202"/>
      <c r="K1038" s="202"/>
      <c r="L1038" s="206"/>
      <c r="M1038" s="207"/>
      <c r="N1038" s="208"/>
      <c r="O1038" s="208"/>
      <c r="P1038" s="208"/>
      <c r="Q1038" s="208"/>
      <c r="R1038" s="208"/>
      <c r="S1038" s="208"/>
      <c r="T1038" s="208"/>
      <c r="U1038" s="209"/>
      <c r="AT1038" s="210" t="s">
        <v>221</v>
      </c>
      <c r="AU1038" s="210" t="s">
        <v>80</v>
      </c>
      <c r="AV1038" s="13" t="s">
        <v>76</v>
      </c>
      <c r="AW1038" s="13" t="s">
        <v>33</v>
      </c>
      <c r="AX1038" s="13" t="s">
        <v>71</v>
      </c>
      <c r="AY1038" s="210" t="s">
        <v>208</v>
      </c>
    </row>
    <row r="1039" spans="1:65" s="14" customFormat="1" ht="11.25">
      <c r="B1039" s="211"/>
      <c r="C1039" s="212"/>
      <c r="D1039" s="194" t="s">
        <v>221</v>
      </c>
      <c r="E1039" s="213" t="s">
        <v>18</v>
      </c>
      <c r="F1039" s="214" t="s">
        <v>76</v>
      </c>
      <c r="G1039" s="212"/>
      <c r="H1039" s="215">
        <v>1</v>
      </c>
      <c r="I1039" s="216"/>
      <c r="J1039" s="212"/>
      <c r="K1039" s="212"/>
      <c r="L1039" s="217"/>
      <c r="M1039" s="218"/>
      <c r="N1039" s="219"/>
      <c r="O1039" s="219"/>
      <c r="P1039" s="219"/>
      <c r="Q1039" s="219"/>
      <c r="R1039" s="219"/>
      <c r="S1039" s="219"/>
      <c r="T1039" s="219"/>
      <c r="U1039" s="220"/>
      <c r="AT1039" s="221" t="s">
        <v>221</v>
      </c>
      <c r="AU1039" s="221" t="s">
        <v>80</v>
      </c>
      <c r="AV1039" s="14" t="s">
        <v>80</v>
      </c>
      <c r="AW1039" s="14" t="s">
        <v>33</v>
      </c>
      <c r="AX1039" s="14" t="s">
        <v>71</v>
      </c>
      <c r="AY1039" s="221" t="s">
        <v>208</v>
      </c>
    </row>
    <row r="1040" spans="1:65" s="16" customFormat="1" ht="11.25">
      <c r="B1040" s="233"/>
      <c r="C1040" s="234"/>
      <c r="D1040" s="194" t="s">
        <v>221</v>
      </c>
      <c r="E1040" s="235" t="s">
        <v>18</v>
      </c>
      <c r="F1040" s="236" t="s">
        <v>247</v>
      </c>
      <c r="G1040" s="234"/>
      <c r="H1040" s="237">
        <v>2</v>
      </c>
      <c r="I1040" s="238"/>
      <c r="J1040" s="234"/>
      <c r="K1040" s="234"/>
      <c r="L1040" s="239"/>
      <c r="M1040" s="240"/>
      <c r="N1040" s="241"/>
      <c r="O1040" s="241"/>
      <c r="P1040" s="241"/>
      <c r="Q1040" s="241"/>
      <c r="R1040" s="241"/>
      <c r="S1040" s="241"/>
      <c r="T1040" s="241"/>
      <c r="U1040" s="242"/>
      <c r="AT1040" s="243" t="s">
        <v>221</v>
      </c>
      <c r="AU1040" s="243" t="s">
        <v>80</v>
      </c>
      <c r="AV1040" s="16" t="s">
        <v>89</v>
      </c>
      <c r="AW1040" s="16" t="s">
        <v>33</v>
      </c>
      <c r="AX1040" s="16" t="s">
        <v>76</v>
      </c>
      <c r="AY1040" s="243" t="s">
        <v>208</v>
      </c>
    </row>
    <row r="1041" spans="1:65" s="2" customFormat="1" ht="37.9" customHeight="1">
      <c r="A1041" s="38"/>
      <c r="B1041" s="39"/>
      <c r="C1041" s="249" t="s">
        <v>1934</v>
      </c>
      <c r="D1041" s="249" t="s">
        <v>1397</v>
      </c>
      <c r="E1041" s="250" t="s">
        <v>1935</v>
      </c>
      <c r="F1041" s="251" t="s">
        <v>1936</v>
      </c>
      <c r="G1041" s="252" t="s">
        <v>402</v>
      </c>
      <c r="H1041" s="253">
        <v>7</v>
      </c>
      <c r="I1041" s="254"/>
      <c r="J1041" s="253">
        <f>ROUND(I1041*H1041,2)</f>
        <v>0</v>
      </c>
      <c r="K1041" s="251" t="s">
        <v>18</v>
      </c>
      <c r="L1041" s="255"/>
      <c r="M1041" s="256" t="s">
        <v>18</v>
      </c>
      <c r="N1041" s="257" t="s">
        <v>42</v>
      </c>
      <c r="O1041" s="68"/>
      <c r="P1041" s="190">
        <f>O1041*H1041</f>
        <v>0</v>
      </c>
      <c r="Q1041" s="190">
        <v>1.553E-2</v>
      </c>
      <c r="R1041" s="190">
        <f>Q1041*H1041</f>
        <v>0.10871</v>
      </c>
      <c r="S1041" s="190">
        <v>0</v>
      </c>
      <c r="T1041" s="190">
        <f>S1041*H1041</f>
        <v>0</v>
      </c>
      <c r="U1041" s="191" t="s">
        <v>18</v>
      </c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R1041" s="192" t="s">
        <v>124</v>
      </c>
      <c r="AT1041" s="192" t="s">
        <v>1397</v>
      </c>
      <c r="AU1041" s="192" t="s">
        <v>80</v>
      </c>
      <c r="AY1041" s="21" t="s">
        <v>208</v>
      </c>
      <c r="BE1041" s="193">
        <f>IF(N1041="základní",J1041,0)</f>
        <v>0</v>
      </c>
      <c r="BF1041" s="193">
        <f>IF(N1041="snížená",J1041,0)</f>
        <v>0</v>
      </c>
      <c r="BG1041" s="193">
        <f>IF(N1041="zákl. přenesená",J1041,0)</f>
        <v>0</v>
      </c>
      <c r="BH1041" s="193">
        <f>IF(N1041="sníž. přenesená",J1041,0)</f>
        <v>0</v>
      </c>
      <c r="BI1041" s="193">
        <f>IF(N1041="nulová",J1041,0)</f>
        <v>0</v>
      </c>
      <c r="BJ1041" s="21" t="s">
        <v>76</v>
      </c>
      <c r="BK1041" s="193">
        <f>ROUND(I1041*H1041,2)</f>
        <v>0</v>
      </c>
      <c r="BL1041" s="21" t="s">
        <v>89</v>
      </c>
      <c r="BM1041" s="192" t="s">
        <v>1937</v>
      </c>
    </row>
    <row r="1042" spans="1:65" s="2" customFormat="1" ht="19.5">
      <c r="A1042" s="38"/>
      <c r="B1042" s="39"/>
      <c r="C1042" s="40"/>
      <c r="D1042" s="194" t="s">
        <v>217</v>
      </c>
      <c r="E1042" s="40"/>
      <c r="F1042" s="195" t="s">
        <v>1938</v>
      </c>
      <c r="G1042" s="40"/>
      <c r="H1042" s="40"/>
      <c r="I1042" s="196"/>
      <c r="J1042" s="40"/>
      <c r="K1042" s="40"/>
      <c r="L1042" s="43"/>
      <c r="M1042" s="197"/>
      <c r="N1042" s="198"/>
      <c r="O1042" s="68"/>
      <c r="P1042" s="68"/>
      <c r="Q1042" s="68"/>
      <c r="R1042" s="68"/>
      <c r="S1042" s="68"/>
      <c r="T1042" s="68"/>
      <c r="U1042" s="69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T1042" s="21" t="s">
        <v>217</v>
      </c>
      <c r="AU1042" s="21" t="s">
        <v>80</v>
      </c>
    </row>
    <row r="1043" spans="1:65" s="2" customFormat="1" ht="39">
      <c r="A1043" s="38"/>
      <c r="B1043" s="39"/>
      <c r="C1043" s="40"/>
      <c r="D1043" s="194" t="s">
        <v>703</v>
      </c>
      <c r="E1043" s="40"/>
      <c r="F1043" s="244" t="s">
        <v>1939</v>
      </c>
      <c r="G1043" s="40"/>
      <c r="H1043" s="40"/>
      <c r="I1043" s="196"/>
      <c r="J1043" s="40"/>
      <c r="K1043" s="40"/>
      <c r="L1043" s="43"/>
      <c r="M1043" s="197"/>
      <c r="N1043" s="198"/>
      <c r="O1043" s="68"/>
      <c r="P1043" s="68"/>
      <c r="Q1043" s="68"/>
      <c r="R1043" s="68"/>
      <c r="S1043" s="68"/>
      <c r="T1043" s="68"/>
      <c r="U1043" s="69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T1043" s="21" t="s">
        <v>703</v>
      </c>
      <c r="AU1043" s="21" t="s">
        <v>80</v>
      </c>
    </row>
    <row r="1044" spans="1:65" s="13" customFormat="1" ht="11.25">
      <c r="B1044" s="201"/>
      <c r="C1044" s="202"/>
      <c r="D1044" s="194" t="s">
        <v>221</v>
      </c>
      <c r="E1044" s="203" t="s">
        <v>18</v>
      </c>
      <c r="F1044" s="204" t="s">
        <v>1506</v>
      </c>
      <c r="G1044" s="202"/>
      <c r="H1044" s="203" t="s">
        <v>18</v>
      </c>
      <c r="I1044" s="205"/>
      <c r="J1044" s="202"/>
      <c r="K1044" s="202"/>
      <c r="L1044" s="206"/>
      <c r="M1044" s="207"/>
      <c r="N1044" s="208"/>
      <c r="O1044" s="208"/>
      <c r="P1044" s="208"/>
      <c r="Q1044" s="208"/>
      <c r="R1044" s="208"/>
      <c r="S1044" s="208"/>
      <c r="T1044" s="208"/>
      <c r="U1044" s="209"/>
      <c r="AT1044" s="210" t="s">
        <v>221</v>
      </c>
      <c r="AU1044" s="210" t="s">
        <v>80</v>
      </c>
      <c r="AV1044" s="13" t="s">
        <v>76</v>
      </c>
      <c r="AW1044" s="13" t="s">
        <v>33</v>
      </c>
      <c r="AX1044" s="13" t="s">
        <v>71</v>
      </c>
      <c r="AY1044" s="210" t="s">
        <v>208</v>
      </c>
    </row>
    <row r="1045" spans="1:65" s="13" customFormat="1" ht="11.25">
      <c r="B1045" s="201"/>
      <c r="C1045" s="202"/>
      <c r="D1045" s="194" t="s">
        <v>221</v>
      </c>
      <c r="E1045" s="203" t="s">
        <v>18</v>
      </c>
      <c r="F1045" s="204" t="s">
        <v>1505</v>
      </c>
      <c r="G1045" s="202"/>
      <c r="H1045" s="203" t="s">
        <v>18</v>
      </c>
      <c r="I1045" s="205"/>
      <c r="J1045" s="202"/>
      <c r="K1045" s="202"/>
      <c r="L1045" s="206"/>
      <c r="M1045" s="207"/>
      <c r="N1045" s="208"/>
      <c r="O1045" s="208"/>
      <c r="P1045" s="208"/>
      <c r="Q1045" s="208"/>
      <c r="R1045" s="208"/>
      <c r="S1045" s="208"/>
      <c r="T1045" s="208"/>
      <c r="U1045" s="209"/>
      <c r="AT1045" s="210" t="s">
        <v>221</v>
      </c>
      <c r="AU1045" s="210" t="s">
        <v>80</v>
      </c>
      <c r="AV1045" s="13" t="s">
        <v>76</v>
      </c>
      <c r="AW1045" s="13" t="s">
        <v>33</v>
      </c>
      <c r="AX1045" s="13" t="s">
        <v>71</v>
      </c>
      <c r="AY1045" s="210" t="s">
        <v>208</v>
      </c>
    </row>
    <row r="1046" spans="1:65" s="14" customFormat="1" ht="11.25">
      <c r="B1046" s="211"/>
      <c r="C1046" s="212"/>
      <c r="D1046" s="194" t="s">
        <v>221</v>
      </c>
      <c r="E1046" s="213" t="s">
        <v>18</v>
      </c>
      <c r="F1046" s="214" t="s">
        <v>76</v>
      </c>
      <c r="G1046" s="212"/>
      <c r="H1046" s="215">
        <v>1</v>
      </c>
      <c r="I1046" s="216"/>
      <c r="J1046" s="212"/>
      <c r="K1046" s="212"/>
      <c r="L1046" s="217"/>
      <c r="M1046" s="218"/>
      <c r="N1046" s="219"/>
      <c r="O1046" s="219"/>
      <c r="P1046" s="219"/>
      <c r="Q1046" s="219"/>
      <c r="R1046" s="219"/>
      <c r="S1046" s="219"/>
      <c r="T1046" s="219"/>
      <c r="U1046" s="220"/>
      <c r="AT1046" s="221" t="s">
        <v>221</v>
      </c>
      <c r="AU1046" s="221" t="s">
        <v>80</v>
      </c>
      <c r="AV1046" s="14" t="s">
        <v>80</v>
      </c>
      <c r="AW1046" s="14" t="s">
        <v>33</v>
      </c>
      <c r="AX1046" s="14" t="s">
        <v>71</v>
      </c>
      <c r="AY1046" s="221" t="s">
        <v>208</v>
      </c>
    </row>
    <row r="1047" spans="1:65" s="13" customFormat="1" ht="11.25">
      <c r="B1047" s="201"/>
      <c r="C1047" s="202"/>
      <c r="D1047" s="194" t="s">
        <v>221</v>
      </c>
      <c r="E1047" s="203" t="s">
        <v>18</v>
      </c>
      <c r="F1047" s="204" t="s">
        <v>1940</v>
      </c>
      <c r="G1047" s="202"/>
      <c r="H1047" s="203" t="s">
        <v>18</v>
      </c>
      <c r="I1047" s="205"/>
      <c r="J1047" s="202"/>
      <c r="K1047" s="202"/>
      <c r="L1047" s="206"/>
      <c r="M1047" s="207"/>
      <c r="N1047" s="208"/>
      <c r="O1047" s="208"/>
      <c r="P1047" s="208"/>
      <c r="Q1047" s="208"/>
      <c r="R1047" s="208"/>
      <c r="S1047" s="208"/>
      <c r="T1047" s="208"/>
      <c r="U1047" s="209"/>
      <c r="AT1047" s="210" t="s">
        <v>221</v>
      </c>
      <c r="AU1047" s="210" t="s">
        <v>80</v>
      </c>
      <c r="AV1047" s="13" t="s">
        <v>76</v>
      </c>
      <c r="AW1047" s="13" t="s">
        <v>33</v>
      </c>
      <c r="AX1047" s="13" t="s">
        <v>71</v>
      </c>
      <c r="AY1047" s="210" t="s">
        <v>208</v>
      </c>
    </row>
    <row r="1048" spans="1:65" s="14" customFormat="1" ht="11.25">
      <c r="B1048" s="211"/>
      <c r="C1048" s="212"/>
      <c r="D1048" s="194" t="s">
        <v>221</v>
      </c>
      <c r="E1048" s="213" t="s">
        <v>18</v>
      </c>
      <c r="F1048" s="214" t="s">
        <v>1941</v>
      </c>
      <c r="G1048" s="212"/>
      <c r="H1048" s="215">
        <v>6</v>
      </c>
      <c r="I1048" s="216"/>
      <c r="J1048" s="212"/>
      <c r="K1048" s="212"/>
      <c r="L1048" s="217"/>
      <c r="M1048" s="218"/>
      <c r="N1048" s="219"/>
      <c r="O1048" s="219"/>
      <c r="P1048" s="219"/>
      <c r="Q1048" s="219"/>
      <c r="R1048" s="219"/>
      <c r="S1048" s="219"/>
      <c r="T1048" s="219"/>
      <c r="U1048" s="220"/>
      <c r="AT1048" s="221" t="s">
        <v>221</v>
      </c>
      <c r="AU1048" s="221" t="s">
        <v>80</v>
      </c>
      <c r="AV1048" s="14" t="s">
        <v>80</v>
      </c>
      <c r="AW1048" s="14" t="s">
        <v>33</v>
      </c>
      <c r="AX1048" s="14" t="s">
        <v>71</v>
      </c>
      <c r="AY1048" s="221" t="s">
        <v>208</v>
      </c>
    </row>
    <row r="1049" spans="1:65" s="16" customFormat="1" ht="11.25">
      <c r="B1049" s="233"/>
      <c r="C1049" s="234"/>
      <c r="D1049" s="194" t="s">
        <v>221</v>
      </c>
      <c r="E1049" s="235" t="s">
        <v>18</v>
      </c>
      <c r="F1049" s="236" t="s">
        <v>247</v>
      </c>
      <c r="G1049" s="234"/>
      <c r="H1049" s="237">
        <v>7</v>
      </c>
      <c r="I1049" s="238"/>
      <c r="J1049" s="234"/>
      <c r="K1049" s="234"/>
      <c r="L1049" s="239"/>
      <c r="M1049" s="240"/>
      <c r="N1049" s="241"/>
      <c r="O1049" s="241"/>
      <c r="P1049" s="241"/>
      <c r="Q1049" s="241"/>
      <c r="R1049" s="241"/>
      <c r="S1049" s="241"/>
      <c r="T1049" s="241"/>
      <c r="U1049" s="242"/>
      <c r="AT1049" s="243" t="s">
        <v>221</v>
      </c>
      <c r="AU1049" s="243" t="s">
        <v>80</v>
      </c>
      <c r="AV1049" s="16" t="s">
        <v>89</v>
      </c>
      <c r="AW1049" s="16" t="s">
        <v>33</v>
      </c>
      <c r="AX1049" s="16" t="s">
        <v>76</v>
      </c>
      <c r="AY1049" s="243" t="s">
        <v>208</v>
      </c>
    </row>
    <row r="1050" spans="1:65" s="2" customFormat="1" ht="24.2" customHeight="1">
      <c r="A1050" s="38"/>
      <c r="B1050" s="39"/>
      <c r="C1050" s="182" t="s">
        <v>1942</v>
      </c>
      <c r="D1050" s="182" t="s">
        <v>212</v>
      </c>
      <c r="E1050" s="183" t="s">
        <v>1943</v>
      </c>
      <c r="F1050" s="184" t="s">
        <v>1944</v>
      </c>
      <c r="G1050" s="185" t="s">
        <v>402</v>
      </c>
      <c r="H1050" s="186">
        <v>9</v>
      </c>
      <c r="I1050" s="187"/>
      <c r="J1050" s="186">
        <f>ROUND(I1050*H1050,2)</f>
        <v>0</v>
      </c>
      <c r="K1050" s="184" t="s">
        <v>215</v>
      </c>
      <c r="L1050" s="43"/>
      <c r="M1050" s="188" t="s">
        <v>18</v>
      </c>
      <c r="N1050" s="189" t="s">
        <v>42</v>
      </c>
      <c r="O1050" s="68"/>
      <c r="P1050" s="190">
        <f>O1050*H1050</f>
        <v>0</v>
      </c>
      <c r="Q1050" s="190">
        <v>1.583E-2</v>
      </c>
      <c r="R1050" s="190">
        <f>Q1050*H1050</f>
        <v>0.14247000000000001</v>
      </c>
      <c r="S1050" s="190">
        <v>0</v>
      </c>
      <c r="T1050" s="190">
        <f>S1050*H1050</f>
        <v>0</v>
      </c>
      <c r="U1050" s="191" t="s">
        <v>18</v>
      </c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R1050" s="192" t="s">
        <v>343</v>
      </c>
      <c r="AT1050" s="192" t="s">
        <v>212</v>
      </c>
      <c r="AU1050" s="192" t="s">
        <v>80</v>
      </c>
      <c r="AY1050" s="21" t="s">
        <v>208</v>
      </c>
      <c r="BE1050" s="193">
        <f>IF(N1050="základní",J1050,0)</f>
        <v>0</v>
      </c>
      <c r="BF1050" s="193">
        <f>IF(N1050="snížená",J1050,0)</f>
        <v>0</v>
      </c>
      <c r="BG1050" s="193">
        <f>IF(N1050="zákl. přenesená",J1050,0)</f>
        <v>0</v>
      </c>
      <c r="BH1050" s="193">
        <f>IF(N1050="sníž. přenesená",J1050,0)</f>
        <v>0</v>
      </c>
      <c r="BI1050" s="193">
        <f>IF(N1050="nulová",J1050,0)</f>
        <v>0</v>
      </c>
      <c r="BJ1050" s="21" t="s">
        <v>76</v>
      </c>
      <c r="BK1050" s="193">
        <f>ROUND(I1050*H1050,2)</f>
        <v>0</v>
      </c>
      <c r="BL1050" s="21" t="s">
        <v>343</v>
      </c>
      <c r="BM1050" s="192" t="s">
        <v>1945</v>
      </c>
    </row>
    <row r="1051" spans="1:65" s="2" customFormat="1" ht="29.25">
      <c r="A1051" s="38"/>
      <c r="B1051" s="39"/>
      <c r="C1051" s="40"/>
      <c r="D1051" s="194" t="s">
        <v>217</v>
      </c>
      <c r="E1051" s="40"/>
      <c r="F1051" s="195" t="s">
        <v>1946</v>
      </c>
      <c r="G1051" s="40"/>
      <c r="H1051" s="40"/>
      <c r="I1051" s="196"/>
      <c r="J1051" s="40"/>
      <c r="K1051" s="40"/>
      <c r="L1051" s="43"/>
      <c r="M1051" s="197"/>
      <c r="N1051" s="198"/>
      <c r="O1051" s="68"/>
      <c r="P1051" s="68"/>
      <c r="Q1051" s="68"/>
      <c r="R1051" s="68"/>
      <c r="S1051" s="68"/>
      <c r="T1051" s="68"/>
      <c r="U1051" s="69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T1051" s="21" t="s">
        <v>217</v>
      </c>
      <c r="AU1051" s="21" t="s">
        <v>80</v>
      </c>
    </row>
    <row r="1052" spans="1:65" s="2" customFormat="1" ht="11.25">
      <c r="A1052" s="38"/>
      <c r="B1052" s="39"/>
      <c r="C1052" s="40"/>
      <c r="D1052" s="199" t="s">
        <v>219</v>
      </c>
      <c r="E1052" s="40"/>
      <c r="F1052" s="200" t="s">
        <v>1947</v>
      </c>
      <c r="G1052" s="40"/>
      <c r="H1052" s="40"/>
      <c r="I1052" s="196"/>
      <c r="J1052" s="40"/>
      <c r="K1052" s="40"/>
      <c r="L1052" s="43"/>
      <c r="M1052" s="197"/>
      <c r="N1052" s="198"/>
      <c r="O1052" s="68"/>
      <c r="P1052" s="68"/>
      <c r="Q1052" s="68"/>
      <c r="R1052" s="68"/>
      <c r="S1052" s="68"/>
      <c r="T1052" s="68"/>
      <c r="U1052" s="69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T1052" s="21" t="s">
        <v>219</v>
      </c>
      <c r="AU1052" s="21" t="s">
        <v>80</v>
      </c>
    </row>
    <row r="1053" spans="1:65" s="14" customFormat="1" ht="11.25">
      <c r="B1053" s="211"/>
      <c r="C1053" s="212"/>
      <c r="D1053" s="194" t="s">
        <v>221</v>
      </c>
      <c r="E1053" s="213" t="s">
        <v>18</v>
      </c>
      <c r="F1053" s="214" t="s">
        <v>248</v>
      </c>
      <c r="G1053" s="212"/>
      <c r="H1053" s="215">
        <v>9</v>
      </c>
      <c r="I1053" s="216"/>
      <c r="J1053" s="212"/>
      <c r="K1053" s="212"/>
      <c r="L1053" s="217"/>
      <c r="M1053" s="218"/>
      <c r="N1053" s="219"/>
      <c r="O1053" s="219"/>
      <c r="P1053" s="219"/>
      <c r="Q1053" s="219"/>
      <c r="R1053" s="219"/>
      <c r="S1053" s="219"/>
      <c r="T1053" s="219"/>
      <c r="U1053" s="220"/>
      <c r="AT1053" s="221" t="s">
        <v>221</v>
      </c>
      <c r="AU1053" s="221" t="s">
        <v>80</v>
      </c>
      <c r="AV1053" s="14" t="s">
        <v>80</v>
      </c>
      <c r="AW1053" s="14" t="s">
        <v>33</v>
      </c>
      <c r="AX1053" s="14" t="s">
        <v>76</v>
      </c>
      <c r="AY1053" s="221" t="s">
        <v>208</v>
      </c>
    </row>
    <row r="1054" spans="1:65" s="2" customFormat="1" ht="24.2" customHeight="1">
      <c r="A1054" s="38"/>
      <c r="B1054" s="39"/>
      <c r="C1054" s="182" t="s">
        <v>1948</v>
      </c>
      <c r="D1054" s="182" t="s">
        <v>212</v>
      </c>
      <c r="E1054" s="183" t="s">
        <v>1949</v>
      </c>
      <c r="F1054" s="184" t="s">
        <v>1950</v>
      </c>
      <c r="G1054" s="185" t="s">
        <v>548</v>
      </c>
      <c r="H1054" s="186">
        <v>17.66</v>
      </c>
      <c r="I1054" s="187"/>
      <c r="J1054" s="186">
        <f>ROUND(I1054*H1054,2)</f>
        <v>0</v>
      </c>
      <c r="K1054" s="184" t="s">
        <v>215</v>
      </c>
      <c r="L1054" s="43"/>
      <c r="M1054" s="188" t="s">
        <v>18</v>
      </c>
      <c r="N1054" s="189" t="s">
        <v>42</v>
      </c>
      <c r="O1054" s="68"/>
      <c r="P1054" s="190">
        <f>O1054*H1054</f>
        <v>0</v>
      </c>
      <c r="Q1054" s="190">
        <v>0</v>
      </c>
      <c r="R1054" s="190">
        <f>Q1054*H1054</f>
        <v>0</v>
      </c>
      <c r="S1054" s="190">
        <v>0</v>
      </c>
      <c r="T1054" s="190">
        <f>S1054*H1054</f>
        <v>0</v>
      </c>
      <c r="U1054" s="191" t="s">
        <v>18</v>
      </c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R1054" s="192" t="s">
        <v>343</v>
      </c>
      <c r="AT1054" s="192" t="s">
        <v>212</v>
      </c>
      <c r="AU1054" s="192" t="s">
        <v>80</v>
      </c>
      <c r="AY1054" s="21" t="s">
        <v>208</v>
      </c>
      <c r="BE1054" s="193">
        <f>IF(N1054="základní",J1054,0)</f>
        <v>0</v>
      </c>
      <c r="BF1054" s="193">
        <f>IF(N1054="snížená",J1054,0)</f>
        <v>0</v>
      </c>
      <c r="BG1054" s="193">
        <f>IF(N1054="zákl. přenesená",J1054,0)</f>
        <v>0</v>
      </c>
      <c r="BH1054" s="193">
        <f>IF(N1054="sníž. přenesená",J1054,0)</f>
        <v>0</v>
      </c>
      <c r="BI1054" s="193">
        <f>IF(N1054="nulová",J1054,0)</f>
        <v>0</v>
      </c>
      <c r="BJ1054" s="21" t="s">
        <v>76</v>
      </c>
      <c r="BK1054" s="193">
        <f>ROUND(I1054*H1054,2)</f>
        <v>0</v>
      </c>
      <c r="BL1054" s="21" t="s">
        <v>343</v>
      </c>
      <c r="BM1054" s="192" t="s">
        <v>1951</v>
      </c>
    </row>
    <row r="1055" spans="1:65" s="2" customFormat="1" ht="39">
      <c r="A1055" s="38"/>
      <c r="B1055" s="39"/>
      <c r="C1055" s="40"/>
      <c r="D1055" s="194" t="s">
        <v>217</v>
      </c>
      <c r="E1055" s="40"/>
      <c r="F1055" s="195" t="s">
        <v>1952</v>
      </c>
      <c r="G1055" s="40"/>
      <c r="H1055" s="40"/>
      <c r="I1055" s="196"/>
      <c r="J1055" s="40"/>
      <c r="K1055" s="40"/>
      <c r="L1055" s="43"/>
      <c r="M1055" s="197"/>
      <c r="N1055" s="198"/>
      <c r="O1055" s="68"/>
      <c r="P1055" s="68"/>
      <c r="Q1055" s="68"/>
      <c r="R1055" s="68"/>
      <c r="S1055" s="68"/>
      <c r="T1055" s="68"/>
      <c r="U1055" s="69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T1055" s="21" t="s">
        <v>217</v>
      </c>
      <c r="AU1055" s="21" t="s">
        <v>80</v>
      </c>
    </row>
    <row r="1056" spans="1:65" s="2" customFormat="1" ht="11.25">
      <c r="A1056" s="38"/>
      <c r="B1056" s="39"/>
      <c r="C1056" s="40"/>
      <c r="D1056" s="199" t="s">
        <v>219</v>
      </c>
      <c r="E1056" s="40"/>
      <c r="F1056" s="200" t="s">
        <v>1953</v>
      </c>
      <c r="G1056" s="40"/>
      <c r="H1056" s="40"/>
      <c r="I1056" s="196"/>
      <c r="J1056" s="40"/>
      <c r="K1056" s="40"/>
      <c r="L1056" s="43"/>
      <c r="M1056" s="197"/>
      <c r="N1056" s="198"/>
      <c r="O1056" s="68"/>
      <c r="P1056" s="68"/>
      <c r="Q1056" s="68"/>
      <c r="R1056" s="68"/>
      <c r="S1056" s="68"/>
      <c r="T1056" s="68"/>
      <c r="U1056" s="69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T1056" s="21" t="s">
        <v>219</v>
      </c>
      <c r="AU1056" s="21" t="s">
        <v>80</v>
      </c>
    </row>
    <row r="1057" spans="1:65" s="2" customFormat="1" ht="37.9" customHeight="1">
      <c r="A1057" s="38"/>
      <c r="B1057" s="39"/>
      <c r="C1057" s="182" t="s">
        <v>1954</v>
      </c>
      <c r="D1057" s="182" t="s">
        <v>212</v>
      </c>
      <c r="E1057" s="183" t="s">
        <v>1955</v>
      </c>
      <c r="F1057" s="184" t="s">
        <v>1956</v>
      </c>
      <c r="G1057" s="185" t="s">
        <v>548</v>
      </c>
      <c r="H1057" s="186">
        <v>17.66</v>
      </c>
      <c r="I1057" s="187"/>
      <c r="J1057" s="186">
        <f>ROUND(I1057*H1057,2)</f>
        <v>0</v>
      </c>
      <c r="K1057" s="184" t="s">
        <v>215</v>
      </c>
      <c r="L1057" s="43"/>
      <c r="M1057" s="188" t="s">
        <v>18</v>
      </c>
      <c r="N1057" s="189" t="s">
        <v>42</v>
      </c>
      <c r="O1057" s="68"/>
      <c r="P1057" s="190">
        <f>O1057*H1057</f>
        <v>0</v>
      </c>
      <c r="Q1057" s="190">
        <v>0</v>
      </c>
      <c r="R1057" s="190">
        <f>Q1057*H1057</f>
        <v>0</v>
      </c>
      <c r="S1057" s="190">
        <v>0</v>
      </c>
      <c r="T1057" s="190">
        <f>S1057*H1057</f>
        <v>0</v>
      </c>
      <c r="U1057" s="191" t="s">
        <v>18</v>
      </c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R1057" s="192" t="s">
        <v>343</v>
      </c>
      <c r="AT1057" s="192" t="s">
        <v>212</v>
      </c>
      <c r="AU1057" s="192" t="s">
        <v>80</v>
      </c>
      <c r="AY1057" s="21" t="s">
        <v>208</v>
      </c>
      <c r="BE1057" s="193">
        <f>IF(N1057="základní",J1057,0)</f>
        <v>0</v>
      </c>
      <c r="BF1057" s="193">
        <f>IF(N1057="snížená",J1057,0)</f>
        <v>0</v>
      </c>
      <c r="BG1057" s="193">
        <f>IF(N1057="zákl. přenesená",J1057,0)</f>
        <v>0</v>
      </c>
      <c r="BH1057" s="193">
        <f>IF(N1057="sníž. přenesená",J1057,0)</f>
        <v>0</v>
      </c>
      <c r="BI1057" s="193">
        <f>IF(N1057="nulová",J1057,0)</f>
        <v>0</v>
      </c>
      <c r="BJ1057" s="21" t="s">
        <v>76</v>
      </c>
      <c r="BK1057" s="193">
        <f>ROUND(I1057*H1057,2)</f>
        <v>0</v>
      </c>
      <c r="BL1057" s="21" t="s">
        <v>343</v>
      </c>
      <c r="BM1057" s="192" t="s">
        <v>1957</v>
      </c>
    </row>
    <row r="1058" spans="1:65" s="2" customFormat="1" ht="58.5">
      <c r="A1058" s="38"/>
      <c r="B1058" s="39"/>
      <c r="C1058" s="40"/>
      <c r="D1058" s="194" t="s">
        <v>217</v>
      </c>
      <c r="E1058" s="40"/>
      <c r="F1058" s="195" t="s">
        <v>1958</v>
      </c>
      <c r="G1058" s="40"/>
      <c r="H1058" s="40"/>
      <c r="I1058" s="196"/>
      <c r="J1058" s="40"/>
      <c r="K1058" s="40"/>
      <c r="L1058" s="43"/>
      <c r="M1058" s="197"/>
      <c r="N1058" s="198"/>
      <c r="O1058" s="68"/>
      <c r="P1058" s="68"/>
      <c r="Q1058" s="68"/>
      <c r="R1058" s="68"/>
      <c r="S1058" s="68"/>
      <c r="T1058" s="68"/>
      <c r="U1058" s="69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T1058" s="21" t="s">
        <v>217</v>
      </c>
      <c r="AU1058" s="21" t="s">
        <v>80</v>
      </c>
    </row>
    <row r="1059" spans="1:65" s="2" customFormat="1" ht="11.25">
      <c r="A1059" s="38"/>
      <c r="B1059" s="39"/>
      <c r="C1059" s="40"/>
      <c r="D1059" s="199" t="s">
        <v>219</v>
      </c>
      <c r="E1059" s="40"/>
      <c r="F1059" s="200" t="s">
        <v>1959</v>
      </c>
      <c r="G1059" s="40"/>
      <c r="H1059" s="40"/>
      <c r="I1059" s="196"/>
      <c r="J1059" s="40"/>
      <c r="K1059" s="40"/>
      <c r="L1059" s="43"/>
      <c r="M1059" s="197"/>
      <c r="N1059" s="198"/>
      <c r="O1059" s="68"/>
      <c r="P1059" s="68"/>
      <c r="Q1059" s="68"/>
      <c r="R1059" s="68"/>
      <c r="S1059" s="68"/>
      <c r="T1059" s="68"/>
      <c r="U1059" s="69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T1059" s="21" t="s">
        <v>219</v>
      </c>
      <c r="AU1059" s="21" t="s">
        <v>80</v>
      </c>
    </row>
    <row r="1060" spans="1:65" s="12" customFormat="1" ht="22.9" customHeight="1">
      <c r="B1060" s="166"/>
      <c r="C1060" s="167"/>
      <c r="D1060" s="168" t="s">
        <v>70</v>
      </c>
      <c r="E1060" s="180" t="s">
        <v>830</v>
      </c>
      <c r="F1060" s="180" t="s">
        <v>1960</v>
      </c>
      <c r="G1060" s="167"/>
      <c r="H1060" s="167"/>
      <c r="I1060" s="170"/>
      <c r="J1060" s="181">
        <f>BK1060</f>
        <v>0</v>
      </c>
      <c r="K1060" s="167"/>
      <c r="L1060" s="172"/>
      <c r="M1060" s="173"/>
      <c r="N1060" s="174"/>
      <c r="O1060" s="174"/>
      <c r="P1060" s="175">
        <f>SUM(P1061:P1209)</f>
        <v>0</v>
      </c>
      <c r="Q1060" s="174"/>
      <c r="R1060" s="175">
        <f>SUM(R1061:R1209)</f>
        <v>0.11909079999999998</v>
      </c>
      <c r="S1060" s="174"/>
      <c r="T1060" s="175">
        <f>SUM(T1061:T1209)</f>
        <v>0</v>
      </c>
      <c r="U1060" s="176"/>
      <c r="AR1060" s="177" t="s">
        <v>80</v>
      </c>
      <c r="AT1060" s="178" t="s">
        <v>70</v>
      </c>
      <c r="AU1060" s="178" t="s">
        <v>76</v>
      </c>
      <c r="AY1060" s="177" t="s">
        <v>208</v>
      </c>
      <c r="BK1060" s="179">
        <f>SUM(BK1061:BK1209)</f>
        <v>0</v>
      </c>
    </row>
    <row r="1061" spans="1:65" s="2" customFormat="1" ht="24.2" customHeight="1">
      <c r="A1061" s="38"/>
      <c r="B1061" s="39"/>
      <c r="C1061" s="182" t="s">
        <v>1961</v>
      </c>
      <c r="D1061" s="182" t="s">
        <v>212</v>
      </c>
      <c r="E1061" s="183" t="s">
        <v>1962</v>
      </c>
      <c r="F1061" s="184" t="s">
        <v>1963</v>
      </c>
      <c r="G1061" s="185" t="s">
        <v>331</v>
      </c>
      <c r="H1061" s="186">
        <v>7.76</v>
      </c>
      <c r="I1061" s="187"/>
      <c r="J1061" s="186">
        <f>ROUND(I1061*H1061,2)</f>
        <v>0</v>
      </c>
      <c r="K1061" s="184" t="s">
        <v>215</v>
      </c>
      <c r="L1061" s="43"/>
      <c r="M1061" s="188" t="s">
        <v>18</v>
      </c>
      <c r="N1061" s="189" t="s">
        <v>42</v>
      </c>
      <c r="O1061" s="68"/>
      <c r="P1061" s="190">
        <f>O1061*H1061</f>
        <v>0</v>
      </c>
      <c r="Q1061" s="190">
        <v>9.3000000000000005E-4</v>
      </c>
      <c r="R1061" s="190">
        <f>Q1061*H1061</f>
        <v>7.2168000000000006E-3</v>
      </c>
      <c r="S1061" s="190">
        <v>0</v>
      </c>
      <c r="T1061" s="190">
        <f>S1061*H1061</f>
        <v>0</v>
      </c>
      <c r="U1061" s="191" t="s">
        <v>18</v>
      </c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R1061" s="192" t="s">
        <v>343</v>
      </c>
      <c r="AT1061" s="192" t="s">
        <v>212</v>
      </c>
      <c r="AU1061" s="192" t="s">
        <v>80</v>
      </c>
      <c r="AY1061" s="21" t="s">
        <v>208</v>
      </c>
      <c r="BE1061" s="193">
        <f>IF(N1061="základní",J1061,0)</f>
        <v>0</v>
      </c>
      <c r="BF1061" s="193">
        <f>IF(N1061="snížená",J1061,0)</f>
        <v>0</v>
      </c>
      <c r="BG1061" s="193">
        <f>IF(N1061="zákl. přenesená",J1061,0)</f>
        <v>0</v>
      </c>
      <c r="BH1061" s="193">
        <f>IF(N1061="sníž. přenesená",J1061,0)</f>
        <v>0</v>
      </c>
      <c r="BI1061" s="193">
        <f>IF(N1061="nulová",J1061,0)</f>
        <v>0</v>
      </c>
      <c r="BJ1061" s="21" t="s">
        <v>76</v>
      </c>
      <c r="BK1061" s="193">
        <f>ROUND(I1061*H1061,2)</f>
        <v>0</v>
      </c>
      <c r="BL1061" s="21" t="s">
        <v>343</v>
      </c>
      <c r="BM1061" s="192" t="s">
        <v>1964</v>
      </c>
    </row>
    <row r="1062" spans="1:65" s="2" customFormat="1" ht="11.25">
      <c r="A1062" s="38"/>
      <c r="B1062" s="39"/>
      <c r="C1062" s="40"/>
      <c r="D1062" s="194" t="s">
        <v>217</v>
      </c>
      <c r="E1062" s="40"/>
      <c r="F1062" s="195" t="s">
        <v>1963</v>
      </c>
      <c r="G1062" s="40"/>
      <c r="H1062" s="40"/>
      <c r="I1062" s="196"/>
      <c r="J1062" s="40"/>
      <c r="K1062" s="40"/>
      <c r="L1062" s="43"/>
      <c r="M1062" s="197"/>
      <c r="N1062" s="198"/>
      <c r="O1062" s="68"/>
      <c r="P1062" s="68"/>
      <c r="Q1062" s="68"/>
      <c r="R1062" s="68"/>
      <c r="S1062" s="68"/>
      <c r="T1062" s="68"/>
      <c r="U1062" s="69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T1062" s="21" t="s">
        <v>217</v>
      </c>
      <c r="AU1062" s="21" t="s">
        <v>80</v>
      </c>
    </row>
    <row r="1063" spans="1:65" s="2" customFormat="1" ht="11.25">
      <c r="A1063" s="38"/>
      <c r="B1063" s="39"/>
      <c r="C1063" s="40"/>
      <c r="D1063" s="199" t="s">
        <v>219</v>
      </c>
      <c r="E1063" s="40"/>
      <c r="F1063" s="200" t="s">
        <v>1965</v>
      </c>
      <c r="G1063" s="40"/>
      <c r="H1063" s="40"/>
      <c r="I1063" s="196"/>
      <c r="J1063" s="40"/>
      <c r="K1063" s="40"/>
      <c r="L1063" s="43"/>
      <c r="M1063" s="197"/>
      <c r="N1063" s="198"/>
      <c r="O1063" s="68"/>
      <c r="P1063" s="68"/>
      <c r="Q1063" s="68"/>
      <c r="R1063" s="68"/>
      <c r="S1063" s="68"/>
      <c r="T1063" s="68"/>
      <c r="U1063" s="69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T1063" s="21" t="s">
        <v>219</v>
      </c>
      <c r="AU1063" s="21" t="s">
        <v>80</v>
      </c>
    </row>
    <row r="1064" spans="1:65" s="13" customFormat="1" ht="11.25">
      <c r="B1064" s="201"/>
      <c r="C1064" s="202"/>
      <c r="D1064" s="194" t="s">
        <v>221</v>
      </c>
      <c r="E1064" s="203" t="s">
        <v>18</v>
      </c>
      <c r="F1064" s="204" t="s">
        <v>1232</v>
      </c>
      <c r="G1064" s="202"/>
      <c r="H1064" s="203" t="s">
        <v>18</v>
      </c>
      <c r="I1064" s="205"/>
      <c r="J1064" s="202"/>
      <c r="K1064" s="202"/>
      <c r="L1064" s="206"/>
      <c r="M1064" s="207"/>
      <c r="N1064" s="208"/>
      <c r="O1064" s="208"/>
      <c r="P1064" s="208"/>
      <c r="Q1064" s="208"/>
      <c r="R1064" s="208"/>
      <c r="S1064" s="208"/>
      <c r="T1064" s="208"/>
      <c r="U1064" s="209"/>
      <c r="AT1064" s="210" t="s">
        <v>221</v>
      </c>
      <c r="AU1064" s="210" t="s">
        <v>80</v>
      </c>
      <c r="AV1064" s="13" t="s">
        <v>76</v>
      </c>
      <c r="AW1064" s="13" t="s">
        <v>33</v>
      </c>
      <c r="AX1064" s="13" t="s">
        <v>71</v>
      </c>
      <c r="AY1064" s="210" t="s">
        <v>208</v>
      </c>
    </row>
    <row r="1065" spans="1:65" s="14" customFormat="1" ht="11.25">
      <c r="B1065" s="211"/>
      <c r="C1065" s="212"/>
      <c r="D1065" s="194" t="s">
        <v>221</v>
      </c>
      <c r="E1065" s="213" t="s">
        <v>18</v>
      </c>
      <c r="F1065" s="214" t="s">
        <v>1233</v>
      </c>
      <c r="G1065" s="212"/>
      <c r="H1065" s="215">
        <v>7.76</v>
      </c>
      <c r="I1065" s="216"/>
      <c r="J1065" s="212"/>
      <c r="K1065" s="212"/>
      <c r="L1065" s="217"/>
      <c r="M1065" s="218"/>
      <c r="N1065" s="219"/>
      <c r="O1065" s="219"/>
      <c r="P1065" s="219"/>
      <c r="Q1065" s="219"/>
      <c r="R1065" s="219"/>
      <c r="S1065" s="219"/>
      <c r="T1065" s="219"/>
      <c r="U1065" s="220"/>
      <c r="AT1065" s="221" t="s">
        <v>221</v>
      </c>
      <c r="AU1065" s="221" t="s">
        <v>80</v>
      </c>
      <c r="AV1065" s="14" t="s">
        <v>80</v>
      </c>
      <c r="AW1065" s="14" t="s">
        <v>33</v>
      </c>
      <c r="AX1065" s="14" t="s">
        <v>76</v>
      </c>
      <c r="AY1065" s="221" t="s">
        <v>208</v>
      </c>
    </row>
    <row r="1066" spans="1:65" s="2" customFormat="1" ht="21.75" customHeight="1">
      <c r="A1066" s="38"/>
      <c r="B1066" s="39"/>
      <c r="C1066" s="249" t="s">
        <v>1966</v>
      </c>
      <c r="D1066" s="249" t="s">
        <v>1397</v>
      </c>
      <c r="E1066" s="250" t="s">
        <v>1967</v>
      </c>
      <c r="F1066" s="251" t="s">
        <v>1968</v>
      </c>
      <c r="G1066" s="252" t="s">
        <v>129</v>
      </c>
      <c r="H1066" s="253">
        <v>8.5399999999999991</v>
      </c>
      <c r="I1066" s="254"/>
      <c r="J1066" s="253">
        <f>ROUND(I1066*H1066,2)</f>
        <v>0</v>
      </c>
      <c r="K1066" s="251" t="s">
        <v>215</v>
      </c>
      <c r="L1066" s="255"/>
      <c r="M1066" s="256" t="s">
        <v>18</v>
      </c>
      <c r="N1066" s="257" t="s">
        <v>42</v>
      </c>
      <c r="O1066" s="68"/>
      <c r="P1066" s="190">
        <f>O1066*H1066</f>
        <v>0</v>
      </c>
      <c r="Q1066" s="190">
        <v>1.3100000000000001E-2</v>
      </c>
      <c r="R1066" s="190">
        <f>Q1066*H1066</f>
        <v>0.11187399999999999</v>
      </c>
      <c r="S1066" s="190">
        <v>0</v>
      </c>
      <c r="T1066" s="190">
        <f>S1066*H1066</f>
        <v>0</v>
      </c>
      <c r="U1066" s="191" t="s">
        <v>18</v>
      </c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R1066" s="192" t="s">
        <v>545</v>
      </c>
      <c r="AT1066" s="192" t="s">
        <v>1397</v>
      </c>
      <c r="AU1066" s="192" t="s">
        <v>80</v>
      </c>
      <c r="AY1066" s="21" t="s">
        <v>208</v>
      </c>
      <c r="BE1066" s="193">
        <f>IF(N1066="základní",J1066,0)</f>
        <v>0</v>
      </c>
      <c r="BF1066" s="193">
        <f>IF(N1066="snížená",J1066,0)</f>
        <v>0</v>
      </c>
      <c r="BG1066" s="193">
        <f>IF(N1066="zákl. přenesená",J1066,0)</f>
        <v>0</v>
      </c>
      <c r="BH1066" s="193">
        <f>IF(N1066="sníž. přenesená",J1066,0)</f>
        <v>0</v>
      </c>
      <c r="BI1066" s="193">
        <f>IF(N1066="nulová",J1066,0)</f>
        <v>0</v>
      </c>
      <c r="BJ1066" s="21" t="s">
        <v>76</v>
      </c>
      <c r="BK1066" s="193">
        <f>ROUND(I1066*H1066,2)</f>
        <v>0</v>
      </c>
      <c r="BL1066" s="21" t="s">
        <v>343</v>
      </c>
      <c r="BM1066" s="192" t="s">
        <v>1969</v>
      </c>
    </row>
    <row r="1067" spans="1:65" s="2" customFormat="1" ht="11.25">
      <c r="A1067" s="38"/>
      <c r="B1067" s="39"/>
      <c r="C1067" s="40"/>
      <c r="D1067" s="194" t="s">
        <v>217</v>
      </c>
      <c r="E1067" s="40"/>
      <c r="F1067" s="195" t="s">
        <v>1968</v>
      </c>
      <c r="G1067" s="40"/>
      <c r="H1067" s="40"/>
      <c r="I1067" s="196"/>
      <c r="J1067" s="40"/>
      <c r="K1067" s="40"/>
      <c r="L1067" s="43"/>
      <c r="M1067" s="197"/>
      <c r="N1067" s="198"/>
      <c r="O1067" s="68"/>
      <c r="P1067" s="68"/>
      <c r="Q1067" s="68"/>
      <c r="R1067" s="68"/>
      <c r="S1067" s="68"/>
      <c r="T1067" s="68"/>
      <c r="U1067" s="69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T1067" s="21" t="s">
        <v>217</v>
      </c>
      <c r="AU1067" s="21" t="s">
        <v>80</v>
      </c>
    </row>
    <row r="1068" spans="1:65" s="13" customFormat="1" ht="11.25">
      <c r="B1068" s="201"/>
      <c r="C1068" s="202"/>
      <c r="D1068" s="194" t="s">
        <v>221</v>
      </c>
      <c r="E1068" s="203" t="s">
        <v>18</v>
      </c>
      <c r="F1068" s="204" t="s">
        <v>1232</v>
      </c>
      <c r="G1068" s="202"/>
      <c r="H1068" s="203" t="s">
        <v>18</v>
      </c>
      <c r="I1068" s="205"/>
      <c r="J1068" s="202"/>
      <c r="K1068" s="202"/>
      <c r="L1068" s="206"/>
      <c r="M1068" s="207"/>
      <c r="N1068" s="208"/>
      <c r="O1068" s="208"/>
      <c r="P1068" s="208"/>
      <c r="Q1068" s="208"/>
      <c r="R1068" s="208"/>
      <c r="S1068" s="208"/>
      <c r="T1068" s="208"/>
      <c r="U1068" s="209"/>
      <c r="AT1068" s="210" t="s">
        <v>221</v>
      </c>
      <c r="AU1068" s="210" t="s">
        <v>80</v>
      </c>
      <c r="AV1068" s="13" t="s">
        <v>76</v>
      </c>
      <c r="AW1068" s="13" t="s">
        <v>33</v>
      </c>
      <c r="AX1068" s="13" t="s">
        <v>71</v>
      </c>
      <c r="AY1068" s="210" t="s">
        <v>208</v>
      </c>
    </row>
    <row r="1069" spans="1:65" s="14" customFormat="1" ht="11.25">
      <c r="B1069" s="211"/>
      <c r="C1069" s="212"/>
      <c r="D1069" s="194" t="s">
        <v>221</v>
      </c>
      <c r="E1069" s="213" t="s">
        <v>18</v>
      </c>
      <c r="F1069" s="214" t="s">
        <v>1233</v>
      </c>
      <c r="G1069" s="212"/>
      <c r="H1069" s="215">
        <v>7.76</v>
      </c>
      <c r="I1069" s="216"/>
      <c r="J1069" s="212"/>
      <c r="K1069" s="212"/>
      <c r="L1069" s="217"/>
      <c r="M1069" s="218"/>
      <c r="N1069" s="219"/>
      <c r="O1069" s="219"/>
      <c r="P1069" s="219"/>
      <c r="Q1069" s="219"/>
      <c r="R1069" s="219"/>
      <c r="S1069" s="219"/>
      <c r="T1069" s="219"/>
      <c r="U1069" s="220"/>
      <c r="AT1069" s="221" t="s">
        <v>221</v>
      </c>
      <c r="AU1069" s="221" t="s">
        <v>80</v>
      </c>
      <c r="AV1069" s="14" t="s">
        <v>80</v>
      </c>
      <c r="AW1069" s="14" t="s">
        <v>33</v>
      </c>
      <c r="AX1069" s="14" t="s">
        <v>76</v>
      </c>
      <c r="AY1069" s="221" t="s">
        <v>208</v>
      </c>
    </row>
    <row r="1070" spans="1:65" s="14" customFormat="1" ht="11.25">
      <c r="B1070" s="211"/>
      <c r="C1070" s="212"/>
      <c r="D1070" s="194" t="s">
        <v>221</v>
      </c>
      <c r="E1070" s="212"/>
      <c r="F1070" s="214" t="s">
        <v>1970</v>
      </c>
      <c r="G1070" s="212"/>
      <c r="H1070" s="215">
        <v>8.5399999999999991</v>
      </c>
      <c r="I1070" s="216"/>
      <c r="J1070" s="212"/>
      <c r="K1070" s="212"/>
      <c r="L1070" s="217"/>
      <c r="M1070" s="218"/>
      <c r="N1070" s="219"/>
      <c r="O1070" s="219"/>
      <c r="P1070" s="219"/>
      <c r="Q1070" s="219"/>
      <c r="R1070" s="219"/>
      <c r="S1070" s="219"/>
      <c r="T1070" s="219"/>
      <c r="U1070" s="220"/>
      <c r="AT1070" s="221" t="s">
        <v>221</v>
      </c>
      <c r="AU1070" s="221" t="s">
        <v>80</v>
      </c>
      <c r="AV1070" s="14" t="s">
        <v>80</v>
      </c>
      <c r="AW1070" s="14" t="s">
        <v>4</v>
      </c>
      <c r="AX1070" s="14" t="s">
        <v>76</v>
      </c>
      <c r="AY1070" s="221" t="s">
        <v>208</v>
      </c>
    </row>
    <row r="1071" spans="1:65" s="2" customFormat="1" ht="24.2" customHeight="1">
      <c r="A1071" s="38"/>
      <c r="B1071" s="39"/>
      <c r="C1071" s="182" t="s">
        <v>1971</v>
      </c>
      <c r="D1071" s="182" t="s">
        <v>212</v>
      </c>
      <c r="E1071" s="183" t="s">
        <v>1972</v>
      </c>
      <c r="F1071" s="184" t="s">
        <v>1973</v>
      </c>
      <c r="G1071" s="185" t="s">
        <v>1974</v>
      </c>
      <c r="H1071" s="186">
        <v>3</v>
      </c>
      <c r="I1071" s="187"/>
      <c r="J1071" s="186">
        <f>ROUND(I1071*H1071,2)</f>
        <v>0</v>
      </c>
      <c r="K1071" s="184" t="s">
        <v>18</v>
      </c>
      <c r="L1071" s="43"/>
      <c r="M1071" s="188" t="s">
        <v>18</v>
      </c>
      <c r="N1071" s="189" t="s">
        <v>42</v>
      </c>
      <c r="O1071" s="68"/>
      <c r="P1071" s="190">
        <f>O1071*H1071</f>
        <v>0</v>
      </c>
      <c r="Q1071" s="190">
        <v>0</v>
      </c>
      <c r="R1071" s="190">
        <f>Q1071*H1071</f>
        <v>0</v>
      </c>
      <c r="S1071" s="190">
        <v>0</v>
      </c>
      <c r="T1071" s="190">
        <f>S1071*H1071</f>
        <v>0</v>
      </c>
      <c r="U1071" s="191" t="s">
        <v>18</v>
      </c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R1071" s="192" t="s">
        <v>343</v>
      </c>
      <c r="AT1071" s="192" t="s">
        <v>212</v>
      </c>
      <c r="AU1071" s="192" t="s">
        <v>80</v>
      </c>
      <c r="AY1071" s="21" t="s">
        <v>208</v>
      </c>
      <c r="BE1071" s="193">
        <f>IF(N1071="základní",J1071,0)</f>
        <v>0</v>
      </c>
      <c r="BF1071" s="193">
        <f>IF(N1071="snížená",J1071,0)</f>
        <v>0</v>
      </c>
      <c r="BG1071" s="193">
        <f>IF(N1071="zákl. přenesená",J1071,0)</f>
        <v>0</v>
      </c>
      <c r="BH1071" s="193">
        <f>IF(N1071="sníž. přenesená",J1071,0)</f>
        <v>0</v>
      </c>
      <c r="BI1071" s="193">
        <f>IF(N1071="nulová",J1071,0)</f>
        <v>0</v>
      </c>
      <c r="BJ1071" s="21" t="s">
        <v>76</v>
      </c>
      <c r="BK1071" s="193">
        <f>ROUND(I1071*H1071,2)</f>
        <v>0</v>
      </c>
      <c r="BL1071" s="21" t="s">
        <v>343</v>
      </c>
      <c r="BM1071" s="192" t="s">
        <v>1975</v>
      </c>
    </row>
    <row r="1072" spans="1:65" s="2" customFormat="1" ht="11.25">
      <c r="A1072" s="38"/>
      <c r="B1072" s="39"/>
      <c r="C1072" s="40"/>
      <c r="D1072" s="194" t="s">
        <v>217</v>
      </c>
      <c r="E1072" s="40"/>
      <c r="F1072" s="195" t="s">
        <v>1973</v>
      </c>
      <c r="G1072" s="40"/>
      <c r="H1072" s="40"/>
      <c r="I1072" s="196"/>
      <c r="J1072" s="40"/>
      <c r="K1072" s="40"/>
      <c r="L1072" s="43"/>
      <c r="M1072" s="197"/>
      <c r="N1072" s="198"/>
      <c r="O1072" s="68"/>
      <c r="P1072" s="68"/>
      <c r="Q1072" s="68"/>
      <c r="R1072" s="68"/>
      <c r="S1072" s="68"/>
      <c r="T1072" s="68"/>
      <c r="U1072" s="69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T1072" s="21" t="s">
        <v>217</v>
      </c>
      <c r="AU1072" s="21" t="s">
        <v>80</v>
      </c>
    </row>
    <row r="1073" spans="1:65" s="2" customFormat="1" ht="175.5">
      <c r="A1073" s="38"/>
      <c r="B1073" s="39"/>
      <c r="C1073" s="40"/>
      <c r="D1073" s="194" t="s">
        <v>703</v>
      </c>
      <c r="E1073" s="40"/>
      <c r="F1073" s="244" t="s">
        <v>1976</v>
      </c>
      <c r="G1073" s="40"/>
      <c r="H1073" s="40"/>
      <c r="I1073" s="196"/>
      <c r="J1073" s="40"/>
      <c r="K1073" s="40"/>
      <c r="L1073" s="43"/>
      <c r="M1073" s="197"/>
      <c r="N1073" s="198"/>
      <c r="O1073" s="68"/>
      <c r="P1073" s="68"/>
      <c r="Q1073" s="68"/>
      <c r="R1073" s="68"/>
      <c r="S1073" s="68"/>
      <c r="T1073" s="68"/>
      <c r="U1073" s="69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T1073" s="21" t="s">
        <v>703</v>
      </c>
      <c r="AU1073" s="21" t="s">
        <v>80</v>
      </c>
    </row>
    <row r="1074" spans="1:65" s="13" customFormat="1" ht="11.25">
      <c r="B1074" s="201"/>
      <c r="C1074" s="202"/>
      <c r="D1074" s="194" t="s">
        <v>221</v>
      </c>
      <c r="E1074" s="203" t="s">
        <v>18</v>
      </c>
      <c r="F1074" s="204" t="s">
        <v>1538</v>
      </c>
      <c r="G1074" s="202"/>
      <c r="H1074" s="203" t="s">
        <v>18</v>
      </c>
      <c r="I1074" s="205"/>
      <c r="J1074" s="202"/>
      <c r="K1074" s="202"/>
      <c r="L1074" s="206"/>
      <c r="M1074" s="207"/>
      <c r="N1074" s="208"/>
      <c r="O1074" s="208"/>
      <c r="P1074" s="208"/>
      <c r="Q1074" s="208"/>
      <c r="R1074" s="208"/>
      <c r="S1074" s="208"/>
      <c r="T1074" s="208"/>
      <c r="U1074" s="209"/>
      <c r="AT1074" s="210" t="s">
        <v>221</v>
      </c>
      <c r="AU1074" s="210" t="s">
        <v>80</v>
      </c>
      <c r="AV1074" s="13" t="s">
        <v>76</v>
      </c>
      <c r="AW1074" s="13" t="s">
        <v>33</v>
      </c>
      <c r="AX1074" s="13" t="s">
        <v>71</v>
      </c>
      <c r="AY1074" s="210" t="s">
        <v>208</v>
      </c>
    </row>
    <row r="1075" spans="1:65" s="13" customFormat="1" ht="11.25">
      <c r="B1075" s="201"/>
      <c r="C1075" s="202"/>
      <c r="D1075" s="194" t="s">
        <v>221</v>
      </c>
      <c r="E1075" s="203" t="s">
        <v>18</v>
      </c>
      <c r="F1075" s="204" t="s">
        <v>1496</v>
      </c>
      <c r="G1075" s="202"/>
      <c r="H1075" s="203" t="s">
        <v>18</v>
      </c>
      <c r="I1075" s="205"/>
      <c r="J1075" s="202"/>
      <c r="K1075" s="202"/>
      <c r="L1075" s="206"/>
      <c r="M1075" s="207"/>
      <c r="N1075" s="208"/>
      <c r="O1075" s="208"/>
      <c r="P1075" s="208"/>
      <c r="Q1075" s="208"/>
      <c r="R1075" s="208"/>
      <c r="S1075" s="208"/>
      <c r="T1075" s="208"/>
      <c r="U1075" s="209"/>
      <c r="AT1075" s="210" t="s">
        <v>221</v>
      </c>
      <c r="AU1075" s="210" t="s">
        <v>80</v>
      </c>
      <c r="AV1075" s="13" t="s">
        <v>76</v>
      </c>
      <c r="AW1075" s="13" t="s">
        <v>33</v>
      </c>
      <c r="AX1075" s="13" t="s">
        <v>71</v>
      </c>
      <c r="AY1075" s="210" t="s">
        <v>208</v>
      </c>
    </row>
    <row r="1076" spans="1:65" s="14" customFormat="1" ht="11.25">
      <c r="B1076" s="211"/>
      <c r="C1076" s="212"/>
      <c r="D1076" s="194" t="s">
        <v>221</v>
      </c>
      <c r="E1076" s="213" t="s">
        <v>18</v>
      </c>
      <c r="F1076" s="214" t="s">
        <v>80</v>
      </c>
      <c r="G1076" s="212"/>
      <c r="H1076" s="215">
        <v>2</v>
      </c>
      <c r="I1076" s="216"/>
      <c r="J1076" s="212"/>
      <c r="K1076" s="212"/>
      <c r="L1076" s="217"/>
      <c r="M1076" s="218"/>
      <c r="N1076" s="219"/>
      <c r="O1076" s="219"/>
      <c r="P1076" s="219"/>
      <c r="Q1076" s="219"/>
      <c r="R1076" s="219"/>
      <c r="S1076" s="219"/>
      <c r="T1076" s="219"/>
      <c r="U1076" s="220"/>
      <c r="AT1076" s="221" t="s">
        <v>221</v>
      </c>
      <c r="AU1076" s="221" t="s">
        <v>80</v>
      </c>
      <c r="AV1076" s="14" t="s">
        <v>80</v>
      </c>
      <c r="AW1076" s="14" t="s">
        <v>33</v>
      </c>
      <c r="AX1076" s="14" t="s">
        <v>71</v>
      </c>
      <c r="AY1076" s="221" t="s">
        <v>208</v>
      </c>
    </row>
    <row r="1077" spans="1:65" s="13" customFormat="1" ht="11.25">
      <c r="B1077" s="201"/>
      <c r="C1077" s="202"/>
      <c r="D1077" s="194" t="s">
        <v>221</v>
      </c>
      <c r="E1077" s="203" t="s">
        <v>18</v>
      </c>
      <c r="F1077" s="204" t="s">
        <v>1505</v>
      </c>
      <c r="G1077" s="202"/>
      <c r="H1077" s="203" t="s">
        <v>18</v>
      </c>
      <c r="I1077" s="205"/>
      <c r="J1077" s="202"/>
      <c r="K1077" s="202"/>
      <c r="L1077" s="206"/>
      <c r="M1077" s="207"/>
      <c r="N1077" s="208"/>
      <c r="O1077" s="208"/>
      <c r="P1077" s="208"/>
      <c r="Q1077" s="208"/>
      <c r="R1077" s="208"/>
      <c r="S1077" s="208"/>
      <c r="T1077" s="208"/>
      <c r="U1077" s="209"/>
      <c r="AT1077" s="210" t="s">
        <v>221</v>
      </c>
      <c r="AU1077" s="210" t="s">
        <v>80</v>
      </c>
      <c r="AV1077" s="13" t="s">
        <v>76</v>
      </c>
      <c r="AW1077" s="13" t="s">
        <v>33</v>
      </c>
      <c r="AX1077" s="13" t="s">
        <v>71</v>
      </c>
      <c r="AY1077" s="210" t="s">
        <v>208</v>
      </c>
    </row>
    <row r="1078" spans="1:65" s="14" customFormat="1" ht="11.25">
      <c r="B1078" s="211"/>
      <c r="C1078" s="212"/>
      <c r="D1078" s="194" t="s">
        <v>221</v>
      </c>
      <c r="E1078" s="213" t="s">
        <v>18</v>
      </c>
      <c r="F1078" s="214" t="s">
        <v>76</v>
      </c>
      <c r="G1078" s="212"/>
      <c r="H1078" s="215">
        <v>1</v>
      </c>
      <c r="I1078" s="216"/>
      <c r="J1078" s="212"/>
      <c r="K1078" s="212"/>
      <c r="L1078" s="217"/>
      <c r="M1078" s="218"/>
      <c r="N1078" s="219"/>
      <c r="O1078" s="219"/>
      <c r="P1078" s="219"/>
      <c r="Q1078" s="219"/>
      <c r="R1078" s="219"/>
      <c r="S1078" s="219"/>
      <c r="T1078" s="219"/>
      <c r="U1078" s="220"/>
      <c r="AT1078" s="221" t="s">
        <v>221</v>
      </c>
      <c r="AU1078" s="221" t="s">
        <v>80</v>
      </c>
      <c r="AV1078" s="14" t="s">
        <v>80</v>
      </c>
      <c r="AW1078" s="14" t="s">
        <v>33</v>
      </c>
      <c r="AX1078" s="14" t="s">
        <v>71</v>
      </c>
      <c r="AY1078" s="221" t="s">
        <v>208</v>
      </c>
    </row>
    <row r="1079" spans="1:65" s="16" customFormat="1" ht="11.25">
      <c r="B1079" s="233"/>
      <c r="C1079" s="234"/>
      <c r="D1079" s="194" t="s">
        <v>221</v>
      </c>
      <c r="E1079" s="235" t="s">
        <v>18</v>
      </c>
      <c r="F1079" s="236" t="s">
        <v>247</v>
      </c>
      <c r="G1079" s="234"/>
      <c r="H1079" s="237">
        <v>3</v>
      </c>
      <c r="I1079" s="238"/>
      <c r="J1079" s="234"/>
      <c r="K1079" s="234"/>
      <c r="L1079" s="239"/>
      <c r="M1079" s="240"/>
      <c r="N1079" s="241"/>
      <c r="O1079" s="241"/>
      <c r="P1079" s="241"/>
      <c r="Q1079" s="241"/>
      <c r="R1079" s="241"/>
      <c r="S1079" s="241"/>
      <c r="T1079" s="241"/>
      <c r="U1079" s="242"/>
      <c r="AT1079" s="243" t="s">
        <v>221</v>
      </c>
      <c r="AU1079" s="243" t="s">
        <v>80</v>
      </c>
      <c r="AV1079" s="16" t="s">
        <v>89</v>
      </c>
      <c r="AW1079" s="16" t="s">
        <v>33</v>
      </c>
      <c r="AX1079" s="16" t="s">
        <v>76</v>
      </c>
      <c r="AY1079" s="243" t="s">
        <v>208</v>
      </c>
    </row>
    <row r="1080" spans="1:65" s="2" customFormat="1" ht="24.2" customHeight="1">
      <c r="A1080" s="38"/>
      <c r="B1080" s="39"/>
      <c r="C1080" s="182" t="s">
        <v>960</v>
      </c>
      <c r="D1080" s="182" t="s">
        <v>212</v>
      </c>
      <c r="E1080" s="183" t="s">
        <v>1977</v>
      </c>
      <c r="F1080" s="184" t="s">
        <v>1978</v>
      </c>
      <c r="G1080" s="185" t="s">
        <v>1974</v>
      </c>
      <c r="H1080" s="186">
        <v>2</v>
      </c>
      <c r="I1080" s="187"/>
      <c r="J1080" s="186">
        <f>ROUND(I1080*H1080,2)</f>
        <v>0</v>
      </c>
      <c r="K1080" s="184" t="s">
        <v>18</v>
      </c>
      <c r="L1080" s="43"/>
      <c r="M1080" s="188" t="s">
        <v>18</v>
      </c>
      <c r="N1080" s="189" t="s">
        <v>42</v>
      </c>
      <c r="O1080" s="68"/>
      <c r="P1080" s="190">
        <f>O1080*H1080</f>
        <v>0</v>
      </c>
      <c r="Q1080" s="190">
        <v>0</v>
      </c>
      <c r="R1080" s="190">
        <f>Q1080*H1080</f>
        <v>0</v>
      </c>
      <c r="S1080" s="190">
        <v>0</v>
      </c>
      <c r="T1080" s="190">
        <f>S1080*H1080</f>
        <v>0</v>
      </c>
      <c r="U1080" s="191" t="s">
        <v>18</v>
      </c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R1080" s="192" t="s">
        <v>343</v>
      </c>
      <c r="AT1080" s="192" t="s">
        <v>212</v>
      </c>
      <c r="AU1080" s="192" t="s">
        <v>80</v>
      </c>
      <c r="AY1080" s="21" t="s">
        <v>208</v>
      </c>
      <c r="BE1080" s="193">
        <f>IF(N1080="základní",J1080,0)</f>
        <v>0</v>
      </c>
      <c r="BF1080" s="193">
        <f>IF(N1080="snížená",J1080,0)</f>
        <v>0</v>
      </c>
      <c r="BG1080" s="193">
        <f>IF(N1080="zákl. přenesená",J1080,0)</f>
        <v>0</v>
      </c>
      <c r="BH1080" s="193">
        <f>IF(N1080="sníž. přenesená",J1080,0)</f>
        <v>0</v>
      </c>
      <c r="BI1080" s="193">
        <f>IF(N1080="nulová",J1080,0)</f>
        <v>0</v>
      </c>
      <c r="BJ1080" s="21" t="s">
        <v>76</v>
      </c>
      <c r="BK1080" s="193">
        <f>ROUND(I1080*H1080,2)</f>
        <v>0</v>
      </c>
      <c r="BL1080" s="21" t="s">
        <v>343</v>
      </c>
      <c r="BM1080" s="192" t="s">
        <v>1979</v>
      </c>
    </row>
    <row r="1081" spans="1:65" s="2" customFormat="1" ht="11.25">
      <c r="A1081" s="38"/>
      <c r="B1081" s="39"/>
      <c r="C1081" s="40"/>
      <c r="D1081" s="194" t="s">
        <v>217</v>
      </c>
      <c r="E1081" s="40"/>
      <c r="F1081" s="195" t="s">
        <v>1978</v>
      </c>
      <c r="G1081" s="40"/>
      <c r="H1081" s="40"/>
      <c r="I1081" s="196"/>
      <c r="J1081" s="40"/>
      <c r="K1081" s="40"/>
      <c r="L1081" s="43"/>
      <c r="M1081" s="197"/>
      <c r="N1081" s="198"/>
      <c r="O1081" s="68"/>
      <c r="P1081" s="68"/>
      <c r="Q1081" s="68"/>
      <c r="R1081" s="68"/>
      <c r="S1081" s="68"/>
      <c r="T1081" s="68"/>
      <c r="U1081" s="69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T1081" s="21" t="s">
        <v>217</v>
      </c>
      <c r="AU1081" s="21" t="s">
        <v>80</v>
      </c>
    </row>
    <row r="1082" spans="1:65" s="2" customFormat="1" ht="175.5">
      <c r="A1082" s="38"/>
      <c r="B1082" s="39"/>
      <c r="C1082" s="40"/>
      <c r="D1082" s="194" t="s">
        <v>703</v>
      </c>
      <c r="E1082" s="40"/>
      <c r="F1082" s="244" t="s">
        <v>1980</v>
      </c>
      <c r="G1082" s="40"/>
      <c r="H1082" s="40"/>
      <c r="I1082" s="196"/>
      <c r="J1082" s="40"/>
      <c r="K1082" s="40"/>
      <c r="L1082" s="43"/>
      <c r="M1082" s="197"/>
      <c r="N1082" s="198"/>
      <c r="O1082" s="68"/>
      <c r="P1082" s="68"/>
      <c r="Q1082" s="68"/>
      <c r="R1082" s="68"/>
      <c r="S1082" s="68"/>
      <c r="T1082" s="68"/>
      <c r="U1082" s="69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T1082" s="21" t="s">
        <v>703</v>
      </c>
      <c r="AU1082" s="21" t="s">
        <v>80</v>
      </c>
    </row>
    <row r="1083" spans="1:65" s="13" customFormat="1" ht="11.25">
      <c r="B1083" s="201"/>
      <c r="C1083" s="202"/>
      <c r="D1083" s="194" t="s">
        <v>221</v>
      </c>
      <c r="E1083" s="203" t="s">
        <v>18</v>
      </c>
      <c r="F1083" s="204" t="s">
        <v>1539</v>
      </c>
      <c r="G1083" s="202"/>
      <c r="H1083" s="203" t="s">
        <v>18</v>
      </c>
      <c r="I1083" s="205"/>
      <c r="J1083" s="202"/>
      <c r="K1083" s="202"/>
      <c r="L1083" s="206"/>
      <c r="M1083" s="207"/>
      <c r="N1083" s="208"/>
      <c r="O1083" s="208"/>
      <c r="P1083" s="208"/>
      <c r="Q1083" s="208"/>
      <c r="R1083" s="208"/>
      <c r="S1083" s="208"/>
      <c r="T1083" s="208"/>
      <c r="U1083" s="209"/>
      <c r="AT1083" s="210" t="s">
        <v>221</v>
      </c>
      <c r="AU1083" s="210" t="s">
        <v>80</v>
      </c>
      <c r="AV1083" s="13" t="s">
        <v>76</v>
      </c>
      <c r="AW1083" s="13" t="s">
        <v>33</v>
      </c>
      <c r="AX1083" s="13" t="s">
        <v>71</v>
      </c>
      <c r="AY1083" s="210" t="s">
        <v>208</v>
      </c>
    </row>
    <row r="1084" spans="1:65" s="13" customFormat="1" ht="11.25">
      <c r="B1084" s="201"/>
      <c r="C1084" s="202"/>
      <c r="D1084" s="194" t="s">
        <v>221</v>
      </c>
      <c r="E1084" s="203" t="s">
        <v>18</v>
      </c>
      <c r="F1084" s="204" t="s">
        <v>1496</v>
      </c>
      <c r="G1084" s="202"/>
      <c r="H1084" s="203" t="s">
        <v>18</v>
      </c>
      <c r="I1084" s="205"/>
      <c r="J1084" s="202"/>
      <c r="K1084" s="202"/>
      <c r="L1084" s="206"/>
      <c r="M1084" s="207"/>
      <c r="N1084" s="208"/>
      <c r="O1084" s="208"/>
      <c r="P1084" s="208"/>
      <c r="Q1084" s="208"/>
      <c r="R1084" s="208"/>
      <c r="S1084" s="208"/>
      <c r="T1084" s="208"/>
      <c r="U1084" s="209"/>
      <c r="AT1084" s="210" t="s">
        <v>221</v>
      </c>
      <c r="AU1084" s="210" t="s">
        <v>80</v>
      </c>
      <c r="AV1084" s="13" t="s">
        <v>76</v>
      </c>
      <c r="AW1084" s="13" t="s">
        <v>33</v>
      </c>
      <c r="AX1084" s="13" t="s">
        <v>71</v>
      </c>
      <c r="AY1084" s="210" t="s">
        <v>208</v>
      </c>
    </row>
    <row r="1085" spans="1:65" s="14" customFormat="1" ht="11.25">
      <c r="B1085" s="211"/>
      <c r="C1085" s="212"/>
      <c r="D1085" s="194" t="s">
        <v>221</v>
      </c>
      <c r="E1085" s="213" t="s">
        <v>18</v>
      </c>
      <c r="F1085" s="214" t="s">
        <v>80</v>
      </c>
      <c r="G1085" s="212"/>
      <c r="H1085" s="215">
        <v>2</v>
      </c>
      <c r="I1085" s="216"/>
      <c r="J1085" s="212"/>
      <c r="K1085" s="212"/>
      <c r="L1085" s="217"/>
      <c r="M1085" s="218"/>
      <c r="N1085" s="219"/>
      <c r="O1085" s="219"/>
      <c r="P1085" s="219"/>
      <c r="Q1085" s="219"/>
      <c r="R1085" s="219"/>
      <c r="S1085" s="219"/>
      <c r="T1085" s="219"/>
      <c r="U1085" s="220"/>
      <c r="AT1085" s="221" t="s">
        <v>221</v>
      </c>
      <c r="AU1085" s="221" t="s">
        <v>80</v>
      </c>
      <c r="AV1085" s="14" t="s">
        <v>80</v>
      </c>
      <c r="AW1085" s="14" t="s">
        <v>33</v>
      </c>
      <c r="AX1085" s="14" t="s">
        <v>76</v>
      </c>
      <c r="AY1085" s="221" t="s">
        <v>208</v>
      </c>
    </row>
    <row r="1086" spans="1:65" s="2" customFormat="1" ht="24.2" customHeight="1">
      <c r="A1086" s="38"/>
      <c r="B1086" s="39"/>
      <c r="C1086" s="182" t="s">
        <v>1981</v>
      </c>
      <c r="D1086" s="182" t="s">
        <v>212</v>
      </c>
      <c r="E1086" s="183" t="s">
        <v>1982</v>
      </c>
      <c r="F1086" s="184" t="s">
        <v>1983</v>
      </c>
      <c r="G1086" s="185" t="s">
        <v>1974</v>
      </c>
      <c r="H1086" s="186">
        <v>1</v>
      </c>
      <c r="I1086" s="187"/>
      <c r="J1086" s="186">
        <f>ROUND(I1086*H1086,2)</f>
        <v>0</v>
      </c>
      <c r="K1086" s="184" t="s">
        <v>18</v>
      </c>
      <c r="L1086" s="43"/>
      <c r="M1086" s="188" t="s">
        <v>18</v>
      </c>
      <c r="N1086" s="189" t="s">
        <v>42</v>
      </c>
      <c r="O1086" s="68"/>
      <c r="P1086" s="190">
        <f>O1086*H1086</f>
        <v>0</v>
      </c>
      <c r="Q1086" s="190">
        <v>0</v>
      </c>
      <c r="R1086" s="190">
        <f>Q1086*H1086</f>
        <v>0</v>
      </c>
      <c r="S1086" s="190">
        <v>0</v>
      </c>
      <c r="T1086" s="190">
        <f>S1086*H1086</f>
        <v>0</v>
      </c>
      <c r="U1086" s="191" t="s">
        <v>18</v>
      </c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R1086" s="192" t="s">
        <v>343</v>
      </c>
      <c r="AT1086" s="192" t="s">
        <v>212</v>
      </c>
      <c r="AU1086" s="192" t="s">
        <v>80</v>
      </c>
      <c r="AY1086" s="21" t="s">
        <v>208</v>
      </c>
      <c r="BE1086" s="193">
        <f>IF(N1086="základní",J1086,0)</f>
        <v>0</v>
      </c>
      <c r="BF1086" s="193">
        <f>IF(N1086="snížená",J1086,0)</f>
        <v>0</v>
      </c>
      <c r="BG1086" s="193">
        <f>IF(N1086="zákl. přenesená",J1086,0)</f>
        <v>0</v>
      </c>
      <c r="BH1086" s="193">
        <f>IF(N1086="sníž. přenesená",J1086,0)</f>
        <v>0</v>
      </c>
      <c r="BI1086" s="193">
        <f>IF(N1086="nulová",J1086,0)</f>
        <v>0</v>
      </c>
      <c r="BJ1086" s="21" t="s">
        <v>76</v>
      </c>
      <c r="BK1086" s="193">
        <f>ROUND(I1086*H1086,2)</f>
        <v>0</v>
      </c>
      <c r="BL1086" s="21" t="s">
        <v>343</v>
      </c>
      <c r="BM1086" s="192" t="s">
        <v>1984</v>
      </c>
    </row>
    <row r="1087" spans="1:65" s="2" customFormat="1" ht="11.25">
      <c r="A1087" s="38"/>
      <c r="B1087" s="39"/>
      <c r="C1087" s="40"/>
      <c r="D1087" s="194" t="s">
        <v>217</v>
      </c>
      <c r="E1087" s="40"/>
      <c r="F1087" s="195" t="s">
        <v>1983</v>
      </c>
      <c r="G1087" s="40"/>
      <c r="H1087" s="40"/>
      <c r="I1087" s="196"/>
      <c r="J1087" s="40"/>
      <c r="K1087" s="40"/>
      <c r="L1087" s="43"/>
      <c r="M1087" s="197"/>
      <c r="N1087" s="198"/>
      <c r="O1087" s="68"/>
      <c r="P1087" s="68"/>
      <c r="Q1087" s="68"/>
      <c r="R1087" s="68"/>
      <c r="S1087" s="68"/>
      <c r="T1087" s="68"/>
      <c r="U1087" s="69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T1087" s="21" t="s">
        <v>217</v>
      </c>
      <c r="AU1087" s="21" t="s">
        <v>80</v>
      </c>
    </row>
    <row r="1088" spans="1:65" s="2" customFormat="1" ht="195">
      <c r="A1088" s="38"/>
      <c r="B1088" s="39"/>
      <c r="C1088" s="40"/>
      <c r="D1088" s="194" t="s">
        <v>703</v>
      </c>
      <c r="E1088" s="40"/>
      <c r="F1088" s="244" t="s">
        <v>1985</v>
      </c>
      <c r="G1088" s="40"/>
      <c r="H1088" s="40"/>
      <c r="I1088" s="196"/>
      <c r="J1088" s="40"/>
      <c r="K1088" s="40"/>
      <c r="L1088" s="43"/>
      <c r="M1088" s="197"/>
      <c r="N1088" s="198"/>
      <c r="O1088" s="68"/>
      <c r="P1088" s="68"/>
      <c r="Q1088" s="68"/>
      <c r="R1088" s="68"/>
      <c r="S1088" s="68"/>
      <c r="T1088" s="68"/>
      <c r="U1088" s="69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T1088" s="21" t="s">
        <v>703</v>
      </c>
      <c r="AU1088" s="21" t="s">
        <v>80</v>
      </c>
    </row>
    <row r="1089" spans="1:65" s="13" customFormat="1" ht="11.25">
      <c r="B1089" s="201"/>
      <c r="C1089" s="202"/>
      <c r="D1089" s="194" t="s">
        <v>221</v>
      </c>
      <c r="E1089" s="203" t="s">
        <v>18</v>
      </c>
      <c r="F1089" s="204" t="s">
        <v>1540</v>
      </c>
      <c r="G1089" s="202"/>
      <c r="H1089" s="203" t="s">
        <v>18</v>
      </c>
      <c r="I1089" s="205"/>
      <c r="J1089" s="202"/>
      <c r="K1089" s="202"/>
      <c r="L1089" s="206"/>
      <c r="M1089" s="207"/>
      <c r="N1089" s="208"/>
      <c r="O1089" s="208"/>
      <c r="P1089" s="208"/>
      <c r="Q1089" s="208"/>
      <c r="R1089" s="208"/>
      <c r="S1089" s="208"/>
      <c r="T1089" s="208"/>
      <c r="U1089" s="209"/>
      <c r="AT1089" s="210" t="s">
        <v>221</v>
      </c>
      <c r="AU1089" s="210" t="s">
        <v>80</v>
      </c>
      <c r="AV1089" s="13" t="s">
        <v>76</v>
      </c>
      <c r="AW1089" s="13" t="s">
        <v>33</v>
      </c>
      <c r="AX1089" s="13" t="s">
        <v>71</v>
      </c>
      <c r="AY1089" s="210" t="s">
        <v>208</v>
      </c>
    </row>
    <row r="1090" spans="1:65" s="13" customFormat="1" ht="11.25">
      <c r="B1090" s="201"/>
      <c r="C1090" s="202"/>
      <c r="D1090" s="194" t="s">
        <v>221</v>
      </c>
      <c r="E1090" s="203" t="s">
        <v>18</v>
      </c>
      <c r="F1090" s="204" t="s">
        <v>1500</v>
      </c>
      <c r="G1090" s="202"/>
      <c r="H1090" s="203" t="s">
        <v>18</v>
      </c>
      <c r="I1090" s="205"/>
      <c r="J1090" s="202"/>
      <c r="K1090" s="202"/>
      <c r="L1090" s="206"/>
      <c r="M1090" s="207"/>
      <c r="N1090" s="208"/>
      <c r="O1090" s="208"/>
      <c r="P1090" s="208"/>
      <c r="Q1090" s="208"/>
      <c r="R1090" s="208"/>
      <c r="S1090" s="208"/>
      <c r="T1090" s="208"/>
      <c r="U1090" s="209"/>
      <c r="AT1090" s="210" t="s">
        <v>221</v>
      </c>
      <c r="AU1090" s="210" t="s">
        <v>80</v>
      </c>
      <c r="AV1090" s="13" t="s">
        <v>76</v>
      </c>
      <c r="AW1090" s="13" t="s">
        <v>33</v>
      </c>
      <c r="AX1090" s="13" t="s">
        <v>71</v>
      </c>
      <c r="AY1090" s="210" t="s">
        <v>208</v>
      </c>
    </row>
    <row r="1091" spans="1:65" s="14" customFormat="1" ht="11.25">
      <c r="B1091" s="211"/>
      <c r="C1091" s="212"/>
      <c r="D1091" s="194" t="s">
        <v>221</v>
      </c>
      <c r="E1091" s="213" t="s">
        <v>18</v>
      </c>
      <c r="F1091" s="214" t="s">
        <v>76</v>
      </c>
      <c r="G1091" s="212"/>
      <c r="H1091" s="215">
        <v>1</v>
      </c>
      <c r="I1091" s="216"/>
      <c r="J1091" s="212"/>
      <c r="K1091" s="212"/>
      <c r="L1091" s="217"/>
      <c r="M1091" s="218"/>
      <c r="N1091" s="219"/>
      <c r="O1091" s="219"/>
      <c r="P1091" s="219"/>
      <c r="Q1091" s="219"/>
      <c r="R1091" s="219"/>
      <c r="S1091" s="219"/>
      <c r="T1091" s="219"/>
      <c r="U1091" s="220"/>
      <c r="AT1091" s="221" t="s">
        <v>221</v>
      </c>
      <c r="AU1091" s="221" t="s">
        <v>80</v>
      </c>
      <c r="AV1091" s="14" t="s">
        <v>80</v>
      </c>
      <c r="AW1091" s="14" t="s">
        <v>33</v>
      </c>
      <c r="AX1091" s="14" t="s">
        <v>76</v>
      </c>
      <c r="AY1091" s="221" t="s">
        <v>208</v>
      </c>
    </row>
    <row r="1092" spans="1:65" s="2" customFormat="1" ht="24.2" customHeight="1">
      <c r="A1092" s="38"/>
      <c r="B1092" s="39"/>
      <c r="C1092" s="182" t="s">
        <v>1986</v>
      </c>
      <c r="D1092" s="182" t="s">
        <v>212</v>
      </c>
      <c r="E1092" s="183" t="s">
        <v>1987</v>
      </c>
      <c r="F1092" s="184" t="s">
        <v>1988</v>
      </c>
      <c r="G1092" s="185" t="s">
        <v>1974</v>
      </c>
      <c r="H1092" s="186">
        <v>1</v>
      </c>
      <c r="I1092" s="187"/>
      <c r="J1092" s="186">
        <f>ROUND(I1092*H1092,2)</f>
        <v>0</v>
      </c>
      <c r="K1092" s="184" t="s">
        <v>18</v>
      </c>
      <c r="L1092" s="43"/>
      <c r="M1092" s="188" t="s">
        <v>18</v>
      </c>
      <c r="N1092" s="189" t="s">
        <v>42</v>
      </c>
      <c r="O1092" s="68"/>
      <c r="P1092" s="190">
        <f>O1092*H1092</f>
        <v>0</v>
      </c>
      <c r="Q1092" s="190">
        <v>0</v>
      </c>
      <c r="R1092" s="190">
        <f>Q1092*H1092</f>
        <v>0</v>
      </c>
      <c r="S1092" s="190">
        <v>0</v>
      </c>
      <c r="T1092" s="190">
        <f>S1092*H1092</f>
        <v>0</v>
      </c>
      <c r="U1092" s="191" t="s">
        <v>18</v>
      </c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R1092" s="192" t="s">
        <v>343</v>
      </c>
      <c r="AT1092" s="192" t="s">
        <v>212</v>
      </c>
      <c r="AU1092" s="192" t="s">
        <v>80</v>
      </c>
      <c r="AY1092" s="21" t="s">
        <v>208</v>
      </c>
      <c r="BE1092" s="193">
        <f>IF(N1092="základní",J1092,0)</f>
        <v>0</v>
      </c>
      <c r="BF1092" s="193">
        <f>IF(N1092="snížená",J1092,0)</f>
        <v>0</v>
      </c>
      <c r="BG1092" s="193">
        <f>IF(N1092="zákl. přenesená",J1092,0)</f>
        <v>0</v>
      </c>
      <c r="BH1092" s="193">
        <f>IF(N1092="sníž. přenesená",J1092,0)</f>
        <v>0</v>
      </c>
      <c r="BI1092" s="193">
        <f>IF(N1092="nulová",J1092,0)</f>
        <v>0</v>
      </c>
      <c r="BJ1092" s="21" t="s">
        <v>76</v>
      </c>
      <c r="BK1092" s="193">
        <f>ROUND(I1092*H1092,2)</f>
        <v>0</v>
      </c>
      <c r="BL1092" s="21" t="s">
        <v>343</v>
      </c>
      <c r="BM1092" s="192" t="s">
        <v>1989</v>
      </c>
    </row>
    <row r="1093" spans="1:65" s="2" customFormat="1" ht="19.5">
      <c r="A1093" s="38"/>
      <c r="B1093" s="39"/>
      <c r="C1093" s="40"/>
      <c r="D1093" s="194" t="s">
        <v>217</v>
      </c>
      <c r="E1093" s="40"/>
      <c r="F1093" s="195" t="s">
        <v>1988</v>
      </c>
      <c r="G1093" s="40"/>
      <c r="H1093" s="40"/>
      <c r="I1093" s="196"/>
      <c r="J1093" s="40"/>
      <c r="K1093" s="40"/>
      <c r="L1093" s="43"/>
      <c r="M1093" s="197"/>
      <c r="N1093" s="198"/>
      <c r="O1093" s="68"/>
      <c r="P1093" s="68"/>
      <c r="Q1093" s="68"/>
      <c r="R1093" s="68"/>
      <c r="S1093" s="68"/>
      <c r="T1093" s="68"/>
      <c r="U1093" s="69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T1093" s="21" t="s">
        <v>217</v>
      </c>
      <c r="AU1093" s="21" t="s">
        <v>80</v>
      </c>
    </row>
    <row r="1094" spans="1:65" s="2" customFormat="1" ht="263.25">
      <c r="A1094" s="38"/>
      <c r="B1094" s="39"/>
      <c r="C1094" s="40"/>
      <c r="D1094" s="194" t="s">
        <v>703</v>
      </c>
      <c r="E1094" s="40"/>
      <c r="F1094" s="244" t="s">
        <v>1990</v>
      </c>
      <c r="G1094" s="40"/>
      <c r="H1094" s="40"/>
      <c r="I1094" s="196"/>
      <c r="J1094" s="40"/>
      <c r="K1094" s="40"/>
      <c r="L1094" s="43"/>
      <c r="M1094" s="197"/>
      <c r="N1094" s="198"/>
      <c r="O1094" s="68"/>
      <c r="P1094" s="68"/>
      <c r="Q1094" s="68"/>
      <c r="R1094" s="68"/>
      <c r="S1094" s="68"/>
      <c r="T1094" s="68"/>
      <c r="U1094" s="69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T1094" s="21" t="s">
        <v>703</v>
      </c>
      <c r="AU1094" s="21" t="s">
        <v>80</v>
      </c>
    </row>
    <row r="1095" spans="1:65" s="13" customFormat="1" ht="11.25">
      <c r="B1095" s="201"/>
      <c r="C1095" s="202"/>
      <c r="D1095" s="194" t="s">
        <v>221</v>
      </c>
      <c r="E1095" s="203" t="s">
        <v>18</v>
      </c>
      <c r="F1095" s="204" t="s">
        <v>1991</v>
      </c>
      <c r="G1095" s="202"/>
      <c r="H1095" s="203" t="s">
        <v>18</v>
      </c>
      <c r="I1095" s="205"/>
      <c r="J1095" s="202"/>
      <c r="K1095" s="202"/>
      <c r="L1095" s="206"/>
      <c r="M1095" s="207"/>
      <c r="N1095" s="208"/>
      <c r="O1095" s="208"/>
      <c r="P1095" s="208"/>
      <c r="Q1095" s="208"/>
      <c r="R1095" s="208"/>
      <c r="S1095" s="208"/>
      <c r="T1095" s="208"/>
      <c r="U1095" s="209"/>
      <c r="AT1095" s="210" t="s">
        <v>221</v>
      </c>
      <c r="AU1095" s="210" t="s">
        <v>80</v>
      </c>
      <c r="AV1095" s="13" t="s">
        <v>76</v>
      </c>
      <c r="AW1095" s="13" t="s">
        <v>33</v>
      </c>
      <c r="AX1095" s="13" t="s">
        <v>71</v>
      </c>
      <c r="AY1095" s="210" t="s">
        <v>208</v>
      </c>
    </row>
    <row r="1096" spans="1:65" s="13" customFormat="1" ht="11.25">
      <c r="B1096" s="201"/>
      <c r="C1096" s="202"/>
      <c r="D1096" s="194" t="s">
        <v>221</v>
      </c>
      <c r="E1096" s="203" t="s">
        <v>18</v>
      </c>
      <c r="F1096" s="204" t="s">
        <v>1500</v>
      </c>
      <c r="G1096" s="202"/>
      <c r="H1096" s="203" t="s">
        <v>18</v>
      </c>
      <c r="I1096" s="205"/>
      <c r="J1096" s="202"/>
      <c r="K1096" s="202"/>
      <c r="L1096" s="206"/>
      <c r="M1096" s="207"/>
      <c r="N1096" s="208"/>
      <c r="O1096" s="208"/>
      <c r="P1096" s="208"/>
      <c r="Q1096" s="208"/>
      <c r="R1096" s="208"/>
      <c r="S1096" s="208"/>
      <c r="T1096" s="208"/>
      <c r="U1096" s="209"/>
      <c r="AT1096" s="210" t="s">
        <v>221</v>
      </c>
      <c r="AU1096" s="210" t="s">
        <v>80</v>
      </c>
      <c r="AV1096" s="13" t="s">
        <v>76</v>
      </c>
      <c r="AW1096" s="13" t="s">
        <v>33</v>
      </c>
      <c r="AX1096" s="13" t="s">
        <v>71</v>
      </c>
      <c r="AY1096" s="210" t="s">
        <v>208</v>
      </c>
    </row>
    <row r="1097" spans="1:65" s="14" customFormat="1" ht="11.25">
      <c r="B1097" s="211"/>
      <c r="C1097" s="212"/>
      <c r="D1097" s="194" t="s">
        <v>221</v>
      </c>
      <c r="E1097" s="213" t="s">
        <v>18</v>
      </c>
      <c r="F1097" s="214" t="s">
        <v>76</v>
      </c>
      <c r="G1097" s="212"/>
      <c r="H1097" s="215">
        <v>1</v>
      </c>
      <c r="I1097" s="216"/>
      <c r="J1097" s="212"/>
      <c r="K1097" s="212"/>
      <c r="L1097" s="217"/>
      <c r="M1097" s="218"/>
      <c r="N1097" s="219"/>
      <c r="O1097" s="219"/>
      <c r="P1097" s="219"/>
      <c r="Q1097" s="219"/>
      <c r="R1097" s="219"/>
      <c r="S1097" s="219"/>
      <c r="T1097" s="219"/>
      <c r="U1097" s="220"/>
      <c r="AT1097" s="221" t="s">
        <v>221</v>
      </c>
      <c r="AU1097" s="221" t="s">
        <v>80</v>
      </c>
      <c r="AV1097" s="14" t="s">
        <v>80</v>
      </c>
      <c r="AW1097" s="14" t="s">
        <v>33</v>
      </c>
      <c r="AX1097" s="14" t="s">
        <v>76</v>
      </c>
      <c r="AY1097" s="221" t="s">
        <v>208</v>
      </c>
    </row>
    <row r="1098" spans="1:65" s="2" customFormat="1" ht="24.2" customHeight="1">
      <c r="A1098" s="38"/>
      <c r="B1098" s="39"/>
      <c r="C1098" s="182" t="s">
        <v>1992</v>
      </c>
      <c r="D1098" s="182" t="s">
        <v>212</v>
      </c>
      <c r="E1098" s="183" t="s">
        <v>1993</v>
      </c>
      <c r="F1098" s="184" t="s">
        <v>1994</v>
      </c>
      <c r="G1098" s="185" t="s">
        <v>1974</v>
      </c>
      <c r="H1098" s="186">
        <v>3</v>
      </c>
      <c r="I1098" s="187"/>
      <c r="J1098" s="186">
        <f>ROUND(I1098*H1098,2)</f>
        <v>0</v>
      </c>
      <c r="K1098" s="184" t="s">
        <v>18</v>
      </c>
      <c r="L1098" s="43"/>
      <c r="M1098" s="188" t="s">
        <v>18</v>
      </c>
      <c r="N1098" s="189" t="s">
        <v>42</v>
      </c>
      <c r="O1098" s="68"/>
      <c r="P1098" s="190">
        <f>O1098*H1098</f>
        <v>0</v>
      </c>
      <c r="Q1098" s="190">
        <v>0</v>
      </c>
      <c r="R1098" s="190">
        <f>Q1098*H1098</f>
        <v>0</v>
      </c>
      <c r="S1098" s="190">
        <v>0</v>
      </c>
      <c r="T1098" s="190">
        <f>S1098*H1098</f>
        <v>0</v>
      </c>
      <c r="U1098" s="191" t="s">
        <v>18</v>
      </c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R1098" s="192" t="s">
        <v>343</v>
      </c>
      <c r="AT1098" s="192" t="s">
        <v>212</v>
      </c>
      <c r="AU1098" s="192" t="s">
        <v>80</v>
      </c>
      <c r="AY1098" s="21" t="s">
        <v>208</v>
      </c>
      <c r="BE1098" s="193">
        <f>IF(N1098="základní",J1098,0)</f>
        <v>0</v>
      </c>
      <c r="BF1098" s="193">
        <f>IF(N1098="snížená",J1098,0)</f>
        <v>0</v>
      </c>
      <c r="BG1098" s="193">
        <f>IF(N1098="zákl. přenesená",J1098,0)</f>
        <v>0</v>
      </c>
      <c r="BH1098" s="193">
        <f>IF(N1098="sníž. přenesená",J1098,0)</f>
        <v>0</v>
      </c>
      <c r="BI1098" s="193">
        <f>IF(N1098="nulová",J1098,0)</f>
        <v>0</v>
      </c>
      <c r="BJ1098" s="21" t="s">
        <v>76</v>
      </c>
      <c r="BK1098" s="193">
        <f>ROUND(I1098*H1098,2)</f>
        <v>0</v>
      </c>
      <c r="BL1098" s="21" t="s">
        <v>343</v>
      </c>
      <c r="BM1098" s="192" t="s">
        <v>1995</v>
      </c>
    </row>
    <row r="1099" spans="1:65" s="2" customFormat="1" ht="11.25">
      <c r="A1099" s="38"/>
      <c r="B1099" s="39"/>
      <c r="C1099" s="40"/>
      <c r="D1099" s="194" t="s">
        <v>217</v>
      </c>
      <c r="E1099" s="40"/>
      <c r="F1099" s="195" t="s">
        <v>1994</v>
      </c>
      <c r="G1099" s="40"/>
      <c r="H1099" s="40"/>
      <c r="I1099" s="196"/>
      <c r="J1099" s="40"/>
      <c r="K1099" s="40"/>
      <c r="L1099" s="43"/>
      <c r="M1099" s="197"/>
      <c r="N1099" s="198"/>
      <c r="O1099" s="68"/>
      <c r="P1099" s="68"/>
      <c r="Q1099" s="68"/>
      <c r="R1099" s="68"/>
      <c r="S1099" s="68"/>
      <c r="T1099" s="68"/>
      <c r="U1099" s="69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T1099" s="21" t="s">
        <v>217</v>
      </c>
      <c r="AU1099" s="21" t="s">
        <v>80</v>
      </c>
    </row>
    <row r="1100" spans="1:65" s="2" customFormat="1" ht="156">
      <c r="A1100" s="38"/>
      <c r="B1100" s="39"/>
      <c r="C1100" s="40"/>
      <c r="D1100" s="194" t="s">
        <v>703</v>
      </c>
      <c r="E1100" s="40"/>
      <c r="F1100" s="244" t="s">
        <v>1996</v>
      </c>
      <c r="G1100" s="40"/>
      <c r="H1100" s="40"/>
      <c r="I1100" s="196"/>
      <c r="J1100" s="40"/>
      <c r="K1100" s="40"/>
      <c r="L1100" s="43"/>
      <c r="M1100" s="197"/>
      <c r="N1100" s="198"/>
      <c r="O1100" s="68"/>
      <c r="P1100" s="68"/>
      <c r="Q1100" s="68"/>
      <c r="R1100" s="68"/>
      <c r="S1100" s="68"/>
      <c r="T1100" s="68"/>
      <c r="U1100" s="69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T1100" s="21" t="s">
        <v>703</v>
      </c>
      <c r="AU1100" s="21" t="s">
        <v>80</v>
      </c>
    </row>
    <row r="1101" spans="1:65" s="13" customFormat="1" ht="11.25">
      <c r="B1101" s="201"/>
      <c r="C1101" s="202"/>
      <c r="D1101" s="194" t="s">
        <v>221</v>
      </c>
      <c r="E1101" s="203" t="s">
        <v>18</v>
      </c>
      <c r="F1101" s="204" t="s">
        <v>1498</v>
      </c>
      <c r="G1101" s="202"/>
      <c r="H1101" s="203" t="s">
        <v>18</v>
      </c>
      <c r="I1101" s="205"/>
      <c r="J1101" s="202"/>
      <c r="K1101" s="202"/>
      <c r="L1101" s="206"/>
      <c r="M1101" s="207"/>
      <c r="N1101" s="208"/>
      <c r="O1101" s="208"/>
      <c r="P1101" s="208"/>
      <c r="Q1101" s="208"/>
      <c r="R1101" s="208"/>
      <c r="S1101" s="208"/>
      <c r="T1101" s="208"/>
      <c r="U1101" s="209"/>
      <c r="AT1101" s="210" t="s">
        <v>221</v>
      </c>
      <c r="AU1101" s="210" t="s">
        <v>80</v>
      </c>
      <c r="AV1101" s="13" t="s">
        <v>76</v>
      </c>
      <c r="AW1101" s="13" t="s">
        <v>33</v>
      </c>
      <c r="AX1101" s="13" t="s">
        <v>71</v>
      </c>
      <c r="AY1101" s="210" t="s">
        <v>208</v>
      </c>
    </row>
    <row r="1102" spans="1:65" s="13" customFormat="1" ht="11.25">
      <c r="B1102" s="201"/>
      <c r="C1102" s="202"/>
      <c r="D1102" s="194" t="s">
        <v>221</v>
      </c>
      <c r="E1102" s="203" t="s">
        <v>18</v>
      </c>
      <c r="F1102" s="204" t="s">
        <v>1519</v>
      </c>
      <c r="G1102" s="202"/>
      <c r="H1102" s="203" t="s">
        <v>18</v>
      </c>
      <c r="I1102" s="205"/>
      <c r="J1102" s="202"/>
      <c r="K1102" s="202"/>
      <c r="L1102" s="206"/>
      <c r="M1102" s="207"/>
      <c r="N1102" s="208"/>
      <c r="O1102" s="208"/>
      <c r="P1102" s="208"/>
      <c r="Q1102" s="208"/>
      <c r="R1102" s="208"/>
      <c r="S1102" s="208"/>
      <c r="T1102" s="208"/>
      <c r="U1102" s="209"/>
      <c r="AT1102" s="210" t="s">
        <v>221</v>
      </c>
      <c r="AU1102" s="210" t="s">
        <v>80</v>
      </c>
      <c r="AV1102" s="13" t="s">
        <v>76</v>
      </c>
      <c r="AW1102" s="13" t="s">
        <v>33</v>
      </c>
      <c r="AX1102" s="13" t="s">
        <v>71</v>
      </c>
      <c r="AY1102" s="210" t="s">
        <v>208</v>
      </c>
    </row>
    <row r="1103" spans="1:65" s="14" customFormat="1" ht="11.25">
      <c r="B1103" s="211"/>
      <c r="C1103" s="212"/>
      <c r="D1103" s="194" t="s">
        <v>221</v>
      </c>
      <c r="E1103" s="213" t="s">
        <v>18</v>
      </c>
      <c r="F1103" s="214" t="s">
        <v>83</v>
      </c>
      <c r="G1103" s="212"/>
      <c r="H1103" s="215">
        <v>3</v>
      </c>
      <c r="I1103" s="216"/>
      <c r="J1103" s="212"/>
      <c r="K1103" s="212"/>
      <c r="L1103" s="217"/>
      <c r="M1103" s="218"/>
      <c r="N1103" s="219"/>
      <c r="O1103" s="219"/>
      <c r="P1103" s="219"/>
      <c r="Q1103" s="219"/>
      <c r="R1103" s="219"/>
      <c r="S1103" s="219"/>
      <c r="T1103" s="219"/>
      <c r="U1103" s="220"/>
      <c r="AT1103" s="221" t="s">
        <v>221</v>
      </c>
      <c r="AU1103" s="221" t="s">
        <v>80</v>
      </c>
      <c r="AV1103" s="14" t="s">
        <v>80</v>
      </c>
      <c r="AW1103" s="14" t="s">
        <v>33</v>
      </c>
      <c r="AX1103" s="14" t="s">
        <v>76</v>
      </c>
      <c r="AY1103" s="221" t="s">
        <v>208</v>
      </c>
    </row>
    <row r="1104" spans="1:65" s="2" customFormat="1" ht="24.2" customHeight="1">
      <c r="A1104" s="38"/>
      <c r="B1104" s="39"/>
      <c r="C1104" s="182" t="s">
        <v>1997</v>
      </c>
      <c r="D1104" s="182" t="s">
        <v>212</v>
      </c>
      <c r="E1104" s="183" t="s">
        <v>1998</v>
      </c>
      <c r="F1104" s="184" t="s">
        <v>1999</v>
      </c>
      <c r="G1104" s="185" t="s">
        <v>1974</v>
      </c>
      <c r="H1104" s="186">
        <v>7</v>
      </c>
      <c r="I1104" s="187"/>
      <c r="J1104" s="186">
        <f>ROUND(I1104*H1104,2)</f>
        <v>0</v>
      </c>
      <c r="K1104" s="184" t="s">
        <v>18</v>
      </c>
      <c r="L1104" s="43"/>
      <c r="M1104" s="188" t="s">
        <v>18</v>
      </c>
      <c r="N1104" s="189" t="s">
        <v>42</v>
      </c>
      <c r="O1104" s="68"/>
      <c r="P1104" s="190">
        <f>O1104*H1104</f>
        <v>0</v>
      </c>
      <c r="Q1104" s="190">
        <v>0</v>
      </c>
      <c r="R1104" s="190">
        <f>Q1104*H1104</f>
        <v>0</v>
      </c>
      <c r="S1104" s="190">
        <v>0</v>
      </c>
      <c r="T1104" s="190">
        <f>S1104*H1104</f>
        <v>0</v>
      </c>
      <c r="U1104" s="191" t="s">
        <v>18</v>
      </c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R1104" s="192" t="s">
        <v>343</v>
      </c>
      <c r="AT1104" s="192" t="s">
        <v>212</v>
      </c>
      <c r="AU1104" s="192" t="s">
        <v>80</v>
      </c>
      <c r="AY1104" s="21" t="s">
        <v>208</v>
      </c>
      <c r="BE1104" s="193">
        <f>IF(N1104="základní",J1104,0)</f>
        <v>0</v>
      </c>
      <c r="BF1104" s="193">
        <f>IF(N1104="snížená",J1104,0)</f>
        <v>0</v>
      </c>
      <c r="BG1104" s="193">
        <f>IF(N1104="zákl. přenesená",J1104,0)</f>
        <v>0</v>
      </c>
      <c r="BH1104" s="193">
        <f>IF(N1104="sníž. přenesená",J1104,0)</f>
        <v>0</v>
      </c>
      <c r="BI1104" s="193">
        <f>IF(N1104="nulová",J1104,0)</f>
        <v>0</v>
      </c>
      <c r="BJ1104" s="21" t="s">
        <v>76</v>
      </c>
      <c r="BK1104" s="193">
        <f>ROUND(I1104*H1104,2)</f>
        <v>0</v>
      </c>
      <c r="BL1104" s="21" t="s">
        <v>343</v>
      </c>
      <c r="BM1104" s="192" t="s">
        <v>2000</v>
      </c>
    </row>
    <row r="1105" spans="1:65" s="2" customFormat="1" ht="11.25">
      <c r="A1105" s="38"/>
      <c r="B1105" s="39"/>
      <c r="C1105" s="40"/>
      <c r="D1105" s="194" t="s">
        <v>217</v>
      </c>
      <c r="E1105" s="40"/>
      <c r="F1105" s="195" t="s">
        <v>1999</v>
      </c>
      <c r="G1105" s="40"/>
      <c r="H1105" s="40"/>
      <c r="I1105" s="196"/>
      <c r="J1105" s="40"/>
      <c r="K1105" s="40"/>
      <c r="L1105" s="43"/>
      <c r="M1105" s="197"/>
      <c r="N1105" s="198"/>
      <c r="O1105" s="68"/>
      <c r="P1105" s="68"/>
      <c r="Q1105" s="68"/>
      <c r="R1105" s="68"/>
      <c r="S1105" s="68"/>
      <c r="T1105" s="68"/>
      <c r="U1105" s="69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T1105" s="21" t="s">
        <v>217</v>
      </c>
      <c r="AU1105" s="21" t="s">
        <v>80</v>
      </c>
    </row>
    <row r="1106" spans="1:65" s="2" customFormat="1" ht="156">
      <c r="A1106" s="38"/>
      <c r="B1106" s="39"/>
      <c r="C1106" s="40"/>
      <c r="D1106" s="194" t="s">
        <v>703</v>
      </c>
      <c r="E1106" s="40"/>
      <c r="F1106" s="244" t="s">
        <v>2001</v>
      </c>
      <c r="G1106" s="40"/>
      <c r="H1106" s="40"/>
      <c r="I1106" s="196"/>
      <c r="J1106" s="40"/>
      <c r="K1106" s="40"/>
      <c r="L1106" s="43"/>
      <c r="M1106" s="197"/>
      <c r="N1106" s="198"/>
      <c r="O1106" s="68"/>
      <c r="P1106" s="68"/>
      <c r="Q1106" s="68"/>
      <c r="R1106" s="68"/>
      <c r="S1106" s="68"/>
      <c r="T1106" s="68"/>
      <c r="U1106" s="69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T1106" s="21" t="s">
        <v>703</v>
      </c>
      <c r="AU1106" s="21" t="s">
        <v>80</v>
      </c>
    </row>
    <row r="1107" spans="1:65" s="13" customFormat="1" ht="11.25">
      <c r="B1107" s="201"/>
      <c r="C1107" s="202"/>
      <c r="D1107" s="194" t="s">
        <v>221</v>
      </c>
      <c r="E1107" s="203" t="s">
        <v>18</v>
      </c>
      <c r="F1107" s="204" t="s">
        <v>1499</v>
      </c>
      <c r="G1107" s="202"/>
      <c r="H1107" s="203" t="s">
        <v>18</v>
      </c>
      <c r="I1107" s="205"/>
      <c r="J1107" s="202"/>
      <c r="K1107" s="202"/>
      <c r="L1107" s="206"/>
      <c r="M1107" s="207"/>
      <c r="N1107" s="208"/>
      <c r="O1107" s="208"/>
      <c r="P1107" s="208"/>
      <c r="Q1107" s="208"/>
      <c r="R1107" s="208"/>
      <c r="S1107" s="208"/>
      <c r="T1107" s="208"/>
      <c r="U1107" s="209"/>
      <c r="AT1107" s="210" t="s">
        <v>221</v>
      </c>
      <c r="AU1107" s="210" t="s">
        <v>80</v>
      </c>
      <c r="AV1107" s="13" t="s">
        <v>76</v>
      </c>
      <c r="AW1107" s="13" t="s">
        <v>33</v>
      </c>
      <c r="AX1107" s="13" t="s">
        <v>71</v>
      </c>
      <c r="AY1107" s="210" t="s">
        <v>208</v>
      </c>
    </row>
    <row r="1108" spans="1:65" s="13" customFormat="1" ht="11.25">
      <c r="B1108" s="201"/>
      <c r="C1108" s="202"/>
      <c r="D1108" s="194" t="s">
        <v>221</v>
      </c>
      <c r="E1108" s="203" t="s">
        <v>18</v>
      </c>
      <c r="F1108" s="204" t="s">
        <v>2002</v>
      </c>
      <c r="G1108" s="202"/>
      <c r="H1108" s="203" t="s">
        <v>18</v>
      </c>
      <c r="I1108" s="205"/>
      <c r="J1108" s="202"/>
      <c r="K1108" s="202"/>
      <c r="L1108" s="206"/>
      <c r="M1108" s="207"/>
      <c r="N1108" s="208"/>
      <c r="O1108" s="208"/>
      <c r="P1108" s="208"/>
      <c r="Q1108" s="208"/>
      <c r="R1108" s="208"/>
      <c r="S1108" s="208"/>
      <c r="T1108" s="208"/>
      <c r="U1108" s="209"/>
      <c r="AT1108" s="210" t="s">
        <v>221</v>
      </c>
      <c r="AU1108" s="210" t="s">
        <v>80</v>
      </c>
      <c r="AV1108" s="13" t="s">
        <v>76</v>
      </c>
      <c r="AW1108" s="13" t="s">
        <v>33</v>
      </c>
      <c r="AX1108" s="13" t="s">
        <v>71</v>
      </c>
      <c r="AY1108" s="210" t="s">
        <v>208</v>
      </c>
    </row>
    <row r="1109" spans="1:65" s="14" customFormat="1" ht="11.25">
      <c r="B1109" s="211"/>
      <c r="C1109" s="212"/>
      <c r="D1109" s="194" t="s">
        <v>221</v>
      </c>
      <c r="E1109" s="213" t="s">
        <v>18</v>
      </c>
      <c r="F1109" s="214" t="s">
        <v>94</v>
      </c>
      <c r="G1109" s="212"/>
      <c r="H1109" s="215">
        <v>5</v>
      </c>
      <c r="I1109" s="216"/>
      <c r="J1109" s="212"/>
      <c r="K1109" s="212"/>
      <c r="L1109" s="217"/>
      <c r="M1109" s="218"/>
      <c r="N1109" s="219"/>
      <c r="O1109" s="219"/>
      <c r="P1109" s="219"/>
      <c r="Q1109" s="219"/>
      <c r="R1109" s="219"/>
      <c r="S1109" s="219"/>
      <c r="T1109" s="219"/>
      <c r="U1109" s="220"/>
      <c r="AT1109" s="221" t="s">
        <v>221</v>
      </c>
      <c r="AU1109" s="221" t="s">
        <v>80</v>
      </c>
      <c r="AV1109" s="14" t="s">
        <v>80</v>
      </c>
      <c r="AW1109" s="14" t="s">
        <v>33</v>
      </c>
      <c r="AX1109" s="14" t="s">
        <v>71</v>
      </c>
      <c r="AY1109" s="221" t="s">
        <v>208</v>
      </c>
    </row>
    <row r="1110" spans="1:65" s="13" customFormat="1" ht="11.25">
      <c r="B1110" s="201"/>
      <c r="C1110" s="202"/>
      <c r="D1110" s="194" t="s">
        <v>221</v>
      </c>
      <c r="E1110" s="203" t="s">
        <v>18</v>
      </c>
      <c r="F1110" s="204" t="s">
        <v>1503</v>
      </c>
      <c r="G1110" s="202"/>
      <c r="H1110" s="203" t="s">
        <v>18</v>
      </c>
      <c r="I1110" s="205"/>
      <c r="J1110" s="202"/>
      <c r="K1110" s="202"/>
      <c r="L1110" s="206"/>
      <c r="M1110" s="207"/>
      <c r="N1110" s="208"/>
      <c r="O1110" s="208"/>
      <c r="P1110" s="208"/>
      <c r="Q1110" s="208"/>
      <c r="R1110" s="208"/>
      <c r="S1110" s="208"/>
      <c r="T1110" s="208"/>
      <c r="U1110" s="209"/>
      <c r="AT1110" s="210" t="s">
        <v>221</v>
      </c>
      <c r="AU1110" s="210" t="s">
        <v>80</v>
      </c>
      <c r="AV1110" s="13" t="s">
        <v>76</v>
      </c>
      <c r="AW1110" s="13" t="s">
        <v>33</v>
      </c>
      <c r="AX1110" s="13" t="s">
        <v>71</v>
      </c>
      <c r="AY1110" s="210" t="s">
        <v>208</v>
      </c>
    </row>
    <row r="1111" spans="1:65" s="14" customFormat="1" ht="11.25">
      <c r="B1111" s="211"/>
      <c r="C1111" s="212"/>
      <c r="D1111" s="194" t="s">
        <v>221</v>
      </c>
      <c r="E1111" s="213" t="s">
        <v>18</v>
      </c>
      <c r="F1111" s="214" t="s">
        <v>80</v>
      </c>
      <c r="G1111" s="212"/>
      <c r="H1111" s="215">
        <v>2</v>
      </c>
      <c r="I1111" s="216"/>
      <c r="J1111" s="212"/>
      <c r="K1111" s="212"/>
      <c r="L1111" s="217"/>
      <c r="M1111" s="218"/>
      <c r="N1111" s="219"/>
      <c r="O1111" s="219"/>
      <c r="P1111" s="219"/>
      <c r="Q1111" s="219"/>
      <c r="R1111" s="219"/>
      <c r="S1111" s="219"/>
      <c r="T1111" s="219"/>
      <c r="U1111" s="220"/>
      <c r="AT1111" s="221" t="s">
        <v>221</v>
      </c>
      <c r="AU1111" s="221" t="s">
        <v>80</v>
      </c>
      <c r="AV1111" s="14" t="s">
        <v>80</v>
      </c>
      <c r="AW1111" s="14" t="s">
        <v>33</v>
      </c>
      <c r="AX1111" s="14" t="s">
        <v>71</v>
      </c>
      <c r="AY1111" s="221" t="s">
        <v>208</v>
      </c>
    </row>
    <row r="1112" spans="1:65" s="16" customFormat="1" ht="11.25">
      <c r="B1112" s="233"/>
      <c r="C1112" s="234"/>
      <c r="D1112" s="194" t="s">
        <v>221</v>
      </c>
      <c r="E1112" s="235" t="s">
        <v>18</v>
      </c>
      <c r="F1112" s="236" t="s">
        <v>247</v>
      </c>
      <c r="G1112" s="234"/>
      <c r="H1112" s="237">
        <v>7</v>
      </c>
      <c r="I1112" s="238"/>
      <c r="J1112" s="234"/>
      <c r="K1112" s="234"/>
      <c r="L1112" s="239"/>
      <c r="M1112" s="240"/>
      <c r="N1112" s="241"/>
      <c r="O1112" s="241"/>
      <c r="P1112" s="241"/>
      <c r="Q1112" s="241"/>
      <c r="R1112" s="241"/>
      <c r="S1112" s="241"/>
      <c r="T1112" s="241"/>
      <c r="U1112" s="242"/>
      <c r="AT1112" s="243" t="s">
        <v>221</v>
      </c>
      <c r="AU1112" s="243" t="s">
        <v>80</v>
      </c>
      <c r="AV1112" s="16" t="s">
        <v>89</v>
      </c>
      <c r="AW1112" s="16" t="s">
        <v>33</v>
      </c>
      <c r="AX1112" s="16" t="s">
        <v>76</v>
      </c>
      <c r="AY1112" s="243" t="s">
        <v>208</v>
      </c>
    </row>
    <row r="1113" spans="1:65" s="2" customFormat="1" ht="24.2" customHeight="1">
      <c r="A1113" s="38"/>
      <c r="B1113" s="39"/>
      <c r="C1113" s="182" t="s">
        <v>2003</v>
      </c>
      <c r="D1113" s="182" t="s">
        <v>212</v>
      </c>
      <c r="E1113" s="183" t="s">
        <v>2004</v>
      </c>
      <c r="F1113" s="184" t="s">
        <v>2005</v>
      </c>
      <c r="G1113" s="185" t="s">
        <v>1974</v>
      </c>
      <c r="H1113" s="186">
        <v>6</v>
      </c>
      <c r="I1113" s="187"/>
      <c r="J1113" s="186">
        <f>ROUND(I1113*H1113,2)</f>
        <v>0</v>
      </c>
      <c r="K1113" s="184" t="s">
        <v>18</v>
      </c>
      <c r="L1113" s="43"/>
      <c r="M1113" s="188" t="s">
        <v>18</v>
      </c>
      <c r="N1113" s="189" t="s">
        <v>42</v>
      </c>
      <c r="O1113" s="68"/>
      <c r="P1113" s="190">
        <f>O1113*H1113</f>
        <v>0</v>
      </c>
      <c r="Q1113" s="190">
        <v>0</v>
      </c>
      <c r="R1113" s="190">
        <f>Q1113*H1113</f>
        <v>0</v>
      </c>
      <c r="S1113" s="190">
        <v>0</v>
      </c>
      <c r="T1113" s="190">
        <f>S1113*H1113</f>
        <v>0</v>
      </c>
      <c r="U1113" s="191" t="s">
        <v>18</v>
      </c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R1113" s="192" t="s">
        <v>343</v>
      </c>
      <c r="AT1113" s="192" t="s">
        <v>212</v>
      </c>
      <c r="AU1113" s="192" t="s">
        <v>80</v>
      </c>
      <c r="AY1113" s="21" t="s">
        <v>208</v>
      </c>
      <c r="BE1113" s="193">
        <f>IF(N1113="základní",J1113,0)</f>
        <v>0</v>
      </c>
      <c r="BF1113" s="193">
        <f>IF(N1113="snížená",J1113,0)</f>
        <v>0</v>
      </c>
      <c r="BG1113" s="193">
        <f>IF(N1113="zákl. přenesená",J1113,0)</f>
        <v>0</v>
      </c>
      <c r="BH1113" s="193">
        <f>IF(N1113="sníž. přenesená",J1113,0)</f>
        <v>0</v>
      </c>
      <c r="BI1113" s="193">
        <f>IF(N1113="nulová",J1113,0)</f>
        <v>0</v>
      </c>
      <c r="BJ1113" s="21" t="s">
        <v>76</v>
      </c>
      <c r="BK1113" s="193">
        <f>ROUND(I1113*H1113,2)</f>
        <v>0</v>
      </c>
      <c r="BL1113" s="21" t="s">
        <v>343</v>
      </c>
      <c r="BM1113" s="192" t="s">
        <v>2006</v>
      </c>
    </row>
    <row r="1114" spans="1:65" s="2" customFormat="1" ht="11.25">
      <c r="A1114" s="38"/>
      <c r="B1114" s="39"/>
      <c r="C1114" s="40"/>
      <c r="D1114" s="194" t="s">
        <v>217</v>
      </c>
      <c r="E1114" s="40"/>
      <c r="F1114" s="195" t="s">
        <v>2005</v>
      </c>
      <c r="G1114" s="40"/>
      <c r="H1114" s="40"/>
      <c r="I1114" s="196"/>
      <c r="J1114" s="40"/>
      <c r="K1114" s="40"/>
      <c r="L1114" s="43"/>
      <c r="M1114" s="197"/>
      <c r="N1114" s="198"/>
      <c r="O1114" s="68"/>
      <c r="P1114" s="68"/>
      <c r="Q1114" s="68"/>
      <c r="R1114" s="68"/>
      <c r="S1114" s="68"/>
      <c r="T1114" s="68"/>
      <c r="U1114" s="69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T1114" s="21" t="s">
        <v>217</v>
      </c>
      <c r="AU1114" s="21" t="s">
        <v>80</v>
      </c>
    </row>
    <row r="1115" spans="1:65" s="2" customFormat="1" ht="165.75">
      <c r="A1115" s="38"/>
      <c r="B1115" s="39"/>
      <c r="C1115" s="40"/>
      <c r="D1115" s="194" t="s">
        <v>703</v>
      </c>
      <c r="E1115" s="40"/>
      <c r="F1115" s="244" t="s">
        <v>2007</v>
      </c>
      <c r="G1115" s="40"/>
      <c r="H1115" s="40"/>
      <c r="I1115" s="196"/>
      <c r="J1115" s="40"/>
      <c r="K1115" s="40"/>
      <c r="L1115" s="43"/>
      <c r="M1115" s="197"/>
      <c r="N1115" s="198"/>
      <c r="O1115" s="68"/>
      <c r="P1115" s="68"/>
      <c r="Q1115" s="68"/>
      <c r="R1115" s="68"/>
      <c r="S1115" s="68"/>
      <c r="T1115" s="68"/>
      <c r="U1115" s="69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T1115" s="21" t="s">
        <v>703</v>
      </c>
      <c r="AU1115" s="21" t="s">
        <v>80</v>
      </c>
    </row>
    <row r="1116" spans="1:65" s="13" customFormat="1" ht="11.25">
      <c r="B1116" s="201"/>
      <c r="C1116" s="202"/>
      <c r="D1116" s="194" t="s">
        <v>221</v>
      </c>
      <c r="E1116" s="203" t="s">
        <v>18</v>
      </c>
      <c r="F1116" s="204" t="s">
        <v>1495</v>
      </c>
      <c r="G1116" s="202"/>
      <c r="H1116" s="203" t="s">
        <v>18</v>
      </c>
      <c r="I1116" s="205"/>
      <c r="J1116" s="202"/>
      <c r="K1116" s="202"/>
      <c r="L1116" s="206"/>
      <c r="M1116" s="207"/>
      <c r="N1116" s="208"/>
      <c r="O1116" s="208"/>
      <c r="P1116" s="208"/>
      <c r="Q1116" s="208"/>
      <c r="R1116" s="208"/>
      <c r="S1116" s="208"/>
      <c r="T1116" s="208"/>
      <c r="U1116" s="209"/>
      <c r="AT1116" s="210" t="s">
        <v>221</v>
      </c>
      <c r="AU1116" s="210" t="s">
        <v>80</v>
      </c>
      <c r="AV1116" s="13" t="s">
        <v>76</v>
      </c>
      <c r="AW1116" s="13" t="s">
        <v>33</v>
      </c>
      <c r="AX1116" s="13" t="s">
        <v>71</v>
      </c>
      <c r="AY1116" s="210" t="s">
        <v>208</v>
      </c>
    </row>
    <row r="1117" spans="1:65" s="13" customFormat="1" ht="11.25">
      <c r="B1117" s="201"/>
      <c r="C1117" s="202"/>
      <c r="D1117" s="194" t="s">
        <v>221</v>
      </c>
      <c r="E1117" s="203" t="s">
        <v>18</v>
      </c>
      <c r="F1117" s="204" t="s">
        <v>1496</v>
      </c>
      <c r="G1117" s="202"/>
      <c r="H1117" s="203" t="s">
        <v>18</v>
      </c>
      <c r="I1117" s="205"/>
      <c r="J1117" s="202"/>
      <c r="K1117" s="202"/>
      <c r="L1117" s="206"/>
      <c r="M1117" s="207"/>
      <c r="N1117" s="208"/>
      <c r="O1117" s="208"/>
      <c r="P1117" s="208"/>
      <c r="Q1117" s="208"/>
      <c r="R1117" s="208"/>
      <c r="S1117" s="208"/>
      <c r="T1117" s="208"/>
      <c r="U1117" s="209"/>
      <c r="AT1117" s="210" t="s">
        <v>221</v>
      </c>
      <c r="AU1117" s="210" t="s">
        <v>80</v>
      </c>
      <c r="AV1117" s="13" t="s">
        <v>76</v>
      </c>
      <c r="AW1117" s="13" t="s">
        <v>33</v>
      </c>
      <c r="AX1117" s="13" t="s">
        <v>71</v>
      </c>
      <c r="AY1117" s="210" t="s">
        <v>208</v>
      </c>
    </row>
    <row r="1118" spans="1:65" s="14" customFormat="1" ht="11.25">
      <c r="B1118" s="211"/>
      <c r="C1118" s="212"/>
      <c r="D1118" s="194" t="s">
        <v>221</v>
      </c>
      <c r="E1118" s="213" t="s">
        <v>18</v>
      </c>
      <c r="F1118" s="214" t="s">
        <v>80</v>
      </c>
      <c r="G1118" s="212"/>
      <c r="H1118" s="215">
        <v>2</v>
      </c>
      <c r="I1118" s="216"/>
      <c r="J1118" s="212"/>
      <c r="K1118" s="212"/>
      <c r="L1118" s="217"/>
      <c r="M1118" s="218"/>
      <c r="N1118" s="219"/>
      <c r="O1118" s="219"/>
      <c r="P1118" s="219"/>
      <c r="Q1118" s="219"/>
      <c r="R1118" s="219"/>
      <c r="S1118" s="219"/>
      <c r="T1118" s="219"/>
      <c r="U1118" s="220"/>
      <c r="AT1118" s="221" t="s">
        <v>221</v>
      </c>
      <c r="AU1118" s="221" t="s">
        <v>80</v>
      </c>
      <c r="AV1118" s="14" t="s">
        <v>80</v>
      </c>
      <c r="AW1118" s="14" t="s">
        <v>33</v>
      </c>
      <c r="AX1118" s="14" t="s">
        <v>71</v>
      </c>
      <c r="AY1118" s="221" t="s">
        <v>208</v>
      </c>
    </row>
    <row r="1119" spans="1:65" s="13" customFormat="1" ht="11.25">
      <c r="B1119" s="201"/>
      <c r="C1119" s="202"/>
      <c r="D1119" s="194" t="s">
        <v>221</v>
      </c>
      <c r="E1119" s="203" t="s">
        <v>18</v>
      </c>
      <c r="F1119" s="204" t="s">
        <v>1497</v>
      </c>
      <c r="G1119" s="202"/>
      <c r="H1119" s="203" t="s">
        <v>18</v>
      </c>
      <c r="I1119" s="205"/>
      <c r="J1119" s="202"/>
      <c r="K1119" s="202"/>
      <c r="L1119" s="206"/>
      <c r="M1119" s="207"/>
      <c r="N1119" s="208"/>
      <c r="O1119" s="208"/>
      <c r="P1119" s="208"/>
      <c r="Q1119" s="208"/>
      <c r="R1119" s="208"/>
      <c r="S1119" s="208"/>
      <c r="T1119" s="208"/>
      <c r="U1119" s="209"/>
      <c r="AT1119" s="210" t="s">
        <v>221</v>
      </c>
      <c r="AU1119" s="210" t="s">
        <v>80</v>
      </c>
      <c r="AV1119" s="13" t="s">
        <v>76</v>
      </c>
      <c r="AW1119" s="13" t="s">
        <v>33</v>
      </c>
      <c r="AX1119" s="13" t="s">
        <v>71</v>
      </c>
      <c r="AY1119" s="210" t="s">
        <v>208</v>
      </c>
    </row>
    <row r="1120" spans="1:65" s="14" customFormat="1" ht="11.25">
      <c r="B1120" s="211"/>
      <c r="C1120" s="212"/>
      <c r="D1120" s="194" t="s">
        <v>221</v>
      </c>
      <c r="E1120" s="213" t="s">
        <v>18</v>
      </c>
      <c r="F1120" s="214" t="s">
        <v>89</v>
      </c>
      <c r="G1120" s="212"/>
      <c r="H1120" s="215">
        <v>4</v>
      </c>
      <c r="I1120" s="216"/>
      <c r="J1120" s="212"/>
      <c r="K1120" s="212"/>
      <c r="L1120" s="217"/>
      <c r="M1120" s="218"/>
      <c r="N1120" s="219"/>
      <c r="O1120" s="219"/>
      <c r="P1120" s="219"/>
      <c r="Q1120" s="219"/>
      <c r="R1120" s="219"/>
      <c r="S1120" s="219"/>
      <c r="T1120" s="219"/>
      <c r="U1120" s="220"/>
      <c r="AT1120" s="221" t="s">
        <v>221</v>
      </c>
      <c r="AU1120" s="221" t="s">
        <v>80</v>
      </c>
      <c r="AV1120" s="14" t="s">
        <v>80</v>
      </c>
      <c r="AW1120" s="14" t="s">
        <v>33</v>
      </c>
      <c r="AX1120" s="14" t="s">
        <v>71</v>
      </c>
      <c r="AY1120" s="221" t="s">
        <v>208</v>
      </c>
    </row>
    <row r="1121" spans="1:65" s="16" customFormat="1" ht="11.25">
      <c r="B1121" s="233"/>
      <c r="C1121" s="234"/>
      <c r="D1121" s="194" t="s">
        <v>221</v>
      </c>
      <c r="E1121" s="235" t="s">
        <v>18</v>
      </c>
      <c r="F1121" s="236" t="s">
        <v>247</v>
      </c>
      <c r="G1121" s="234"/>
      <c r="H1121" s="237">
        <v>6</v>
      </c>
      <c r="I1121" s="238"/>
      <c r="J1121" s="234"/>
      <c r="K1121" s="234"/>
      <c r="L1121" s="239"/>
      <c r="M1121" s="240"/>
      <c r="N1121" s="241"/>
      <c r="O1121" s="241"/>
      <c r="P1121" s="241"/>
      <c r="Q1121" s="241"/>
      <c r="R1121" s="241"/>
      <c r="S1121" s="241"/>
      <c r="T1121" s="241"/>
      <c r="U1121" s="242"/>
      <c r="AT1121" s="243" t="s">
        <v>221</v>
      </c>
      <c r="AU1121" s="243" t="s">
        <v>80</v>
      </c>
      <c r="AV1121" s="16" t="s">
        <v>89</v>
      </c>
      <c r="AW1121" s="16" t="s">
        <v>33</v>
      </c>
      <c r="AX1121" s="16" t="s">
        <v>76</v>
      </c>
      <c r="AY1121" s="243" t="s">
        <v>208</v>
      </c>
    </row>
    <row r="1122" spans="1:65" s="2" customFormat="1" ht="24.2" customHeight="1">
      <c r="A1122" s="38"/>
      <c r="B1122" s="39"/>
      <c r="C1122" s="182" t="s">
        <v>2008</v>
      </c>
      <c r="D1122" s="182" t="s">
        <v>212</v>
      </c>
      <c r="E1122" s="183" t="s">
        <v>2009</v>
      </c>
      <c r="F1122" s="184" t="s">
        <v>2010</v>
      </c>
      <c r="G1122" s="185" t="s">
        <v>1974</v>
      </c>
      <c r="H1122" s="186">
        <v>2</v>
      </c>
      <c r="I1122" s="187"/>
      <c r="J1122" s="186">
        <f>ROUND(I1122*H1122,2)</f>
        <v>0</v>
      </c>
      <c r="K1122" s="184" t="s">
        <v>18</v>
      </c>
      <c r="L1122" s="43"/>
      <c r="M1122" s="188" t="s">
        <v>18</v>
      </c>
      <c r="N1122" s="189" t="s">
        <v>42</v>
      </c>
      <c r="O1122" s="68"/>
      <c r="P1122" s="190">
        <f>O1122*H1122</f>
        <v>0</v>
      </c>
      <c r="Q1122" s="190">
        <v>0</v>
      </c>
      <c r="R1122" s="190">
        <f>Q1122*H1122</f>
        <v>0</v>
      </c>
      <c r="S1122" s="190">
        <v>0</v>
      </c>
      <c r="T1122" s="190">
        <f>S1122*H1122</f>
        <v>0</v>
      </c>
      <c r="U1122" s="191" t="s">
        <v>18</v>
      </c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R1122" s="192" t="s">
        <v>343</v>
      </c>
      <c r="AT1122" s="192" t="s">
        <v>212</v>
      </c>
      <c r="AU1122" s="192" t="s">
        <v>80</v>
      </c>
      <c r="AY1122" s="21" t="s">
        <v>208</v>
      </c>
      <c r="BE1122" s="193">
        <f>IF(N1122="základní",J1122,0)</f>
        <v>0</v>
      </c>
      <c r="BF1122" s="193">
        <f>IF(N1122="snížená",J1122,0)</f>
        <v>0</v>
      </c>
      <c r="BG1122" s="193">
        <f>IF(N1122="zákl. přenesená",J1122,0)</f>
        <v>0</v>
      </c>
      <c r="BH1122" s="193">
        <f>IF(N1122="sníž. přenesená",J1122,0)</f>
        <v>0</v>
      </c>
      <c r="BI1122" s="193">
        <f>IF(N1122="nulová",J1122,0)</f>
        <v>0</v>
      </c>
      <c r="BJ1122" s="21" t="s">
        <v>76</v>
      </c>
      <c r="BK1122" s="193">
        <f>ROUND(I1122*H1122,2)</f>
        <v>0</v>
      </c>
      <c r="BL1122" s="21" t="s">
        <v>343</v>
      </c>
      <c r="BM1122" s="192" t="s">
        <v>2011</v>
      </c>
    </row>
    <row r="1123" spans="1:65" s="2" customFormat="1" ht="11.25">
      <c r="A1123" s="38"/>
      <c r="B1123" s="39"/>
      <c r="C1123" s="40"/>
      <c r="D1123" s="194" t="s">
        <v>217</v>
      </c>
      <c r="E1123" s="40"/>
      <c r="F1123" s="195" t="s">
        <v>2010</v>
      </c>
      <c r="G1123" s="40"/>
      <c r="H1123" s="40"/>
      <c r="I1123" s="196"/>
      <c r="J1123" s="40"/>
      <c r="K1123" s="40"/>
      <c r="L1123" s="43"/>
      <c r="M1123" s="197"/>
      <c r="N1123" s="198"/>
      <c r="O1123" s="68"/>
      <c r="P1123" s="68"/>
      <c r="Q1123" s="68"/>
      <c r="R1123" s="68"/>
      <c r="S1123" s="68"/>
      <c r="T1123" s="68"/>
      <c r="U1123" s="69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T1123" s="21" t="s">
        <v>217</v>
      </c>
      <c r="AU1123" s="21" t="s">
        <v>80</v>
      </c>
    </row>
    <row r="1124" spans="1:65" s="2" customFormat="1" ht="175.5">
      <c r="A1124" s="38"/>
      <c r="B1124" s="39"/>
      <c r="C1124" s="40"/>
      <c r="D1124" s="194" t="s">
        <v>703</v>
      </c>
      <c r="E1124" s="40"/>
      <c r="F1124" s="244" t="s">
        <v>2012</v>
      </c>
      <c r="G1124" s="40"/>
      <c r="H1124" s="40"/>
      <c r="I1124" s="196"/>
      <c r="J1124" s="40"/>
      <c r="K1124" s="40"/>
      <c r="L1124" s="43"/>
      <c r="M1124" s="197"/>
      <c r="N1124" s="198"/>
      <c r="O1124" s="68"/>
      <c r="P1124" s="68"/>
      <c r="Q1124" s="68"/>
      <c r="R1124" s="68"/>
      <c r="S1124" s="68"/>
      <c r="T1124" s="68"/>
      <c r="U1124" s="69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T1124" s="21" t="s">
        <v>703</v>
      </c>
      <c r="AU1124" s="21" t="s">
        <v>80</v>
      </c>
    </row>
    <row r="1125" spans="1:65" s="13" customFormat="1" ht="11.25">
      <c r="B1125" s="201"/>
      <c r="C1125" s="202"/>
      <c r="D1125" s="194" t="s">
        <v>221</v>
      </c>
      <c r="E1125" s="203" t="s">
        <v>18</v>
      </c>
      <c r="F1125" s="204" t="s">
        <v>1506</v>
      </c>
      <c r="G1125" s="202"/>
      <c r="H1125" s="203" t="s">
        <v>18</v>
      </c>
      <c r="I1125" s="205"/>
      <c r="J1125" s="202"/>
      <c r="K1125" s="202"/>
      <c r="L1125" s="206"/>
      <c r="M1125" s="207"/>
      <c r="N1125" s="208"/>
      <c r="O1125" s="208"/>
      <c r="P1125" s="208"/>
      <c r="Q1125" s="208"/>
      <c r="R1125" s="208"/>
      <c r="S1125" s="208"/>
      <c r="T1125" s="208"/>
      <c r="U1125" s="209"/>
      <c r="AT1125" s="210" t="s">
        <v>221</v>
      </c>
      <c r="AU1125" s="210" t="s">
        <v>80</v>
      </c>
      <c r="AV1125" s="13" t="s">
        <v>76</v>
      </c>
      <c r="AW1125" s="13" t="s">
        <v>33</v>
      </c>
      <c r="AX1125" s="13" t="s">
        <v>71</v>
      </c>
      <c r="AY1125" s="210" t="s">
        <v>208</v>
      </c>
    </row>
    <row r="1126" spans="1:65" s="13" customFormat="1" ht="11.25">
      <c r="B1126" s="201"/>
      <c r="C1126" s="202"/>
      <c r="D1126" s="194" t="s">
        <v>221</v>
      </c>
      <c r="E1126" s="203" t="s">
        <v>18</v>
      </c>
      <c r="F1126" s="204" t="s">
        <v>1503</v>
      </c>
      <c r="G1126" s="202"/>
      <c r="H1126" s="203" t="s">
        <v>18</v>
      </c>
      <c r="I1126" s="205"/>
      <c r="J1126" s="202"/>
      <c r="K1126" s="202"/>
      <c r="L1126" s="206"/>
      <c r="M1126" s="207"/>
      <c r="N1126" s="208"/>
      <c r="O1126" s="208"/>
      <c r="P1126" s="208"/>
      <c r="Q1126" s="208"/>
      <c r="R1126" s="208"/>
      <c r="S1126" s="208"/>
      <c r="T1126" s="208"/>
      <c r="U1126" s="209"/>
      <c r="AT1126" s="210" t="s">
        <v>221</v>
      </c>
      <c r="AU1126" s="210" t="s">
        <v>80</v>
      </c>
      <c r="AV1126" s="13" t="s">
        <v>76</v>
      </c>
      <c r="AW1126" s="13" t="s">
        <v>33</v>
      </c>
      <c r="AX1126" s="13" t="s">
        <v>71</v>
      </c>
      <c r="AY1126" s="210" t="s">
        <v>208</v>
      </c>
    </row>
    <row r="1127" spans="1:65" s="14" customFormat="1" ht="11.25">
      <c r="B1127" s="211"/>
      <c r="C1127" s="212"/>
      <c r="D1127" s="194" t="s">
        <v>221</v>
      </c>
      <c r="E1127" s="213" t="s">
        <v>18</v>
      </c>
      <c r="F1127" s="214" t="s">
        <v>80</v>
      </c>
      <c r="G1127" s="212"/>
      <c r="H1127" s="215">
        <v>2</v>
      </c>
      <c r="I1127" s="216"/>
      <c r="J1127" s="212"/>
      <c r="K1127" s="212"/>
      <c r="L1127" s="217"/>
      <c r="M1127" s="218"/>
      <c r="N1127" s="219"/>
      <c r="O1127" s="219"/>
      <c r="P1127" s="219"/>
      <c r="Q1127" s="219"/>
      <c r="R1127" s="219"/>
      <c r="S1127" s="219"/>
      <c r="T1127" s="219"/>
      <c r="U1127" s="220"/>
      <c r="AT1127" s="221" t="s">
        <v>221</v>
      </c>
      <c r="AU1127" s="221" t="s">
        <v>80</v>
      </c>
      <c r="AV1127" s="14" t="s">
        <v>80</v>
      </c>
      <c r="AW1127" s="14" t="s">
        <v>33</v>
      </c>
      <c r="AX1127" s="14" t="s">
        <v>71</v>
      </c>
      <c r="AY1127" s="221" t="s">
        <v>208</v>
      </c>
    </row>
    <row r="1128" spans="1:65" s="16" customFormat="1" ht="11.25">
      <c r="B1128" s="233"/>
      <c r="C1128" s="234"/>
      <c r="D1128" s="194" t="s">
        <v>221</v>
      </c>
      <c r="E1128" s="235" t="s">
        <v>18</v>
      </c>
      <c r="F1128" s="236" t="s">
        <v>247</v>
      </c>
      <c r="G1128" s="234"/>
      <c r="H1128" s="237">
        <v>2</v>
      </c>
      <c r="I1128" s="238"/>
      <c r="J1128" s="234"/>
      <c r="K1128" s="234"/>
      <c r="L1128" s="239"/>
      <c r="M1128" s="240"/>
      <c r="N1128" s="241"/>
      <c r="O1128" s="241"/>
      <c r="P1128" s="241"/>
      <c r="Q1128" s="241"/>
      <c r="R1128" s="241"/>
      <c r="S1128" s="241"/>
      <c r="T1128" s="241"/>
      <c r="U1128" s="242"/>
      <c r="AT1128" s="243" t="s">
        <v>221</v>
      </c>
      <c r="AU1128" s="243" t="s">
        <v>80</v>
      </c>
      <c r="AV1128" s="16" t="s">
        <v>89</v>
      </c>
      <c r="AW1128" s="16" t="s">
        <v>33</v>
      </c>
      <c r="AX1128" s="16" t="s">
        <v>76</v>
      </c>
      <c r="AY1128" s="243" t="s">
        <v>208</v>
      </c>
    </row>
    <row r="1129" spans="1:65" s="2" customFormat="1" ht="24.2" customHeight="1">
      <c r="A1129" s="38"/>
      <c r="B1129" s="39"/>
      <c r="C1129" s="182" t="s">
        <v>2013</v>
      </c>
      <c r="D1129" s="182" t="s">
        <v>212</v>
      </c>
      <c r="E1129" s="183" t="s">
        <v>2014</v>
      </c>
      <c r="F1129" s="184" t="s">
        <v>2015</v>
      </c>
      <c r="G1129" s="185" t="s">
        <v>1974</v>
      </c>
      <c r="H1129" s="186">
        <v>3</v>
      </c>
      <c r="I1129" s="187"/>
      <c r="J1129" s="186">
        <f>ROUND(I1129*H1129,2)</f>
        <v>0</v>
      </c>
      <c r="K1129" s="184" t="s">
        <v>18</v>
      </c>
      <c r="L1129" s="43"/>
      <c r="M1129" s="188" t="s">
        <v>18</v>
      </c>
      <c r="N1129" s="189" t="s">
        <v>42</v>
      </c>
      <c r="O1129" s="68"/>
      <c r="P1129" s="190">
        <f>O1129*H1129</f>
        <v>0</v>
      </c>
      <c r="Q1129" s="190">
        <v>0</v>
      </c>
      <c r="R1129" s="190">
        <f>Q1129*H1129</f>
        <v>0</v>
      </c>
      <c r="S1129" s="190">
        <v>0</v>
      </c>
      <c r="T1129" s="190">
        <f>S1129*H1129</f>
        <v>0</v>
      </c>
      <c r="U1129" s="191" t="s">
        <v>18</v>
      </c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R1129" s="192" t="s">
        <v>343</v>
      </c>
      <c r="AT1129" s="192" t="s">
        <v>212</v>
      </c>
      <c r="AU1129" s="192" t="s">
        <v>80</v>
      </c>
      <c r="AY1129" s="21" t="s">
        <v>208</v>
      </c>
      <c r="BE1129" s="193">
        <f>IF(N1129="základní",J1129,0)</f>
        <v>0</v>
      </c>
      <c r="BF1129" s="193">
        <f>IF(N1129="snížená",J1129,0)</f>
        <v>0</v>
      </c>
      <c r="BG1129" s="193">
        <f>IF(N1129="zákl. přenesená",J1129,0)</f>
        <v>0</v>
      </c>
      <c r="BH1129" s="193">
        <f>IF(N1129="sníž. přenesená",J1129,0)</f>
        <v>0</v>
      </c>
      <c r="BI1129" s="193">
        <f>IF(N1129="nulová",J1129,0)</f>
        <v>0</v>
      </c>
      <c r="BJ1129" s="21" t="s">
        <v>76</v>
      </c>
      <c r="BK1129" s="193">
        <f>ROUND(I1129*H1129,2)</f>
        <v>0</v>
      </c>
      <c r="BL1129" s="21" t="s">
        <v>343</v>
      </c>
      <c r="BM1129" s="192" t="s">
        <v>2016</v>
      </c>
    </row>
    <row r="1130" spans="1:65" s="2" customFormat="1" ht="11.25">
      <c r="A1130" s="38"/>
      <c r="B1130" s="39"/>
      <c r="C1130" s="40"/>
      <c r="D1130" s="194" t="s">
        <v>217</v>
      </c>
      <c r="E1130" s="40"/>
      <c r="F1130" s="195" t="s">
        <v>2015</v>
      </c>
      <c r="G1130" s="40"/>
      <c r="H1130" s="40"/>
      <c r="I1130" s="196"/>
      <c r="J1130" s="40"/>
      <c r="K1130" s="40"/>
      <c r="L1130" s="43"/>
      <c r="M1130" s="197"/>
      <c r="N1130" s="198"/>
      <c r="O1130" s="68"/>
      <c r="P1130" s="68"/>
      <c r="Q1130" s="68"/>
      <c r="R1130" s="68"/>
      <c r="S1130" s="68"/>
      <c r="T1130" s="68"/>
      <c r="U1130" s="69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T1130" s="21" t="s">
        <v>217</v>
      </c>
      <c r="AU1130" s="21" t="s">
        <v>80</v>
      </c>
    </row>
    <row r="1131" spans="1:65" s="2" customFormat="1" ht="185.25">
      <c r="A1131" s="38"/>
      <c r="B1131" s="39"/>
      <c r="C1131" s="40"/>
      <c r="D1131" s="194" t="s">
        <v>703</v>
      </c>
      <c r="E1131" s="40"/>
      <c r="F1131" s="244" t="s">
        <v>2017</v>
      </c>
      <c r="G1131" s="40"/>
      <c r="H1131" s="40"/>
      <c r="I1131" s="196"/>
      <c r="J1131" s="40"/>
      <c r="K1131" s="40"/>
      <c r="L1131" s="43"/>
      <c r="M1131" s="197"/>
      <c r="N1131" s="198"/>
      <c r="O1131" s="68"/>
      <c r="P1131" s="68"/>
      <c r="Q1131" s="68"/>
      <c r="R1131" s="68"/>
      <c r="S1131" s="68"/>
      <c r="T1131" s="68"/>
      <c r="U1131" s="69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T1131" s="21" t="s">
        <v>703</v>
      </c>
      <c r="AU1131" s="21" t="s">
        <v>80</v>
      </c>
    </row>
    <row r="1132" spans="1:65" s="13" customFormat="1" ht="11.25">
      <c r="B1132" s="201"/>
      <c r="C1132" s="202"/>
      <c r="D1132" s="194" t="s">
        <v>221</v>
      </c>
      <c r="E1132" s="203" t="s">
        <v>18</v>
      </c>
      <c r="F1132" s="204" t="s">
        <v>2018</v>
      </c>
      <c r="G1132" s="202"/>
      <c r="H1132" s="203" t="s">
        <v>18</v>
      </c>
      <c r="I1132" s="205"/>
      <c r="J1132" s="202"/>
      <c r="K1132" s="202"/>
      <c r="L1132" s="206"/>
      <c r="M1132" s="207"/>
      <c r="N1132" s="208"/>
      <c r="O1132" s="208"/>
      <c r="P1132" s="208"/>
      <c r="Q1132" s="208"/>
      <c r="R1132" s="208"/>
      <c r="S1132" s="208"/>
      <c r="T1132" s="208"/>
      <c r="U1132" s="209"/>
      <c r="AT1132" s="210" t="s">
        <v>221</v>
      </c>
      <c r="AU1132" s="210" t="s">
        <v>80</v>
      </c>
      <c r="AV1132" s="13" t="s">
        <v>76</v>
      </c>
      <c r="AW1132" s="13" t="s">
        <v>33</v>
      </c>
      <c r="AX1132" s="13" t="s">
        <v>71</v>
      </c>
      <c r="AY1132" s="210" t="s">
        <v>208</v>
      </c>
    </row>
    <row r="1133" spans="1:65" s="13" customFormat="1" ht="11.25">
      <c r="B1133" s="201"/>
      <c r="C1133" s="202"/>
      <c r="D1133" s="194" t="s">
        <v>221</v>
      </c>
      <c r="E1133" s="203" t="s">
        <v>18</v>
      </c>
      <c r="F1133" s="204" t="s">
        <v>1496</v>
      </c>
      <c r="G1133" s="202"/>
      <c r="H1133" s="203" t="s">
        <v>18</v>
      </c>
      <c r="I1133" s="205"/>
      <c r="J1133" s="202"/>
      <c r="K1133" s="202"/>
      <c r="L1133" s="206"/>
      <c r="M1133" s="207"/>
      <c r="N1133" s="208"/>
      <c r="O1133" s="208"/>
      <c r="P1133" s="208"/>
      <c r="Q1133" s="208"/>
      <c r="R1133" s="208"/>
      <c r="S1133" s="208"/>
      <c r="T1133" s="208"/>
      <c r="U1133" s="209"/>
      <c r="AT1133" s="210" t="s">
        <v>221</v>
      </c>
      <c r="AU1133" s="210" t="s">
        <v>80</v>
      </c>
      <c r="AV1133" s="13" t="s">
        <v>76</v>
      </c>
      <c r="AW1133" s="13" t="s">
        <v>33</v>
      </c>
      <c r="AX1133" s="13" t="s">
        <v>71</v>
      </c>
      <c r="AY1133" s="210" t="s">
        <v>208</v>
      </c>
    </row>
    <row r="1134" spans="1:65" s="14" customFormat="1" ht="11.25">
      <c r="B1134" s="211"/>
      <c r="C1134" s="212"/>
      <c r="D1134" s="194" t="s">
        <v>221</v>
      </c>
      <c r="E1134" s="213" t="s">
        <v>18</v>
      </c>
      <c r="F1134" s="214" t="s">
        <v>80</v>
      </c>
      <c r="G1134" s="212"/>
      <c r="H1134" s="215">
        <v>2</v>
      </c>
      <c r="I1134" s="216"/>
      <c r="J1134" s="212"/>
      <c r="K1134" s="212"/>
      <c r="L1134" s="217"/>
      <c r="M1134" s="218"/>
      <c r="N1134" s="219"/>
      <c r="O1134" s="219"/>
      <c r="P1134" s="219"/>
      <c r="Q1134" s="219"/>
      <c r="R1134" s="219"/>
      <c r="S1134" s="219"/>
      <c r="T1134" s="219"/>
      <c r="U1134" s="220"/>
      <c r="AT1134" s="221" t="s">
        <v>221</v>
      </c>
      <c r="AU1134" s="221" t="s">
        <v>80</v>
      </c>
      <c r="AV1134" s="14" t="s">
        <v>80</v>
      </c>
      <c r="AW1134" s="14" t="s">
        <v>33</v>
      </c>
      <c r="AX1134" s="14" t="s">
        <v>71</v>
      </c>
      <c r="AY1134" s="221" t="s">
        <v>208</v>
      </c>
    </row>
    <row r="1135" spans="1:65" s="13" customFormat="1" ht="11.25">
      <c r="B1135" s="201"/>
      <c r="C1135" s="202"/>
      <c r="D1135" s="194" t="s">
        <v>221</v>
      </c>
      <c r="E1135" s="203" t="s">
        <v>18</v>
      </c>
      <c r="F1135" s="204" t="s">
        <v>1505</v>
      </c>
      <c r="G1135" s="202"/>
      <c r="H1135" s="203" t="s">
        <v>18</v>
      </c>
      <c r="I1135" s="205"/>
      <c r="J1135" s="202"/>
      <c r="K1135" s="202"/>
      <c r="L1135" s="206"/>
      <c r="M1135" s="207"/>
      <c r="N1135" s="208"/>
      <c r="O1135" s="208"/>
      <c r="P1135" s="208"/>
      <c r="Q1135" s="208"/>
      <c r="R1135" s="208"/>
      <c r="S1135" s="208"/>
      <c r="T1135" s="208"/>
      <c r="U1135" s="209"/>
      <c r="AT1135" s="210" t="s">
        <v>221</v>
      </c>
      <c r="AU1135" s="210" t="s">
        <v>80</v>
      </c>
      <c r="AV1135" s="13" t="s">
        <v>76</v>
      </c>
      <c r="AW1135" s="13" t="s">
        <v>33</v>
      </c>
      <c r="AX1135" s="13" t="s">
        <v>71</v>
      </c>
      <c r="AY1135" s="210" t="s">
        <v>208</v>
      </c>
    </row>
    <row r="1136" spans="1:65" s="14" customFormat="1" ht="11.25">
      <c r="B1136" s="211"/>
      <c r="C1136" s="212"/>
      <c r="D1136" s="194" t="s">
        <v>221</v>
      </c>
      <c r="E1136" s="213" t="s">
        <v>18</v>
      </c>
      <c r="F1136" s="214" t="s">
        <v>76</v>
      </c>
      <c r="G1136" s="212"/>
      <c r="H1136" s="215">
        <v>1</v>
      </c>
      <c r="I1136" s="216"/>
      <c r="J1136" s="212"/>
      <c r="K1136" s="212"/>
      <c r="L1136" s="217"/>
      <c r="M1136" s="218"/>
      <c r="N1136" s="219"/>
      <c r="O1136" s="219"/>
      <c r="P1136" s="219"/>
      <c r="Q1136" s="219"/>
      <c r="R1136" s="219"/>
      <c r="S1136" s="219"/>
      <c r="T1136" s="219"/>
      <c r="U1136" s="220"/>
      <c r="AT1136" s="221" t="s">
        <v>221</v>
      </c>
      <c r="AU1136" s="221" t="s">
        <v>80</v>
      </c>
      <c r="AV1136" s="14" t="s">
        <v>80</v>
      </c>
      <c r="AW1136" s="14" t="s">
        <v>33</v>
      </c>
      <c r="AX1136" s="14" t="s">
        <v>71</v>
      </c>
      <c r="AY1136" s="221" t="s">
        <v>208</v>
      </c>
    </row>
    <row r="1137" spans="1:65" s="16" customFormat="1" ht="11.25">
      <c r="B1137" s="233"/>
      <c r="C1137" s="234"/>
      <c r="D1137" s="194" t="s">
        <v>221</v>
      </c>
      <c r="E1137" s="235" t="s">
        <v>18</v>
      </c>
      <c r="F1137" s="236" t="s">
        <v>247</v>
      </c>
      <c r="G1137" s="234"/>
      <c r="H1137" s="237">
        <v>3</v>
      </c>
      <c r="I1137" s="238"/>
      <c r="J1137" s="234"/>
      <c r="K1137" s="234"/>
      <c r="L1137" s="239"/>
      <c r="M1137" s="240"/>
      <c r="N1137" s="241"/>
      <c r="O1137" s="241"/>
      <c r="P1137" s="241"/>
      <c r="Q1137" s="241"/>
      <c r="R1137" s="241"/>
      <c r="S1137" s="241"/>
      <c r="T1137" s="241"/>
      <c r="U1137" s="242"/>
      <c r="AT1137" s="243" t="s">
        <v>221</v>
      </c>
      <c r="AU1137" s="243" t="s">
        <v>80</v>
      </c>
      <c r="AV1137" s="16" t="s">
        <v>89</v>
      </c>
      <c r="AW1137" s="16" t="s">
        <v>33</v>
      </c>
      <c r="AX1137" s="16" t="s">
        <v>76</v>
      </c>
      <c r="AY1137" s="243" t="s">
        <v>208</v>
      </c>
    </row>
    <row r="1138" spans="1:65" s="2" customFormat="1" ht="24.2" customHeight="1">
      <c r="A1138" s="38"/>
      <c r="B1138" s="39"/>
      <c r="C1138" s="182" t="s">
        <v>2019</v>
      </c>
      <c r="D1138" s="182" t="s">
        <v>212</v>
      </c>
      <c r="E1138" s="183" t="s">
        <v>2020</v>
      </c>
      <c r="F1138" s="184" t="s">
        <v>2021</v>
      </c>
      <c r="G1138" s="185" t="s">
        <v>1974</v>
      </c>
      <c r="H1138" s="186">
        <v>2</v>
      </c>
      <c r="I1138" s="187"/>
      <c r="J1138" s="186">
        <f>ROUND(I1138*H1138,2)</f>
        <v>0</v>
      </c>
      <c r="K1138" s="184" t="s">
        <v>18</v>
      </c>
      <c r="L1138" s="43"/>
      <c r="M1138" s="188" t="s">
        <v>18</v>
      </c>
      <c r="N1138" s="189" t="s">
        <v>42</v>
      </c>
      <c r="O1138" s="68"/>
      <c r="P1138" s="190">
        <f>O1138*H1138</f>
        <v>0</v>
      </c>
      <c r="Q1138" s="190">
        <v>0</v>
      </c>
      <c r="R1138" s="190">
        <f>Q1138*H1138</f>
        <v>0</v>
      </c>
      <c r="S1138" s="190">
        <v>0</v>
      </c>
      <c r="T1138" s="190">
        <f>S1138*H1138</f>
        <v>0</v>
      </c>
      <c r="U1138" s="191" t="s">
        <v>18</v>
      </c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R1138" s="192" t="s">
        <v>343</v>
      </c>
      <c r="AT1138" s="192" t="s">
        <v>212</v>
      </c>
      <c r="AU1138" s="192" t="s">
        <v>80</v>
      </c>
      <c r="AY1138" s="21" t="s">
        <v>208</v>
      </c>
      <c r="BE1138" s="193">
        <f>IF(N1138="základní",J1138,0)</f>
        <v>0</v>
      </c>
      <c r="BF1138" s="193">
        <f>IF(N1138="snížená",J1138,0)</f>
        <v>0</v>
      </c>
      <c r="BG1138" s="193">
        <f>IF(N1138="zákl. přenesená",J1138,0)</f>
        <v>0</v>
      </c>
      <c r="BH1138" s="193">
        <f>IF(N1138="sníž. přenesená",J1138,0)</f>
        <v>0</v>
      </c>
      <c r="BI1138" s="193">
        <f>IF(N1138="nulová",J1138,0)</f>
        <v>0</v>
      </c>
      <c r="BJ1138" s="21" t="s">
        <v>76</v>
      </c>
      <c r="BK1138" s="193">
        <f>ROUND(I1138*H1138,2)</f>
        <v>0</v>
      </c>
      <c r="BL1138" s="21" t="s">
        <v>343</v>
      </c>
      <c r="BM1138" s="192" t="s">
        <v>2022</v>
      </c>
    </row>
    <row r="1139" spans="1:65" s="2" customFormat="1" ht="11.25">
      <c r="A1139" s="38"/>
      <c r="B1139" s="39"/>
      <c r="C1139" s="40"/>
      <c r="D1139" s="194" t="s">
        <v>217</v>
      </c>
      <c r="E1139" s="40"/>
      <c r="F1139" s="195" t="s">
        <v>2021</v>
      </c>
      <c r="G1139" s="40"/>
      <c r="H1139" s="40"/>
      <c r="I1139" s="196"/>
      <c r="J1139" s="40"/>
      <c r="K1139" s="40"/>
      <c r="L1139" s="43"/>
      <c r="M1139" s="197"/>
      <c r="N1139" s="198"/>
      <c r="O1139" s="68"/>
      <c r="P1139" s="68"/>
      <c r="Q1139" s="68"/>
      <c r="R1139" s="68"/>
      <c r="S1139" s="68"/>
      <c r="T1139" s="68"/>
      <c r="U1139" s="69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T1139" s="21" t="s">
        <v>217</v>
      </c>
      <c r="AU1139" s="21" t="s">
        <v>80</v>
      </c>
    </row>
    <row r="1140" spans="1:65" s="2" customFormat="1" ht="185.25">
      <c r="A1140" s="38"/>
      <c r="B1140" s="39"/>
      <c r="C1140" s="40"/>
      <c r="D1140" s="194" t="s">
        <v>703</v>
      </c>
      <c r="E1140" s="40"/>
      <c r="F1140" s="244" t="s">
        <v>2023</v>
      </c>
      <c r="G1140" s="40"/>
      <c r="H1140" s="40"/>
      <c r="I1140" s="196"/>
      <c r="J1140" s="40"/>
      <c r="K1140" s="40"/>
      <c r="L1140" s="43"/>
      <c r="M1140" s="197"/>
      <c r="N1140" s="198"/>
      <c r="O1140" s="68"/>
      <c r="P1140" s="68"/>
      <c r="Q1140" s="68"/>
      <c r="R1140" s="68"/>
      <c r="S1140" s="68"/>
      <c r="T1140" s="68"/>
      <c r="U1140" s="69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T1140" s="21" t="s">
        <v>703</v>
      </c>
      <c r="AU1140" s="21" t="s">
        <v>80</v>
      </c>
    </row>
    <row r="1141" spans="1:65" s="13" customFormat="1" ht="11.25">
      <c r="B1141" s="201"/>
      <c r="C1141" s="202"/>
      <c r="D1141" s="194" t="s">
        <v>221</v>
      </c>
      <c r="E1141" s="203" t="s">
        <v>18</v>
      </c>
      <c r="F1141" s="204" t="s">
        <v>1528</v>
      </c>
      <c r="G1141" s="202"/>
      <c r="H1141" s="203" t="s">
        <v>18</v>
      </c>
      <c r="I1141" s="205"/>
      <c r="J1141" s="202"/>
      <c r="K1141" s="202"/>
      <c r="L1141" s="206"/>
      <c r="M1141" s="207"/>
      <c r="N1141" s="208"/>
      <c r="O1141" s="208"/>
      <c r="P1141" s="208"/>
      <c r="Q1141" s="208"/>
      <c r="R1141" s="208"/>
      <c r="S1141" s="208"/>
      <c r="T1141" s="208"/>
      <c r="U1141" s="209"/>
      <c r="AT1141" s="210" t="s">
        <v>221</v>
      </c>
      <c r="AU1141" s="210" t="s">
        <v>80</v>
      </c>
      <c r="AV1141" s="13" t="s">
        <v>76</v>
      </c>
      <c r="AW1141" s="13" t="s">
        <v>33</v>
      </c>
      <c r="AX1141" s="13" t="s">
        <v>71</v>
      </c>
      <c r="AY1141" s="210" t="s">
        <v>208</v>
      </c>
    </row>
    <row r="1142" spans="1:65" s="13" customFormat="1" ht="11.25">
      <c r="B1142" s="201"/>
      <c r="C1142" s="202"/>
      <c r="D1142" s="194" t="s">
        <v>221</v>
      </c>
      <c r="E1142" s="203" t="s">
        <v>18</v>
      </c>
      <c r="F1142" s="204" t="s">
        <v>1500</v>
      </c>
      <c r="G1142" s="202"/>
      <c r="H1142" s="203" t="s">
        <v>18</v>
      </c>
      <c r="I1142" s="205"/>
      <c r="J1142" s="202"/>
      <c r="K1142" s="202"/>
      <c r="L1142" s="206"/>
      <c r="M1142" s="207"/>
      <c r="N1142" s="208"/>
      <c r="O1142" s="208"/>
      <c r="P1142" s="208"/>
      <c r="Q1142" s="208"/>
      <c r="R1142" s="208"/>
      <c r="S1142" s="208"/>
      <c r="T1142" s="208"/>
      <c r="U1142" s="209"/>
      <c r="AT1142" s="210" t="s">
        <v>221</v>
      </c>
      <c r="AU1142" s="210" t="s">
        <v>80</v>
      </c>
      <c r="AV1142" s="13" t="s">
        <v>76</v>
      </c>
      <c r="AW1142" s="13" t="s">
        <v>33</v>
      </c>
      <c r="AX1142" s="13" t="s">
        <v>71</v>
      </c>
      <c r="AY1142" s="210" t="s">
        <v>208</v>
      </c>
    </row>
    <row r="1143" spans="1:65" s="14" customFormat="1" ht="11.25">
      <c r="B1143" s="211"/>
      <c r="C1143" s="212"/>
      <c r="D1143" s="194" t="s">
        <v>221</v>
      </c>
      <c r="E1143" s="213" t="s">
        <v>18</v>
      </c>
      <c r="F1143" s="214" t="s">
        <v>76</v>
      </c>
      <c r="G1143" s="212"/>
      <c r="H1143" s="215">
        <v>1</v>
      </c>
      <c r="I1143" s="216"/>
      <c r="J1143" s="212"/>
      <c r="K1143" s="212"/>
      <c r="L1143" s="217"/>
      <c r="M1143" s="218"/>
      <c r="N1143" s="219"/>
      <c r="O1143" s="219"/>
      <c r="P1143" s="219"/>
      <c r="Q1143" s="219"/>
      <c r="R1143" s="219"/>
      <c r="S1143" s="219"/>
      <c r="T1143" s="219"/>
      <c r="U1143" s="220"/>
      <c r="AT1143" s="221" t="s">
        <v>221</v>
      </c>
      <c r="AU1143" s="221" t="s">
        <v>80</v>
      </c>
      <c r="AV1143" s="14" t="s">
        <v>80</v>
      </c>
      <c r="AW1143" s="14" t="s">
        <v>33</v>
      </c>
      <c r="AX1143" s="14" t="s">
        <v>71</v>
      </c>
      <c r="AY1143" s="221" t="s">
        <v>208</v>
      </c>
    </row>
    <row r="1144" spans="1:65" s="13" customFormat="1" ht="11.25">
      <c r="B1144" s="201"/>
      <c r="C1144" s="202"/>
      <c r="D1144" s="194" t="s">
        <v>221</v>
      </c>
      <c r="E1144" s="203" t="s">
        <v>18</v>
      </c>
      <c r="F1144" s="204" t="s">
        <v>1505</v>
      </c>
      <c r="G1144" s="202"/>
      <c r="H1144" s="203" t="s">
        <v>18</v>
      </c>
      <c r="I1144" s="205"/>
      <c r="J1144" s="202"/>
      <c r="K1144" s="202"/>
      <c r="L1144" s="206"/>
      <c r="M1144" s="207"/>
      <c r="N1144" s="208"/>
      <c r="O1144" s="208"/>
      <c r="P1144" s="208"/>
      <c r="Q1144" s="208"/>
      <c r="R1144" s="208"/>
      <c r="S1144" s="208"/>
      <c r="T1144" s="208"/>
      <c r="U1144" s="209"/>
      <c r="AT1144" s="210" t="s">
        <v>221</v>
      </c>
      <c r="AU1144" s="210" t="s">
        <v>80</v>
      </c>
      <c r="AV1144" s="13" t="s">
        <v>76</v>
      </c>
      <c r="AW1144" s="13" t="s">
        <v>33</v>
      </c>
      <c r="AX1144" s="13" t="s">
        <v>71</v>
      </c>
      <c r="AY1144" s="210" t="s">
        <v>208</v>
      </c>
    </row>
    <row r="1145" spans="1:65" s="14" customFormat="1" ht="11.25">
      <c r="B1145" s="211"/>
      <c r="C1145" s="212"/>
      <c r="D1145" s="194" t="s">
        <v>221</v>
      </c>
      <c r="E1145" s="213" t="s">
        <v>18</v>
      </c>
      <c r="F1145" s="214" t="s">
        <v>76</v>
      </c>
      <c r="G1145" s="212"/>
      <c r="H1145" s="215">
        <v>1</v>
      </c>
      <c r="I1145" s="216"/>
      <c r="J1145" s="212"/>
      <c r="K1145" s="212"/>
      <c r="L1145" s="217"/>
      <c r="M1145" s="218"/>
      <c r="N1145" s="219"/>
      <c r="O1145" s="219"/>
      <c r="P1145" s="219"/>
      <c r="Q1145" s="219"/>
      <c r="R1145" s="219"/>
      <c r="S1145" s="219"/>
      <c r="T1145" s="219"/>
      <c r="U1145" s="220"/>
      <c r="AT1145" s="221" t="s">
        <v>221</v>
      </c>
      <c r="AU1145" s="221" t="s">
        <v>80</v>
      </c>
      <c r="AV1145" s="14" t="s">
        <v>80</v>
      </c>
      <c r="AW1145" s="14" t="s">
        <v>33</v>
      </c>
      <c r="AX1145" s="14" t="s">
        <v>71</v>
      </c>
      <c r="AY1145" s="221" t="s">
        <v>208</v>
      </c>
    </row>
    <row r="1146" spans="1:65" s="16" customFormat="1" ht="11.25">
      <c r="B1146" s="233"/>
      <c r="C1146" s="234"/>
      <c r="D1146" s="194" t="s">
        <v>221</v>
      </c>
      <c r="E1146" s="235" t="s">
        <v>18</v>
      </c>
      <c r="F1146" s="236" t="s">
        <v>247</v>
      </c>
      <c r="G1146" s="234"/>
      <c r="H1146" s="237">
        <v>2</v>
      </c>
      <c r="I1146" s="238"/>
      <c r="J1146" s="234"/>
      <c r="K1146" s="234"/>
      <c r="L1146" s="239"/>
      <c r="M1146" s="240"/>
      <c r="N1146" s="241"/>
      <c r="O1146" s="241"/>
      <c r="P1146" s="241"/>
      <c r="Q1146" s="241"/>
      <c r="R1146" s="241"/>
      <c r="S1146" s="241"/>
      <c r="T1146" s="241"/>
      <c r="U1146" s="242"/>
      <c r="AT1146" s="243" t="s">
        <v>221</v>
      </c>
      <c r="AU1146" s="243" t="s">
        <v>80</v>
      </c>
      <c r="AV1146" s="16" t="s">
        <v>89</v>
      </c>
      <c r="AW1146" s="16" t="s">
        <v>33</v>
      </c>
      <c r="AX1146" s="16" t="s">
        <v>76</v>
      </c>
      <c r="AY1146" s="243" t="s">
        <v>208</v>
      </c>
    </row>
    <row r="1147" spans="1:65" s="2" customFormat="1" ht="24.2" customHeight="1">
      <c r="A1147" s="38"/>
      <c r="B1147" s="39"/>
      <c r="C1147" s="182" t="s">
        <v>2024</v>
      </c>
      <c r="D1147" s="182" t="s">
        <v>212</v>
      </c>
      <c r="E1147" s="183" t="s">
        <v>2025</v>
      </c>
      <c r="F1147" s="184" t="s">
        <v>2026</v>
      </c>
      <c r="G1147" s="185" t="s">
        <v>1974</v>
      </c>
      <c r="H1147" s="186">
        <v>1</v>
      </c>
      <c r="I1147" s="187"/>
      <c r="J1147" s="186">
        <f>ROUND(I1147*H1147,2)</f>
        <v>0</v>
      </c>
      <c r="K1147" s="184" t="s">
        <v>18</v>
      </c>
      <c r="L1147" s="43"/>
      <c r="M1147" s="188" t="s">
        <v>18</v>
      </c>
      <c r="N1147" s="189" t="s">
        <v>42</v>
      </c>
      <c r="O1147" s="68"/>
      <c r="P1147" s="190">
        <f>O1147*H1147</f>
        <v>0</v>
      </c>
      <c r="Q1147" s="190">
        <v>0</v>
      </c>
      <c r="R1147" s="190">
        <f>Q1147*H1147</f>
        <v>0</v>
      </c>
      <c r="S1147" s="190">
        <v>0</v>
      </c>
      <c r="T1147" s="190">
        <f>S1147*H1147</f>
        <v>0</v>
      </c>
      <c r="U1147" s="191" t="s">
        <v>18</v>
      </c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R1147" s="192" t="s">
        <v>343</v>
      </c>
      <c r="AT1147" s="192" t="s">
        <v>212</v>
      </c>
      <c r="AU1147" s="192" t="s">
        <v>80</v>
      </c>
      <c r="AY1147" s="21" t="s">
        <v>208</v>
      </c>
      <c r="BE1147" s="193">
        <f>IF(N1147="základní",J1147,0)</f>
        <v>0</v>
      </c>
      <c r="BF1147" s="193">
        <f>IF(N1147="snížená",J1147,0)</f>
        <v>0</v>
      </c>
      <c r="BG1147" s="193">
        <f>IF(N1147="zákl. přenesená",J1147,0)</f>
        <v>0</v>
      </c>
      <c r="BH1147" s="193">
        <f>IF(N1147="sníž. přenesená",J1147,0)</f>
        <v>0</v>
      </c>
      <c r="BI1147" s="193">
        <f>IF(N1147="nulová",J1147,0)</f>
        <v>0</v>
      </c>
      <c r="BJ1147" s="21" t="s">
        <v>76</v>
      </c>
      <c r="BK1147" s="193">
        <f>ROUND(I1147*H1147,2)</f>
        <v>0</v>
      </c>
      <c r="BL1147" s="21" t="s">
        <v>343</v>
      </c>
      <c r="BM1147" s="192" t="s">
        <v>2027</v>
      </c>
    </row>
    <row r="1148" spans="1:65" s="2" customFormat="1" ht="11.25">
      <c r="A1148" s="38"/>
      <c r="B1148" s="39"/>
      <c r="C1148" s="40"/>
      <c r="D1148" s="194" t="s">
        <v>217</v>
      </c>
      <c r="E1148" s="40"/>
      <c r="F1148" s="195" t="s">
        <v>2026</v>
      </c>
      <c r="G1148" s="40"/>
      <c r="H1148" s="40"/>
      <c r="I1148" s="196"/>
      <c r="J1148" s="40"/>
      <c r="K1148" s="40"/>
      <c r="L1148" s="43"/>
      <c r="M1148" s="197"/>
      <c r="N1148" s="198"/>
      <c r="O1148" s="68"/>
      <c r="P1148" s="68"/>
      <c r="Q1148" s="68"/>
      <c r="R1148" s="68"/>
      <c r="S1148" s="68"/>
      <c r="T1148" s="68"/>
      <c r="U1148" s="69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T1148" s="21" t="s">
        <v>217</v>
      </c>
      <c r="AU1148" s="21" t="s">
        <v>80</v>
      </c>
    </row>
    <row r="1149" spans="1:65" s="2" customFormat="1" ht="175.5">
      <c r="A1149" s="38"/>
      <c r="B1149" s="39"/>
      <c r="C1149" s="40"/>
      <c r="D1149" s="194" t="s">
        <v>703</v>
      </c>
      <c r="E1149" s="40"/>
      <c r="F1149" s="244" t="s">
        <v>2028</v>
      </c>
      <c r="G1149" s="40"/>
      <c r="H1149" s="40"/>
      <c r="I1149" s="196"/>
      <c r="J1149" s="40"/>
      <c r="K1149" s="40"/>
      <c r="L1149" s="43"/>
      <c r="M1149" s="197"/>
      <c r="N1149" s="198"/>
      <c r="O1149" s="68"/>
      <c r="P1149" s="68"/>
      <c r="Q1149" s="68"/>
      <c r="R1149" s="68"/>
      <c r="S1149" s="68"/>
      <c r="T1149" s="68"/>
      <c r="U1149" s="69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T1149" s="21" t="s">
        <v>703</v>
      </c>
      <c r="AU1149" s="21" t="s">
        <v>80</v>
      </c>
    </row>
    <row r="1150" spans="1:65" s="13" customFormat="1" ht="11.25">
      <c r="B1150" s="201"/>
      <c r="C1150" s="202"/>
      <c r="D1150" s="194" t="s">
        <v>221</v>
      </c>
      <c r="E1150" s="203" t="s">
        <v>18</v>
      </c>
      <c r="F1150" s="204" t="s">
        <v>1537</v>
      </c>
      <c r="G1150" s="202"/>
      <c r="H1150" s="203" t="s">
        <v>18</v>
      </c>
      <c r="I1150" s="205"/>
      <c r="J1150" s="202"/>
      <c r="K1150" s="202"/>
      <c r="L1150" s="206"/>
      <c r="M1150" s="207"/>
      <c r="N1150" s="208"/>
      <c r="O1150" s="208"/>
      <c r="P1150" s="208"/>
      <c r="Q1150" s="208"/>
      <c r="R1150" s="208"/>
      <c r="S1150" s="208"/>
      <c r="T1150" s="208"/>
      <c r="U1150" s="209"/>
      <c r="AT1150" s="210" t="s">
        <v>221</v>
      </c>
      <c r="AU1150" s="210" t="s">
        <v>80</v>
      </c>
      <c r="AV1150" s="13" t="s">
        <v>76</v>
      </c>
      <c r="AW1150" s="13" t="s">
        <v>33</v>
      </c>
      <c r="AX1150" s="13" t="s">
        <v>71</v>
      </c>
      <c r="AY1150" s="210" t="s">
        <v>208</v>
      </c>
    </row>
    <row r="1151" spans="1:65" s="13" customFormat="1" ht="11.25">
      <c r="B1151" s="201"/>
      <c r="C1151" s="202"/>
      <c r="D1151" s="194" t="s">
        <v>221</v>
      </c>
      <c r="E1151" s="203" t="s">
        <v>18</v>
      </c>
      <c r="F1151" s="204" t="s">
        <v>1505</v>
      </c>
      <c r="G1151" s="202"/>
      <c r="H1151" s="203" t="s">
        <v>18</v>
      </c>
      <c r="I1151" s="205"/>
      <c r="J1151" s="202"/>
      <c r="K1151" s="202"/>
      <c r="L1151" s="206"/>
      <c r="M1151" s="207"/>
      <c r="N1151" s="208"/>
      <c r="O1151" s="208"/>
      <c r="P1151" s="208"/>
      <c r="Q1151" s="208"/>
      <c r="R1151" s="208"/>
      <c r="S1151" s="208"/>
      <c r="T1151" s="208"/>
      <c r="U1151" s="209"/>
      <c r="AT1151" s="210" t="s">
        <v>221</v>
      </c>
      <c r="AU1151" s="210" t="s">
        <v>80</v>
      </c>
      <c r="AV1151" s="13" t="s">
        <v>76</v>
      </c>
      <c r="AW1151" s="13" t="s">
        <v>33</v>
      </c>
      <c r="AX1151" s="13" t="s">
        <v>71</v>
      </c>
      <c r="AY1151" s="210" t="s">
        <v>208</v>
      </c>
    </row>
    <row r="1152" spans="1:65" s="14" customFormat="1" ht="11.25">
      <c r="B1152" s="211"/>
      <c r="C1152" s="212"/>
      <c r="D1152" s="194" t="s">
        <v>221</v>
      </c>
      <c r="E1152" s="213" t="s">
        <v>18</v>
      </c>
      <c r="F1152" s="214" t="s">
        <v>76</v>
      </c>
      <c r="G1152" s="212"/>
      <c r="H1152" s="215">
        <v>1</v>
      </c>
      <c r="I1152" s="216"/>
      <c r="J1152" s="212"/>
      <c r="K1152" s="212"/>
      <c r="L1152" s="217"/>
      <c r="M1152" s="218"/>
      <c r="N1152" s="219"/>
      <c r="O1152" s="219"/>
      <c r="P1152" s="219"/>
      <c r="Q1152" s="219"/>
      <c r="R1152" s="219"/>
      <c r="S1152" s="219"/>
      <c r="T1152" s="219"/>
      <c r="U1152" s="220"/>
      <c r="AT1152" s="221" t="s">
        <v>221</v>
      </c>
      <c r="AU1152" s="221" t="s">
        <v>80</v>
      </c>
      <c r="AV1152" s="14" t="s">
        <v>80</v>
      </c>
      <c r="AW1152" s="14" t="s">
        <v>33</v>
      </c>
      <c r="AX1152" s="14" t="s">
        <v>71</v>
      </c>
      <c r="AY1152" s="221" t="s">
        <v>208</v>
      </c>
    </row>
    <row r="1153" spans="1:65" s="16" customFormat="1" ht="11.25">
      <c r="B1153" s="233"/>
      <c r="C1153" s="234"/>
      <c r="D1153" s="194" t="s">
        <v>221</v>
      </c>
      <c r="E1153" s="235" t="s">
        <v>18</v>
      </c>
      <c r="F1153" s="236" t="s">
        <v>247</v>
      </c>
      <c r="G1153" s="234"/>
      <c r="H1153" s="237">
        <v>1</v>
      </c>
      <c r="I1153" s="238"/>
      <c r="J1153" s="234"/>
      <c r="K1153" s="234"/>
      <c r="L1153" s="239"/>
      <c r="M1153" s="240"/>
      <c r="N1153" s="241"/>
      <c r="O1153" s="241"/>
      <c r="P1153" s="241"/>
      <c r="Q1153" s="241"/>
      <c r="R1153" s="241"/>
      <c r="S1153" s="241"/>
      <c r="T1153" s="241"/>
      <c r="U1153" s="242"/>
      <c r="AT1153" s="243" t="s">
        <v>221</v>
      </c>
      <c r="AU1153" s="243" t="s">
        <v>80</v>
      </c>
      <c r="AV1153" s="16" t="s">
        <v>89</v>
      </c>
      <c r="AW1153" s="16" t="s">
        <v>33</v>
      </c>
      <c r="AX1153" s="16" t="s">
        <v>76</v>
      </c>
      <c r="AY1153" s="243" t="s">
        <v>208</v>
      </c>
    </row>
    <row r="1154" spans="1:65" s="2" customFormat="1" ht="24.2" customHeight="1">
      <c r="A1154" s="38"/>
      <c r="B1154" s="39"/>
      <c r="C1154" s="182" t="s">
        <v>2029</v>
      </c>
      <c r="D1154" s="182" t="s">
        <v>212</v>
      </c>
      <c r="E1154" s="183" t="s">
        <v>2030</v>
      </c>
      <c r="F1154" s="184" t="s">
        <v>2031</v>
      </c>
      <c r="G1154" s="185" t="s">
        <v>1974</v>
      </c>
      <c r="H1154" s="186">
        <v>1</v>
      </c>
      <c r="I1154" s="187"/>
      <c r="J1154" s="186">
        <f>ROUND(I1154*H1154,2)</f>
        <v>0</v>
      </c>
      <c r="K1154" s="184" t="s">
        <v>18</v>
      </c>
      <c r="L1154" s="43"/>
      <c r="M1154" s="188" t="s">
        <v>18</v>
      </c>
      <c r="N1154" s="189" t="s">
        <v>42</v>
      </c>
      <c r="O1154" s="68"/>
      <c r="P1154" s="190">
        <f>O1154*H1154</f>
        <v>0</v>
      </c>
      <c r="Q1154" s="190">
        <v>0</v>
      </c>
      <c r="R1154" s="190">
        <f>Q1154*H1154</f>
        <v>0</v>
      </c>
      <c r="S1154" s="190">
        <v>0</v>
      </c>
      <c r="T1154" s="190">
        <f>S1154*H1154</f>
        <v>0</v>
      </c>
      <c r="U1154" s="191" t="s">
        <v>18</v>
      </c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R1154" s="192" t="s">
        <v>343</v>
      </c>
      <c r="AT1154" s="192" t="s">
        <v>212</v>
      </c>
      <c r="AU1154" s="192" t="s">
        <v>80</v>
      </c>
      <c r="AY1154" s="21" t="s">
        <v>208</v>
      </c>
      <c r="BE1154" s="193">
        <f>IF(N1154="základní",J1154,0)</f>
        <v>0</v>
      </c>
      <c r="BF1154" s="193">
        <f>IF(N1154="snížená",J1154,0)</f>
        <v>0</v>
      </c>
      <c r="BG1154" s="193">
        <f>IF(N1154="zákl. přenesená",J1154,0)</f>
        <v>0</v>
      </c>
      <c r="BH1154" s="193">
        <f>IF(N1154="sníž. přenesená",J1154,0)</f>
        <v>0</v>
      </c>
      <c r="BI1154" s="193">
        <f>IF(N1154="nulová",J1154,0)</f>
        <v>0</v>
      </c>
      <c r="BJ1154" s="21" t="s">
        <v>76</v>
      </c>
      <c r="BK1154" s="193">
        <f>ROUND(I1154*H1154,2)</f>
        <v>0</v>
      </c>
      <c r="BL1154" s="21" t="s">
        <v>343</v>
      </c>
      <c r="BM1154" s="192" t="s">
        <v>2032</v>
      </c>
    </row>
    <row r="1155" spans="1:65" s="2" customFormat="1" ht="11.25">
      <c r="A1155" s="38"/>
      <c r="B1155" s="39"/>
      <c r="C1155" s="40"/>
      <c r="D1155" s="194" t="s">
        <v>217</v>
      </c>
      <c r="E1155" s="40"/>
      <c r="F1155" s="195" t="s">
        <v>2031</v>
      </c>
      <c r="G1155" s="40"/>
      <c r="H1155" s="40"/>
      <c r="I1155" s="196"/>
      <c r="J1155" s="40"/>
      <c r="K1155" s="40"/>
      <c r="L1155" s="43"/>
      <c r="M1155" s="197"/>
      <c r="N1155" s="198"/>
      <c r="O1155" s="68"/>
      <c r="P1155" s="68"/>
      <c r="Q1155" s="68"/>
      <c r="R1155" s="68"/>
      <c r="S1155" s="68"/>
      <c r="T1155" s="68"/>
      <c r="U1155" s="69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T1155" s="21" t="s">
        <v>217</v>
      </c>
      <c r="AU1155" s="21" t="s">
        <v>80</v>
      </c>
    </row>
    <row r="1156" spans="1:65" s="2" customFormat="1" ht="156">
      <c r="A1156" s="38"/>
      <c r="B1156" s="39"/>
      <c r="C1156" s="40"/>
      <c r="D1156" s="194" t="s">
        <v>703</v>
      </c>
      <c r="E1156" s="40"/>
      <c r="F1156" s="244" t="s">
        <v>2033</v>
      </c>
      <c r="G1156" s="40"/>
      <c r="H1156" s="40"/>
      <c r="I1156" s="196"/>
      <c r="J1156" s="40"/>
      <c r="K1156" s="40"/>
      <c r="L1156" s="43"/>
      <c r="M1156" s="197"/>
      <c r="N1156" s="198"/>
      <c r="O1156" s="68"/>
      <c r="P1156" s="68"/>
      <c r="Q1156" s="68"/>
      <c r="R1156" s="68"/>
      <c r="S1156" s="68"/>
      <c r="T1156" s="68"/>
      <c r="U1156" s="69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T1156" s="21" t="s">
        <v>703</v>
      </c>
      <c r="AU1156" s="21" t="s">
        <v>80</v>
      </c>
    </row>
    <row r="1157" spans="1:65" s="13" customFormat="1" ht="11.25">
      <c r="B1157" s="201"/>
      <c r="C1157" s="202"/>
      <c r="D1157" s="194" t="s">
        <v>221</v>
      </c>
      <c r="E1157" s="203" t="s">
        <v>18</v>
      </c>
      <c r="F1157" s="204" t="s">
        <v>1504</v>
      </c>
      <c r="G1157" s="202"/>
      <c r="H1157" s="203" t="s">
        <v>18</v>
      </c>
      <c r="I1157" s="205"/>
      <c r="J1157" s="202"/>
      <c r="K1157" s="202"/>
      <c r="L1157" s="206"/>
      <c r="M1157" s="207"/>
      <c r="N1157" s="208"/>
      <c r="O1157" s="208"/>
      <c r="P1157" s="208"/>
      <c r="Q1157" s="208"/>
      <c r="R1157" s="208"/>
      <c r="S1157" s="208"/>
      <c r="T1157" s="208"/>
      <c r="U1157" s="209"/>
      <c r="AT1157" s="210" t="s">
        <v>221</v>
      </c>
      <c r="AU1157" s="210" t="s">
        <v>80</v>
      </c>
      <c r="AV1157" s="13" t="s">
        <v>76</v>
      </c>
      <c r="AW1157" s="13" t="s">
        <v>33</v>
      </c>
      <c r="AX1157" s="13" t="s">
        <v>71</v>
      </c>
      <c r="AY1157" s="210" t="s">
        <v>208</v>
      </c>
    </row>
    <row r="1158" spans="1:65" s="13" customFormat="1" ht="11.25">
      <c r="B1158" s="201"/>
      <c r="C1158" s="202"/>
      <c r="D1158" s="194" t="s">
        <v>221</v>
      </c>
      <c r="E1158" s="203" t="s">
        <v>18</v>
      </c>
      <c r="F1158" s="204" t="s">
        <v>1505</v>
      </c>
      <c r="G1158" s="202"/>
      <c r="H1158" s="203" t="s">
        <v>18</v>
      </c>
      <c r="I1158" s="205"/>
      <c r="J1158" s="202"/>
      <c r="K1158" s="202"/>
      <c r="L1158" s="206"/>
      <c r="M1158" s="207"/>
      <c r="N1158" s="208"/>
      <c r="O1158" s="208"/>
      <c r="P1158" s="208"/>
      <c r="Q1158" s="208"/>
      <c r="R1158" s="208"/>
      <c r="S1158" s="208"/>
      <c r="T1158" s="208"/>
      <c r="U1158" s="209"/>
      <c r="AT1158" s="210" t="s">
        <v>221</v>
      </c>
      <c r="AU1158" s="210" t="s">
        <v>80</v>
      </c>
      <c r="AV1158" s="13" t="s">
        <v>76</v>
      </c>
      <c r="AW1158" s="13" t="s">
        <v>33</v>
      </c>
      <c r="AX1158" s="13" t="s">
        <v>71</v>
      </c>
      <c r="AY1158" s="210" t="s">
        <v>208</v>
      </c>
    </row>
    <row r="1159" spans="1:65" s="14" customFormat="1" ht="11.25">
      <c r="B1159" s="211"/>
      <c r="C1159" s="212"/>
      <c r="D1159" s="194" t="s">
        <v>221</v>
      </c>
      <c r="E1159" s="213" t="s">
        <v>18</v>
      </c>
      <c r="F1159" s="214" t="s">
        <v>76</v>
      </c>
      <c r="G1159" s="212"/>
      <c r="H1159" s="215">
        <v>1</v>
      </c>
      <c r="I1159" s="216"/>
      <c r="J1159" s="212"/>
      <c r="K1159" s="212"/>
      <c r="L1159" s="217"/>
      <c r="M1159" s="218"/>
      <c r="N1159" s="219"/>
      <c r="O1159" s="219"/>
      <c r="P1159" s="219"/>
      <c r="Q1159" s="219"/>
      <c r="R1159" s="219"/>
      <c r="S1159" s="219"/>
      <c r="T1159" s="219"/>
      <c r="U1159" s="220"/>
      <c r="AT1159" s="221" t="s">
        <v>221</v>
      </c>
      <c r="AU1159" s="221" t="s">
        <v>80</v>
      </c>
      <c r="AV1159" s="14" t="s">
        <v>80</v>
      </c>
      <c r="AW1159" s="14" t="s">
        <v>33</v>
      </c>
      <c r="AX1159" s="14" t="s">
        <v>71</v>
      </c>
      <c r="AY1159" s="221" t="s">
        <v>208</v>
      </c>
    </row>
    <row r="1160" spans="1:65" s="16" customFormat="1" ht="11.25">
      <c r="B1160" s="233"/>
      <c r="C1160" s="234"/>
      <c r="D1160" s="194" t="s">
        <v>221</v>
      </c>
      <c r="E1160" s="235" t="s">
        <v>18</v>
      </c>
      <c r="F1160" s="236" t="s">
        <v>247</v>
      </c>
      <c r="G1160" s="234"/>
      <c r="H1160" s="237">
        <v>1</v>
      </c>
      <c r="I1160" s="238"/>
      <c r="J1160" s="234"/>
      <c r="K1160" s="234"/>
      <c r="L1160" s="239"/>
      <c r="M1160" s="240"/>
      <c r="N1160" s="241"/>
      <c r="O1160" s="241"/>
      <c r="P1160" s="241"/>
      <c r="Q1160" s="241"/>
      <c r="R1160" s="241"/>
      <c r="S1160" s="241"/>
      <c r="T1160" s="241"/>
      <c r="U1160" s="242"/>
      <c r="AT1160" s="243" t="s">
        <v>221</v>
      </c>
      <c r="AU1160" s="243" t="s">
        <v>80</v>
      </c>
      <c r="AV1160" s="16" t="s">
        <v>89</v>
      </c>
      <c r="AW1160" s="16" t="s">
        <v>33</v>
      </c>
      <c r="AX1160" s="16" t="s">
        <v>76</v>
      </c>
      <c r="AY1160" s="243" t="s">
        <v>208</v>
      </c>
    </row>
    <row r="1161" spans="1:65" s="2" customFormat="1" ht="24.2" customHeight="1">
      <c r="A1161" s="38"/>
      <c r="B1161" s="39"/>
      <c r="C1161" s="182" t="s">
        <v>2034</v>
      </c>
      <c r="D1161" s="182" t="s">
        <v>212</v>
      </c>
      <c r="E1161" s="183" t="s">
        <v>2035</v>
      </c>
      <c r="F1161" s="184" t="s">
        <v>2036</v>
      </c>
      <c r="G1161" s="185" t="s">
        <v>1974</v>
      </c>
      <c r="H1161" s="186">
        <v>1</v>
      </c>
      <c r="I1161" s="187"/>
      <c r="J1161" s="186">
        <f>ROUND(I1161*H1161,2)</f>
        <v>0</v>
      </c>
      <c r="K1161" s="184" t="s">
        <v>18</v>
      </c>
      <c r="L1161" s="43"/>
      <c r="M1161" s="188" t="s">
        <v>18</v>
      </c>
      <c r="N1161" s="189" t="s">
        <v>42</v>
      </c>
      <c r="O1161" s="68"/>
      <c r="P1161" s="190">
        <f>O1161*H1161</f>
        <v>0</v>
      </c>
      <c r="Q1161" s="190">
        <v>0</v>
      </c>
      <c r="R1161" s="190">
        <f>Q1161*H1161</f>
        <v>0</v>
      </c>
      <c r="S1161" s="190">
        <v>0</v>
      </c>
      <c r="T1161" s="190">
        <f>S1161*H1161</f>
        <v>0</v>
      </c>
      <c r="U1161" s="191" t="s">
        <v>18</v>
      </c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R1161" s="192" t="s">
        <v>343</v>
      </c>
      <c r="AT1161" s="192" t="s">
        <v>212</v>
      </c>
      <c r="AU1161" s="192" t="s">
        <v>80</v>
      </c>
      <c r="AY1161" s="21" t="s">
        <v>208</v>
      </c>
      <c r="BE1161" s="193">
        <f>IF(N1161="základní",J1161,0)</f>
        <v>0</v>
      </c>
      <c r="BF1161" s="193">
        <f>IF(N1161="snížená",J1161,0)</f>
        <v>0</v>
      </c>
      <c r="BG1161" s="193">
        <f>IF(N1161="zákl. přenesená",J1161,0)</f>
        <v>0</v>
      </c>
      <c r="BH1161" s="193">
        <f>IF(N1161="sníž. přenesená",J1161,0)</f>
        <v>0</v>
      </c>
      <c r="BI1161" s="193">
        <f>IF(N1161="nulová",J1161,0)</f>
        <v>0</v>
      </c>
      <c r="BJ1161" s="21" t="s">
        <v>76</v>
      </c>
      <c r="BK1161" s="193">
        <f>ROUND(I1161*H1161,2)</f>
        <v>0</v>
      </c>
      <c r="BL1161" s="21" t="s">
        <v>343</v>
      </c>
      <c r="BM1161" s="192" t="s">
        <v>2037</v>
      </c>
    </row>
    <row r="1162" spans="1:65" s="2" customFormat="1" ht="11.25">
      <c r="A1162" s="38"/>
      <c r="B1162" s="39"/>
      <c r="C1162" s="40"/>
      <c r="D1162" s="194" t="s">
        <v>217</v>
      </c>
      <c r="E1162" s="40"/>
      <c r="F1162" s="195" t="s">
        <v>2036</v>
      </c>
      <c r="G1162" s="40"/>
      <c r="H1162" s="40"/>
      <c r="I1162" s="196"/>
      <c r="J1162" s="40"/>
      <c r="K1162" s="40"/>
      <c r="L1162" s="43"/>
      <c r="M1162" s="197"/>
      <c r="N1162" s="198"/>
      <c r="O1162" s="68"/>
      <c r="P1162" s="68"/>
      <c r="Q1162" s="68"/>
      <c r="R1162" s="68"/>
      <c r="S1162" s="68"/>
      <c r="T1162" s="68"/>
      <c r="U1162" s="69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T1162" s="21" t="s">
        <v>217</v>
      </c>
      <c r="AU1162" s="21" t="s">
        <v>80</v>
      </c>
    </row>
    <row r="1163" spans="1:65" s="2" customFormat="1" ht="156">
      <c r="A1163" s="38"/>
      <c r="B1163" s="39"/>
      <c r="C1163" s="40"/>
      <c r="D1163" s="194" t="s">
        <v>703</v>
      </c>
      <c r="E1163" s="40"/>
      <c r="F1163" s="244" t="s">
        <v>2038</v>
      </c>
      <c r="G1163" s="40"/>
      <c r="H1163" s="40"/>
      <c r="I1163" s="196"/>
      <c r="J1163" s="40"/>
      <c r="K1163" s="40"/>
      <c r="L1163" s="43"/>
      <c r="M1163" s="197"/>
      <c r="N1163" s="198"/>
      <c r="O1163" s="68"/>
      <c r="P1163" s="68"/>
      <c r="Q1163" s="68"/>
      <c r="R1163" s="68"/>
      <c r="S1163" s="68"/>
      <c r="T1163" s="68"/>
      <c r="U1163" s="69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T1163" s="21" t="s">
        <v>703</v>
      </c>
      <c r="AU1163" s="21" t="s">
        <v>80</v>
      </c>
    </row>
    <row r="1164" spans="1:65" s="13" customFormat="1" ht="11.25">
      <c r="B1164" s="201"/>
      <c r="C1164" s="202"/>
      <c r="D1164" s="194" t="s">
        <v>221</v>
      </c>
      <c r="E1164" s="203" t="s">
        <v>18</v>
      </c>
      <c r="F1164" s="204" t="s">
        <v>1507</v>
      </c>
      <c r="G1164" s="202"/>
      <c r="H1164" s="203" t="s">
        <v>18</v>
      </c>
      <c r="I1164" s="205"/>
      <c r="J1164" s="202"/>
      <c r="K1164" s="202"/>
      <c r="L1164" s="206"/>
      <c r="M1164" s="207"/>
      <c r="N1164" s="208"/>
      <c r="O1164" s="208"/>
      <c r="P1164" s="208"/>
      <c r="Q1164" s="208"/>
      <c r="R1164" s="208"/>
      <c r="S1164" s="208"/>
      <c r="T1164" s="208"/>
      <c r="U1164" s="209"/>
      <c r="AT1164" s="210" t="s">
        <v>221</v>
      </c>
      <c r="AU1164" s="210" t="s">
        <v>80</v>
      </c>
      <c r="AV1164" s="13" t="s">
        <v>76</v>
      </c>
      <c r="AW1164" s="13" t="s">
        <v>33</v>
      </c>
      <c r="AX1164" s="13" t="s">
        <v>71</v>
      </c>
      <c r="AY1164" s="210" t="s">
        <v>208</v>
      </c>
    </row>
    <row r="1165" spans="1:65" s="13" customFormat="1" ht="11.25">
      <c r="B1165" s="201"/>
      <c r="C1165" s="202"/>
      <c r="D1165" s="194" t="s">
        <v>221</v>
      </c>
      <c r="E1165" s="203" t="s">
        <v>18</v>
      </c>
      <c r="F1165" s="204" t="s">
        <v>1500</v>
      </c>
      <c r="G1165" s="202"/>
      <c r="H1165" s="203" t="s">
        <v>18</v>
      </c>
      <c r="I1165" s="205"/>
      <c r="J1165" s="202"/>
      <c r="K1165" s="202"/>
      <c r="L1165" s="206"/>
      <c r="M1165" s="207"/>
      <c r="N1165" s="208"/>
      <c r="O1165" s="208"/>
      <c r="P1165" s="208"/>
      <c r="Q1165" s="208"/>
      <c r="R1165" s="208"/>
      <c r="S1165" s="208"/>
      <c r="T1165" s="208"/>
      <c r="U1165" s="209"/>
      <c r="AT1165" s="210" t="s">
        <v>221</v>
      </c>
      <c r="AU1165" s="210" t="s">
        <v>80</v>
      </c>
      <c r="AV1165" s="13" t="s">
        <v>76</v>
      </c>
      <c r="AW1165" s="13" t="s">
        <v>33</v>
      </c>
      <c r="AX1165" s="13" t="s">
        <v>71</v>
      </c>
      <c r="AY1165" s="210" t="s">
        <v>208</v>
      </c>
    </row>
    <row r="1166" spans="1:65" s="14" customFormat="1" ht="11.25">
      <c r="B1166" s="211"/>
      <c r="C1166" s="212"/>
      <c r="D1166" s="194" t="s">
        <v>221</v>
      </c>
      <c r="E1166" s="213" t="s">
        <v>18</v>
      </c>
      <c r="F1166" s="214" t="s">
        <v>76</v>
      </c>
      <c r="G1166" s="212"/>
      <c r="H1166" s="215">
        <v>1</v>
      </c>
      <c r="I1166" s="216"/>
      <c r="J1166" s="212"/>
      <c r="K1166" s="212"/>
      <c r="L1166" s="217"/>
      <c r="M1166" s="218"/>
      <c r="N1166" s="219"/>
      <c r="O1166" s="219"/>
      <c r="P1166" s="219"/>
      <c r="Q1166" s="219"/>
      <c r="R1166" s="219"/>
      <c r="S1166" s="219"/>
      <c r="T1166" s="219"/>
      <c r="U1166" s="220"/>
      <c r="AT1166" s="221" t="s">
        <v>221</v>
      </c>
      <c r="AU1166" s="221" t="s">
        <v>80</v>
      </c>
      <c r="AV1166" s="14" t="s">
        <v>80</v>
      </c>
      <c r="AW1166" s="14" t="s">
        <v>33</v>
      </c>
      <c r="AX1166" s="14" t="s">
        <v>71</v>
      </c>
      <c r="AY1166" s="221" t="s">
        <v>208</v>
      </c>
    </row>
    <row r="1167" spans="1:65" s="16" customFormat="1" ht="11.25">
      <c r="B1167" s="233"/>
      <c r="C1167" s="234"/>
      <c r="D1167" s="194" t="s">
        <v>221</v>
      </c>
      <c r="E1167" s="235" t="s">
        <v>18</v>
      </c>
      <c r="F1167" s="236" t="s">
        <v>247</v>
      </c>
      <c r="G1167" s="234"/>
      <c r="H1167" s="237">
        <v>1</v>
      </c>
      <c r="I1167" s="238"/>
      <c r="J1167" s="234"/>
      <c r="K1167" s="234"/>
      <c r="L1167" s="239"/>
      <c r="M1167" s="240"/>
      <c r="N1167" s="241"/>
      <c r="O1167" s="241"/>
      <c r="P1167" s="241"/>
      <c r="Q1167" s="241"/>
      <c r="R1167" s="241"/>
      <c r="S1167" s="241"/>
      <c r="T1167" s="241"/>
      <c r="U1167" s="242"/>
      <c r="AT1167" s="243" t="s">
        <v>221</v>
      </c>
      <c r="AU1167" s="243" t="s">
        <v>80</v>
      </c>
      <c r="AV1167" s="16" t="s">
        <v>89</v>
      </c>
      <c r="AW1167" s="16" t="s">
        <v>33</v>
      </c>
      <c r="AX1167" s="16" t="s">
        <v>76</v>
      </c>
      <c r="AY1167" s="243" t="s">
        <v>208</v>
      </c>
    </row>
    <row r="1168" spans="1:65" s="2" customFormat="1" ht="24.2" customHeight="1">
      <c r="A1168" s="38"/>
      <c r="B1168" s="39"/>
      <c r="C1168" s="182" t="s">
        <v>2039</v>
      </c>
      <c r="D1168" s="182" t="s">
        <v>212</v>
      </c>
      <c r="E1168" s="183" t="s">
        <v>2040</v>
      </c>
      <c r="F1168" s="184" t="s">
        <v>2041</v>
      </c>
      <c r="G1168" s="185" t="s">
        <v>1974</v>
      </c>
      <c r="H1168" s="186">
        <v>1</v>
      </c>
      <c r="I1168" s="187"/>
      <c r="J1168" s="186">
        <f>ROUND(I1168*H1168,2)</f>
        <v>0</v>
      </c>
      <c r="K1168" s="184" t="s">
        <v>18</v>
      </c>
      <c r="L1168" s="43"/>
      <c r="M1168" s="188" t="s">
        <v>18</v>
      </c>
      <c r="N1168" s="189" t="s">
        <v>42</v>
      </c>
      <c r="O1168" s="68"/>
      <c r="P1168" s="190">
        <f>O1168*H1168</f>
        <v>0</v>
      </c>
      <c r="Q1168" s="190">
        <v>0</v>
      </c>
      <c r="R1168" s="190">
        <f>Q1168*H1168</f>
        <v>0</v>
      </c>
      <c r="S1168" s="190">
        <v>0</v>
      </c>
      <c r="T1168" s="190">
        <f>S1168*H1168</f>
        <v>0</v>
      </c>
      <c r="U1168" s="191" t="s">
        <v>18</v>
      </c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R1168" s="192" t="s">
        <v>343</v>
      </c>
      <c r="AT1168" s="192" t="s">
        <v>212</v>
      </c>
      <c r="AU1168" s="192" t="s">
        <v>80</v>
      </c>
      <c r="AY1168" s="21" t="s">
        <v>208</v>
      </c>
      <c r="BE1168" s="193">
        <f>IF(N1168="základní",J1168,0)</f>
        <v>0</v>
      </c>
      <c r="BF1168" s="193">
        <f>IF(N1168="snížená",J1168,0)</f>
        <v>0</v>
      </c>
      <c r="BG1168" s="193">
        <f>IF(N1168="zákl. přenesená",J1168,0)</f>
        <v>0</v>
      </c>
      <c r="BH1168" s="193">
        <f>IF(N1168="sníž. přenesená",J1168,0)</f>
        <v>0</v>
      </c>
      <c r="BI1168" s="193">
        <f>IF(N1168="nulová",J1168,0)</f>
        <v>0</v>
      </c>
      <c r="BJ1168" s="21" t="s">
        <v>76</v>
      </c>
      <c r="BK1168" s="193">
        <f>ROUND(I1168*H1168,2)</f>
        <v>0</v>
      </c>
      <c r="BL1168" s="21" t="s">
        <v>343</v>
      </c>
      <c r="BM1168" s="192" t="s">
        <v>2042</v>
      </c>
    </row>
    <row r="1169" spans="1:65" s="2" customFormat="1" ht="11.25">
      <c r="A1169" s="38"/>
      <c r="B1169" s="39"/>
      <c r="C1169" s="40"/>
      <c r="D1169" s="194" t="s">
        <v>217</v>
      </c>
      <c r="E1169" s="40"/>
      <c r="F1169" s="195" t="s">
        <v>2041</v>
      </c>
      <c r="G1169" s="40"/>
      <c r="H1169" s="40"/>
      <c r="I1169" s="196"/>
      <c r="J1169" s="40"/>
      <c r="K1169" s="40"/>
      <c r="L1169" s="43"/>
      <c r="M1169" s="197"/>
      <c r="N1169" s="198"/>
      <c r="O1169" s="68"/>
      <c r="P1169" s="68"/>
      <c r="Q1169" s="68"/>
      <c r="R1169" s="68"/>
      <c r="S1169" s="68"/>
      <c r="T1169" s="68"/>
      <c r="U1169" s="69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T1169" s="21" t="s">
        <v>217</v>
      </c>
      <c r="AU1169" s="21" t="s">
        <v>80</v>
      </c>
    </row>
    <row r="1170" spans="1:65" s="2" customFormat="1" ht="175.5">
      <c r="A1170" s="38"/>
      <c r="B1170" s="39"/>
      <c r="C1170" s="40"/>
      <c r="D1170" s="194" t="s">
        <v>703</v>
      </c>
      <c r="E1170" s="40"/>
      <c r="F1170" s="244" t="s">
        <v>2043</v>
      </c>
      <c r="G1170" s="40"/>
      <c r="H1170" s="40"/>
      <c r="I1170" s="196"/>
      <c r="J1170" s="40"/>
      <c r="K1170" s="40"/>
      <c r="L1170" s="43"/>
      <c r="M1170" s="197"/>
      <c r="N1170" s="198"/>
      <c r="O1170" s="68"/>
      <c r="P1170" s="68"/>
      <c r="Q1170" s="68"/>
      <c r="R1170" s="68"/>
      <c r="S1170" s="68"/>
      <c r="T1170" s="68"/>
      <c r="U1170" s="69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T1170" s="21" t="s">
        <v>703</v>
      </c>
      <c r="AU1170" s="21" t="s">
        <v>80</v>
      </c>
    </row>
    <row r="1171" spans="1:65" s="13" customFormat="1" ht="11.25">
      <c r="B1171" s="201"/>
      <c r="C1171" s="202"/>
      <c r="D1171" s="194" t="s">
        <v>221</v>
      </c>
      <c r="E1171" s="203" t="s">
        <v>18</v>
      </c>
      <c r="F1171" s="204" t="s">
        <v>1501</v>
      </c>
      <c r="G1171" s="202"/>
      <c r="H1171" s="203" t="s">
        <v>18</v>
      </c>
      <c r="I1171" s="205"/>
      <c r="J1171" s="202"/>
      <c r="K1171" s="202"/>
      <c r="L1171" s="206"/>
      <c r="M1171" s="207"/>
      <c r="N1171" s="208"/>
      <c r="O1171" s="208"/>
      <c r="P1171" s="208"/>
      <c r="Q1171" s="208"/>
      <c r="R1171" s="208"/>
      <c r="S1171" s="208"/>
      <c r="T1171" s="208"/>
      <c r="U1171" s="209"/>
      <c r="AT1171" s="210" t="s">
        <v>221</v>
      </c>
      <c r="AU1171" s="210" t="s">
        <v>80</v>
      </c>
      <c r="AV1171" s="13" t="s">
        <v>76</v>
      </c>
      <c r="AW1171" s="13" t="s">
        <v>33</v>
      </c>
      <c r="AX1171" s="13" t="s">
        <v>71</v>
      </c>
      <c r="AY1171" s="210" t="s">
        <v>208</v>
      </c>
    </row>
    <row r="1172" spans="1:65" s="13" customFormat="1" ht="11.25">
      <c r="B1172" s="201"/>
      <c r="C1172" s="202"/>
      <c r="D1172" s="194" t="s">
        <v>221</v>
      </c>
      <c r="E1172" s="203" t="s">
        <v>18</v>
      </c>
      <c r="F1172" s="204" t="s">
        <v>1500</v>
      </c>
      <c r="G1172" s="202"/>
      <c r="H1172" s="203" t="s">
        <v>18</v>
      </c>
      <c r="I1172" s="205"/>
      <c r="J1172" s="202"/>
      <c r="K1172" s="202"/>
      <c r="L1172" s="206"/>
      <c r="M1172" s="207"/>
      <c r="N1172" s="208"/>
      <c r="O1172" s="208"/>
      <c r="P1172" s="208"/>
      <c r="Q1172" s="208"/>
      <c r="R1172" s="208"/>
      <c r="S1172" s="208"/>
      <c r="T1172" s="208"/>
      <c r="U1172" s="209"/>
      <c r="AT1172" s="210" t="s">
        <v>221</v>
      </c>
      <c r="AU1172" s="210" t="s">
        <v>80</v>
      </c>
      <c r="AV1172" s="13" t="s">
        <v>76</v>
      </c>
      <c r="AW1172" s="13" t="s">
        <v>33</v>
      </c>
      <c r="AX1172" s="13" t="s">
        <v>71</v>
      </c>
      <c r="AY1172" s="210" t="s">
        <v>208</v>
      </c>
    </row>
    <row r="1173" spans="1:65" s="14" customFormat="1" ht="11.25">
      <c r="B1173" s="211"/>
      <c r="C1173" s="212"/>
      <c r="D1173" s="194" t="s">
        <v>221</v>
      </c>
      <c r="E1173" s="213" t="s">
        <v>18</v>
      </c>
      <c r="F1173" s="214" t="s">
        <v>76</v>
      </c>
      <c r="G1173" s="212"/>
      <c r="H1173" s="215">
        <v>1</v>
      </c>
      <c r="I1173" s="216"/>
      <c r="J1173" s="212"/>
      <c r="K1173" s="212"/>
      <c r="L1173" s="217"/>
      <c r="M1173" s="218"/>
      <c r="N1173" s="219"/>
      <c r="O1173" s="219"/>
      <c r="P1173" s="219"/>
      <c r="Q1173" s="219"/>
      <c r="R1173" s="219"/>
      <c r="S1173" s="219"/>
      <c r="T1173" s="219"/>
      <c r="U1173" s="220"/>
      <c r="AT1173" s="221" t="s">
        <v>221</v>
      </c>
      <c r="AU1173" s="221" t="s">
        <v>80</v>
      </c>
      <c r="AV1173" s="14" t="s">
        <v>80</v>
      </c>
      <c r="AW1173" s="14" t="s">
        <v>33</v>
      </c>
      <c r="AX1173" s="14" t="s">
        <v>71</v>
      </c>
      <c r="AY1173" s="221" t="s">
        <v>208</v>
      </c>
    </row>
    <row r="1174" spans="1:65" s="16" customFormat="1" ht="11.25">
      <c r="B1174" s="233"/>
      <c r="C1174" s="234"/>
      <c r="D1174" s="194" t="s">
        <v>221</v>
      </c>
      <c r="E1174" s="235" t="s">
        <v>18</v>
      </c>
      <c r="F1174" s="236" t="s">
        <v>247</v>
      </c>
      <c r="G1174" s="234"/>
      <c r="H1174" s="237">
        <v>1</v>
      </c>
      <c r="I1174" s="238"/>
      <c r="J1174" s="234"/>
      <c r="K1174" s="234"/>
      <c r="L1174" s="239"/>
      <c r="M1174" s="240"/>
      <c r="N1174" s="241"/>
      <c r="O1174" s="241"/>
      <c r="P1174" s="241"/>
      <c r="Q1174" s="241"/>
      <c r="R1174" s="241"/>
      <c r="S1174" s="241"/>
      <c r="T1174" s="241"/>
      <c r="U1174" s="242"/>
      <c r="AT1174" s="243" t="s">
        <v>221</v>
      </c>
      <c r="AU1174" s="243" t="s">
        <v>80</v>
      </c>
      <c r="AV1174" s="16" t="s">
        <v>89</v>
      </c>
      <c r="AW1174" s="16" t="s">
        <v>33</v>
      </c>
      <c r="AX1174" s="16" t="s">
        <v>76</v>
      </c>
      <c r="AY1174" s="243" t="s">
        <v>208</v>
      </c>
    </row>
    <row r="1175" spans="1:65" s="2" customFormat="1" ht="24.2" customHeight="1">
      <c r="A1175" s="38"/>
      <c r="B1175" s="39"/>
      <c r="C1175" s="182" t="s">
        <v>2044</v>
      </c>
      <c r="D1175" s="182" t="s">
        <v>212</v>
      </c>
      <c r="E1175" s="183" t="s">
        <v>2045</v>
      </c>
      <c r="F1175" s="184" t="s">
        <v>2046</v>
      </c>
      <c r="G1175" s="185" t="s">
        <v>1974</v>
      </c>
      <c r="H1175" s="186">
        <v>2</v>
      </c>
      <c r="I1175" s="187"/>
      <c r="J1175" s="186">
        <f>ROUND(I1175*H1175,2)</f>
        <v>0</v>
      </c>
      <c r="K1175" s="184" t="s">
        <v>18</v>
      </c>
      <c r="L1175" s="43"/>
      <c r="M1175" s="188" t="s">
        <v>18</v>
      </c>
      <c r="N1175" s="189" t="s">
        <v>42</v>
      </c>
      <c r="O1175" s="68"/>
      <c r="P1175" s="190">
        <f>O1175*H1175</f>
        <v>0</v>
      </c>
      <c r="Q1175" s="190">
        <v>0</v>
      </c>
      <c r="R1175" s="190">
        <f>Q1175*H1175</f>
        <v>0</v>
      </c>
      <c r="S1175" s="190">
        <v>0</v>
      </c>
      <c r="T1175" s="190">
        <f>S1175*H1175</f>
        <v>0</v>
      </c>
      <c r="U1175" s="191" t="s">
        <v>18</v>
      </c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R1175" s="192" t="s">
        <v>343</v>
      </c>
      <c r="AT1175" s="192" t="s">
        <v>212</v>
      </c>
      <c r="AU1175" s="192" t="s">
        <v>80</v>
      </c>
      <c r="AY1175" s="21" t="s">
        <v>208</v>
      </c>
      <c r="BE1175" s="193">
        <f>IF(N1175="základní",J1175,0)</f>
        <v>0</v>
      </c>
      <c r="BF1175" s="193">
        <f>IF(N1175="snížená",J1175,0)</f>
        <v>0</v>
      </c>
      <c r="BG1175" s="193">
        <f>IF(N1175="zákl. přenesená",J1175,0)</f>
        <v>0</v>
      </c>
      <c r="BH1175" s="193">
        <f>IF(N1175="sníž. přenesená",J1175,0)</f>
        <v>0</v>
      </c>
      <c r="BI1175" s="193">
        <f>IF(N1175="nulová",J1175,0)</f>
        <v>0</v>
      </c>
      <c r="BJ1175" s="21" t="s">
        <v>76</v>
      </c>
      <c r="BK1175" s="193">
        <f>ROUND(I1175*H1175,2)</f>
        <v>0</v>
      </c>
      <c r="BL1175" s="21" t="s">
        <v>343</v>
      </c>
      <c r="BM1175" s="192" t="s">
        <v>2047</v>
      </c>
    </row>
    <row r="1176" spans="1:65" s="2" customFormat="1" ht="11.25">
      <c r="A1176" s="38"/>
      <c r="B1176" s="39"/>
      <c r="C1176" s="40"/>
      <c r="D1176" s="194" t="s">
        <v>217</v>
      </c>
      <c r="E1176" s="40"/>
      <c r="F1176" s="195" t="s">
        <v>2046</v>
      </c>
      <c r="G1176" s="40"/>
      <c r="H1176" s="40"/>
      <c r="I1176" s="196"/>
      <c r="J1176" s="40"/>
      <c r="K1176" s="40"/>
      <c r="L1176" s="43"/>
      <c r="M1176" s="197"/>
      <c r="N1176" s="198"/>
      <c r="O1176" s="68"/>
      <c r="P1176" s="68"/>
      <c r="Q1176" s="68"/>
      <c r="R1176" s="68"/>
      <c r="S1176" s="68"/>
      <c r="T1176" s="68"/>
      <c r="U1176" s="69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T1176" s="21" t="s">
        <v>217</v>
      </c>
      <c r="AU1176" s="21" t="s">
        <v>80</v>
      </c>
    </row>
    <row r="1177" spans="1:65" s="2" customFormat="1" ht="185.25">
      <c r="A1177" s="38"/>
      <c r="B1177" s="39"/>
      <c r="C1177" s="40"/>
      <c r="D1177" s="194" t="s">
        <v>703</v>
      </c>
      <c r="E1177" s="40"/>
      <c r="F1177" s="244" t="s">
        <v>2048</v>
      </c>
      <c r="G1177" s="40"/>
      <c r="H1177" s="40"/>
      <c r="I1177" s="196"/>
      <c r="J1177" s="40"/>
      <c r="K1177" s="40"/>
      <c r="L1177" s="43"/>
      <c r="M1177" s="197"/>
      <c r="N1177" s="198"/>
      <c r="O1177" s="68"/>
      <c r="P1177" s="68"/>
      <c r="Q1177" s="68"/>
      <c r="R1177" s="68"/>
      <c r="S1177" s="68"/>
      <c r="T1177" s="68"/>
      <c r="U1177" s="69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T1177" s="21" t="s">
        <v>703</v>
      </c>
      <c r="AU1177" s="21" t="s">
        <v>80</v>
      </c>
    </row>
    <row r="1178" spans="1:65" s="13" customFormat="1" ht="11.25">
      <c r="B1178" s="201"/>
      <c r="C1178" s="202"/>
      <c r="D1178" s="194" t="s">
        <v>221</v>
      </c>
      <c r="E1178" s="203" t="s">
        <v>18</v>
      </c>
      <c r="F1178" s="204" t="s">
        <v>1509</v>
      </c>
      <c r="G1178" s="202"/>
      <c r="H1178" s="203" t="s">
        <v>18</v>
      </c>
      <c r="I1178" s="205"/>
      <c r="J1178" s="202"/>
      <c r="K1178" s="202"/>
      <c r="L1178" s="206"/>
      <c r="M1178" s="207"/>
      <c r="N1178" s="208"/>
      <c r="O1178" s="208"/>
      <c r="P1178" s="208"/>
      <c r="Q1178" s="208"/>
      <c r="R1178" s="208"/>
      <c r="S1178" s="208"/>
      <c r="T1178" s="208"/>
      <c r="U1178" s="209"/>
      <c r="AT1178" s="210" t="s">
        <v>221</v>
      </c>
      <c r="AU1178" s="210" t="s">
        <v>80</v>
      </c>
      <c r="AV1178" s="13" t="s">
        <v>76</v>
      </c>
      <c r="AW1178" s="13" t="s">
        <v>33</v>
      </c>
      <c r="AX1178" s="13" t="s">
        <v>71</v>
      </c>
      <c r="AY1178" s="210" t="s">
        <v>208</v>
      </c>
    </row>
    <row r="1179" spans="1:65" s="13" customFormat="1" ht="11.25">
      <c r="B1179" s="201"/>
      <c r="C1179" s="202"/>
      <c r="D1179" s="194" t="s">
        <v>221</v>
      </c>
      <c r="E1179" s="203" t="s">
        <v>18</v>
      </c>
      <c r="F1179" s="204" t="s">
        <v>1496</v>
      </c>
      <c r="G1179" s="202"/>
      <c r="H1179" s="203" t="s">
        <v>18</v>
      </c>
      <c r="I1179" s="205"/>
      <c r="J1179" s="202"/>
      <c r="K1179" s="202"/>
      <c r="L1179" s="206"/>
      <c r="M1179" s="207"/>
      <c r="N1179" s="208"/>
      <c r="O1179" s="208"/>
      <c r="P1179" s="208"/>
      <c r="Q1179" s="208"/>
      <c r="R1179" s="208"/>
      <c r="S1179" s="208"/>
      <c r="T1179" s="208"/>
      <c r="U1179" s="209"/>
      <c r="AT1179" s="210" t="s">
        <v>221</v>
      </c>
      <c r="AU1179" s="210" t="s">
        <v>80</v>
      </c>
      <c r="AV1179" s="13" t="s">
        <v>76</v>
      </c>
      <c r="AW1179" s="13" t="s">
        <v>33</v>
      </c>
      <c r="AX1179" s="13" t="s">
        <v>71</v>
      </c>
      <c r="AY1179" s="210" t="s">
        <v>208</v>
      </c>
    </row>
    <row r="1180" spans="1:65" s="14" customFormat="1" ht="11.25">
      <c r="B1180" s="211"/>
      <c r="C1180" s="212"/>
      <c r="D1180" s="194" t="s">
        <v>221</v>
      </c>
      <c r="E1180" s="213" t="s">
        <v>18</v>
      </c>
      <c r="F1180" s="214" t="s">
        <v>80</v>
      </c>
      <c r="G1180" s="212"/>
      <c r="H1180" s="215">
        <v>2</v>
      </c>
      <c r="I1180" s="216"/>
      <c r="J1180" s="212"/>
      <c r="K1180" s="212"/>
      <c r="L1180" s="217"/>
      <c r="M1180" s="218"/>
      <c r="N1180" s="219"/>
      <c r="O1180" s="219"/>
      <c r="P1180" s="219"/>
      <c r="Q1180" s="219"/>
      <c r="R1180" s="219"/>
      <c r="S1180" s="219"/>
      <c r="T1180" s="219"/>
      <c r="U1180" s="220"/>
      <c r="AT1180" s="221" t="s">
        <v>221</v>
      </c>
      <c r="AU1180" s="221" t="s">
        <v>80</v>
      </c>
      <c r="AV1180" s="14" t="s">
        <v>80</v>
      </c>
      <c r="AW1180" s="14" t="s">
        <v>33</v>
      </c>
      <c r="AX1180" s="14" t="s">
        <v>76</v>
      </c>
      <c r="AY1180" s="221" t="s">
        <v>208</v>
      </c>
    </row>
    <row r="1181" spans="1:65" s="2" customFormat="1" ht="24.2" customHeight="1">
      <c r="A1181" s="38"/>
      <c r="B1181" s="39"/>
      <c r="C1181" s="182" t="s">
        <v>2049</v>
      </c>
      <c r="D1181" s="182" t="s">
        <v>212</v>
      </c>
      <c r="E1181" s="183" t="s">
        <v>2050</v>
      </c>
      <c r="F1181" s="184" t="s">
        <v>2051</v>
      </c>
      <c r="G1181" s="185" t="s">
        <v>1974</v>
      </c>
      <c r="H1181" s="186">
        <v>1</v>
      </c>
      <c r="I1181" s="187"/>
      <c r="J1181" s="186">
        <f>ROUND(I1181*H1181,2)</f>
        <v>0</v>
      </c>
      <c r="K1181" s="184" t="s">
        <v>18</v>
      </c>
      <c r="L1181" s="43"/>
      <c r="M1181" s="188" t="s">
        <v>18</v>
      </c>
      <c r="N1181" s="189" t="s">
        <v>42</v>
      </c>
      <c r="O1181" s="68"/>
      <c r="P1181" s="190">
        <f>O1181*H1181</f>
        <v>0</v>
      </c>
      <c r="Q1181" s="190">
        <v>0</v>
      </c>
      <c r="R1181" s="190">
        <f>Q1181*H1181</f>
        <v>0</v>
      </c>
      <c r="S1181" s="190">
        <v>0</v>
      </c>
      <c r="T1181" s="190">
        <f>S1181*H1181</f>
        <v>0</v>
      </c>
      <c r="U1181" s="191" t="s">
        <v>18</v>
      </c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R1181" s="192" t="s">
        <v>343</v>
      </c>
      <c r="AT1181" s="192" t="s">
        <v>212</v>
      </c>
      <c r="AU1181" s="192" t="s">
        <v>80</v>
      </c>
      <c r="AY1181" s="21" t="s">
        <v>208</v>
      </c>
      <c r="BE1181" s="193">
        <f>IF(N1181="základní",J1181,0)</f>
        <v>0</v>
      </c>
      <c r="BF1181" s="193">
        <f>IF(N1181="snížená",J1181,0)</f>
        <v>0</v>
      </c>
      <c r="BG1181" s="193">
        <f>IF(N1181="zákl. přenesená",J1181,0)</f>
        <v>0</v>
      </c>
      <c r="BH1181" s="193">
        <f>IF(N1181="sníž. přenesená",J1181,0)</f>
        <v>0</v>
      </c>
      <c r="BI1181" s="193">
        <f>IF(N1181="nulová",J1181,0)</f>
        <v>0</v>
      </c>
      <c r="BJ1181" s="21" t="s">
        <v>76</v>
      </c>
      <c r="BK1181" s="193">
        <f>ROUND(I1181*H1181,2)</f>
        <v>0</v>
      </c>
      <c r="BL1181" s="21" t="s">
        <v>343</v>
      </c>
      <c r="BM1181" s="192" t="s">
        <v>2052</v>
      </c>
    </row>
    <row r="1182" spans="1:65" s="2" customFormat="1" ht="11.25">
      <c r="A1182" s="38"/>
      <c r="B1182" s="39"/>
      <c r="C1182" s="40"/>
      <c r="D1182" s="194" t="s">
        <v>217</v>
      </c>
      <c r="E1182" s="40"/>
      <c r="F1182" s="195" t="s">
        <v>2051</v>
      </c>
      <c r="G1182" s="40"/>
      <c r="H1182" s="40"/>
      <c r="I1182" s="196"/>
      <c r="J1182" s="40"/>
      <c r="K1182" s="40"/>
      <c r="L1182" s="43"/>
      <c r="M1182" s="197"/>
      <c r="N1182" s="198"/>
      <c r="O1182" s="68"/>
      <c r="P1182" s="68"/>
      <c r="Q1182" s="68"/>
      <c r="R1182" s="68"/>
      <c r="S1182" s="68"/>
      <c r="T1182" s="68"/>
      <c r="U1182" s="69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T1182" s="21" t="s">
        <v>217</v>
      </c>
      <c r="AU1182" s="21" t="s">
        <v>80</v>
      </c>
    </row>
    <row r="1183" spans="1:65" s="2" customFormat="1" ht="165.75">
      <c r="A1183" s="38"/>
      <c r="B1183" s="39"/>
      <c r="C1183" s="40"/>
      <c r="D1183" s="194" t="s">
        <v>703</v>
      </c>
      <c r="E1183" s="40"/>
      <c r="F1183" s="244" t="s">
        <v>2053</v>
      </c>
      <c r="G1183" s="40"/>
      <c r="H1183" s="40"/>
      <c r="I1183" s="196"/>
      <c r="J1183" s="40"/>
      <c r="K1183" s="40"/>
      <c r="L1183" s="43"/>
      <c r="M1183" s="197"/>
      <c r="N1183" s="198"/>
      <c r="O1183" s="68"/>
      <c r="P1183" s="68"/>
      <c r="Q1183" s="68"/>
      <c r="R1183" s="68"/>
      <c r="S1183" s="68"/>
      <c r="T1183" s="68"/>
      <c r="U1183" s="69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T1183" s="21" t="s">
        <v>703</v>
      </c>
      <c r="AU1183" s="21" t="s">
        <v>80</v>
      </c>
    </row>
    <row r="1184" spans="1:65" s="13" customFormat="1" ht="11.25">
      <c r="B1184" s="201"/>
      <c r="C1184" s="202"/>
      <c r="D1184" s="194" t="s">
        <v>221</v>
      </c>
      <c r="E1184" s="203" t="s">
        <v>18</v>
      </c>
      <c r="F1184" s="204" t="s">
        <v>1508</v>
      </c>
      <c r="G1184" s="202"/>
      <c r="H1184" s="203" t="s">
        <v>18</v>
      </c>
      <c r="I1184" s="205"/>
      <c r="J1184" s="202"/>
      <c r="K1184" s="202"/>
      <c r="L1184" s="206"/>
      <c r="M1184" s="207"/>
      <c r="N1184" s="208"/>
      <c r="O1184" s="208"/>
      <c r="P1184" s="208"/>
      <c r="Q1184" s="208"/>
      <c r="R1184" s="208"/>
      <c r="S1184" s="208"/>
      <c r="T1184" s="208"/>
      <c r="U1184" s="209"/>
      <c r="AT1184" s="210" t="s">
        <v>221</v>
      </c>
      <c r="AU1184" s="210" t="s">
        <v>80</v>
      </c>
      <c r="AV1184" s="13" t="s">
        <v>76</v>
      </c>
      <c r="AW1184" s="13" t="s">
        <v>33</v>
      </c>
      <c r="AX1184" s="13" t="s">
        <v>71</v>
      </c>
      <c r="AY1184" s="210" t="s">
        <v>208</v>
      </c>
    </row>
    <row r="1185" spans="1:65" s="13" customFormat="1" ht="11.25">
      <c r="B1185" s="201"/>
      <c r="C1185" s="202"/>
      <c r="D1185" s="194" t="s">
        <v>221</v>
      </c>
      <c r="E1185" s="203" t="s">
        <v>18</v>
      </c>
      <c r="F1185" s="204" t="s">
        <v>1505</v>
      </c>
      <c r="G1185" s="202"/>
      <c r="H1185" s="203" t="s">
        <v>18</v>
      </c>
      <c r="I1185" s="205"/>
      <c r="J1185" s="202"/>
      <c r="K1185" s="202"/>
      <c r="L1185" s="206"/>
      <c r="M1185" s="207"/>
      <c r="N1185" s="208"/>
      <c r="O1185" s="208"/>
      <c r="P1185" s="208"/>
      <c r="Q1185" s="208"/>
      <c r="R1185" s="208"/>
      <c r="S1185" s="208"/>
      <c r="T1185" s="208"/>
      <c r="U1185" s="209"/>
      <c r="AT1185" s="210" t="s">
        <v>221</v>
      </c>
      <c r="AU1185" s="210" t="s">
        <v>80</v>
      </c>
      <c r="AV1185" s="13" t="s">
        <v>76</v>
      </c>
      <c r="AW1185" s="13" t="s">
        <v>33</v>
      </c>
      <c r="AX1185" s="13" t="s">
        <v>71</v>
      </c>
      <c r="AY1185" s="210" t="s">
        <v>208</v>
      </c>
    </row>
    <row r="1186" spans="1:65" s="14" customFormat="1" ht="11.25">
      <c r="B1186" s="211"/>
      <c r="C1186" s="212"/>
      <c r="D1186" s="194" t="s">
        <v>221</v>
      </c>
      <c r="E1186" s="213" t="s">
        <v>18</v>
      </c>
      <c r="F1186" s="214" t="s">
        <v>76</v>
      </c>
      <c r="G1186" s="212"/>
      <c r="H1186" s="215">
        <v>1</v>
      </c>
      <c r="I1186" s="216"/>
      <c r="J1186" s="212"/>
      <c r="K1186" s="212"/>
      <c r="L1186" s="217"/>
      <c r="M1186" s="218"/>
      <c r="N1186" s="219"/>
      <c r="O1186" s="219"/>
      <c r="P1186" s="219"/>
      <c r="Q1186" s="219"/>
      <c r="R1186" s="219"/>
      <c r="S1186" s="219"/>
      <c r="T1186" s="219"/>
      <c r="U1186" s="220"/>
      <c r="AT1186" s="221" t="s">
        <v>221</v>
      </c>
      <c r="AU1186" s="221" t="s">
        <v>80</v>
      </c>
      <c r="AV1186" s="14" t="s">
        <v>80</v>
      </c>
      <c r="AW1186" s="14" t="s">
        <v>33</v>
      </c>
      <c r="AX1186" s="14" t="s">
        <v>71</v>
      </c>
      <c r="AY1186" s="221" t="s">
        <v>208</v>
      </c>
    </row>
    <row r="1187" spans="1:65" s="16" customFormat="1" ht="11.25">
      <c r="B1187" s="233"/>
      <c r="C1187" s="234"/>
      <c r="D1187" s="194" t="s">
        <v>221</v>
      </c>
      <c r="E1187" s="235" t="s">
        <v>18</v>
      </c>
      <c r="F1187" s="236" t="s">
        <v>247</v>
      </c>
      <c r="G1187" s="234"/>
      <c r="H1187" s="237">
        <v>1</v>
      </c>
      <c r="I1187" s="238"/>
      <c r="J1187" s="234"/>
      <c r="K1187" s="234"/>
      <c r="L1187" s="239"/>
      <c r="M1187" s="240"/>
      <c r="N1187" s="241"/>
      <c r="O1187" s="241"/>
      <c r="P1187" s="241"/>
      <c r="Q1187" s="241"/>
      <c r="R1187" s="241"/>
      <c r="S1187" s="241"/>
      <c r="T1187" s="241"/>
      <c r="U1187" s="242"/>
      <c r="AT1187" s="243" t="s">
        <v>221</v>
      </c>
      <c r="AU1187" s="243" t="s">
        <v>80</v>
      </c>
      <c r="AV1187" s="16" t="s">
        <v>89</v>
      </c>
      <c r="AW1187" s="16" t="s">
        <v>33</v>
      </c>
      <c r="AX1187" s="16" t="s">
        <v>76</v>
      </c>
      <c r="AY1187" s="243" t="s">
        <v>208</v>
      </c>
    </row>
    <row r="1188" spans="1:65" s="2" customFormat="1" ht="24.2" customHeight="1">
      <c r="A1188" s="38"/>
      <c r="B1188" s="39"/>
      <c r="C1188" s="182" t="s">
        <v>2054</v>
      </c>
      <c r="D1188" s="182" t="s">
        <v>212</v>
      </c>
      <c r="E1188" s="183" t="s">
        <v>2055</v>
      </c>
      <c r="F1188" s="184" t="s">
        <v>2056</v>
      </c>
      <c r="G1188" s="185" t="s">
        <v>1974</v>
      </c>
      <c r="H1188" s="186">
        <v>3</v>
      </c>
      <c r="I1188" s="187"/>
      <c r="J1188" s="186">
        <f>ROUND(I1188*H1188,2)</f>
        <v>0</v>
      </c>
      <c r="K1188" s="184" t="s">
        <v>18</v>
      </c>
      <c r="L1188" s="43"/>
      <c r="M1188" s="188" t="s">
        <v>18</v>
      </c>
      <c r="N1188" s="189" t="s">
        <v>42</v>
      </c>
      <c r="O1188" s="68"/>
      <c r="P1188" s="190">
        <f>O1188*H1188</f>
        <v>0</v>
      </c>
      <c r="Q1188" s="190">
        <v>0</v>
      </c>
      <c r="R1188" s="190">
        <f>Q1188*H1188</f>
        <v>0</v>
      </c>
      <c r="S1188" s="190">
        <v>0</v>
      </c>
      <c r="T1188" s="190">
        <f>S1188*H1188</f>
        <v>0</v>
      </c>
      <c r="U1188" s="191" t="s">
        <v>18</v>
      </c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R1188" s="192" t="s">
        <v>343</v>
      </c>
      <c r="AT1188" s="192" t="s">
        <v>212</v>
      </c>
      <c r="AU1188" s="192" t="s">
        <v>80</v>
      </c>
      <c r="AY1188" s="21" t="s">
        <v>208</v>
      </c>
      <c r="BE1188" s="193">
        <f>IF(N1188="základní",J1188,0)</f>
        <v>0</v>
      </c>
      <c r="BF1188" s="193">
        <f>IF(N1188="snížená",J1188,0)</f>
        <v>0</v>
      </c>
      <c r="BG1188" s="193">
        <f>IF(N1188="zákl. přenesená",J1188,0)</f>
        <v>0</v>
      </c>
      <c r="BH1188" s="193">
        <f>IF(N1188="sníž. přenesená",J1188,0)</f>
        <v>0</v>
      </c>
      <c r="BI1188" s="193">
        <f>IF(N1188="nulová",J1188,0)</f>
        <v>0</v>
      </c>
      <c r="BJ1188" s="21" t="s">
        <v>76</v>
      </c>
      <c r="BK1188" s="193">
        <f>ROUND(I1188*H1188,2)</f>
        <v>0</v>
      </c>
      <c r="BL1188" s="21" t="s">
        <v>343</v>
      </c>
      <c r="BM1188" s="192" t="s">
        <v>2057</v>
      </c>
    </row>
    <row r="1189" spans="1:65" s="2" customFormat="1" ht="11.25">
      <c r="A1189" s="38"/>
      <c r="B1189" s="39"/>
      <c r="C1189" s="40"/>
      <c r="D1189" s="194" t="s">
        <v>217</v>
      </c>
      <c r="E1189" s="40"/>
      <c r="F1189" s="195" t="s">
        <v>2056</v>
      </c>
      <c r="G1189" s="40"/>
      <c r="H1189" s="40"/>
      <c r="I1189" s="196"/>
      <c r="J1189" s="40"/>
      <c r="K1189" s="40"/>
      <c r="L1189" s="43"/>
      <c r="M1189" s="197"/>
      <c r="N1189" s="198"/>
      <c r="O1189" s="68"/>
      <c r="P1189" s="68"/>
      <c r="Q1189" s="68"/>
      <c r="R1189" s="68"/>
      <c r="S1189" s="68"/>
      <c r="T1189" s="68"/>
      <c r="U1189" s="69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T1189" s="21" t="s">
        <v>217</v>
      </c>
      <c r="AU1189" s="21" t="s">
        <v>80</v>
      </c>
    </row>
    <row r="1190" spans="1:65" s="2" customFormat="1" ht="175.5">
      <c r="A1190" s="38"/>
      <c r="B1190" s="39"/>
      <c r="C1190" s="40"/>
      <c r="D1190" s="194" t="s">
        <v>703</v>
      </c>
      <c r="E1190" s="40"/>
      <c r="F1190" s="244" t="s">
        <v>2058</v>
      </c>
      <c r="G1190" s="40"/>
      <c r="H1190" s="40"/>
      <c r="I1190" s="196"/>
      <c r="J1190" s="40"/>
      <c r="K1190" s="40"/>
      <c r="L1190" s="43"/>
      <c r="M1190" s="197"/>
      <c r="N1190" s="198"/>
      <c r="O1190" s="68"/>
      <c r="P1190" s="68"/>
      <c r="Q1190" s="68"/>
      <c r="R1190" s="68"/>
      <c r="S1190" s="68"/>
      <c r="T1190" s="68"/>
      <c r="U1190" s="69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T1190" s="21" t="s">
        <v>703</v>
      </c>
      <c r="AU1190" s="21" t="s">
        <v>80</v>
      </c>
    </row>
    <row r="1191" spans="1:65" s="13" customFormat="1" ht="11.25">
      <c r="B1191" s="201"/>
      <c r="C1191" s="202"/>
      <c r="D1191" s="194" t="s">
        <v>221</v>
      </c>
      <c r="E1191" s="203" t="s">
        <v>18</v>
      </c>
      <c r="F1191" s="204" t="s">
        <v>2059</v>
      </c>
      <c r="G1191" s="202"/>
      <c r="H1191" s="203" t="s">
        <v>18</v>
      </c>
      <c r="I1191" s="205"/>
      <c r="J1191" s="202"/>
      <c r="K1191" s="202"/>
      <c r="L1191" s="206"/>
      <c r="M1191" s="207"/>
      <c r="N1191" s="208"/>
      <c r="O1191" s="208"/>
      <c r="P1191" s="208"/>
      <c r="Q1191" s="208"/>
      <c r="R1191" s="208"/>
      <c r="S1191" s="208"/>
      <c r="T1191" s="208"/>
      <c r="U1191" s="209"/>
      <c r="AT1191" s="210" t="s">
        <v>221</v>
      </c>
      <c r="AU1191" s="210" t="s">
        <v>80</v>
      </c>
      <c r="AV1191" s="13" t="s">
        <v>76</v>
      </c>
      <c r="AW1191" s="13" t="s">
        <v>33</v>
      </c>
      <c r="AX1191" s="13" t="s">
        <v>71</v>
      </c>
      <c r="AY1191" s="210" t="s">
        <v>208</v>
      </c>
    </row>
    <row r="1192" spans="1:65" s="13" customFormat="1" ht="11.25">
      <c r="B1192" s="201"/>
      <c r="C1192" s="202"/>
      <c r="D1192" s="194" t="s">
        <v>221</v>
      </c>
      <c r="E1192" s="203" t="s">
        <v>18</v>
      </c>
      <c r="F1192" s="204" t="s">
        <v>1500</v>
      </c>
      <c r="G1192" s="202"/>
      <c r="H1192" s="203" t="s">
        <v>18</v>
      </c>
      <c r="I1192" s="205"/>
      <c r="J1192" s="202"/>
      <c r="K1192" s="202"/>
      <c r="L1192" s="206"/>
      <c r="M1192" s="207"/>
      <c r="N1192" s="208"/>
      <c r="O1192" s="208"/>
      <c r="P1192" s="208"/>
      <c r="Q1192" s="208"/>
      <c r="R1192" s="208"/>
      <c r="S1192" s="208"/>
      <c r="T1192" s="208"/>
      <c r="U1192" s="209"/>
      <c r="AT1192" s="210" t="s">
        <v>221</v>
      </c>
      <c r="AU1192" s="210" t="s">
        <v>80</v>
      </c>
      <c r="AV1192" s="13" t="s">
        <v>76</v>
      </c>
      <c r="AW1192" s="13" t="s">
        <v>33</v>
      </c>
      <c r="AX1192" s="13" t="s">
        <v>71</v>
      </c>
      <c r="AY1192" s="210" t="s">
        <v>208</v>
      </c>
    </row>
    <row r="1193" spans="1:65" s="14" customFormat="1" ht="11.25">
      <c r="B1193" s="211"/>
      <c r="C1193" s="212"/>
      <c r="D1193" s="194" t="s">
        <v>221</v>
      </c>
      <c r="E1193" s="213" t="s">
        <v>18</v>
      </c>
      <c r="F1193" s="214" t="s">
        <v>76</v>
      </c>
      <c r="G1193" s="212"/>
      <c r="H1193" s="215">
        <v>1</v>
      </c>
      <c r="I1193" s="216"/>
      <c r="J1193" s="212"/>
      <c r="K1193" s="212"/>
      <c r="L1193" s="217"/>
      <c r="M1193" s="218"/>
      <c r="N1193" s="219"/>
      <c r="O1193" s="219"/>
      <c r="P1193" s="219"/>
      <c r="Q1193" s="219"/>
      <c r="R1193" s="219"/>
      <c r="S1193" s="219"/>
      <c r="T1193" s="219"/>
      <c r="U1193" s="220"/>
      <c r="AT1193" s="221" t="s">
        <v>221</v>
      </c>
      <c r="AU1193" s="221" t="s">
        <v>80</v>
      </c>
      <c r="AV1193" s="14" t="s">
        <v>80</v>
      </c>
      <c r="AW1193" s="14" t="s">
        <v>33</v>
      </c>
      <c r="AX1193" s="14" t="s">
        <v>71</v>
      </c>
      <c r="AY1193" s="221" t="s">
        <v>208</v>
      </c>
    </row>
    <row r="1194" spans="1:65" s="13" customFormat="1" ht="11.25">
      <c r="B1194" s="201"/>
      <c r="C1194" s="202"/>
      <c r="D1194" s="194" t="s">
        <v>221</v>
      </c>
      <c r="E1194" s="203" t="s">
        <v>18</v>
      </c>
      <c r="F1194" s="204" t="s">
        <v>1503</v>
      </c>
      <c r="G1194" s="202"/>
      <c r="H1194" s="203" t="s">
        <v>18</v>
      </c>
      <c r="I1194" s="205"/>
      <c r="J1194" s="202"/>
      <c r="K1194" s="202"/>
      <c r="L1194" s="206"/>
      <c r="M1194" s="207"/>
      <c r="N1194" s="208"/>
      <c r="O1194" s="208"/>
      <c r="P1194" s="208"/>
      <c r="Q1194" s="208"/>
      <c r="R1194" s="208"/>
      <c r="S1194" s="208"/>
      <c r="T1194" s="208"/>
      <c r="U1194" s="209"/>
      <c r="AT1194" s="210" t="s">
        <v>221</v>
      </c>
      <c r="AU1194" s="210" t="s">
        <v>80</v>
      </c>
      <c r="AV1194" s="13" t="s">
        <v>76</v>
      </c>
      <c r="AW1194" s="13" t="s">
        <v>33</v>
      </c>
      <c r="AX1194" s="13" t="s">
        <v>71</v>
      </c>
      <c r="AY1194" s="210" t="s">
        <v>208</v>
      </c>
    </row>
    <row r="1195" spans="1:65" s="14" customFormat="1" ht="11.25">
      <c r="B1195" s="211"/>
      <c r="C1195" s="212"/>
      <c r="D1195" s="194" t="s">
        <v>221</v>
      </c>
      <c r="E1195" s="213" t="s">
        <v>18</v>
      </c>
      <c r="F1195" s="214" t="s">
        <v>80</v>
      </c>
      <c r="G1195" s="212"/>
      <c r="H1195" s="215">
        <v>2</v>
      </c>
      <c r="I1195" s="216"/>
      <c r="J1195" s="212"/>
      <c r="K1195" s="212"/>
      <c r="L1195" s="217"/>
      <c r="M1195" s="218"/>
      <c r="N1195" s="219"/>
      <c r="O1195" s="219"/>
      <c r="P1195" s="219"/>
      <c r="Q1195" s="219"/>
      <c r="R1195" s="219"/>
      <c r="S1195" s="219"/>
      <c r="T1195" s="219"/>
      <c r="U1195" s="220"/>
      <c r="AT1195" s="221" t="s">
        <v>221</v>
      </c>
      <c r="AU1195" s="221" t="s">
        <v>80</v>
      </c>
      <c r="AV1195" s="14" t="s">
        <v>80</v>
      </c>
      <c r="AW1195" s="14" t="s">
        <v>33</v>
      </c>
      <c r="AX1195" s="14" t="s">
        <v>71</v>
      </c>
      <c r="AY1195" s="221" t="s">
        <v>208</v>
      </c>
    </row>
    <row r="1196" spans="1:65" s="16" customFormat="1" ht="11.25">
      <c r="B1196" s="233"/>
      <c r="C1196" s="234"/>
      <c r="D1196" s="194" t="s">
        <v>221</v>
      </c>
      <c r="E1196" s="235" t="s">
        <v>18</v>
      </c>
      <c r="F1196" s="236" t="s">
        <v>247</v>
      </c>
      <c r="G1196" s="234"/>
      <c r="H1196" s="237">
        <v>3</v>
      </c>
      <c r="I1196" s="238"/>
      <c r="J1196" s="234"/>
      <c r="K1196" s="234"/>
      <c r="L1196" s="239"/>
      <c r="M1196" s="240"/>
      <c r="N1196" s="241"/>
      <c r="O1196" s="241"/>
      <c r="P1196" s="241"/>
      <c r="Q1196" s="241"/>
      <c r="R1196" s="241"/>
      <c r="S1196" s="241"/>
      <c r="T1196" s="241"/>
      <c r="U1196" s="242"/>
      <c r="AT1196" s="243" t="s">
        <v>221</v>
      </c>
      <c r="AU1196" s="243" t="s">
        <v>80</v>
      </c>
      <c r="AV1196" s="16" t="s">
        <v>89</v>
      </c>
      <c r="AW1196" s="16" t="s">
        <v>33</v>
      </c>
      <c r="AX1196" s="16" t="s">
        <v>76</v>
      </c>
      <c r="AY1196" s="243" t="s">
        <v>208</v>
      </c>
    </row>
    <row r="1197" spans="1:65" s="2" customFormat="1" ht="24.2" customHeight="1">
      <c r="A1197" s="38"/>
      <c r="B1197" s="39"/>
      <c r="C1197" s="182" t="s">
        <v>2060</v>
      </c>
      <c r="D1197" s="182" t="s">
        <v>212</v>
      </c>
      <c r="E1197" s="183" t="s">
        <v>2061</v>
      </c>
      <c r="F1197" s="184" t="s">
        <v>2062</v>
      </c>
      <c r="G1197" s="185" t="s">
        <v>1974</v>
      </c>
      <c r="H1197" s="186">
        <v>1</v>
      </c>
      <c r="I1197" s="187"/>
      <c r="J1197" s="186">
        <f>ROUND(I1197*H1197,2)</f>
        <v>0</v>
      </c>
      <c r="K1197" s="184" t="s">
        <v>18</v>
      </c>
      <c r="L1197" s="43"/>
      <c r="M1197" s="188" t="s">
        <v>18</v>
      </c>
      <c r="N1197" s="189" t="s">
        <v>42</v>
      </c>
      <c r="O1197" s="68"/>
      <c r="P1197" s="190">
        <f>O1197*H1197</f>
        <v>0</v>
      </c>
      <c r="Q1197" s="190">
        <v>0</v>
      </c>
      <c r="R1197" s="190">
        <f>Q1197*H1197</f>
        <v>0</v>
      </c>
      <c r="S1197" s="190">
        <v>0</v>
      </c>
      <c r="T1197" s="190">
        <f>S1197*H1197</f>
        <v>0</v>
      </c>
      <c r="U1197" s="191" t="s">
        <v>18</v>
      </c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R1197" s="192" t="s">
        <v>343</v>
      </c>
      <c r="AT1197" s="192" t="s">
        <v>212</v>
      </c>
      <c r="AU1197" s="192" t="s">
        <v>80</v>
      </c>
      <c r="AY1197" s="21" t="s">
        <v>208</v>
      </c>
      <c r="BE1197" s="193">
        <f>IF(N1197="základní",J1197,0)</f>
        <v>0</v>
      </c>
      <c r="BF1197" s="193">
        <f>IF(N1197="snížená",J1197,0)</f>
        <v>0</v>
      </c>
      <c r="BG1197" s="193">
        <f>IF(N1197="zákl. přenesená",J1197,0)</f>
        <v>0</v>
      </c>
      <c r="BH1197" s="193">
        <f>IF(N1197="sníž. přenesená",J1197,0)</f>
        <v>0</v>
      </c>
      <c r="BI1197" s="193">
        <f>IF(N1197="nulová",J1197,0)</f>
        <v>0</v>
      </c>
      <c r="BJ1197" s="21" t="s">
        <v>76</v>
      </c>
      <c r="BK1197" s="193">
        <f>ROUND(I1197*H1197,2)</f>
        <v>0</v>
      </c>
      <c r="BL1197" s="21" t="s">
        <v>343</v>
      </c>
      <c r="BM1197" s="192" t="s">
        <v>2063</v>
      </c>
    </row>
    <row r="1198" spans="1:65" s="2" customFormat="1" ht="11.25">
      <c r="A1198" s="38"/>
      <c r="B1198" s="39"/>
      <c r="C1198" s="40"/>
      <c r="D1198" s="194" t="s">
        <v>217</v>
      </c>
      <c r="E1198" s="40"/>
      <c r="F1198" s="195" t="s">
        <v>2062</v>
      </c>
      <c r="G1198" s="40"/>
      <c r="H1198" s="40"/>
      <c r="I1198" s="196"/>
      <c r="J1198" s="40"/>
      <c r="K1198" s="40"/>
      <c r="L1198" s="43"/>
      <c r="M1198" s="197"/>
      <c r="N1198" s="198"/>
      <c r="O1198" s="68"/>
      <c r="P1198" s="68"/>
      <c r="Q1198" s="68"/>
      <c r="R1198" s="68"/>
      <c r="S1198" s="68"/>
      <c r="T1198" s="68"/>
      <c r="U1198" s="69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T1198" s="21" t="s">
        <v>217</v>
      </c>
      <c r="AU1198" s="21" t="s">
        <v>80</v>
      </c>
    </row>
    <row r="1199" spans="1:65" s="2" customFormat="1" ht="175.5">
      <c r="A1199" s="38"/>
      <c r="B1199" s="39"/>
      <c r="C1199" s="40"/>
      <c r="D1199" s="194" t="s">
        <v>703</v>
      </c>
      <c r="E1199" s="40"/>
      <c r="F1199" s="244" t="s">
        <v>2064</v>
      </c>
      <c r="G1199" s="40"/>
      <c r="H1199" s="40"/>
      <c r="I1199" s="196"/>
      <c r="J1199" s="40"/>
      <c r="K1199" s="40"/>
      <c r="L1199" s="43"/>
      <c r="M1199" s="197"/>
      <c r="N1199" s="198"/>
      <c r="O1199" s="68"/>
      <c r="P1199" s="68"/>
      <c r="Q1199" s="68"/>
      <c r="R1199" s="68"/>
      <c r="S1199" s="68"/>
      <c r="T1199" s="68"/>
      <c r="U1199" s="69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T1199" s="21" t="s">
        <v>703</v>
      </c>
      <c r="AU1199" s="21" t="s">
        <v>80</v>
      </c>
    </row>
    <row r="1200" spans="1:65" s="13" customFormat="1" ht="11.25">
      <c r="B1200" s="201"/>
      <c r="C1200" s="202"/>
      <c r="D1200" s="194" t="s">
        <v>221</v>
      </c>
      <c r="E1200" s="203" t="s">
        <v>18</v>
      </c>
      <c r="F1200" s="204" t="s">
        <v>1933</v>
      </c>
      <c r="G1200" s="202"/>
      <c r="H1200" s="203" t="s">
        <v>18</v>
      </c>
      <c r="I1200" s="205"/>
      <c r="J1200" s="202"/>
      <c r="K1200" s="202"/>
      <c r="L1200" s="206"/>
      <c r="M1200" s="207"/>
      <c r="N1200" s="208"/>
      <c r="O1200" s="208"/>
      <c r="P1200" s="208"/>
      <c r="Q1200" s="208"/>
      <c r="R1200" s="208"/>
      <c r="S1200" s="208"/>
      <c r="T1200" s="208"/>
      <c r="U1200" s="209"/>
      <c r="AT1200" s="210" t="s">
        <v>221</v>
      </c>
      <c r="AU1200" s="210" t="s">
        <v>80</v>
      </c>
      <c r="AV1200" s="13" t="s">
        <v>76</v>
      </c>
      <c r="AW1200" s="13" t="s">
        <v>33</v>
      </c>
      <c r="AX1200" s="13" t="s">
        <v>71</v>
      </c>
      <c r="AY1200" s="210" t="s">
        <v>208</v>
      </c>
    </row>
    <row r="1201" spans="1:65" s="13" customFormat="1" ht="11.25">
      <c r="B1201" s="201"/>
      <c r="C1201" s="202"/>
      <c r="D1201" s="194" t="s">
        <v>221</v>
      </c>
      <c r="E1201" s="203" t="s">
        <v>18</v>
      </c>
      <c r="F1201" s="204" t="s">
        <v>1505</v>
      </c>
      <c r="G1201" s="202"/>
      <c r="H1201" s="203" t="s">
        <v>18</v>
      </c>
      <c r="I1201" s="205"/>
      <c r="J1201" s="202"/>
      <c r="K1201" s="202"/>
      <c r="L1201" s="206"/>
      <c r="M1201" s="207"/>
      <c r="N1201" s="208"/>
      <c r="O1201" s="208"/>
      <c r="P1201" s="208"/>
      <c r="Q1201" s="208"/>
      <c r="R1201" s="208"/>
      <c r="S1201" s="208"/>
      <c r="T1201" s="208"/>
      <c r="U1201" s="209"/>
      <c r="AT1201" s="210" t="s">
        <v>221</v>
      </c>
      <c r="AU1201" s="210" t="s">
        <v>80</v>
      </c>
      <c r="AV1201" s="13" t="s">
        <v>76</v>
      </c>
      <c r="AW1201" s="13" t="s">
        <v>33</v>
      </c>
      <c r="AX1201" s="13" t="s">
        <v>71</v>
      </c>
      <c r="AY1201" s="210" t="s">
        <v>208</v>
      </c>
    </row>
    <row r="1202" spans="1:65" s="14" customFormat="1" ht="11.25">
      <c r="B1202" s="211"/>
      <c r="C1202" s="212"/>
      <c r="D1202" s="194" t="s">
        <v>221</v>
      </c>
      <c r="E1202" s="213" t="s">
        <v>18</v>
      </c>
      <c r="F1202" s="214" t="s">
        <v>76</v>
      </c>
      <c r="G1202" s="212"/>
      <c r="H1202" s="215">
        <v>1</v>
      </c>
      <c r="I1202" s="216"/>
      <c r="J1202" s="212"/>
      <c r="K1202" s="212"/>
      <c r="L1202" s="217"/>
      <c r="M1202" s="218"/>
      <c r="N1202" s="219"/>
      <c r="O1202" s="219"/>
      <c r="P1202" s="219"/>
      <c r="Q1202" s="219"/>
      <c r="R1202" s="219"/>
      <c r="S1202" s="219"/>
      <c r="T1202" s="219"/>
      <c r="U1202" s="220"/>
      <c r="AT1202" s="221" t="s">
        <v>221</v>
      </c>
      <c r="AU1202" s="221" t="s">
        <v>80</v>
      </c>
      <c r="AV1202" s="14" t="s">
        <v>80</v>
      </c>
      <c r="AW1202" s="14" t="s">
        <v>33</v>
      </c>
      <c r="AX1202" s="14" t="s">
        <v>71</v>
      </c>
      <c r="AY1202" s="221" t="s">
        <v>208</v>
      </c>
    </row>
    <row r="1203" spans="1:65" s="16" customFormat="1" ht="11.25">
      <c r="B1203" s="233"/>
      <c r="C1203" s="234"/>
      <c r="D1203" s="194" t="s">
        <v>221</v>
      </c>
      <c r="E1203" s="235" t="s">
        <v>18</v>
      </c>
      <c r="F1203" s="236" t="s">
        <v>247</v>
      </c>
      <c r="G1203" s="234"/>
      <c r="H1203" s="237">
        <v>1</v>
      </c>
      <c r="I1203" s="238"/>
      <c r="J1203" s="234"/>
      <c r="K1203" s="234"/>
      <c r="L1203" s="239"/>
      <c r="M1203" s="240"/>
      <c r="N1203" s="241"/>
      <c r="O1203" s="241"/>
      <c r="P1203" s="241"/>
      <c r="Q1203" s="241"/>
      <c r="R1203" s="241"/>
      <c r="S1203" s="241"/>
      <c r="T1203" s="241"/>
      <c r="U1203" s="242"/>
      <c r="AT1203" s="243" t="s">
        <v>221</v>
      </c>
      <c r="AU1203" s="243" t="s">
        <v>80</v>
      </c>
      <c r="AV1203" s="16" t="s">
        <v>89</v>
      </c>
      <c r="AW1203" s="16" t="s">
        <v>33</v>
      </c>
      <c r="AX1203" s="16" t="s">
        <v>76</v>
      </c>
      <c r="AY1203" s="243" t="s">
        <v>208</v>
      </c>
    </row>
    <row r="1204" spans="1:65" s="2" customFormat="1" ht="24.2" customHeight="1">
      <c r="A1204" s="38"/>
      <c r="B1204" s="39"/>
      <c r="C1204" s="182" t="s">
        <v>2065</v>
      </c>
      <c r="D1204" s="182" t="s">
        <v>212</v>
      </c>
      <c r="E1204" s="183" t="s">
        <v>2066</v>
      </c>
      <c r="F1204" s="184" t="s">
        <v>2067</v>
      </c>
      <c r="G1204" s="185" t="s">
        <v>752</v>
      </c>
      <c r="H1204" s="187"/>
      <c r="I1204" s="187"/>
      <c r="J1204" s="186">
        <f>ROUND(I1204*H1204,2)</f>
        <v>0</v>
      </c>
      <c r="K1204" s="184" t="s">
        <v>215</v>
      </c>
      <c r="L1204" s="43"/>
      <c r="M1204" s="188" t="s">
        <v>18</v>
      </c>
      <c r="N1204" s="189" t="s">
        <v>42</v>
      </c>
      <c r="O1204" s="68"/>
      <c r="P1204" s="190">
        <f>O1204*H1204</f>
        <v>0</v>
      </c>
      <c r="Q1204" s="190">
        <v>0</v>
      </c>
      <c r="R1204" s="190">
        <f>Q1204*H1204</f>
        <v>0</v>
      </c>
      <c r="S1204" s="190">
        <v>0</v>
      </c>
      <c r="T1204" s="190">
        <f>S1204*H1204</f>
        <v>0</v>
      </c>
      <c r="U1204" s="191" t="s">
        <v>18</v>
      </c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R1204" s="192" t="s">
        <v>343</v>
      </c>
      <c r="AT1204" s="192" t="s">
        <v>212</v>
      </c>
      <c r="AU1204" s="192" t="s">
        <v>80</v>
      </c>
      <c r="AY1204" s="21" t="s">
        <v>208</v>
      </c>
      <c r="BE1204" s="193">
        <f>IF(N1204="základní",J1204,0)</f>
        <v>0</v>
      </c>
      <c r="BF1204" s="193">
        <f>IF(N1204="snížená",J1204,0)</f>
        <v>0</v>
      </c>
      <c r="BG1204" s="193">
        <f>IF(N1204="zákl. přenesená",J1204,0)</f>
        <v>0</v>
      </c>
      <c r="BH1204" s="193">
        <f>IF(N1204="sníž. přenesená",J1204,0)</f>
        <v>0</v>
      </c>
      <c r="BI1204" s="193">
        <f>IF(N1204="nulová",J1204,0)</f>
        <v>0</v>
      </c>
      <c r="BJ1204" s="21" t="s">
        <v>76</v>
      </c>
      <c r="BK1204" s="193">
        <f>ROUND(I1204*H1204,2)</f>
        <v>0</v>
      </c>
      <c r="BL1204" s="21" t="s">
        <v>343</v>
      </c>
      <c r="BM1204" s="192" t="s">
        <v>2068</v>
      </c>
    </row>
    <row r="1205" spans="1:65" s="2" customFormat="1" ht="29.25">
      <c r="A1205" s="38"/>
      <c r="B1205" s="39"/>
      <c r="C1205" s="40"/>
      <c r="D1205" s="194" t="s">
        <v>217</v>
      </c>
      <c r="E1205" s="40"/>
      <c r="F1205" s="195" t="s">
        <v>2069</v>
      </c>
      <c r="G1205" s="40"/>
      <c r="H1205" s="40"/>
      <c r="I1205" s="196"/>
      <c r="J1205" s="40"/>
      <c r="K1205" s="40"/>
      <c r="L1205" s="43"/>
      <c r="M1205" s="197"/>
      <c r="N1205" s="198"/>
      <c r="O1205" s="68"/>
      <c r="P1205" s="68"/>
      <c r="Q1205" s="68"/>
      <c r="R1205" s="68"/>
      <c r="S1205" s="68"/>
      <c r="T1205" s="68"/>
      <c r="U1205" s="69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T1205" s="21" t="s">
        <v>217</v>
      </c>
      <c r="AU1205" s="21" t="s">
        <v>80</v>
      </c>
    </row>
    <row r="1206" spans="1:65" s="2" customFormat="1" ht="11.25">
      <c r="A1206" s="38"/>
      <c r="B1206" s="39"/>
      <c r="C1206" s="40"/>
      <c r="D1206" s="199" t="s">
        <v>219</v>
      </c>
      <c r="E1206" s="40"/>
      <c r="F1206" s="200" t="s">
        <v>2070</v>
      </c>
      <c r="G1206" s="40"/>
      <c r="H1206" s="40"/>
      <c r="I1206" s="196"/>
      <c r="J1206" s="40"/>
      <c r="K1206" s="40"/>
      <c r="L1206" s="43"/>
      <c r="M1206" s="197"/>
      <c r="N1206" s="198"/>
      <c r="O1206" s="68"/>
      <c r="P1206" s="68"/>
      <c r="Q1206" s="68"/>
      <c r="R1206" s="68"/>
      <c r="S1206" s="68"/>
      <c r="T1206" s="68"/>
      <c r="U1206" s="69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T1206" s="21" t="s">
        <v>219</v>
      </c>
      <c r="AU1206" s="21" t="s">
        <v>80</v>
      </c>
    </row>
    <row r="1207" spans="1:65" s="2" customFormat="1" ht="33" customHeight="1">
      <c r="A1207" s="38"/>
      <c r="B1207" s="39"/>
      <c r="C1207" s="182" t="s">
        <v>2071</v>
      </c>
      <c r="D1207" s="182" t="s">
        <v>212</v>
      </c>
      <c r="E1207" s="183" t="s">
        <v>2072</v>
      </c>
      <c r="F1207" s="184" t="s">
        <v>2073</v>
      </c>
      <c r="G1207" s="185" t="s">
        <v>752</v>
      </c>
      <c r="H1207" s="187"/>
      <c r="I1207" s="187"/>
      <c r="J1207" s="186">
        <f>ROUND(I1207*H1207,2)</f>
        <v>0</v>
      </c>
      <c r="K1207" s="184" t="s">
        <v>215</v>
      </c>
      <c r="L1207" s="43"/>
      <c r="M1207" s="188" t="s">
        <v>18</v>
      </c>
      <c r="N1207" s="189" t="s">
        <v>42</v>
      </c>
      <c r="O1207" s="68"/>
      <c r="P1207" s="190">
        <f>O1207*H1207</f>
        <v>0</v>
      </c>
      <c r="Q1207" s="190">
        <v>0</v>
      </c>
      <c r="R1207" s="190">
        <f>Q1207*H1207</f>
        <v>0</v>
      </c>
      <c r="S1207" s="190">
        <v>0</v>
      </c>
      <c r="T1207" s="190">
        <f>S1207*H1207</f>
        <v>0</v>
      </c>
      <c r="U1207" s="191" t="s">
        <v>18</v>
      </c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R1207" s="192" t="s">
        <v>343</v>
      </c>
      <c r="AT1207" s="192" t="s">
        <v>212</v>
      </c>
      <c r="AU1207" s="192" t="s">
        <v>80</v>
      </c>
      <c r="AY1207" s="21" t="s">
        <v>208</v>
      </c>
      <c r="BE1207" s="193">
        <f>IF(N1207="základní",J1207,0)</f>
        <v>0</v>
      </c>
      <c r="BF1207" s="193">
        <f>IF(N1207="snížená",J1207,0)</f>
        <v>0</v>
      </c>
      <c r="BG1207" s="193">
        <f>IF(N1207="zákl. přenesená",J1207,0)</f>
        <v>0</v>
      </c>
      <c r="BH1207" s="193">
        <f>IF(N1207="sníž. přenesená",J1207,0)</f>
        <v>0</v>
      </c>
      <c r="BI1207" s="193">
        <f>IF(N1207="nulová",J1207,0)</f>
        <v>0</v>
      </c>
      <c r="BJ1207" s="21" t="s">
        <v>76</v>
      </c>
      <c r="BK1207" s="193">
        <f>ROUND(I1207*H1207,2)</f>
        <v>0</v>
      </c>
      <c r="BL1207" s="21" t="s">
        <v>343</v>
      </c>
      <c r="BM1207" s="192" t="s">
        <v>2074</v>
      </c>
    </row>
    <row r="1208" spans="1:65" s="2" customFormat="1" ht="39">
      <c r="A1208" s="38"/>
      <c r="B1208" s="39"/>
      <c r="C1208" s="40"/>
      <c r="D1208" s="194" t="s">
        <v>217</v>
      </c>
      <c r="E1208" s="40"/>
      <c r="F1208" s="195" t="s">
        <v>2075</v>
      </c>
      <c r="G1208" s="40"/>
      <c r="H1208" s="40"/>
      <c r="I1208" s="196"/>
      <c r="J1208" s="40"/>
      <c r="K1208" s="40"/>
      <c r="L1208" s="43"/>
      <c r="M1208" s="197"/>
      <c r="N1208" s="198"/>
      <c r="O1208" s="68"/>
      <c r="P1208" s="68"/>
      <c r="Q1208" s="68"/>
      <c r="R1208" s="68"/>
      <c r="S1208" s="68"/>
      <c r="T1208" s="68"/>
      <c r="U1208" s="69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T1208" s="21" t="s">
        <v>217</v>
      </c>
      <c r="AU1208" s="21" t="s">
        <v>80</v>
      </c>
    </row>
    <row r="1209" spans="1:65" s="2" customFormat="1" ht="11.25">
      <c r="A1209" s="38"/>
      <c r="B1209" s="39"/>
      <c r="C1209" s="40"/>
      <c r="D1209" s="199" t="s">
        <v>219</v>
      </c>
      <c r="E1209" s="40"/>
      <c r="F1209" s="200" t="s">
        <v>2076</v>
      </c>
      <c r="G1209" s="40"/>
      <c r="H1209" s="40"/>
      <c r="I1209" s="196"/>
      <c r="J1209" s="40"/>
      <c r="K1209" s="40"/>
      <c r="L1209" s="43"/>
      <c r="M1209" s="197"/>
      <c r="N1209" s="198"/>
      <c r="O1209" s="68"/>
      <c r="P1209" s="68"/>
      <c r="Q1209" s="68"/>
      <c r="R1209" s="68"/>
      <c r="S1209" s="68"/>
      <c r="T1209" s="68"/>
      <c r="U1209" s="69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T1209" s="21" t="s">
        <v>219</v>
      </c>
      <c r="AU1209" s="21" t="s">
        <v>80</v>
      </c>
    </row>
    <row r="1210" spans="1:65" s="12" customFormat="1" ht="22.9" customHeight="1">
      <c r="B1210" s="166"/>
      <c r="C1210" s="167"/>
      <c r="D1210" s="168" t="s">
        <v>70</v>
      </c>
      <c r="E1210" s="180" t="s">
        <v>893</v>
      </c>
      <c r="F1210" s="180" t="s">
        <v>894</v>
      </c>
      <c r="G1210" s="167"/>
      <c r="H1210" s="167"/>
      <c r="I1210" s="170"/>
      <c r="J1210" s="181">
        <f>BK1210</f>
        <v>0</v>
      </c>
      <c r="K1210" s="167"/>
      <c r="L1210" s="172"/>
      <c r="M1210" s="173"/>
      <c r="N1210" s="174"/>
      <c r="O1210" s="174"/>
      <c r="P1210" s="175">
        <f>SUM(P1211:P1230)</f>
        <v>0</v>
      </c>
      <c r="Q1210" s="174"/>
      <c r="R1210" s="175">
        <f>SUM(R1211:R1230)</f>
        <v>1.6E-2</v>
      </c>
      <c r="S1210" s="174"/>
      <c r="T1210" s="175">
        <f>SUM(T1211:T1230)</f>
        <v>0</v>
      </c>
      <c r="U1210" s="176"/>
      <c r="AR1210" s="177" t="s">
        <v>80</v>
      </c>
      <c r="AT1210" s="178" t="s">
        <v>70</v>
      </c>
      <c r="AU1210" s="178" t="s">
        <v>76</v>
      </c>
      <c r="AY1210" s="177" t="s">
        <v>208</v>
      </c>
      <c r="BK1210" s="179">
        <f>SUM(BK1211:BK1230)</f>
        <v>0</v>
      </c>
    </row>
    <row r="1211" spans="1:65" s="2" customFormat="1" ht="16.5" customHeight="1">
      <c r="A1211" s="38"/>
      <c r="B1211" s="39"/>
      <c r="C1211" s="182" t="s">
        <v>2077</v>
      </c>
      <c r="D1211" s="182" t="s">
        <v>212</v>
      </c>
      <c r="E1211" s="183" t="s">
        <v>2078</v>
      </c>
      <c r="F1211" s="184" t="s">
        <v>2079</v>
      </c>
      <c r="G1211" s="185" t="s">
        <v>402</v>
      </c>
      <c r="H1211" s="186">
        <v>16</v>
      </c>
      <c r="I1211" s="187"/>
      <c r="J1211" s="186">
        <f>ROUND(I1211*H1211,2)</f>
        <v>0</v>
      </c>
      <c r="K1211" s="184" t="s">
        <v>18</v>
      </c>
      <c r="L1211" s="43"/>
      <c r="M1211" s="188" t="s">
        <v>18</v>
      </c>
      <c r="N1211" s="189" t="s">
        <v>42</v>
      </c>
      <c r="O1211" s="68"/>
      <c r="P1211" s="190">
        <f>O1211*H1211</f>
        <v>0</v>
      </c>
      <c r="Q1211" s="190">
        <v>0</v>
      </c>
      <c r="R1211" s="190">
        <f>Q1211*H1211</f>
        <v>0</v>
      </c>
      <c r="S1211" s="190">
        <v>0</v>
      </c>
      <c r="T1211" s="190">
        <f>S1211*H1211</f>
        <v>0</v>
      </c>
      <c r="U1211" s="191" t="s">
        <v>18</v>
      </c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R1211" s="192" t="s">
        <v>343</v>
      </c>
      <c r="AT1211" s="192" t="s">
        <v>212</v>
      </c>
      <c r="AU1211" s="192" t="s">
        <v>80</v>
      </c>
      <c r="AY1211" s="21" t="s">
        <v>208</v>
      </c>
      <c r="BE1211" s="193">
        <f>IF(N1211="základní",J1211,0)</f>
        <v>0</v>
      </c>
      <c r="BF1211" s="193">
        <f>IF(N1211="snížená",J1211,0)</f>
        <v>0</v>
      </c>
      <c r="BG1211" s="193">
        <f>IF(N1211="zákl. přenesená",J1211,0)</f>
        <v>0</v>
      </c>
      <c r="BH1211" s="193">
        <f>IF(N1211="sníž. přenesená",J1211,0)</f>
        <v>0</v>
      </c>
      <c r="BI1211" s="193">
        <f>IF(N1211="nulová",J1211,0)</f>
        <v>0</v>
      </c>
      <c r="BJ1211" s="21" t="s">
        <v>76</v>
      </c>
      <c r="BK1211" s="193">
        <f>ROUND(I1211*H1211,2)</f>
        <v>0</v>
      </c>
      <c r="BL1211" s="21" t="s">
        <v>343</v>
      </c>
      <c r="BM1211" s="192" t="s">
        <v>2080</v>
      </c>
    </row>
    <row r="1212" spans="1:65" s="2" customFormat="1" ht="19.5">
      <c r="A1212" s="38"/>
      <c r="B1212" s="39"/>
      <c r="C1212" s="40"/>
      <c r="D1212" s="194" t="s">
        <v>217</v>
      </c>
      <c r="E1212" s="40"/>
      <c r="F1212" s="195" t="s">
        <v>2081</v>
      </c>
      <c r="G1212" s="40"/>
      <c r="H1212" s="40"/>
      <c r="I1212" s="196"/>
      <c r="J1212" s="40"/>
      <c r="K1212" s="40"/>
      <c r="L1212" s="43"/>
      <c r="M1212" s="197"/>
      <c r="N1212" s="198"/>
      <c r="O1212" s="68"/>
      <c r="P1212" s="68"/>
      <c r="Q1212" s="68"/>
      <c r="R1212" s="68"/>
      <c r="S1212" s="68"/>
      <c r="T1212" s="68"/>
      <c r="U1212" s="69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T1212" s="21" t="s">
        <v>217</v>
      </c>
      <c r="AU1212" s="21" t="s">
        <v>80</v>
      </c>
    </row>
    <row r="1213" spans="1:65" s="2" customFormat="1" ht="19.5">
      <c r="A1213" s="38"/>
      <c r="B1213" s="39"/>
      <c r="C1213" s="40"/>
      <c r="D1213" s="194" t="s">
        <v>703</v>
      </c>
      <c r="E1213" s="40"/>
      <c r="F1213" s="244" t="s">
        <v>2082</v>
      </c>
      <c r="G1213" s="40"/>
      <c r="H1213" s="40"/>
      <c r="I1213" s="196"/>
      <c r="J1213" s="40"/>
      <c r="K1213" s="40"/>
      <c r="L1213" s="43"/>
      <c r="M1213" s="197"/>
      <c r="N1213" s="198"/>
      <c r="O1213" s="68"/>
      <c r="P1213" s="68"/>
      <c r="Q1213" s="68"/>
      <c r="R1213" s="68"/>
      <c r="S1213" s="68"/>
      <c r="T1213" s="68"/>
      <c r="U1213" s="69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T1213" s="21" t="s">
        <v>703</v>
      </c>
      <c r="AU1213" s="21" t="s">
        <v>80</v>
      </c>
    </row>
    <row r="1214" spans="1:65" s="13" customFormat="1" ht="11.25">
      <c r="B1214" s="201"/>
      <c r="C1214" s="202"/>
      <c r="D1214" s="194" t="s">
        <v>221</v>
      </c>
      <c r="E1214" s="203" t="s">
        <v>18</v>
      </c>
      <c r="F1214" s="204" t="s">
        <v>2083</v>
      </c>
      <c r="G1214" s="202"/>
      <c r="H1214" s="203" t="s">
        <v>18</v>
      </c>
      <c r="I1214" s="205"/>
      <c r="J1214" s="202"/>
      <c r="K1214" s="202"/>
      <c r="L1214" s="206"/>
      <c r="M1214" s="207"/>
      <c r="N1214" s="208"/>
      <c r="O1214" s="208"/>
      <c r="P1214" s="208"/>
      <c r="Q1214" s="208"/>
      <c r="R1214" s="208"/>
      <c r="S1214" s="208"/>
      <c r="T1214" s="208"/>
      <c r="U1214" s="209"/>
      <c r="AT1214" s="210" t="s">
        <v>221</v>
      </c>
      <c r="AU1214" s="210" t="s">
        <v>80</v>
      </c>
      <c r="AV1214" s="13" t="s">
        <v>76</v>
      </c>
      <c r="AW1214" s="13" t="s">
        <v>33</v>
      </c>
      <c r="AX1214" s="13" t="s">
        <v>71</v>
      </c>
      <c r="AY1214" s="210" t="s">
        <v>208</v>
      </c>
    </row>
    <row r="1215" spans="1:65" s="14" customFormat="1" ht="11.25">
      <c r="B1215" s="211"/>
      <c r="C1215" s="212"/>
      <c r="D1215" s="194" t="s">
        <v>221</v>
      </c>
      <c r="E1215" s="213" t="s">
        <v>18</v>
      </c>
      <c r="F1215" s="214" t="s">
        <v>343</v>
      </c>
      <c r="G1215" s="212"/>
      <c r="H1215" s="215">
        <v>16</v>
      </c>
      <c r="I1215" s="216"/>
      <c r="J1215" s="212"/>
      <c r="K1215" s="212"/>
      <c r="L1215" s="217"/>
      <c r="M1215" s="218"/>
      <c r="N1215" s="219"/>
      <c r="O1215" s="219"/>
      <c r="P1215" s="219"/>
      <c r="Q1215" s="219"/>
      <c r="R1215" s="219"/>
      <c r="S1215" s="219"/>
      <c r="T1215" s="219"/>
      <c r="U1215" s="220"/>
      <c r="AT1215" s="221" t="s">
        <v>221</v>
      </c>
      <c r="AU1215" s="221" t="s">
        <v>80</v>
      </c>
      <c r="AV1215" s="14" t="s">
        <v>80</v>
      </c>
      <c r="AW1215" s="14" t="s">
        <v>33</v>
      </c>
      <c r="AX1215" s="14" t="s">
        <v>76</v>
      </c>
      <c r="AY1215" s="221" t="s">
        <v>208</v>
      </c>
    </row>
    <row r="1216" spans="1:65" s="2" customFormat="1" ht="16.5" customHeight="1">
      <c r="A1216" s="38"/>
      <c r="B1216" s="39"/>
      <c r="C1216" s="249" t="s">
        <v>2084</v>
      </c>
      <c r="D1216" s="249" t="s">
        <v>1397</v>
      </c>
      <c r="E1216" s="250" t="s">
        <v>2085</v>
      </c>
      <c r="F1216" s="251" t="s">
        <v>2086</v>
      </c>
      <c r="G1216" s="252" t="s">
        <v>402</v>
      </c>
      <c r="H1216" s="253">
        <v>16</v>
      </c>
      <c r="I1216" s="254"/>
      <c r="J1216" s="253">
        <f>ROUND(I1216*H1216,2)</f>
        <v>0</v>
      </c>
      <c r="K1216" s="251" t="s">
        <v>18</v>
      </c>
      <c r="L1216" s="255"/>
      <c r="M1216" s="256" t="s">
        <v>18</v>
      </c>
      <c r="N1216" s="257" t="s">
        <v>42</v>
      </c>
      <c r="O1216" s="68"/>
      <c r="P1216" s="190">
        <f>O1216*H1216</f>
        <v>0</v>
      </c>
      <c r="Q1216" s="190">
        <v>1E-3</v>
      </c>
      <c r="R1216" s="190">
        <f>Q1216*H1216</f>
        <v>1.6E-2</v>
      </c>
      <c r="S1216" s="190">
        <v>0</v>
      </c>
      <c r="T1216" s="190">
        <f>S1216*H1216</f>
        <v>0</v>
      </c>
      <c r="U1216" s="191" t="s">
        <v>18</v>
      </c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R1216" s="192" t="s">
        <v>545</v>
      </c>
      <c r="AT1216" s="192" t="s">
        <v>1397</v>
      </c>
      <c r="AU1216" s="192" t="s">
        <v>80</v>
      </c>
      <c r="AY1216" s="21" t="s">
        <v>208</v>
      </c>
      <c r="BE1216" s="193">
        <f>IF(N1216="základní",J1216,0)</f>
        <v>0</v>
      </c>
      <c r="BF1216" s="193">
        <f>IF(N1216="snížená",J1216,0)</f>
        <v>0</v>
      </c>
      <c r="BG1216" s="193">
        <f>IF(N1216="zákl. přenesená",J1216,0)</f>
        <v>0</v>
      </c>
      <c r="BH1216" s="193">
        <f>IF(N1216="sníž. přenesená",J1216,0)</f>
        <v>0</v>
      </c>
      <c r="BI1216" s="193">
        <f>IF(N1216="nulová",J1216,0)</f>
        <v>0</v>
      </c>
      <c r="BJ1216" s="21" t="s">
        <v>76</v>
      </c>
      <c r="BK1216" s="193">
        <f>ROUND(I1216*H1216,2)</f>
        <v>0</v>
      </c>
      <c r="BL1216" s="21" t="s">
        <v>343</v>
      </c>
      <c r="BM1216" s="192" t="s">
        <v>2087</v>
      </c>
    </row>
    <row r="1217" spans="1:65" s="2" customFormat="1" ht="11.25">
      <c r="A1217" s="38"/>
      <c r="B1217" s="39"/>
      <c r="C1217" s="40"/>
      <c r="D1217" s="194" t="s">
        <v>217</v>
      </c>
      <c r="E1217" s="40"/>
      <c r="F1217" s="195" t="s">
        <v>2086</v>
      </c>
      <c r="G1217" s="40"/>
      <c r="H1217" s="40"/>
      <c r="I1217" s="196"/>
      <c r="J1217" s="40"/>
      <c r="K1217" s="40"/>
      <c r="L1217" s="43"/>
      <c r="M1217" s="197"/>
      <c r="N1217" s="198"/>
      <c r="O1217" s="68"/>
      <c r="P1217" s="68"/>
      <c r="Q1217" s="68"/>
      <c r="R1217" s="68"/>
      <c r="S1217" s="68"/>
      <c r="T1217" s="68"/>
      <c r="U1217" s="69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T1217" s="21" t="s">
        <v>217</v>
      </c>
      <c r="AU1217" s="21" t="s">
        <v>80</v>
      </c>
    </row>
    <row r="1218" spans="1:65" s="2" customFormat="1" ht="19.5">
      <c r="A1218" s="38"/>
      <c r="B1218" s="39"/>
      <c r="C1218" s="40"/>
      <c r="D1218" s="194" t="s">
        <v>703</v>
      </c>
      <c r="E1218" s="40"/>
      <c r="F1218" s="244" t="s">
        <v>2082</v>
      </c>
      <c r="G1218" s="40"/>
      <c r="H1218" s="40"/>
      <c r="I1218" s="196"/>
      <c r="J1218" s="40"/>
      <c r="K1218" s="40"/>
      <c r="L1218" s="43"/>
      <c r="M1218" s="197"/>
      <c r="N1218" s="198"/>
      <c r="O1218" s="68"/>
      <c r="P1218" s="68"/>
      <c r="Q1218" s="68"/>
      <c r="R1218" s="68"/>
      <c r="S1218" s="68"/>
      <c r="T1218" s="68"/>
      <c r="U1218" s="69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T1218" s="21" t="s">
        <v>703</v>
      </c>
      <c r="AU1218" s="21" t="s">
        <v>80</v>
      </c>
    </row>
    <row r="1219" spans="1:65" s="13" customFormat="1" ht="11.25">
      <c r="B1219" s="201"/>
      <c r="C1219" s="202"/>
      <c r="D1219" s="194" t="s">
        <v>221</v>
      </c>
      <c r="E1219" s="203" t="s">
        <v>18</v>
      </c>
      <c r="F1219" s="204" t="s">
        <v>2083</v>
      </c>
      <c r="G1219" s="202"/>
      <c r="H1219" s="203" t="s">
        <v>18</v>
      </c>
      <c r="I1219" s="205"/>
      <c r="J1219" s="202"/>
      <c r="K1219" s="202"/>
      <c r="L1219" s="206"/>
      <c r="M1219" s="207"/>
      <c r="N1219" s="208"/>
      <c r="O1219" s="208"/>
      <c r="P1219" s="208"/>
      <c r="Q1219" s="208"/>
      <c r="R1219" s="208"/>
      <c r="S1219" s="208"/>
      <c r="T1219" s="208"/>
      <c r="U1219" s="209"/>
      <c r="AT1219" s="210" t="s">
        <v>221</v>
      </c>
      <c r="AU1219" s="210" t="s">
        <v>80</v>
      </c>
      <c r="AV1219" s="13" t="s">
        <v>76</v>
      </c>
      <c r="AW1219" s="13" t="s">
        <v>33</v>
      </c>
      <c r="AX1219" s="13" t="s">
        <v>71</v>
      </c>
      <c r="AY1219" s="210" t="s">
        <v>208</v>
      </c>
    </row>
    <row r="1220" spans="1:65" s="14" customFormat="1" ht="11.25">
      <c r="B1220" s="211"/>
      <c r="C1220" s="212"/>
      <c r="D1220" s="194" t="s">
        <v>221</v>
      </c>
      <c r="E1220" s="213" t="s">
        <v>18</v>
      </c>
      <c r="F1220" s="214" t="s">
        <v>343</v>
      </c>
      <c r="G1220" s="212"/>
      <c r="H1220" s="215">
        <v>16</v>
      </c>
      <c r="I1220" s="216"/>
      <c r="J1220" s="212"/>
      <c r="K1220" s="212"/>
      <c r="L1220" s="217"/>
      <c r="M1220" s="218"/>
      <c r="N1220" s="219"/>
      <c r="O1220" s="219"/>
      <c r="P1220" s="219"/>
      <c r="Q1220" s="219"/>
      <c r="R1220" s="219"/>
      <c r="S1220" s="219"/>
      <c r="T1220" s="219"/>
      <c r="U1220" s="220"/>
      <c r="AT1220" s="221" t="s">
        <v>221</v>
      </c>
      <c r="AU1220" s="221" t="s">
        <v>80</v>
      </c>
      <c r="AV1220" s="14" t="s">
        <v>80</v>
      </c>
      <c r="AW1220" s="14" t="s">
        <v>33</v>
      </c>
      <c r="AX1220" s="14" t="s">
        <v>76</v>
      </c>
      <c r="AY1220" s="221" t="s">
        <v>208</v>
      </c>
    </row>
    <row r="1221" spans="1:65" s="2" customFormat="1" ht="16.5" customHeight="1">
      <c r="A1221" s="38"/>
      <c r="B1221" s="39"/>
      <c r="C1221" s="182" t="s">
        <v>2088</v>
      </c>
      <c r="D1221" s="182" t="s">
        <v>212</v>
      </c>
      <c r="E1221" s="183" t="s">
        <v>2089</v>
      </c>
      <c r="F1221" s="184" t="s">
        <v>2090</v>
      </c>
      <c r="G1221" s="185" t="s">
        <v>792</v>
      </c>
      <c r="H1221" s="186">
        <v>2</v>
      </c>
      <c r="I1221" s="187"/>
      <c r="J1221" s="186">
        <f>ROUND(I1221*H1221,2)</f>
        <v>0</v>
      </c>
      <c r="K1221" s="184" t="s">
        <v>18</v>
      </c>
      <c r="L1221" s="43"/>
      <c r="M1221" s="188" t="s">
        <v>18</v>
      </c>
      <c r="N1221" s="189" t="s">
        <v>42</v>
      </c>
      <c r="O1221" s="68"/>
      <c r="P1221" s="190">
        <f>O1221*H1221</f>
        <v>0</v>
      </c>
      <c r="Q1221" s="190">
        <v>0</v>
      </c>
      <c r="R1221" s="190">
        <f>Q1221*H1221</f>
        <v>0</v>
      </c>
      <c r="S1221" s="190">
        <v>0</v>
      </c>
      <c r="T1221" s="190">
        <f>S1221*H1221</f>
        <v>0</v>
      </c>
      <c r="U1221" s="191" t="s">
        <v>18</v>
      </c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R1221" s="192" t="s">
        <v>343</v>
      </c>
      <c r="AT1221" s="192" t="s">
        <v>212</v>
      </c>
      <c r="AU1221" s="192" t="s">
        <v>80</v>
      </c>
      <c r="AY1221" s="21" t="s">
        <v>208</v>
      </c>
      <c r="BE1221" s="193">
        <f>IF(N1221="základní",J1221,0)</f>
        <v>0</v>
      </c>
      <c r="BF1221" s="193">
        <f>IF(N1221="snížená",J1221,0)</f>
        <v>0</v>
      </c>
      <c r="BG1221" s="193">
        <f>IF(N1221="zákl. přenesená",J1221,0)</f>
        <v>0</v>
      </c>
      <c r="BH1221" s="193">
        <f>IF(N1221="sníž. přenesená",J1221,0)</f>
        <v>0</v>
      </c>
      <c r="BI1221" s="193">
        <f>IF(N1221="nulová",J1221,0)</f>
        <v>0</v>
      </c>
      <c r="BJ1221" s="21" t="s">
        <v>76</v>
      </c>
      <c r="BK1221" s="193">
        <f>ROUND(I1221*H1221,2)</f>
        <v>0</v>
      </c>
      <c r="BL1221" s="21" t="s">
        <v>343</v>
      </c>
      <c r="BM1221" s="192" t="s">
        <v>2091</v>
      </c>
    </row>
    <row r="1222" spans="1:65" s="2" customFormat="1" ht="11.25">
      <c r="A1222" s="38"/>
      <c r="B1222" s="39"/>
      <c r="C1222" s="40"/>
      <c r="D1222" s="194" t="s">
        <v>217</v>
      </c>
      <c r="E1222" s="40"/>
      <c r="F1222" s="195" t="s">
        <v>2090</v>
      </c>
      <c r="G1222" s="40"/>
      <c r="H1222" s="40"/>
      <c r="I1222" s="196"/>
      <c r="J1222" s="40"/>
      <c r="K1222" s="40"/>
      <c r="L1222" s="43"/>
      <c r="M1222" s="197"/>
      <c r="N1222" s="198"/>
      <c r="O1222" s="68"/>
      <c r="P1222" s="68"/>
      <c r="Q1222" s="68"/>
      <c r="R1222" s="68"/>
      <c r="S1222" s="68"/>
      <c r="T1222" s="68"/>
      <c r="U1222" s="69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T1222" s="21" t="s">
        <v>217</v>
      </c>
      <c r="AU1222" s="21" t="s">
        <v>80</v>
      </c>
    </row>
    <row r="1223" spans="1:65" s="2" customFormat="1" ht="19.5">
      <c r="A1223" s="38"/>
      <c r="B1223" s="39"/>
      <c r="C1223" s="40"/>
      <c r="D1223" s="194" t="s">
        <v>703</v>
      </c>
      <c r="E1223" s="40"/>
      <c r="F1223" s="244" t="s">
        <v>2092</v>
      </c>
      <c r="G1223" s="40"/>
      <c r="H1223" s="40"/>
      <c r="I1223" s="196"/>
      <c r="J1223" s="40"/>
      <c r="K1223" s="40"/>
      <c r="L1223" s="43"/>
      <c r="M1223" s="197"/>
      <c r="N1223" s="198"/>
      <c r="O1223" s="68"/>
      <c r="P1223" s="68"/>
      <c r="Q1223" s="68"/>
      <c r="R1223" s="68"/>
      <c r="S1223" s="68"/>
      <c r="T1223" s="68"/>
      <c r="U1223" s="69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T1223" s="21" t="s">
        <v>703</v>
      </c>
      <c r="AU1223" s="21" t="s">
        <v>80</v>
      </c>
    </row>
    <row r="1224" spans="1:65" s="13" customFormat="1" ht="11.25">
      <c r="B1224" s="201"/>
      <c r="C1224" s="202"/>
      <c r="D1224" s="194" t="s">
        <v>221</v>
      </c>
      <c r="E1224" s="203" t="s">
        <v>18</v>
      </c>
      <c r="F1224" s="204" t="s">
        <v>2093</v>
      </c>
      <c r="G1224" s="202"/>
      <c r="H1224" s="203" t="s">
        <v>18</v>
      </c>
      <c r="I1224" s="205"/>
      <c r="J1224" s="202"/>
      <c r="K1224" s="202"/>
      <c r="L1224" s="206"/>
      <c r="M1224" s="207"/>
      <c r="N1224" s="208"/>
      <c r="O1224" s="208"/>
      <c r="P1224" s="208"/>
      <c r="Q1224" s="208"/>
      <c r="R1224" s="208"/>
      <c r="S1224" s="208"/>
      <c r="T1224" s="208"/>
      <c r="U1224" s="209"/>
      <c r="AT1224" s="210" t="s">
        <v>221</v>
      </c>
      <c r="AU1224" s="210" t="s">
        <v>80</v>
      </c>
      <c r="AV1224" s="13" t="s">
        <v>76</v>
      </c>
      <c r="AW1224" s="13" t="s">
        <v>33</v>
      </c>
      <c r="AX1224" s="13" t="s">
        <v>71</v>
      </c>
      <c r="AY1224" s="210" t="s">
        <v>208</v>
      </c>
    </row>
    <row r="1225" spans="1:65" s="14" customFormat="1" ht="11.25">
      <c r="B1225" s="211"/>
      <c r="C1225" s="212"/>
      <c r="D1225" s="194" t="s">
        <v>221</v>
      </c>
      <c r="E1225" s="213" t="s">
        <v>18</v>
      </c>
      <c r="F1225" s="214" t="s">
        <v>80</v>
      </c>
      <c r="G1225" s="212"/>
      <c r="H1225" s="215">
        <v>2</v>
      </c>
      <c r="I1225" s="216"/>
      <c r="J1225" s="212"/>
      <c r="K1225" s="212"/>
      <c r="L1225" s="217"/>
      <c r="M1225" s="218"/>
      <c r="N1225" s="219"/>
      <c r="O1225" s="219"/>
      <c r="P1225" s="219"/>
      <c r="Q1225" s="219"/>
      <c r="R1225" s="219"/>
      <c r="S1225" s="219"/>
      <c r="T1225" s="219"/>
      <c r="U1225" s="220"/>
      <c r="AT1225" s="221" t="s">
        <v>221</v>
      </c>
      <c r="AU1225" s="221" t="s">
        <v>80</v>
      </c>
      <c r="AV1225" s="14" t="s">
        <v>80</v>
      </c>
      <c r="AW1225" s="14" t="s">
        <v>33</v>
      </c>
      <c r="AX1225" s="14" t="s">
        <v>76</v>
      </c>
      <c r="AY1225" s="221" t="s">
        <v>208</v>
      </c>
    </row>
    <row r="1226" spans="1:65" s="2" customFormat="1" ht="16.5" customHeight="1">
      <c r="A1226" s="38"/>
      <c r="B1226" s="39"/>
      <c r="C1226" s="182" t="s">
        <v>2094</v>
      </c>
      <c r="D1226" s="182" t="s">
        <v>212</v>
      </c>
      <c r="E1226" s="183" t="s">
        <v>2095</v>
      </c>
      <c r="F1226" s="184" t="s">
        <v>2096</v>
      </c>
      <c r="G1226" s="185" t="s">
        <v>792</v>
      </c>
      <c r="H1226" s="186">
        <v>1</v>
      </c>
      <c r="I1226" s="187"/>
      <c r="J1226" s="186">
        <f>ROUND(I1226*H1226,2)</f>
        <v>0</v>
      </c>
      <c r="K1226" s="184" t="s">
        <v>18</v>
      </c>
      <c r="L1226" s="43"/>
      <c r="M1226" s="188" t="s">
        <v>18</v>
      </c>
      <c r="N1226" s="189" t="s">
        <v>42</v>
      </c>
      <c r="O1226" s="68"/>
      <c r="P1226" s="190">
        <f>O1226*H1226</f>
        <v>0</v>
      </c>
      <c r="Q1226" s="190">
        <v>0</v>
      </c>
      <c r="R1226" s="190">
        <f>Q1226*H1226</f>
        <v>0</v>
      </c>
      <c r="S1226" s="190">
        <v>0</v>
      </c>
      <c r="T1226" s="190">
        <f>S1226*H1226</f>
        <v>0</v>
      </c>
      <c r="U1226" s="191" t="s">
        <v>18</v>
      </c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R1226" s="192" t="s">
        <v>343</v>
      </c>
      <c r="AT1226" s="192" t="s">
        <v>212</v>
      </c>
      <c r="AU1226" s="192" t="s">
        <v>80</v>
      </c>
      <c r="AY1226" s="21" t="s">
        <v>208</v>
      </c>
      <c r="BE1226" s="193">
        <f>IF(N1226="základní",J1226,0)</f>
        <v>0</v>
      </c>
      <c r="BF1226" s="193">
        <f>IF(N1226="snížená",J1226,0)</f>
        <v>0</v>
      </c>
      <c r="BG1226" s="193">
        <f>IF(N1226="zákl. přenesená",J1226,0)</f>
        <v>0</v>
      </c>
      <c r="BH1226" s="193">
        <f>IF(N1226="sníž. přenesená",J1226,0)</f>
        <v>0</v>
      </c>
      <c r="BI1226" s="193">
        <f>IF(N1226="nulová",J1226,0)</f>
        <v>0</v>
      </c>
      <c r="BJ1226" s="21" t="s">
        <v>76</v>
      </c>
      <c r="BK1226" s="193">
        <f>ROUND(I1226*H1226,2)</f>
        <v>0</v>
      </c>
      <c r="BL1226" s="21" t="s">
        <v>343</v>
      </c>
      <c r="BM1226" s="192" t="s">
        <v>2097</v>
      </c>
    </row>
    <row r="1227" spans="1:65" s="2" customFormat="1" ht="11.25">
      <c r="A1227" s="38"/>
      <c r="B1227" s="39"/>
      <c r="C1227" s="40"/>
      <c r="D1227" s="194" t="s">
        <v>217</v>
      </c>
      <c r="E1227" s="40"/>
      <c r="F1227" s="195" t="s">
        <v>2096</v>
      </c>
      <c r="G1227" s="40"/>
      <c r="H1227" s="40"/>
      <c r="I1227" s="196"/>
      <c r="J1227" s="40"/>
      <c r="K1227" s="40"/>
      <c r="L1227" s="43"/>
      <c r="M1227" s="197"/>
      <c r="N1227" s="198"/>
      <c r="O1227" s="68"/>
      <c r="P1227" s="68"/>
      <c r="Q1227" s="68"/>
      <c r="R1227" s="68"/>
      <c r="S1227" s="68"/>
      <c r="T1227" s="68"/>
      <c r="U1227" s="69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T1227" s="21" t="s">
        <v>217</v>
      </c>
      <c r="AU1227" s="21" t="s">
        <v>80</v>
      </c>
    </row>
    <row r="1228" spans="1:65" s="2" customFormat="1" ht="19.5">
      <c r="A1228" s="38"/>
      <c r="B1228" s="39"/>
      <c r="C1228" s="40"/>
      <c r="D1228" s="194" t="s">
        <v>703</v>
      </c>
      <c r="E1228" s="40"/>
      <c r="F1228" s="244" t="s">
        <v>2092</v>
      </c>
      <c r="G1228" s="40"/>
      <c r="H1228" s="40"/>
      <c r="I1228" s="196"/>
      <c r="J1228" s="40"/>
      <c r="K1228" s="40"/>
      <c r="L1228" s="43"/>
      <c r="M1228" s="197"/>
      <c r="N1228" s="198"/>
      <c r="O1228" s="68"/>
      <c r="P1228" s="68"/>
      <c r="Q1228" s="68"/>
      <c r="R1228" s="68"/>
      <c r="S1228" s="68"/>
      <c r="T1228" s="68"/>
      <c r="U1228" s="69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T1228" s="21" t="s">
        <v>703</v>
      </c>
      <c r="AU1228" s="21" t="s">
        <v>80</v>
      </c>
    </row>
    <row r="1229" spans="1:65" s="13" customFormat="1" ht="11.25">
      <c r="B1229" s="201"/>
      <c r="C1229" s="202"/>
      <c r="D1229" s="194" t="s">
        <v>221</v>
      </c>
      <c r="E1229" s="203" t="s">
        <v>18</v>
      </c>
      <c r="F1229" s="204" t="s">
        <v>2098</v>
      </c>
      <c r="G1229" s="202"/>
      <c r="H1229" s="203" t="s">
        <v>18</v>
      </c>
      <c r="I1229" s="205"/>
      <c r="J1229" s="202"/>
      <c r="K1229" s="202"/>
      <c r="L1229" s="206"/>
      <c r="M1229" s="207"/>
      <c r="N1229" s="208"/>
      <c r="O1229" s="208"/>
      <c r="P1229" s="208"/>
      <c r="Q1229" s="208"/>
      <c r="R1229" s="208"/>
      <c r="S1229" s="208"/>
      <c r="T1229" s="208"/>
      <c r="U1229" s="209"/>
      <c r="AT1229" s="210" t="s">
        <v>221</v>
      </c>
      <c r="AU1229" s="210" t="s">
        <v>80</v>
      </c>
      <c r="AV1229" s="13" t="s">
        <v>76</v>
      </c>
      <c r="AW1229" s="13" t="s">
        <v>33</v>
      </c>
      <c r="AX1229" s="13" t="s">
        <v>71</v>
      </c>
      <c r="AY1229" s="210" t="s">
        <v>208</v>
      </c>
    </row>
    <row r="1230" spans="1:65" s="14" customFormat="1" ht="11.25">
      <c r="B1230" s="211"/>
      <c r="C1230" s="212"/>
      <c r="D1230" s="194" t="s">
        <v>221</v>
      </c>
      <c r="E1230" s="213" t="s">
        <v>18</v>
      </c>
      <c r="F1230" s="214" t="s">
        <v>76</v>
      </c>
      <c r="G1230" s="212"/>
      <c r="H1230" s="215">
        <v>1</v>
      </c>
      <c r="I1230" s="216"/>
      <c r="J1230" s="212"/>
      <c r="K1230" s="212"/>
      <c r="L1230" s="217"/>
      <c r="M1230" s="218"/>
      <c r="N1230" s="219"/>
      <c r="O1230" s="219"/>
      <c r="P1230" s="219"/>
      <c r="Q1230" s="219"/>
      <c r="R1230" s="219"/>
      <c r="S1230" s="219"/>
      <c r="T1230" s="219"/>
      <c r="U1230" s="220"/>
      <c r="AT1230" s="221" t="s">
        <v>221</v>
      </c>
      <c r="AU1230" s="221" t="s">
        <v>80</v>
      </c>
      <c r="AV1230" s="14" t="s">
        <v>80</v>
      </c>
      <c r="AW1230" s="14" t="s">
        <v>33</v>
      </c>
      <c r="AX1230" s="14" t="s">
        <v>76</v>
      </c>
      <c r="AY1230" s="221" t="s">
        <v>208</v>
      </c>
    </row>
    <row r="1231" spans="1:65" s="12" customFormat="1" ht="22.9" customHeight="1">
      <c r="B1231" s="166"/>
      <c r="C1231" s="167"/>
      <c r="D1231" s="168" t="s">
        <v>70</v>
      </c>
      <c r="E1231" s="180" t="s">
        <v>2099</v>
      </c>
      <c r="F1231" s="180" t="s">
        <v>2100</v>
      </c>
      <c r="G1231" s="167"/>
      <c r="H1231" s="167"/>
      <c r="I1231" s="170"/>
      <c r="J1231" s="181">
        <f>BK1231</f>
        <v>0</v>
      </c>
      <c r="K1231" s="167"/>
      <c r="L1231" s="172"/>
      <c r="M1231" s="173"/>
      <c r="N1231" s="174"/>
      <c r="O1231" s="174"/>
      <c r="P1231" s="175">
        <f>SUM(P1232:P1386)</f>
        <v>0</v>
      </c>
      <c r="Q1231" s="174"/>
      <c r="R1231" s="175">
        <f>SUM(R1232:R1386)</f>
        <v>10.6802116</v>
      </c>
      <c r="S1231" s="174"/>
      <c r="T1231" s="175">
        <f>SUM(T1232:T1386)</f>
        <v>0</v>
      </c>
      <c r="U1231" s="176"/>
      <c r="AR1231" s="177" t="s">
        <v>80</v>
      </c>
      <c r="AT1231" s="178" t="s">
        <v>70</v>
      </c>
      <c r="AU1231" s="178" t="s">
        <v>76</v>
      </c>
      <c r="AY1231" s="177" t="s">
        <v>208</v>
      </c>
      <c r="BK1231" s="179">
        <f>SUM(BK1232:BK1386)</f>
        <v>0</v>
      </c>
    </row>
    <row r="1232" spans="1:65" s="2" customFormat="1" ht="16.5" customHeight="1">
      <c r="A1232" s="38"/>
      <c r="B1232" s="39"/>
      <c r="C1232" s="182" t="s">
        <v>2101</v>
      </c>
      <c r="D1232" s="182" t="s">
        <v>212</v>
      </c>
      <c r="E1232" s="183" t="s">
        <v>2102</v>
      </c>
      <c r="F1232" s="184" t="s">
        <v>2103</v>
      </c>
      <c r="G1232" s="185" t="s">
        <v>129</v>
      </c>
      <c r="H1232" s="186">
        <v>225.68</v>
      </c>
      <c r="I1232" s="187"/>
      <c r="J1232" s="186">
        <f>ROUND(I1232*H1232,2)</f>
        <v>0</v>
      </c>
      <c r="K1232" s="184" t="s">
        <v>215</v>
      </c>
      <c r="L1232" s="43"/>
      <c r="M1232" s="188" t="s">
        <v>18</v>
      </c>
      <c r="N1232" s="189" t="s">
        <v>42</v>
      </c>
      <c r="O1232" s="68"/>
      <c r="P1232" s="190">
        <f>O1232*H1232</f>
        <v>0</v>
      </c>
      <c r="Q1232" s="190">
        <v>2.9999999999999997E-4</v>
      </c>
      <c r="R1232" s="190">
        <f>Q1232*H1232</f>
        <v>6.7704E-2</v>
      </c>
      <c r="S1232" s="190">
        <v>0</v>
      </c>
      <c r="T1232" s="190">
        <f>S1232*H1232</f>
        <v>0</v>
      </c>
      <c r="U1232" s="191" t="s">
        <v>18</v>
      </c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R1232" s="192" t="s">
        <v>343</v>
      </c>
      <c r="AT1232" s="192" t="s">
        <v>212</v>
      </c>
      <c r="AU1232" s="192" t="s">
        <v>80</v>
      </c>
      <c r="AY1232" s="21" t="s">
        <v>208</v>
      </c>
      <c r="BE1232" s="193">
        <f>IF(N1232="základní",J1232,0)</f>
        <v>0</v>
      </c>
      <c r="BF1232" s="193">
        <f>IF(N1232="snížená",J1232,0)</f>
        <v>0</v>
      </c>
      <c r="BG1232" s="193">
        <f>IF(N1232="zákl. přenesená",J1232,0)</f>
        <v>0</v>
      </c>
      <c r="BH1232" s="193">
        <f>IF(N1232="sníž. přenesená",J1232,0)</f>
        <v>0</v>
      </c>
      <c r="BI1232" s="193">
        <f>IF(N1232="nulová",J1232,0)</f>
        <v>0</v>
      </c>
      <c r="BJ1232" s="21" t="s">
        <v>76</v>
      </c>
      <c r="BK1232" s="193">
        <f>ROUND(I1232*H1232,2)</f>
        <v>0</v>
      </c>
      <c r="BL1232" s="21" t="s">
        <v>343</v>
      </c>
      <c r="BM1232" s="192" t="s">
        <v>2104</v>
      </c>
    </row>
    <row r="1233" spans="1:65" s="2" customFormat="1" ht="19.5">
      <c r="A1233" s="38"/>
      <c r="B1233" s="39"/>
      <c r="C1233" s="40"/>
      <c r="D1233" s="194" t="s">
        <v>217</v>
      </c>
      <c r="E1233" s="40"/>
      <c r="F1233" s="195" t="s">
        <v>2105</v>
      </c>
      <c r="G1233" s="40"/>
      <c r="H1233" s="40"/>
      <c r="I1233" s="196"/>
      <c r="J1233" s="40"/>
      <c r="K1233" s="40"/>
      <c r="L1233" s="43"/>
      <c r="M1233" s="197"/>
      <c r="N1233" s="198"/>
      <c r="O1233" s="68"/>
      <c r="P1233" s="68"/>
      <c r="Q1233" s="68"/>
      <c r="R1233" s="68"/>
      <c r="S1233" s="68"/>
      <c r="T1233" s="68"/>
      <c r="U1233" s="69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T1233" s="21" t="s">
        <v>217</v>
      </c>
      <c r="AU1233" s="21" t="s">
        <v>80</v>
      </c>
    </row>
    <row r="1234" spans="1:65" s="2" customFormat="1" ht="11.25">
      <c r="A1234" s="38"/>
      <c r="B1234" s="39"/>
      <c r="C1234" s="40"/>
      <c r="D1234" s="199" t="s">
        <v>219</v>
      </c>
      <c r="E1234" s="40"/>
      <c r="F1234" s="200" t="s">
        <v>2106</v>
      </c>
      <c r="G1234" s="40"/>
      <c r="H1234" s="40"/>
      <c r="I1234" s="196"/>
      <c r="J1234" s="40"/>
      <c r="K1234" s="40"/>
      <c r="L1234" s="43"/>
      <c r="M1234" s="197"/>
      <c r="N1234" s="198"/>
      <c r="O1234" s="68"/>
      <c r="P1234" s="68"/>
      <c r="Q1234" s="68"/>
      <c r="R1234" s="68"/>
      <c r="S1234" s="68"/>
      <c r="T1234" s="68"/>
      <c r="U1234" s="69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T1234" s="21" t="s">
        <v>219</v>
      </c>
      <c r="AU1234" s="21" t="s">
        <v>80</v>
      </c>
    </row>
    <row r="1235" spans="1:65" s="14" customFormat="1" ht="11.25">
      <c r="B1235" s="211"/>
      <c r="C1235" s="212"/>
      <c r="D1235" s="194" t="s">
        <v>221</v>
      </c>
      <c r="E1235" s="213" t="s">
        <v>18</v>
      </c>
      <c r="F1235" s="214" t="s">
        <v>1006</v>
      </c>
      <c r="G1235" s="212"/>
      <c r="H1235" s="215">
        <v>225.68</v>
      </c>
      <c r="I1235" s="216"/>
      <c r="J1235" s="212"/>
      <c r="K1235" s="212"/>
      <c r="L1235" s="217"/>
      <c r="M1235" s="218"/>
      <c r="N1235" s="219"/>
      <c r="O1235" s="219"/>
      <c r="P1235" s="219"/>
      <c r="Q1235" s="219"/>
      <c r="R1235" s="219"/>
      <c r="S1235" s="219"/>
      <c r="T1235" s="219"/>
      <c r="U1235" s="220"/>
      <c r="AT1235" s="221" t="s">
        <v>221</v>
      </c>
      <c r="AU1235" s="221" t="s">
        <v>80</v>
      </c>
      <c r="AV1235" s="14" t="s">
        <v>80</v>
      </c>
      <c r="AW1235" s="14" t="s">
        <v>33</v>
      </c>
      <c r="AX1235" s="14" t="s">
        <v>71</v>
      </c>
      <c r="AY1235" s="221" t="s">
        <v>208</v>
      </c>
    </row>
    <row r="1236" spans="1:65" s="2" customFormat="1" ht="21.75" customHeight="1">
      <c r="A1236" s="38"/>
      <c r="B1236" s="39"/>
      <c r="C1236" s="182" t="s">
        <v>2107</v>
      </c>
      <c r="D1236" s="182" t="s">
        <v>212</v>
      </c>
      <c r="E1236" s="183" t="s">
        <v>2108</v>
      </c>
      <c r="F1236" s="184" t="s">
        <v>2109</v>
      </c>
      <c r="G1236" s="185" t="s">
        <v>129</v>
      </c>
      <c r="H1236" s="186">
        <v>225.68</v>
      </c>
      <c r="I1236" s="187"/>
      <c r="J1236" s="186">
        <f>ROUND(I1236*H1236,2)</f>
        <v>0</v>
      </c>
      <c r="K1236" s="184" t="s">
        <v>215</v>
      </c>
      <c r="L1236" s="43"/>
      <c r="M1236" s="188" t="s">
        <v>18</v>
      </c>
      <c r="N1236" s="189" t="s">
        <v>42</v>
      </c>
      <c r="O1236" s="68"/>
      <c r="P1236" s="190">
        <f>O1236*H1236</f>
        <v>0</v>
      </c>
      <c r="Q1236" s="190">
        <v>0</v>
      </c>
      <c r="R1236" s="190">
        <f>Q1236*H1236</f>
        <v>0</v>
      </c>
      <c r="S1236" s="190">
        <v>0</v>
      </c>
      <c r="T1236" s="190">
        <f>S1236*H1236</f>
        <v>0</v>
      </c>
      <c r="U1236" s="191" t="s">
        <v>18</v>
      </c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R1236" s="192" t="s">
        <v>343</v>
      </c>
      <c r="AT1236" s="192" t="s">
        <v>212</v>
      </c>
      <c r="AU1236" s="192" t="s">
        <v>80</v>
      </c>
      <c r="AY1236" s="21" t="s">
        <v>208</v>
      </c>
      <c r="BE1236" s="193">
        <f>IF(N1236="základní",J1236,0)</f>
        <v>0</v>
      </c>
      <c r="BF1236" s="193">
        <f>IF(N1236="snížená",J1236,0)</f>
        <v>0</v>
      </c>
      <c r="BG1236" s="193">
        <f>IF(N1236="zákl. přenesená",J1236,0)</f>
        <v>0</v>
      </c>
      <c r="BH1236" s="193">
        <f>IF(N1236="sníž. přenesená",J1236,0)</f>
        <v>0</v>
      </c>
      <c r="BI1236" s="193">
        <f>IF(N1236="nulová",J1236,0)</f>
        <v>0</v>
      </c>
      <c r="BJ1236" s="21" t="s">
        <v>76</v>
      </c>
      <c r="BK1236" s="193">
        <f>ROUND(I1236*H1236,2)</f>
        <v>0</v>
      </c>
      <c r="BL1236" s="21" t="s">
        <v>343</v>
      </c>
      <c r="BM1236" s="192" t="s">
        <v>2110</v>
      </c>
    </row>
    <row r="1237" spans="1:65" s="2" customFormat="1" ht="19.5">
      <c r="A1237" s="38"/>
      <c r="B1237" s="39"/>
      <c r="C1237" s="40"/>
      <c r="D1237" s="194" t="s">
        <v>217</v>
      </c>
      <c r="E1237" s="40"/>
      <c r="F1237" s="195" t="s">
        <v>2111</v>
      </c>
      <c r="G1237" s="40"/>
      <c r="H1237" s="40"/>
      <c r="I1237" s="196"/>
      <c r="J1237" s="40"/>
      <c r="K1237" s="40"/>
      <c r="L1237" s="43"/>
      <c r="M1237" s="197"/>
      <c r="N1237" s="198"/>
      <c r="O1237" s="68"/>
      <c r="P1237" s="68"/>
      <c r="Q1237" s="68"/>
      <c r="R1237" s="68"/>
      <c r="S1237" s="68"/>
      <c r="T1237" s="68"/>
      <c r="U1237" s="69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T1237" s="21" t="s">
        <v>217</v>
      </c>
      <c r="AU1237" s="21" t="s">
        <v>80</v>
      </c>
    </row>
    <row r="1238" spans="1:65" s="2" customFormat="1" ht="11.25">
      <c r="A1238" s="38"/>
      <c r="B1238" s="39"/>
      <c r="C1238" s="40"/>
      <c r="D1238" s="199" t="s">
        <v>219</v>
      </c>
      <c r="E1238" s="40"/>
      <c r="F1238" s="200" t="s">
        <v>2112</v>
      </c>
      <c r="G1238" s="40"/>
      <c r="H1238" s="40"/>
      <c r="I1238" s="196"/>
      <c r="J1238" s="40"/>
      <c r="K1238" s="40"/>
      <c r="L1238" s="43"/>
      <c r="M1238" s="197"/>
      <c r="N1238" s="198"/>
      <c r="O1238" s="68"/>
      <c r="P1238" s="68"/>
      <c r="Q1238" s="68"/>
      <c r="R1238" s="68"/>
      <c r="S1238" s="68"/>
      <c r="T1238" s="68"/>
      <c r="U1238" s="69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T1238" s="21" t="s">
        <v>219</v>
      </c>
      <c r="AU1238" s="21" t="s">
        <v>80</v>
      </c>
    </row>
    <row r="1239" spans="1:65" s="14" customFormat="1" ht="11.25">
      <c r="B1239" s="211"/>
      <c r="C1239" s="212"/>
      <c r="D1239" s="194" t="s">
        <v>221</v>
      </c>
      <c r="E1239" s="213" t="s">
        <v>18</v>
      </c>
      <c r="F1239" s="214" t="s">
        <v>1006</v>
      </c>
      <c r="G1239" s="212"/>
      <c r="H1239" s="215">
        <v>225.68</v>
      </c>
      <c r="I1239" s="216"/>
      <c r="J1239" s="212"/>
      <c r="K1239" s="212"/>
      <c r="L1239" s="217"/>
      <c r="M1239" s="218"/>
      <c r="N1239" s="219"/>
      <c r="O1239" s="219"/>
      <c r="P1239" s="219"/>
      <c r="Q1239" s="219"/>
      <c r="R1239" s="219"/>
      <c r="S1239" s="219"/>
      <c r="T1239" s="219"/>
      <c r="U1239" s="220"/>
      <c r="AT1239" s="221" t="s">
        <v>221</v>
      </c>
      <c r="AU1239" s="221" t="s">
        <v>80</v>
      </c>
      <c r="AV1239" s="14" t="s">
        <v>80</v>
      </c>
      <c r="AW1239" s="14" t="s">
        <v>33</v>
      </c>
      <c r="AX1239" s="14" t="s">
        <v>76</v>
      </c>
      <c r="AY1239" s="221" t="s">
        <v>208</v>
      </c>
    </row>
    <row r="1240" spans="1:65" s="2" customFormat="1" ht="24.2" customHeight="1">
      <c r="A1240" s="38"/>
      <c r="B1240" s="39"/>
      <c r="C1240" s="182" t="s">
        <v>2113</v>
      </c>
      <c r="D1240" s="182" t="s">
        <v>212</v>
      </c>
      <c r="E1240" s="183" t="s">
        <v>2114</v>
      </c>
      <c r="F1240" s="184" t="s">
        <v>2115</v>
      </c>
      <c r="G1240" s="185" t="s">
        <v>129</v>
      </c>
      <c r="H1240" s="186">
        <v>114.06</v>
      </c>
      <c r="I1240" s="187"/>
      <c r="J1240" s="186">
        <f>ROUND(I1240*H1240,2)</f>
        <v>0</v>
      </c>
      <c r="K1240" s="184" t="s">
        <v>215</v>
      </c>
      <c r="L1240" s="43"/>
      <c r="M1240" s="188" t="s">
        <v>18</v>
      </c>
      <c r="N1240" s="189" t="s">
        <v>42</v>
      </c>
      <c r="O1240" s="68"/>
      <c r="P1240" s="190">
        <f>O1240*H1240</f>
        <v>0</v>
      </c>
      <c r="Q1240" s="190">
        <v>1.2E-2</v>
      </c>
      <c r="R1240" s="190">
        <f>Q1240*H1240</f>
        <v>1.3687200000000002</v>
      </c>
      <c r="S1240" s="190">
        <v>0</v>
      </c>
      <c r="T1240" s="190">
        <f>S1240*H1240</f>
        <v>0</v>
      </c>
      <c r="U1240" s="191" t="s">
        <v>18</v>
      </c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R1240" s="192" t="s">
        <v>343</v>
      </c>
      <c r="AT1240" s="192" t="s">
        <v>212</v>
      </c>
      <c r="AU1240" s="192" t="s">
        <v>80</v>
      </c>
      <c r="AY1240" s="21" t="s">
        <v>208</v>
      </c>
      <c r="BE1240" s="193">
        <f>IF(N1240="základní",J1240,0)</f>
        <v>0</v>
      </c>
      <c r="BF1240" s="193">
        <f>IF(N1240="snížená",J1240,0)</f>
        <v>0</v>
      </c>
      <c r="BG1240" s="193">
        <f>IF(N1240="zákl. přenesená",J1240,0)</f>
        <v>0</v>
      </c>
      <c r="BH1240" s="193">
        <f>IF(N1240="sníž. přenesená",J1240,0)</f>
        <v>0</v>
      </c>
      <c r="BI1240" s="193">
        <f>IF(N1240="nulová",J1240,0)</f>
        <v>0</v>
      </c>
      <c r="BJ1240" s="21" t="s">
        <v>76</v>
      </c>
      <c r="BK1240" s="193">
        <f>ROUND(I1240*H1240,2)</f>
        <v>0</v>
      </c>
      <c r="BL1240" s="21" t="s">
        <v>343</v>
      </c>
      <c r="BM1240" s="192" t="s">
        <v>2116</v>
      </c>
    </row>
    <row r="1241" spans="1:65" s="2" customFormat="1" ht="19.5">
      <c r="A1241" s="38"/>
      <c r="B1241" s="39"/>
      <c r="C1241" s="40"/>
      <c r="D1241" s="194" t="s">
        <v>217</v>
      </c>
      <c r="E1241" s="40"/>
      <c r="F1241" s="195" t="s">
        <v>2117</v>
      </c>
      <c r="G1241" s="40"/>
      <c r="H1241" s="40"/>
      <c r="I1241" s="196"/>
      <c r="J1241" s="40"/>
      <c r="K1241" s="40"/>
      <c r="L1241" s="43"/>
      <c r="M1241" s="197"/>
      <c r="N1241" s="198"/>
      <c r="O1241" s="68"/>
      <c r="P1241" s="68"/>
      <c r="Q1241" s="68"/>
      <c r="R1241" s="68"/>
      <c r="S1241" s="68"/>
      <c r="T1241" s="68"/>
      <c r="U1241" s="69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T1241" s="21" t="s">
        <v>217</v>
      </c>
      <c r="AU1241" s="21" t="s">
        <v>80</v>
      </c>
    </row>
    <row r="1242" spans="1:65" s="2" customFormat="1" ht="11.25">
      <c r="A1242" s="38"/>
      <c r="B1242" s="39"/>
      <c r="C1242" s="40"/>
      <c r="D1242" s="199" t="s">
        <v>219</v>
      </c>
      <c r="E1242" s="40"/>
      <c r="F1242" s="200" t="s">
        <v>2118</v>
      </c>
      <c r="G1242" s="40"/>
      <c r="H1242" s="40"/>
      <c r="I1242" s="196"/>
      <c r="J1242" s="40"/>
      <c r="K1242" s="40"/>
      <c r="L1242" s="43"/>
      <c r="M1242" s="197"/>
      <c r="N1242" s="198"/>
      <c r="O1242" s="68"/>
      <c r="P1242" s="68"/>
      <c r="Q1242" s="68"/>
      <c r="R1242" s="68"/>
      <c r="S1242" s="68"/>
      <c r="T1242" s="68"/>
      <c r="U1242" s="69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T1242" s="21" t="s">
        <v>219</v>
      </c>
      <c r="AU1242" s="21" t="s">
        <v>80</v>
      </c>
    </row>
    <row r="1243" spans="1:65" s="14" customFormat="1" ht="11.25">
      <c r="B1243" s="211"/>
      <c r="C1243" s="212"/>
      <c r="D1243" s="194" t="s">
        <v>221</v>
      </c>
      <c r="E1243" s="213" t="s">
        <v>18</v>
      </c>
      <c r="F1243" s="214" t="s">
        <v>1039</v>
      </c>
      <c r="G1243" s="212"/>
      <c r="H1243" s="215">
        <v>114.06</v>
      </c>
      <c r="I1243" s="216"/>
      <c r="J1243" s="212"/>
      <c r="K1243" s="212"/>
      <c r="L1243" s="217"/>
      <c r="M1243" s="218"/>
      <c r="N1243" s="219"/>
      <c r="O1243" s="219"/>
      <c r="P1243" s="219"/>
      <c r="Q1243" s="219"/>
      <c r="R1243" s="219"/>
      <c r="S1243" s="219"/>
      <c r="T1243" s="219"/>
      <c r="U1243" s="220"/>
      <c r="AT1243" s="221" t="s">
        <v>221</v>
      </c>
      <c r="AU1243" s="221" t="s">
        <v>80</v>
      </c>
      <c r="AV1243" s="14" t="s">
        <v>80</v>
      </c>
      <c r="AW1243" s="14" t="s">
        <v>33</v>
      </c>
      <c r="AX1243" s="14" t="s">
        <v>76</v>
      </c>
      <c r="AY1243" s="221" t="s">
        <v>208</v>
      </c>
    </row>
    <row r="1244" spans="1:65" s="2" customFormat="1" ht="24.2" customHeight="1">
      <c r="A1244" s="38"/>
      <c r="B1244" s="39"/>
      <c r="C1244" s="182" t="s">
        <v>2119</v>
      </c>
      <c r="D1244" s="182" t="s">
        <v>212</v>
      </c>
      <c r="E1244" s="183" t="s">
        <v>2120</v>
      </c>
      <c r="F1244" s="184" t="s">
        <v>2121</v>
      </c>
      <c r="G1244" s="185" t="s">
        <v>331</v>
      </c>
      <c r="H1244" s="186">
        <v>26.61</v>
      </c>
      <c r="I1244" s="187"/>
      <c r="J1244" s="186">
        <f>ROUND(I1244*H1244,2)</f>
        <v>0</v>
      </c>
      <c r="K1244" s="184" t="s">
        <v>215</v>
      </c>
      <c r="L1244" s="43"/>
      <c r="M1244" s="188" t="s">
        <v>18</v>
      </c>
      <c r="N1244" s="189" t="s">
        <v>42</v>
      </c>
      <c r="O1244" s="68"/>
      <c r="P1244" s="190">
        <f>O1244*H1244</f>
        <v>0</v>
      </c>
      <c r="Q1244" s="190">
        <v>0</v>
      </c>
      <c r="R1244" s="190">
        <f>Q1244*H1244</f>
        <v>0</v>
      </c>
      <c r="S1244" s="190">
        <v>0</v>
      </c>
      <c r="T1244" s="190">
        <f>S1244*H1244</f>
        <v>0</v>
      </c>
      <c r="U1244" s="191" t="s">
        <v>18</v>
      </c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R1244" s="192" t="s">
        <v>343</v>
      </c>
      <c r="AT1244" s="192" t="s">
        <v>212</v>
      </c>
      <c r="AU1244" s="192" t="s">
        <v>80</v>
      </c>
      <c r="AY1244" s="21" t="s">
        <v>208</v>
      </c>
      <c r="BE1244" s="193">
        <f>IF(N1244="základní",J1244,0)</f>
        <v>0</v>
      </c>
      <c r="BF1244" s="193">
        <f>IF(N1244="snížená",J1244,0)</f>
        <v>0</v>
      </c>
      <c r="BG1244" s="193">
        <f>IF(N1244="zákl. přenesená",J1244,0)</f>
        <v>0</v>
      </c>
      <c r="BH1244" s="193">
        <f>IF(N1244="sníž. přenesená",J1244,0)</f>
        <v>0</v>
      </c>
      <c r="BI1244" s="193">
        <f>IF(N1244="nulová",J1244,0)</f>
        <v>0</v>
      </c>
      <c r="BJ1244" s="21" t="s">
        <v>76</v>
      </c>
      <c r="BK1244" s="193">
        <f>ROUND(I1244*H1244,2)</f>
        <v>0</v>
      </c>
      <c r="BL1244" s="21" t="s">
        <v>343</v>
      </c>
      <c r="BM1244" s="192" t="s">
        <v>2122</v>
      </c>
    </row>
    <row r="1245" spans="1:65" s="2" customFormat="1" ht="19.5">
      <c r="A1245" s="38"/>
      <c r="B1245" s="39"/>
      <c r="C1245" s="40"/>
      <c r="D1245" s="194" t="s">
        <v>217</v>
      </c>
      <c r="E1245" s="40"/>
      <c r="F1245" s="195" t="s">
        <v>2123</v>
      </c>
      <c r="G1245" s="40"/>
      <c r="H1245" s="40"/>
      <c r="I1245" s="196"/>
      <c r="J1245" s="40"/>
      <c r="K1245" s="40"/>
      <c r="L1245" s="43"/>
      <c r="M1245" s="197"/>
      <c r="N1245" s="198"/>
      <c r="O1245" s="68"/>
      <c r="P1245" s="68"/>
      <c r="Q1245" s="68"/>
      <c r="R1245" s="68"/>
      <c r="S1245" s="68"/>
      <c r="T1245" s="68"/>
      <c r="U1245" s="69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T1245" s="21" t="s">
        <v>217</v>
      </c>
      <c r="AU1245" s="21" t="s">
        <v>80</v>
      </c>
    </row>
    <row r="1246" spans="1:65" s="2" customFormat="1" ht="11.25">
      <c r="A1246" s="38"/>
      <c r="B1246" s="39"/>
      <c r="C1246" s="40"/>
      <c r="D1246" s="199" t="s">
        <v>219</v>
      </c>
      <c r="E1246" s="40"/>
      <c r="F1246" s="200" t="s">
        <v>2124</v>
      </c>
      <c r="G1246" s="40"/>
      <c r="H1246" s="40"/>
      <c r="I1246" s="196"/>
      <c r="J1246" s="40"/>
      <c r="K1246" s="40"/>
      <c r="L1246" s="43"/>
      <c r="M1246" s="197"/>
      <c r="N1246" s="198"/>
      <c r="O1246" s="68"/>
      <c r="P1246" s="68"/>
      <c r="Q1246" s="68"/>
      <c r="R1246" s="68"/>
      <c r="S1246" s="68"/>
      <c r="T1246" s="68"/>
      <c r="U1246" s="69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T1246" s="21" t="s">
        <v>219</v>
      </c>
      <c r="AU1246" s="21" t="s">
        <v>80</v>
      </c>
    </row>
    <row r="1247" spans="1:65" s="13" customFormat="1" ht="11.25">
      <c r="B1247" s="201"/>
      <c r="C1247" s="202"/>
      <c r="D1247" s="194" t="s">
        <v>221</v>
      </c>
      <c r="E1247" s="203" t="s">
        <v>18</v>
      </c>
      <c r="F1247" s="204" t="s">
        <v>2125</v>
      </c>
      <c r="G1247" s="202"/>
      <c r="H1247" s="203" t="s">
        <v>18</v>
      </c>
      <c r="I1247" s="205"/>
      <c r="J1247" s="202"/>
      <c r="K1247" s="202"/>
      <c r="L1247" s="206"/>
      <c r="M1247" s="207"/>
      <c r="N1247" s="208"/>
      <c r="O1247" s="208"/>
      <c r="P1247" s="208"/>
      <c r="Q1247" s="208"/>
      <c r="R1247" s="208"/>
      <c r="S1247" s="208"/>
      <c r="T1247" s="208"/>
      <c r="U1247" s="209"/>
      <c r="AT1247" s="210" t="s">
        <v>221</v>
      </c>
      <c r="AU1247" s="210" t="s">
        <v>80</v>
      </c>
      <c r="AV1247" s="13" t="s">
        <v>76</v>
      </c>
      <c r="AW1247" s="13" t="s">
        <v>33</v>
      </c>
      <c r="AX1247" s="13" t="s">
        <v>71</v>
      </c>
      <c r="AY1247" s="210" t="s">
        <v>208</v>
      </c>
    </row>
    <row r="1248" spans="1:65" s="14" customFormat="1" ht="11.25">
      <c r="B1248" s="211"/>
      <c r="C1248" s="212"/>
      <c r="D1248" s="194" t="s">
        <v>221</v>
      </c>
      <c r="E1248" s="213" t="s">
        <v>18</v>
      </c>
      <c r="F1248" s="214" t="s">
        <v>1469</v>
      </c>
      <c r="G1248" s="212"/>
      <c r="H1248" s="215">
        <v>24.81</v>
      </c>
      <c r="I1248" s="216"/>
      <c r="J1248" s="212"/>
      <c r="K1248" s="212"/>
      <c r="L1248" s="217"/>
      <c r="M1248" s="218"/>
      <c r="N1248" s="219"/>
      <c r="O1248" s="219"/>
      <c r="P1248" s="219"/>
      <c r="Q1248" s="219"/>
      <c r="R1248" s="219"/>
      <c r="S1248" s="219"/>
      <c r="T1248" s="219"/>
      <c r="U1248" s="220"/>
      <c r="AT1248" s="221" t="s">
        <v>221</v>
      </c>
      <c r="AU1248" s="221" t="s">
        <v>80</v>
      </c>
      <c r="AV1248" s="14" t="s">
        <v>80</v>
      </c>
      <c r="AW1248" s="14" t="s">
        <v>33</v>
      </c>
      <c r="AX1248" s="14" t="s">
        <v>71</v>
      </c>
      <c r="AY1248" s="221" t="s">
        <v>208</v>
      </c>
    </row>
    <row r="1249" spans="1:65" s="13" customFormat="1" ht="11.25">
      <c r="B1249" s="201"/>
      <c r="C1249" s="202"/>
      <c r="D1249" s="194" t="s">
        <v>221</v>
      </c>
      <c r="E1249" s="203" t="s">
        <v>18</v>
      </c>
      <c r="F1249" s="204" t="s">
        <v>2126</v>
      </c>
      <c r="G1249" s="202"/>
      <c r="H1249" s="203" t="s">
        <v>18</v>
      </c>
      <c r="I1249" s="205"/>
      <c r="J1249" s="202"/>
      <c r="K1249" s="202"/>
      <c r="L1249" s="206"/>
      <c r="M1249" s="207"/>
      <c r="N1249" s="208"/>
      <c r="O1249" s="208"/>
      <c r="P1249" s="208"/>
      <c r="Q1249" s="208"/>
      <c r="R1249" s="208"/>
      <c r="S1249" s="208"/>
      <c r="T1249" s="208"/>
      <c r="U1249" s="209"/>
      <c r="AT1249" s="210" t="s">
        <v>221</v>
      </c>
      <c r="AU1249" s="210" t="s">
        <v>80</v>
      </c>
      <c r="AV1249" s="13" t="s">
        <v>76</v>
      </c>
      <c r="AW1249" s="13" t="s">
        <v>33</v>
      </c>
      <c r="AX1249" s="13" t="s">
        <v>71</v>
      </c>
      <c r="AY1249" s="210" t="s">
        <v>208</v>
      </c>
    </row>
    <row r="1250" spans="1:65" s="14" customFormat="1" ht="11.25">
      <c r="B1250" s="211"/>
      <c r="C1250" s="212"/>
      <c r="D1250" s="194" t="s">
        <v>221</v>
      </c>
      <c r="E1250" s="213" t="s">
        <v>18</v>
      </c>
      <c r="F1250" s="214" t="s">
        <v>1870</v>
      </c>
      <c r="G1250" s="212"/>
      <c r="H1250" s="215">
        <v>1.8</v>
      </c>
      <c r="I1250" s="216"/>
      <c r="J1250" s="212"/>
      <c r="K1250" s="212"/>
      <c r="L1250" s="217"/>
      <c r="M1250" s="218"/>
      <c r="N1250" s="219"/>
      <c r="O1250" s="219"/>
      <c r="P1250" s="219"/>
      <c r="Q1250" s="219"/>
      <c r="R1250" s="219"/>
      <c r="S1250" s="219"/>
      <c r="T1250" s="219"/>
      <c r="U1250" s="220"/>
      <c r="AT1250" s="221" t="s">
        <v>221</v>
      </c>
      <c r="AU1250" s="221" t="s">
        <v>80</v>
      </c>
      <c r="AV1250" s="14" t="s">
        <v>80</v>
      </c>
      <c r="AW1250" s="14" t="s">
        <v>33</v>
      </c>
      <c r="AX1250" s="14" t="s">
        <v>71</v>
      </c>
      <c r="AY1250" s="221" t="s">
        <v>208</v>
      </c>
    </row>
    <row r="1251" spans="1:65" s="16" customFormat="1" ht="11.25">
      <c r="B1251" s="233"/>
      <c r="C1251" s="234"/>
      <c r="D1251" s="194" t="s">
        <v>221</v>
      </c>
      <c r="E1251" s="235" t="s">
        <v>18</v>
      </c>
      <c r="F1251" s="236" t="s">
        <v>247</v>
      </c>
      <c r="G1251" s="234"/>
      <c r="H1251" s="237">
        <v>26.61</v>
      </c>
      <c r="I1251" s="238"/>
      <c r="J1251" s="234"/>
      <c r="K1251" s="234"/>
      <c r="L1251" s="239"/>
      <c r="M1251" s="240"/>
      <c r="N1251" s="241"/>
      <c r="O1251" s="241"/>
      <c r="P1251" s="241"/>
      <c r="Q1251" s="241"/>
      <c r="R1251" s="241"/>
      <c r="S1251" s="241"/>
      <c r="T1251" s="241"/>
      <c r="U1251" s="242"/>
      <c r="AT1251" s="243" t="s">
        <v>221</v>
      </c>
      <c r="AU1251" s="243" t="s">
        <v>80</v>
      </c>
      <c r="AV1251" s="16" t="s">
        <v>89</v>
      </c>
      <c r="AW1251" s="16" t="s">
        <v>33</v>
      </c>
      <c r="AX1251" s="16" t="s">
        <v>76</v>
      </c>
      <c r="AY1251" s="243" t="s">
        <v>208</v>
      </c>
    </row>
    <row r="1252" spans="1:65" s="2" customFormat="1" ht="21.75" customHeight="1">
      <c r="A1252" s="38"/>
      <c r="B1252" s="39"/>
      <c r="C1252" s="249" t="s">
        <v>2127</v>
      </c>
      <c r="D1252" s="249" t="s">
        <v>1397</v>
      </c>
      <c r="E1252" s="250" t="s">
        <v>2128</v>
      </c>
      <c r="F1252" s="251" t="s">
        <v>2129</v>
      </c>
      <c r="G1252" s="252" t="s">
        <v>331</v>
      </c>
      <c r="H1252" s="253">
        <v>29.27</v>
      </c>
      <c r="I1252" s="254"/>
      <c r="J1252" s="253">
        <f>ROUND(I1252*H1252,2)</f>
        <v>0</v>
      </c>
      <c r="K1252" s="251" t="s">
        <v>215</v>
      </c>
      <c r="L1252" s="255"/>
      <c r="M1252" s="256" t="s">
        <v>18</v>
      </c>
      <c r="N1252" s="257" t="s">
        <v>42</v>
      </c>
      <c r="O1252" s="68"/>
      <c r="P1252" s="190">
        <f>O1252*H1252</f>
        <v>0</v>
      </c>
      <c r="Q1252" s="190">
        <v>1.2999999999999999E-4</v>
      </c>
      <c r="R1252" s="190">
        <f>Q1252*H1252</f>
        <v>3.8050999999999996E-3</v>
      </c>
      <c r="S1252" s="190">
        <v>0</v>
      </c>
      <c r="T1252" s="190">
        <f>S1252*H1252</f>
        <v>0</v>
      </c>
      <c r="U1252" s="191" t="s">
        <v>18</v>
      </c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R1252" s="192" t="s">
        <v>545</v>
      </c>
      <c r="AT1252" s="192" t="s">
        <v>1397</v>
      </c>
      <c r="AU1252" s="192" t="s">
        <v>80</v>
      </c>
      <c r="AY1252" s="21" t="s">
        <v>208</v>
      </c>
      <c r="BE1252" s="193">
        <f>IF(N1252="základní",J1252,0)</f>
        <v>0</v>
      </c>
      <c r="BF1252" s="193">
        <f>IF(N1252="snížená",J1252,0)</f>
        <v>0</v>
      </c>
      <c r="BG1252" s="193">
        <f>IF(N1252="zákl. přenesená",J1252,0)</f>
        <v>0</v>
      </c>
      <c r="BH1252" s="193">
        <f>IF(N1252="sníž. přenesená",J1252,0)</f>
        <v>0</v>
      </c>
      <c r="BI1252" s="193">
        <f>IF(N1252="nulová",J1252,0)</f>
        <v>0</v>
      </c>
      <c r="BJ1252" s="21" t="s">
        <v>76</v>
      </c>
      <c r="BK1252" s="193">
        <f>ROUND(I1252*H1252,2)</f>
        <v>0</v>
      </c>
      <c r="BL1252" s="21" t="s">
        <v>343</v>
      </c>
      <c r="BM1252" s="192" t="s">
        <v>2130</v>
      </c>
    </row>
    <row r="1253" spans="1:65" s="2" customFormat="1" ht="11.25">
      <c r="A1253" s="38"/>
      <c r="B1253" s="39"/>
      <c r="C1253" s="40"/>
      <c r="D1253" s="194" t="s">
        <v>217</v>
      </c>
      <c r="E1253" s="40"/>
      <c r="F1253" s="195" t="s">
        <v>2129</v>
      </c>
      <c r="G1253" s="40"/>
      <c r="H1253" s="40"/>
      <c r="I1253" s="196"/>
      <c r="J1253" s="40"/>
      <c r="K1253" s="40"/>
      <c r="L1253" s="43"/>
      <c r="M1253" s="197"/>
      <c r="N1253" s="198"/>
      <c r="O1253" s="68"/>
      <c r="P1253" s="68"/>
      <c r="Q1253" s="68"/>
      <c r="R1253" s="68"/>
      <c r="S1253" s="68"/>
      <c r="T1253" s="68"/>
      <c r="U1253" s="69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T1253" s="21" t="s">
        <v>217</v>
      </c>
      <c r="AU1253" s="21" t="s">
        <v>80</v>
      </c>
    </row>
    <row r="1254" spans="1:65" s="14" customFormat="1" ht="11.25">
      <c r="B1254" s="211"/>
      <c r="C1254" s="212"/>
      <c r="D1254" s="194" t="s">
        <v>221</v>
      </c>
      <c r="E1254" s="213" t="s">
        <v>18</v>
      </c>
      <c r="F1254" s="214" t="s">
        <v>2131</v>
      </c>
      <c r="G1254" s="212"/>
      <c r="H1254" s="215">
        <v>26.61</v>
      </c>
      <c r="I1254" s="216"/>
      <c r="J1254" s="212"/>
      <c r="K1254" s="212"/>
      <c r="L1254" s="217"/>
      <c r="M1254" s="218"/>
      <c r="N1254" s="219"/>
      <c r="O1254" s="219"/>
      <c r="P1254" s="219"/>
      <c r="Q1254" s="219"/>
      <c r="R1254" s="219"/>
      <c r="S1254" s="219"/>
      <c r="T1254" s="219"/>
      <c r="U1254" s="220"/>
      <c r="AT1254" s="221" t="s">
        <v>221</v>
      </c>
      <c r="AU1254" s="221" t="s">
        <v>80</v>
      </c>
      <c r="AV1254" s="14" t="s">
        <v>80</v>
      </c>
      <c r="AW1254" s="14" t="s">
        <v>33</v>
      </c>
      <c r="AX1254" s="14" t="s">
        <v>76</v>
      </c>
      <c r="AY1254" s="221" t="s">
        <v>208</v>
      </c>
    </row>
    <row r="1255" spans="1:65" s="14" customFormat="1" ht="11.25">
      <c r="B1255" s="211"/>
      <c r="C1255" s="212"/>
      <c r="D1255" s="194" t="s">
        <v>221</v>
      </c>
      <c r="E1255" s="212"/>
      <c r="F1255" s="214" t="s">
        <v>2132</v>
      </c>
      <c r="G1255" s="212"/>
      <c r="H1255" s="215">
        <v>29.27</v>
      </c>
      <c r="I1255" s="216"/>
      <c r="J1255" s="212"/>
      <c r="K1255" s="212"/>
      <c r="L1255" s="217"/>
      <c r="M1255" s="218"/>
      <c r="N1255" s="219"/>
      <c r="O1255" s="219"/>
      <c r="P1255" s="219"/>
      <c r="Q1255" s="219"/>
      <c r="R1255" s="219"/>
      <c r="S1255" s="219"/>
      <c r="T1255" s="219"/>
      <c r="U1255" s="220"/>
      <c r="AT1255" s="221" t="s">
        <v>221</v>
      </c>
      <c r="AU1255" s="221" t="s">
        <v>80</v>
      </c>
      <c r="AV1255" s="14" t="s">
        <v>80</v>
      </c>
      <c r="AW1255" s="14" t="s">
        <v>4</v>
      </c>
      <c r="AX1255" s="14" t="s">
        <v>76</v>
      </c>
      <c r="AY1255" s="221" t="s">
        <v>208</v>
      </c>
    </row>
    <row r="1256" spans="1:65" s="2" customFormat="1" ht="24.2" customHeight="1">
      <c r="A1256" s="38"/>
      <c r="B1256" s="39"/>
      <c r="C1256" s="182" t="s">
        <v>2133</v>
      </c>
      <c r="D1256" s="182" t="s">
        <v>212</v>
      </c>
      <c r="E1256" s="183" t="s">
        <v>2134</v>
      </c>
      <c r="F1256" s="184" t="s">
        <v>2135</v>
      </c>
      <c r="G1256" s="185" t="s">
        <v>331</v>
      </c>
      <c r="H1256" s="186">
        <v>8.6</v>
      </c>
      <c r="I1256" s="187"/>
      <c r="J1256" s="186">
        <f>ROUND(I1256*H1256,2)</f>
        <v>0</v>
      </c>
      <c r="K1256" s="184" t="s">
        <v>215</v>
      </c>
      <c r="L1256" s="43"/>
      <c r="M1256" s="188" t="s">
        <v>18</v>
      </c>
      <c r="N1256" s="189" t="s">
        <v>42</v>
      </c>
      <c r="O1256" s="68"/>
      <c r="P1256" s="190">
        <f>O1256*H1256</f>
        <v>0</v>
      </c>
      <c r="Q1256" s="190">
        <v>2.0000000000000001E-4</v>
      </c>
      <c r="R1256" s="190">
        <f>Q1256*H1256</f>
        <v>1.72E-3</v>
      </c>
      <c r="S1256" s="190">
        <v>0</v>
      </c>
      <c r="T1256" s="190">
        <f>S1256*H1256</f>
        <v>0</v>
      </c>
      <c r="U1256" s="191" t="s">
        <v>18</v>
      </c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R1256" s="192" t="s">
        <v>343</v>
      </c>
      <c r="AT1256" s="192" t="s">
        <v>212</v>
      </c>
      <c r="AU1256" s="192" t="s">
        <v>80</v>
      </c>
      <c r="AY1256" s="21" t="s">
        <v>208</v>
      </c>
      <c r="BE1256" s="193">
        <f>IF(N1256="základní",J1256,0)</f>
        <v>0</v>
      </c>
      <c r="BF1256" s="193">
        <f>IF(N1256="snížená",J1256,0)</f>
        <v>0</v>
      </c>
      <c r="BG1256" s="193">
        <f>IF(N1256="zákl. přenesená",J1256,0)</f>
        <v>0</v>
      </c>
      <c r="BH1256" s="193">
        <f>IF(N1256="sníž. přenesená",J1256,0)</f>
        <v>0</v>
      </c>
      <c r="BI1256" s="193">
        <f>IF(N1256="nulová",J1256,0)</f>
        <v>0</v>
      </c>
      <c r="BJ1256" s="21" t="s">
        <v>76</v>
      </c>
      <c r="BK1256" s="193">
        <f>ROUND(I1256*H1256,2)</f>
        <v>0</v>
      </c>
      <c r="BL1256" s="21" t="s">
        <v>343</v>
      </c>
      <c r="BM1256" s="192" t="s">
        <v>2136</v>
      </c>
    </row>
    <row r="1257" spans="1:65" s="2" customFormat="1" ht="19.5">
      <c r="A1257" s="38"/>
      <c r="B1257" s="39"/>
      <c r="C1257" s="40"/>
      <c r="D1257" s="194" t="s">
        <v>217</v>
      </c>
      <c r="E1257" s="40"/>
      <c r="F1257" s="195" t="s">
        <v>2137</v>
      </c>
      <c r="G1257" s="40"/>
      <c r="H1257" s="40"/>
      <c r="I1257" s="196"/>
      <c r="J1257" s="40"/>
      <c r="K1257" s="40"/>
      <c r="L1257" s="43"/>
      <c r="M1257" s="197"/>
      <c r="N1257" s="198"/>
      <c r="O1257" s="68"/>
      <c r="P1257" s="68"/>
      <c r="Q1257" s="68"/>
      <c r="R1257" s="68"/>
      <c r="S1257" s="68"/>
      <c r="T1257" s="68"/>
      <c r="U1257" s="69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T1257" s="21" t="s">
        <v>217</v>
      </c>
      <c r="AU1257" s="21" t="s">
        <v>80</v>
      </c>
    </row>
    <row r="1258" spans="1:65" s="2" customFormat="1" ht="11.25">
      <c r="A1258" s="38"/>
      <c r="B1258" s="39"/>
      <c r="C1258" s="40"/>
      <c r="D1258" s="199" t="s">
        <v>219</v>
      </c>
      <c r="E1258" s="40"/>
      <c r="F1258" s="200" t="s">
        <v>2138</v>
      </c>
      <c r="G1258" s="40"/>
      <c r="H1258" s="40"/>
      <c r="I1258" s="196"/>
      <c r="J1258" s="40"/>
      <c r="K1258" s="40"/>
      <c r="L1258" s="43"/>
      <c r="M1258" s="197"/>
      <c r="N1258" s="198"/>
      <c r="O1258" s="68"/>
      <c r="P1258" s="68"/>
      <c r="Q1258" s="68"/>
      <c r="R1258" s="68"/>
      <c r="S1258" s="68"/>
      <c r="T1258" s="68"/>
      <c r="U1258" s="69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T1258" s="21" t="s">
        <v>219</v>
      </c>
      <c r="AU1258" s="21" t="s">
        <v>80</v>
      </c>
    </row>
    <row r="1259" spans="1:65" s="14" customFormat="1" ht="11.25">
      <c r="B1259" s="211"/>
      <c r="C1259" s="212"/>
      <c r="D1259" s="194" t="s">
        <v>221</v>
      </c>
      <c r="E1259" s="213" t="s">
        <v>18</v>
      </c>
      <c r="F1259" s="214" t="s">
        <v>2139</v>
      </c>
      <c r="G1259" s="212"/>
      <c r="H1259" s="215">
        <v>3.5</v>
      </c>
      <c r="I1259" s="216"/>
      <c r="J1259" s="212"/>
      <c r="K1259" s="212"/>
      <c r="L1259" s="217"/>
      <c r="M1259" s="218"/>
      <c r="N1259" s="219"/>
      <c r="O1259" s="219"/>
      <c r="P1259" s="219"/>
      <c r="Q1259" s="219"/>
      <c r="R1259" s="219"/>
      <c r="S1259" s="219"/>
      <c r="T1259" s="219"/>
      <c r="U1259" s="220"/>
      <c r="AT1259" s="221" t="s">
        <v>221</v>
      </c>
      <c r="AU1259" s="221" t="s">
        <v>80</v>
      </c>
      <c r="AV1259" s="14" t="s">
        <v>80</v>
      </c>
      <c r="AW1259" s="14" t="s">
        <v>33</v>
      </c>
      <c r="AX1259" s="14" t="s">
        <v>71</v>
      </c>
      <c r="AY1259" s="221" t="s">
        <v>208</v>
      </c>
    </row>
    <row r="1260" spans="1:65" s="14" customFormat="1" ht="11.25">
      <c r="B1260" s="211"/>
      <c r="C1260" s="212"/>
      <c r="D1260" s="194" t="s">
        <v>221</v>
      </c>
      <c r="E1260" s="213" t="s">
        <v>18</v>
      </c>
      <c r="F1260" s="214" t="s">
        <v>2140</v>
      </c>
      <c r="G1260" s="212"/>
      <c r="H1260" s="215">
        <v>2.4</v>
      </c>
      <c r="I1260" s="216"/>
      <c r="J1260" s="212"/>
      <c r="K1260" s="212"/>
      <c r="L1260" s="217"/>
      <c r="M1260" s="218"/>
      <c r="N1260" s="219"/>
      <c r="O1260" s="219"/>
      <c r="P1260" s="219"/>
      <c r="Q1260" s="219"/>
      <c r="R1260" s="219"/>
      <c r="S1260" s="219"/>
      <c r="T1260" s="219"/>
      <c r="U1260" s="220"/>
      <c r="AT1260" s="221" t="s">
        <v>221</v>
      </c>
      <c r="AU1260" s="221" t="s">
        <v>80</v>
      </c>
      <c r="AV1260" s="14" t="s">
        <v>80</v>
      </c>
      <c r="AW1260" s="14" t="s">
        <v>33</v>
      </c>
      <c r="AX1260" s="14" t="s">
        <v>71</v>
      </c>
      <c r="AY1260" s="221" t="s">
        <v>208</v>
      </c>
    </row>
    <row r="1261" spans="1:65" s="14" customFormat="1" ht="11.25">
      <c r="B1261" s="211"/>
      <c r="C1261" s="212"/>
      <c r="D1261" s="194" t="s">
        <v>221</v>
      </c>
      <c r="E1261" s="213" t="s">
        <v>18</v>
      </c>
      <c r="F1261" s="214" t="s">
        <v>2141</v>
      </c>
      <c r="G1261" s="212"/>
      <c r="H1261" s="215">
        <v>2.7</v>
      </c>
      <c r="I1261" s="216"/>
      <c r="J1261" s="212"/>
      <c r="K1261" s="212"/>
      <c r="L1261" s="217"/>
      <c r="M1261" s="218"/>
      <c r="N1261" s="219"/>
      <c r="O1261" s="219"/>
      <c r="P1261" s="219"/>
      <c r="Q1261" s="219"/>
      <c r="R1261" s="219"/>
      <c r="S1261" s="219"/>
      <c r="T1261" s="219"/>
      <c r="U1261" s="220"/>
      <c r="AT1261" s="221" t="s">
        <v>221</v>
      </c>
      <c r="AU1261" s="221" t="s">
        <v>80</v>
      </c>
      <c r="AV1261" s="14" t="s">
        <v>80</v>
      </c>
      <c r="AW1261" s="14" t="s">
        <v>33</v>
      </c>
      <c r="AX1261" s="14" t="s">
        <v>71</v>
      </c>
      <c r="AY1261" s="221" t="s">
        <v>208</v>
      </c>
    </row>
    <row r="1262" spans="1:65" s="16" customFormat="1" ht="11.25">
      <c r="B1262" s="233"/>
      <c r="C1262" s="234"/>
      <c r="D1262" s="194" t="s">
        <v>221</v>
      </c>
      <c r="E1262" s="235" t="s">
        <v>18</v>
      </c>
      <c r="F1262" s="236" t="s">
        <v>247</v>
      </c>
      <c r="G1262" s="234"/>
      <c r="H1262" s="237">
        <v>8.6</v>
      </c>
      <c r="I1262" s="238"/>
      <c r="J1262" s="234"/>
      <c r="K1262" s="234"/>
      <c r="L1262" s="239"/>
      <c r="M1262" s="240"/>
      <c r="N1262" s="241"/>
      <c r="O1262" s="241"/>
      <c r="P1262" s="241"/>
      <c r="Q1262" s="241"/>
      <c r="R1262" s="241"/>
      <c r="S1262" s="241"/>
      <c r="T1262" s="241"/>
      <c r="U1262" s="242"/>
      <c r="AT1262" s="243" t="s">
        <v>221</v>
      </c>
      <c r="AU1262" s="243" t="s">
        <v>80</v>
      </c>
      <c r="AV1262" s="16" t="s">
        <v>89</v>
      </c>
      <c r="AW1262" s="16" t="s">
        <v>33</v>
      </c>
      <c r="AX1262" s="16" t="s">
        <v>76</v>
      </c>
      <c r="AY1262" s="243" t="s">
        <v>208</v>
      </c>
    </row>
    <row r="1263" spans="1:65" s="2" customFormat="1" ht="21.75" customHeight="1">
      <c r="A1263" s="38"/>
      <c r="B1263" s="39"/>
      <c r="C1263" s="249" t="s">
        <v>2142</v>
      </c>
      <c r="D1263" s="249" t="s">
        <v>1397</v>
      </c>
      <c r="E1263" s="250" t="s">
        <v>2143</v>
      </c>
      <c r="F1263" s="251" t="s">
        <v>2144</v>
      </c>
      <c r="G1263" s="252" t="s">
        <v>331</v>
      </c>
      <c r="H1263" s="253">
        <v>9.4600000000000009</v>
      </c>
      <c r="I1263" s="254"/>
      <c r="J1263" s="253">
        <f>ROUND(I1263*H1263,2)</f>
        <v>0</v>
      </c>
      <c r="K1263" s="251" t="s">
        <v>215</v>
      </c>
      <c r="L1263" s="255"/>
      <c r="M1263" s="256" t="s">
        <v>18</v>
      </c>
      <c r="N1263" s="257" t="s">
        <v>42</v>
      </c>
      <c r="O1263" s="68"/>
      <c r="P1263" s="190">
        <f>O1263*H1263</f>
        <v>0</v>
      </c>
      <c r="Q1263" s="190">
        <v>2.5999999999999998E-4</v>
      </c>
      <c r="R1263" s="190">
        <f>Q1263*H1263</f>
        <v>2.4596000000000002E-3</v>
      </c>
      <c r="S1263" s="190">
        <v>0</v>
      </c>
      <c r="T1263" s="190">
        <f>S1263*H1263</f>
        <v>0</v>
      </c>
      <c r="U1263" s="191" t="s">
        <v>18</v>
      </c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R1263" s="192" t="s">
        <v>545</v>
      </c>
      <c r="AT1263" s="192" t="s">
        <v>1397</v>
      </c>
      <c r="AU1263" s="192" t="s">
        <v>80</v>
      </c>
      <c r="AY1263" s="21" t="s">
        <v>208</v>
      </c>
      <c r="BE1263" s="193">
        <f>IF(N1263="základní",J1263,0)</f>
        <v>0</v>
      </c>
      <c r="BF1263" s="193">
        <f>IF(N1263="snížená",J1263,0)</f>
        <v>0</v>
      </c>
      <c r="BG1263" s="193">
        <f>IF(N1263="zákl. přenesená",J1263,0)</f>
        <v>0</v>
      </c>
      <c r="BH1263" s="193">
        <f>IF(N1263="sníž. přenesená",J1263,0)</f>
        <v>0</v>
      </c>
      <c r="BI1263" s="193">
        <f>IF(N1263="nulová",J1263,0)</f>
        <v>0</v>
      </c>
      <c r="BJ1263" s="21" t="s">
        <v>76</v>
      </c>
      <c r="BK1263" s="193">
        <f>ROUND(I1263*H1263,2)</f>
        <v>0</v>
      </c>
      <c r="BL1263" s="21" t="s">
        <v>343</v>
      </c>
      <c r="BM1263" s="192" t="s">
        <v>2145</v>
      </c>
    </row>
    <row r="1264" spans="1:65" s="2" customFormat="1" ht="11.25">
      <c r="A1264" s="38"/>
      <c r="B1264" s="39"/>
      <c r="C1264" s="40"/>
      <c r="D1264" s="194" t="s">
        <v>217</v>
      </c>
      <c r="E1264" s="40"/>
      <c r="F1264" s="195" t="s">
        <v>2144</v>
      </c>
      <c r="G1264" s="40"/>
      <c r="H1264" s="40"/>
      <c r="I1264" s="196"/>
      <c r="J1264" s="40"/>
      <c r="K1264" s="40"/>
      <c r="L1264" s="43"/>
      <c r="M1264" s="197"/>
      <c r="N1264" s="198"/>
      <c r="O1264" s="68"/>
      <c r="P1264" s="68"/>
      <c r="Q1264" s="68"/>
      <c r="R1264" s="68"/>
      <c r="S1264" s="68"/>
      <c r="T1264" s="68"/>
      <c r="U1264" s="69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T1264" s="21" t="s">
        <v>217</v>
      </c>
      <c r="AU1264" s="21" t="s">
        <v>80</v>
      </c>
    </row>
    <row r="1265" spans="1:65" s="14" customFormat="1" ht="11.25">
      <c r="B1265" s="211"/>
      <c r="C1265" s="212"/>
      <c r="D1265" s="194" t="s">
        <v>221</v>
      </c>
      <c r="E1265" s="213" t="s">
        <v>18</v>
      </c>
      <c r="F1265" s="214" t="s">
        <v>2146</v>
      </c>
      <c r="G1265" s="212"/>
      <c r="H1265" s="215">
        <v>8.6</v>
      </c>
      <c r="I1265" s="216"/>
      <c r="J1265" s="212"/>
      <c r="K1265" s="212"/>
      <c r="L1265" s="217"/>
      <c r="M1265" s="218"/>
      <c r="N1265" s="219"/>
      <c r="O1265" s="219"/>
      <c r="P1265" s="219"/>
      <c r="Q1265" s="219"/>
      <c r="R1265" s="219"/>
      <c r="S1265" s="219"/>
      <c r="T1265" s="219"/>
      <c r="U1265" s="220"/>
      <c r="AT1265" s="221" t="s">
        <v>221</v>
      </c>
      <c r="AU1265" s="221" t="s">
        <v>80</v>
      </c>
      <c r="AV1265" s="14" t="s">
        <v>80</v>
      </c>
      <c r="AW1265" s="14" t="s">
        <v>33</v>
      </c>
      <c r="AX1265" s="14" t="s">
        <v>76</v>
      </c>
      <c r="AY1265" s="221" t="s">
        <v>208</v>
      </c>
    </row>
    <row r="1266" spans="1:65" s="14" customFormat="1" ht="11.25">
      <c r="B1266" s="211"/>
      <c r="C1266" s="212"/>
      <c r="D1266" s="194" t="s">
        <v>221</v>
      </c>
      <c r="E1266" s="212"/>
      <c r="F1266" s="214" t="s">
        <v>2147</v>
      </c>
      <c r="G1266" s="212"/>
      <c r="H1266" s="215">
        <v>9.4600000000000009</v>
      </c>
      <c r="I1266" s="216"/>
      <c r="J1266" s="212"/>
      <c r="K1266" s="212"/>
      <c r="L1266" s="217"/>
      <c r="M1266" s="218"/>
      <c r="N1266" s="219"/>
      <c r="O1266" s="219"/>
      <c r="P1266" s="219"/>
      <c r="Q1266" s="219"/>
      <c r="R1266" s="219"/>
      <c r="S1266" s="219"/>
      <c r="T1266" s="219"/>
      <c r="U1266" s="220"/>
      <c r="AT1266" s="221" t="s">
        <v>221</v>
      </c>
      <c r="AU1266" s="221" t="s">
        <v>80</v>
      </c>
      <c r="AV1266" s="14" t="s">
        <v>80</v>
      </c>
      <c r="AW1266" s="14" t="s">
        <v>4</v>
      </c>
      <c r="AX1266" s="14" t="s">
        <v>76</v>
      </c>
      <c r="AY1266" s="221" t="s">
        <v>208</v>
      </c>
    </row>
    <row r="1267" spans="1:65" s="2" customFormat="1" ht="33" customHeight="1">
      <c r="A1267" s="38"/>
      <c r="B1267" s="39"/>
      <c r="C1267" s="182" t="s">
        <v>2148</v>
      </c>
      <c r="D1267" s="182" t="s">
        <v>212</v>
      </c>
      <c r="E1267" s="183" t="s">
        <v>2149</v>
      </c>
      <c r="F1267" s="184" t="s">
        <v>2150</v>
      </c>
      <c r="G1267" s="185" t="s">
        <v>331</v>
      </c>
      <c r="H1267" s="186">
        <v>164.98</v>
      </c>
      <c r="I1267" s="187"/>
      <c r="J1267" s="186">
        <f>ROUND(I1267*H1267,2)</f>
        <v>0</v>
      </c>
      <c r="K1267" s="184" t="s">
        <v>215</v>
      </c>
      <c r="L1267" s="43"/>
      <c r="M1267" s="188" t="s">
        <v>18</v>
      </c>
      <c r="N1267" s="189" t="s">
        <v>42</v>
      </c>
      <c r="O1267" s="68"/>
      <c r="P1267" s="190">
        <f>O1267*H1267</f>
        <v>0</v>
      </c>
      <c r="Q1267" s="190">
        <v>4.2999999999999999E-4</v>
      </c>
      <c r="R1267" s="190">
        <f>Q1267*H1267</f>
        <v>7.0941399999999988E-2</v>
      </c>
      <c r="S1267" s="190">
        <v>0</v>
      </c>
      <c r="T1267" s="190">
        <f>S1267*H1267</f>
        <v>0</v>
      </c>
      <c r="U1267" s="191" t="s">
        <v>18</v>
      </c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R1267" s="192" t="s">
        <v>343</v>
      </c>
      <c r="AT1267" s="192" t="s">
        <v>212</v>
      </c>
      <c r="AU1267" s="192" t="s">
        <v>80</v>
      </c>
      <c r="AY1267" s="21" t="s">
        <v>208</v>
      </c>
      <c r="BE1267" s="193">
        <f>IF(N1267="základní",J1267,0)</f>
        <v>0</v>
      </c>
      <c r="BF1267" s="193">
        <f>IF(N1267="snížená",J1267,0)</f>
        <v>0</v>
      </c>
      <c r="BG1267" s="193">
        <f>IF(N1267="zákl. přenesená",J1267,0)</f>
        <v>0</v>
      </c>
      <c r="BH1267" s="193">
        <f>IF(N1267="sníž. přenesená",J1267,0)</f>
        <v>0</v>
      </c>
      <c r="BI1267" s="193">
        <f>IF(N1267="nulová",J1267,0)</f>
        <v>0</v>
      </c>
      <c r="BJ1267" s="21" t="s">
        <v>76</v>
      </c>
      <c r="BK1267" s="193">
        <f>ROUND(I1267*H1267,2)</f>
        <v>0</v>
      </c>
      <c r="BL1267" s="21" t="s">
        <v>343</v>
      </c>
      <c r="BM1267" s="192" t="s">
        <v>2151</v>
      </c>
    </row>
    <row r="1268" spans="1:65" s="2" customFormat="1" ht="19.5">
      <c r="A1268" s="38"/>
      <c r="B1268" s="39"/>
      <c r="C1268" s="40"/>
      <c r="D1268" s="194" t="s">
        <v>217</v>
      </c>
      <c r="E1268" s="40"/>
      <c r="F1268" s="195" t="s">
        <v>2152</v>
      </c>
      <c r="G1268" s="40"/>
      <c r="H1268" s="40"/>
      <c r="I1268" s="196"/>
      <c r="J1268" s="40"/>
      <c r="K1268" s="40"/>
      <c r="L1268" s="43"/>
      <c r="M1268" s="197"/>
      <c r="N1268" s="198"/>
      <c r="O1268" s="68"/>
      <c r="P1268" s="68"/>
      <c r="Q1268" s="68"/>
      <c r="R1268" s="68"/>
      <c r="S1268" s="68"/>
      <c r="T1268" s="68"/>
      <c r="U1268" s="69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T1268" s="21" t="s">
        <v>217</v>
      </c>
      <c r="AU1268" s="21" t="s">
        <v>80</v>
      </c>
    </row>
    <row r="1269" spans="1:65" s="2" customFormat="1" ht="11.25">
      <c r="A1269" s="38"/>
      <c r="B1269" s="39"/>
      <c r="C1269" s="40"/>
      <c r="D1269" s="199" t="s">
        <v>219</v>
      </c>
      <c r="E1269" s="40"/>
      <c r="F1269" s="200" t="s">
        <v>2153</v>
      </c>
      <c r="G1269" s="40"/>
      <c r="H1269" s="40"/>
      <c r="I1269" s="196"/>
      <c r="J1269" s="40"/>
      <c r="K1269" s="40"/>
      <c r="L1269" s="43"/>
      <c r="M1269" s="197"/>
      <c r="N1269" s="198"/>
      <c r="O1269" s="68"/>
      <c r="P1269" s="68"/>
      <c r="Q1269" s="68"/>
      <c r="R1269" s="68"/>
      <c r="S1269" s="68"/>
      <c r="T1269" s="68"/>
      <c r="U1269" s="69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T1269" s="21" t="s">
        <v>219</v>
      </c>
      <c r="AU1269" s="21" t="s">
        <v>80</v>
      </c>
    </row>
    <row r="1270" spans="1:65" s="14" customFormat="1" ht="11.25">
      <c r="B1270" s="211"/>
      <c r="C1270" s="212"/>
      <c r="D1270" s="194" t="s">
        <v>221</v>
      </c>
      <c r="E1270" s="213" t="s">
        <v>18</v>
      </c>
      <c r="F1270" s="214" t="s">
        <v>994</v>
      </c>
      <c r="G1270" s="212"/>
      <c r="H1270" s="215">
        <v>164.98</v>
      </c>
      <c r="I1270" s="216"/>
      <c r="J1270" s="212"/>
      <c r="K1270" s="212"/>
      <c r="L1270" s="217"/>
      <c r="M1270" s="218"/>
      <c r="N1270" s="219"/>
      <c r="O1270" s="219"/>
      <c r="P1270" s="219"/>
      <c r="Q1270" s="219"/>
      <c r="R1270" s="219"/>
      <c r="S1270" s="219"/>
      <c r="T1270" s="219"/>
      <c r="U1270" s="220"/>
      <c r="AT1270" s="221" t="s">
        <v>221</v>
      </c>
      <c r="AU1270" s="221" t="s">
        <v>80</v>
      </c>
      <c r="AV1270" s="14" t="s">
        <v>80</v>
      </c>
      <c r="AW1270" s="14" t="s">
        <v>33</v>
      </c>
      <c r="AX1270" s="14" t="s">
        <v>76</v>
      </c>
      <c r="AY1270" s="221" t="s">
        <v>208</v>
      </c>
    </row>
    <row r="1271" spans="1:65" s="2" customFormat="1" ht="24.2" customHeight="1">
      <c r="A1271" s="38"/>
      <c r="B1271" s="39"/>
      <c r="C1271" s="249" t="s">
        <v>2154</v>
      </c>
      <c r="D1271" s="249" t="s">
        <v>1397</v>
      </c>
      <c r="E1271" s="250" t="s">
        <v>2155</v>
      </c>
      <c r="F1271" s="251" t="s">
        <v>2156</v>
      </c>
      <c r="G1271" s="252" t="s">
        <v>331</v>
      </c>
      <c r="H1271" s="253">
        <v>173.23</v>
      </c>
      <c r="I1271" s="254"/>
      <c r="J1271" s="253">
        <f>ROUND(I1271*H1271,2)</f>
        <v>0</v>
      </c>
      <c r="K1271" s="251" t="s">
        <v>18</v>
      </c>
      <c r="L1271" s="255"/>
      <c r="M1271" s="256" t="s">
        <v>18</v>
      </c>
      <c r="N1271" s="257" t="s">
        <v>42</v>
      </c>
      <c r="O1271" s="68"/>
      <c r="P1271" s="190">
        <f>O1271*H1271</f>
        <v>0</v>
      </c>
      <c r="Q1271" s="190">
        <v>2.64E-3</v>
      </c>
      <c r="R1271" s="190">
        <f>Q1271*H1271</f>
        <v>0.45732719999999999</v>
      </c>
      <c r="S1271" s="190">
        <v>0</v>
      </c>
      <c r="T1271" s="190">
        <f>S1271*H1271</f>
        <v>0</v>
      </c>
      <c r="U1271" s="191" t="s">
        <v>18</v>
      </c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R1271" s="192" t="s">
        <v>545</v>
      </c>
      <c r="AT1271" s="192" t="s">
        <v>1397</v>
      </c>
      <c r="AU1271" s="192" t="s">
        <v>80</v>
      </c>
      <c r="AY1271" s="21" t="s">
        <v>208</v>
      </c>
      <c r="BE1271" s="193">
        <f>IF(N1271="základní",J1271,0)</f>
        <v>0</v>
      </c>
      <c r="BF1271" s="193">
        <f>IF(N1271="snížená",J1271,0)</f>
        <v>0</v>
      </c>
      <c r="BG1271" s="193">
        <f>IF(N1271="zákl. přenesená",J1271,0)</f>
        <v>0</v>
      </c>
      <c r="BH1271" s="193">
        <f>IF(N1271="sníž. přenesená",J1271,0)</f>
        <v>0</v>
      </c>
      <c r="BI1271" s="193">
        <f>IF(N1271="nulová",J1271,0)</f>
        <v>0</v>
      </c>
      <c r="BJ1271" s="21" t="s">
        <v>76</v>
      </c>
      <c r="BK1271" s="193">
        <f>ROUND(I1271*H1271,2)</f>
        <v>0</v>
      </c>
      <c r="BL1271" s="21" t="s">
        <v>343</v>
      </c>
      <c r="BM1271" s="192" t="s">
        <v>2157</v>
      </c>
    </row>
    <row r="1272" spans="1:65" s="2" customFormat="1" ht="19.5">
      <c r="A1272" s="38"/>
      <c r="B1272" s="39"/>
      <c r="C1272" s="40"/>
      <c r="D1272" s="194" t="s">
        <v>217</v>
      </c>
      <c r="E1272" s="40"/>
      <c r="F1272" s="195" t="s">
        <v>2156</v>
      </c>
      <c r="G1272" s="40"/>
      <c r="H1272" s="40"/>
      <c r="I1272" s="196"/>
      <c r="J1272" s="40"/>
      <c r="K1272" s="40"/>
      <c r="L1272" s="43"/>
      <c r="M1272" s="197"/>
      <c r="N1272" s="198"/>
      <c r="O1272" s="68"/>
      <c r="P1272" s="68"/>
      <c r="Q1272" s="68"/>
      <c r="R1272" s="68"/>
      <c r="S1272" s="68"/>
      <c r="T1272" s="68"/>
      <c r="U1272" s="69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T1272" s="21" t="s">
        <v>217</v>
      </c>
      <c r="AU1272" s="21" t="s">
        <v>80</v>
      </c>
    </row>
    <row r="1273" spans="1:65" s="2" customFormat="1" ht="19.5">
      <c r="A1273" s="38"/>
      <c r="B1273" s="39"/>
      <c r="C1273" s="40"/>
      <c r="D1273" s="194" t="s">
        <v>703</v>
      </c>
      <c r="E1273" s="40"/>
      <c r="F1273" s="244" t="s">
        <v>2158</v>
      </c>
      <c r="G1273" s="40"/>
      <c r="H1273" s="40"/>
      <c r="I1273" s="196"/>
      <c r="J1273" s="40"/>
      <c r="K1273" s="40"/>
      <c r="L1273" s="43"/>
      <c r="M1273" s="197"/>
      <c r="N1273" s="198"/>
      <c r="O1273" s="68"/>
      <c r="P1273" s="68"/>
      <c r="Q1273" s="68"/>
      <c r="R1273" s="68"/>
      <c r="S1273" s="68"/>
      <c r="T1273" s="68"/>
      <c r="U1273" s="69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T1273" s="21" t="s">
        <v>703</v>
      </c>
      <c r="AU1273" s="21" t="s">
        <v>80</v>
      </c>
    </row>
    <row r="1274" spans="1:65" s="14" customFormat="1" ht="11.25">
      <c r="B1274" s="211"/>
      <c r="C1274" s="212"/>
      <c r="D1274" s="194" t="s">
        <v>221</v>
      </c>
      <c r="E1274" s="213" t="s">
        <v>18</v>
      </c>
      <c r="F1274" s="214" t="s">
        <v>994</v>
      </c>
      <c r="G1274" s="212"/>
      <c r="H1274" s="215">
        <v>164.98</v>
      </c>
      <c r="I1274" s="216"/>
      <c r="J1274" s="212"/>
      <c r="K1274" s="212"/>
      <c r="L1274" s="217"/>
      <c r="M1274" s="218"/>
      <c r="N1274" s="219"/>
      <c r="O1274" s="219"/>
      <c r="P1274" s="219"/>
      <c r="Q1274" s="219"/>
      <c r="R1274" s="219"/>
      <c r="S1274" s="219"/>
      <c r="T1274" s="219"/>
      <c r="U1274" s="220"/>
      <c r="AT1274" s="221" t="s">
        <v>221</v>
      </c>
      <c r="AU1274" s="221" t="s">
        <v>80</v>
      </c>
      <c r="AV1274" s="14" t="s">
        <v>80</v>
      </c>
      <c r="AW1274" s="14" t="s">
        <v>33</v>
      </c>
      <c r="AX1274" s="14" t="s">
        <v>76</v>
      </c>
      <c r="AY1274" s="221" t="s">
        <v>208</v>
      </c>
    </row>
    <row r="1275" spans="1:65" s="14" customFormat="1" ht="11.25">
      <c r="B1275" s="211"/>
      <c r="C1275" s="212"/>
      <c r="D1275" s="194" t="s">
        <v>221</v>
      </c>
      <c r="E1275" s="212"/>
      <c r="F1275" s="214" t="s">
        <v>2159</v>
      </c>
      <c r="G1275" s="212"/>
      <c r="H1275" s="215">
        <v>173.23</v>
      </c>
      <c r="I1275" s="216"/>
      <c r="J1275" s="212"/>
      <c r="K1275" s="212"/>
      <c r="L1275" s="217"/>
      <c r="M1275" s="218"/>
      <c r="N1275" s="219"/>
      <c r="O1275" s="219"/>
      <c r="P1275" s="219"/>
      <c r="Q1275" s="219"/>
      <c r="R1275" s="219"/>
      <c r="S1275" s="219"/>
      <c r="T1275" s="219"/>
      <c r="U1275" s="220"/>
      <c r="AT1275" s="221" t="s">
        <v>221</v>
      </c>
      <c r="AU1275" s="221" t="s">
        <v>80</v>
      </c>
      <c r="AV1275" s="14" t="s">
        <v>80</v>
      </c>
      <c r="AW1275" s="14" t="s">
        <v>4</v>
      </c>
      <c r="AX1275" s="14" t="s">
        <v>76</v>
      </c>
      <c r="AY1275" s="221" t="s">
        <v>208</v>
      </c>
    </row>
    <row r="1276" spans="1:65" s="2" customFormat="1" ht="33" customHeight="1">
      <c r="A1276" s="38"/>
      <c r="B1276" s="39"/>
      <c r="C1276" s="182" t="s">
        <v>2160</v>
      </c>
      <c r="D1276" s="182" t="s">
        <v>212</v>
      </c>
      <c r="E1276" s="183" t="s">
        <v>2161</v>
      </c>
      <c r="F1276" s="184" t="s">
        <v>2162</v>
      </c>
      <c r="G1276" s="185" t="s">
        <v>129</v>
      </c>
      <c r="H1276" s="186">
        <v>162.80000000000001</v>
      </c>
      <c r="I1276" s="187"/>
      <c r="J1276" s="186">
        <f>ROUND(I1276*H1276,2)</f>
        <v>0</v>
      </c>
      <c r="K1276" s="184" t="s">
        <v>18</v>
      </c>
      <c r="L1276" s="43"/>
      <c r="M1276" s="188" t="s">
        <v>18</v>
      </c>
      <c r="N1276" s="189" t="s">
        <v>42</v>
      </c>
      <c r="O1276" s="68"/>
      <c r="P1276" s="190">
        <f>O1276*H1276</f>
        <v>0</v>
      </c>
      <c r="Q1276" s="190">
        <v>9.0900000000000009E-3</v>
      </c>
      <c r="R1276" s="190">
        <f>Q1276*H1276</f>
        <v>1.4798520000000002</v>
      </c>
      <c r="S1276" s="190">
        <v>0</v>
      </c>
      <c r="T1276" s="190">
        <f>S1276*H1276</f>
        <v>0</v>
      </c>
      <c r="U1276" s="191" t="s">
        <v>18</v>
      </c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R1276" s="192" t="s">
        <v>343</v>
      </c>
      <c r="AT1276" s="192" t="s">
        <v>212</v>
      </c>
      <c r="AU1276" s="192" t="s">
        <v>80</v>
      </c>
      <c r="AY1276" s="21" t="s">
        <v>208</v>
      </c>
      <c r="BE1276" s="193">
        <f>IF(N1276="základní",J1276,0)</f>
        <v>0</v>
      </c>
      <c r="BF1276" s="193">
        <f>IF(N1276="snížená",J1276,0)</f>
        <v>0</v>
      </c>
      <c r="BG1276" s="193">
        <f>IF(N1276="zákl. přenesená",J1276,0)</f>
        <v>0</v>
      </c>
      <c r="BH1276" s="193">
        <f>IF(N1276="sníž. přenesená",J1276,0)</f>
        <v>0</v>
      </c>
      <c r="BI1276" s="193">
        <f>IF(N1276="nulová",J1276,0)</f>
        <v>0</v>
      </c>
      <c r="BJ1276" s="21" t="s">
        <v>76</v>
      </c>
      <c r="BK1276" s="193">
        <f>ROUND(I1276*H1276,2)</f>
        <v>0</v>
      </c>
      <c r="BL1276" s="21" t="s">
        <v>343</v>
      </c>
      <c r="BM1276" s="192" t="s">
        <v>2163</v>
      </c>
    </row>
    <row r="1277" spans="1:65" s="2" customFormat="1" ht="19.5">
      <c r="A1277" s="38"/>
      <c r="B1277" s="39"/>
      <c r="C1277" s="40"/>
      <c r="D1277" s="194" t="s">
        <v>217</v>
      </c>
      <c r="E1277" s="40"/>
      <c r="F1277" s="195" t="s">
        <v>2162</v>
      </c>
      <c r="G1277" s="40"/>
      <c r="H1277" s="40"/>
      <c r="I1277" s="196"/>
      <c r="J1277" s="40"/>
      <c r="K1277" s="40"/>
      <c r="L1277" s="43"/>
      <c r="M1277" s="197"/>
      <c r="N1277" s="198"/>
      <c r="O1277" s="68"/>
      <c r="P1277" s="68"/>
      <c r="Q1277" s="68"/>
      <c r="R1277" s="68"/>
      <c r="S1277" s="68"/>
      <c r="T1277" s="68"/>
      <c r="U1277" s="69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T1277" s="21" t="s">
        <v>217</v>
      </c>
      <c r="AU1277" s="21" t="s">
        <v>80</v>
      </c>
    </row>
    <row r="1278" spans="1:65" s="14" customFormat="1" ht="11.25">
      <c r="B1278" s="211"/>
      <c r="C1278" s="212"/>
      <c r="D1278" s="194" t="s">
        <v>221</v>
      </c>
      <c r="E1278" s="213" t="s">
        <v>18</v>
      </c>
      <c r="F1278" s="214" t="s">
        <v>967</v>
      </c>
      <c r="G1278" s="212"/>
      <c r="H1278" s="215">
        <v>162.80000000000001</v>
      </c>
      <c r="I1278" s="216"/>
      <c r="J1278" s="212"/>
      <c r="K1278" s="212"/>
      <c r="L1278" s="217"/>
      <c r="M1278" s="218"/>
      <c r="N1278" s="219"/>
      <c r="O1278" s="219"/>
      <c r="P1278" s="219"/>
      <c r="Q1278" s="219"/>
      <c r="R1278" s="219"/>
      <c r="S1278" s="219"/>
      <c r="T1278" s="219"/>
      <c r="U1278" s="220"/>
      <c r="AT1278" s="221" t="s">
        <v>221</v>
      </c>
      <c r="AU1278" s="221" t="s">
        <v>80</v>
      </c>
      <c r="AV1278" s="14" t="s">
        <v>80</v>
      </c>
      <c r="AW1278" s="14" t="s">
        <v>33</v>
      </c>
      <c r="AX1278" s="14" t="s">
        <v>76</v>
      </c>
      <c r="AY1278" s="221" t="s">
        <v>208</v>
      </c>
    </row>
    <row r="1279" spans="1:65" s="2" customFormat="1" ht="33" customHeight="1">
      <c r="A1279" s="38"/>
      <c r="B1279" s="39"/>
      <c r="C1279" s="249" t="s">
        <v>2164</v>
      </c>
      <c r="D1279" s="249" t="s">
        <v>1397</v>
      </c>
      <c r="E1279" s="250" t="s">
        <v>2165</v>
      </c>
      <c r="F1279" s="251" t="s">
        <v>2166</v>
      </c>
      <c r="G1279" s="252" t="s">
        <v>129</v>
      </c>
      <c r="H1279" s="253">
        <v>135</v>
      </c>
      <c r="I1279" s="254"/>
      <c r="J1279" s="253">
        <f>ROUND(I1279*H1279,2)</f>
        <v>0</v>
      </c>
      <c r="K1279" s="251" t="s">
        <v>215</v>
      </c>
      <c r="L1279" s="255"/>
      <c r="M1279" s="256" t="s">
        <v>18</v>
      </c>
      <c r="N1279" s="257" t="s">
        <v>42</v>
      </c>
      <c r="O1279" s="68"/>
      <c r="P1279" s="190">
        <f>O1279*H1279</f>
        <v>0</v>
      </c>
      <c r="Q1279" s="190">
        <v>2.1999999999999999E-2</v>
      </c>
      <c r="R1279" s="190">
        <f>Q1279*H1279</f>
        <v>2.9699999999999998</v>
      </c>
      <c r="S1279" s="190">
        <v>0</v>
      </c>
      <c r="T1279" s="190">
        <f>S1279*H1279</f>
        <v>0</v>
      </c>
      <c r="U1279" s="191" t="s">
        <v>18</v>
      </c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R1279" s="192" t="s">
        <v>545</v>
      </c>
      <c r="AT1279" s="192" t="s">
        <v>1397</v>
      </c>
      <c r="AU1279" s="192" t="s">
        <v>80</v>
      </c>
      <c r="AY1279" s="21" t="s">
        <v>208</v>
      </c>
      <c r="BE1279" s="193">
        <f>IF(N1279="základní",J1279,0)</f>
        <v>0</v>
      </c>
      <c r="BF1279" s="193">
        <f>IF(N1279="snížená",J1279,0)</f>
        <v>0</v>
      </c>
      <c r="BG1279" s="193">
        <f>IF(N1279="zákl. přenesená",J1279,0)</f>
        <v>0</v>
      </c>
      <c r="BH1279" s="193">
        <f>IF(N1279="sníž. přenesená",J1279,0)</f>
        <v>0</v>
      </c>
      <c r="BI1279" s="193">
        <f>IF(N1279="nulová",J1279,0)</f>
        <v>0</v>
      </c>
      <c r="BJ1279" s="21" t="s">
        <v>76</v>
      </c>
      <c r="BK1279" s="193">
        <f>ROUND(I1279*H1279,2)</f>
        <v>0</v>
      </c>
      <c r="BL1279" s="21" t="s">
        <v>343</v>
      </c>
      <c r="BM1279" s="192" t="s">
        <v>2167</v>
      </c>
    </row>
    <row r="1280" spans="1:65" s="2" customFormat="1" ht="19.5">
      <c r="A1280" s="38"/>
      <c r="B1280" s="39"/>
      <c r="C1280" s="40"/>
      <c r="D1280" s="194" t="s">
        <v>217</v>
      </c>
      <c r="E1280" s="40"/>
      <c r="F1280" s="195" t="s">
        <v>2166</v>
      </c>
      <c r="G1280" s="40"/>
      <c r="H1280" s="40"/>
      <c r="I1280" s="196"/>
      <c r="J1280" s="40"/>
      <c r="K1280" s="40"/>
      <c r="L1280" s="43"/>
      <c r="M1280" s="197"/>
      <c r="N1280" s="198"/>
      <c r="O1280" s="68"/>
      <c r="P1280" s="68"/>
      <c r="Q1280" s="68"/>
      <c r="R1280" s="68"/>
      <c r="S1280" s="68"/>
      <c r="T1280" s="68"/>
      <c r="U1280" s="69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T1280" s="21" t="s">
        <v>217</v>
      </c>
      <c r="AU1280" s="21" t="s">
        <v>80</v>
      </c>
    </row>
    <row r="1281" spans="1:65" s="14" customFormat="1" ht="11.25">
      <c r="B1281" s="211"/>
      <c r="C1281" s="212"/>
      <c r="D1281" s="194" t="s">
        <v>221</v>
      </c>
      <c r="E1281" s="213" t="s">
        <v>18</v>
      </c>
      <c r="F1281" s="214" t="s">
        <v>958</v>
      </c>
      <c r="G1281" s="212"/>
      <c r="H1281" s="215">
        <v>135</v>
      </c>
      <c r="I1281" s="216"/>
      <c r="J1281" s="212"/>
      <c r="K1281" s="212"/>
      <c r="L1281" s="217"/>
      <c r="M1281" s="218"/>
      <c r="N1281" s="219"/>
      <c r="O1281" s="219"/>
      <c r="P1281" s="219"/>
      <c r="Q1281" s="219"/>
      <c r="R1281" s="219"/>
      <c r="S1281" s="219"/>
      <c r="T1281" s="219"/>
      <c r="U1281" s="220"/>
      <c r="AT1281" s="221" t="s">
        <v>221</v>
      </c>
      <c r="AU1281" s="221" t="s">
        <v>80</v>
      </c>
      <c r="AV1281" s="14" t="s">
        <v>80</v>
      </c>
      <c r="AW1281" s="14" t="s">
        <v>33</v>
      </c>
      <c r="AX1281" s="14" t="s">
        <v>76</v>
      </c>
      <c r="AY1281" s="221" t="s">
        <v>208</v>
      </c>
    </row>
    <row r="1282" spans="1:65" s="2" customFormat="1" ht="33" customHeight="1">
      <c r="A1282" s="38"/>
      <c r="B1282" s="39"/>
      <c r="C1282" s="249" t="s">
        <v>2168</v>
      </c>
      <c r="D1282" s="249" t="s">
        <v>1397</v>
      </c>
      <c r="E1282" s="250" t="s">
        <v>2169</v>
      </c>
      <c r="F1282" s="251" t="s">
        <v>2170</v>
      </c>
      <c r="G1282" s="252" t="s">
        <v>129</v>
      </c>
      <c r="H1282" s="253">
        <v>63.32</v>
      </c>
      <c r="I1282" s="254"/>
      <c r="J1282" s="253">
        <f>ROUND(I1282*H1282,2)</f>
        <v>0</v>
      </c>
      <c r="K1282" s="251" t="s">
        <v>215</v>
      </c>
      <c r="L1282" s="255"/>
      <c r="M1282" s="256" t="s">
        <v>18</v>
      </c>
      <c r="N1282" s="257" t="s">
        <v>42</v>
      </c>
      <c r="O1282" s="68"/>
      <c r="P1282" s="190">
        <f>O1282*H1282</f>
        <v>0</v>
      </c>
      <c r="Q1282" s="190">
        <v>2.1999999999999999E-2</v>
      </c>
      <c r="R1282" s="190">
        <f>Q1282*H1282</f>
        <v>1.3930399999999998</v>
      </c>
      <c r="S1282" s="190">
        <v>0</v>
      </c>
      <c r="T1282" s="190">
        <f>S1282*H1282</f>
        <v>0</v>
      </c>
      <c r="U1282" s="191" t="s">
        <v>18</v>
      </c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R1282" s="192" t="s">
        <v>545</v>
      </c>
      <c r="AT1282" s="192" t="s">
        <v>1397</v>
      </c>
      <c r="AU1282" s="192" t="s">
        <v>80</v>
      </c>
      <c r="AY1282" s="21" t="s">
        <v>208</v>
      </c>
      <c r="BE1282" s="193">
        <f>IF(N1282="základní",J1282,0)</f>
        <v>0</v>
      </c>
      <c r="BF1282" s="193">
        <f>IF(N1282="snížená",J1282,0)</f>
        <v>0</v>
      </c>
      <c r="BG1282" s="193">
        <f>IF(N1282="zákl. přenesená",J1282,0)</f>
        <v>0</v>
      </c>
      <c r="BH1282" s="193">
        <f>IF(N1282="sníž. přenesená",J1282,0)</f>
        <v>0</v>
      </c>
      <c r="BI1282" s="193">
        <f>IF(N1282="nulová",J1282,0)</f>
        <v>0</v>
      </c>
      <c r="BJ1282" s="21" t="s">
        <v>76</v>
      </c>
      <c r="BK1282" s="193">
        <f>ROUND(I1282*H1282,2)</f>
        <v>0</v>
      </c>
      <c r="BL1282" s="21" t="s">
        <v>343</v>
      </c>
      <c r="BM1282" s="192" t="s">
        <v>2171</v>
      </c>
    </row>
    <row r="1283" spans="1:65" s="2" customFormat="1" ht="19.5">
      <c r="A1283" s="38"/>
      <c r="B1283" s="39"/>
      <c r="C1283" s="40"/>
      <c r="D1283" s="194" t="s">
        <v>217</v>
      </c>
      <c r="E1283" s="40"/>
      <c r="F1283" s="195" t="s">
        <v>2170</v>
      </c>
      <c r="G1283" s="40"/>
      <c r="H1283" s="40"/>
      <c r="I1283" s="196"/>
      <c r="J1283" s="40"/>
      <c r="K1283" s="40"/>
      <c r="L1283" s="43"/>
      <c r="M1283" s="197"/>
      <c r="N1283" s="198"/>
      <c r="O1283" s="68"/>
      <c r="P1283" s="68"/>
      <c r="Q1283" s="68"/>
      <c r="R1283" s="68"/>
      <c r="S1283" s="68"/>
      <c r="T1283" s="68"/>
      <c r="U1283" s="69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T1283" s="21" t="s">
        <v>217</v>
      </c>
      <c r="AU1283" s="21" t="s">
        <v>80</v>
      </c>
    </row>
    <row r="1284" spans="1:65" s="14" customFormat="1" ht="11.25">
      <c r="B1284" s="211"/>
      <c r="C1284" s="212"/>
      <c r="D1284" s="194" t="s">
        <v>221</v>
      </c>
      <c r="E1284" s="213" t="s">
        <v>18</v>
      </c>
      <c r="F1284" s="214" t="s">
        <v>947</v>
      </c>
      <c r="G1284" s="212"/>
      <c r="H1284" s="215">
        <v>26.1</v>
      </c>
      <c r="I1284" s="216"/>
      <c r="J1284" s="212"/>
      <c r="K1284" s="212"/>
      <c r="L1284" s="217"/>
      <c r="M1284" s="218"/>
      <c r="N1284" s="219"/>
      <c r="O1284" s="219"/>
      <c r="P1284" s="219"/>
      <c r="Q1284" s="219"/>
      <c r="R1284" s="219"/>
      <c r="S1284" s="219"/>
      <c r="T1284" s="219"/>
      <c r="U1284" s="220"/>
      <c r="AT1284" s="221" t="s">
        <v>221</v>
      </c>
      <c r="AU1284" s="221" t="s">
        <v>80</v>
      </c>
      <c r="AV1284" s="14" t="s">
        <v>80</v>
      </c>
      <c r="AW1284" s="14" t="s">
        <v>33</v>
      </c>
      <c r="AX1284" s="14" t="s">
        <v>71</v>
      </c>
      <c r="AY1284" s="221" t="s">
        <v>208</v>
      </c>
    </row>
    <row r="1285" spans="1:65" s="14" customFormat="1" ht="11.25">
      <c r="B1285" s="211"/>
      <c r="C1285" s="212"/>
      <c r="D1285" s="194" t="s">
        <v>221</v>
      </c>
      <c r="E1285" s="213" t="s">
        <v>18</v>
      </c>
      <c r="F1285" s="214" t="s">
        <v>950</v>
      </c>
      <c r="G1285" s="212"/>
      <c r="H1285" s="215">
        <v>9</v>
      </c>
      <c r="I1285" s="216"/>
      <c r="J1285" s="212"/>
      <c r="K1285" s="212"/>
      <c r="L1285" s="217"/>
      <c r="M1285" s="218"/>
      <c r="N1285" s="219"/>
      <c r="O1285" s="219"/>
      <c r="P1285" s="219"/>
      <c r="Q1285" s="219"/>
      <c r="R1285" s="219"/>
      <c r="S1285" s="219"/>
      <c r="T1285" s="219"/>
      <c r="U1285" s="220"/>
      <c r="AT1285" s="221" t="s">
        <v>221</v>
      </c>
      <c r="AU1285" s="221" t="s">
        <v>80</v>
      </c>
      <c r="AV1285" s="14" t="s">
        <v>80</v>
      </c>
      <c r="AW1285" s="14" t="s">
        <v>33</v>
      </c>
      <c r="AX1285" s="14" t="s">
        <v>71</v>
      </c>
      <c r="AY1285" s="221" t="s">
        <v>208</v>
      </c>
    </row>
    <row r="1286" spans="1:65" s="14" customFormat="1" ht="11.25">
      <c r="B1286" s="211"/>
      <c r="C1286" s="212"/>
      <c r="D1286" s="194" t="s">
        <v>221</v>
      </c>
      <c r="E1286" s="213" t="s">
        <v>18</v>
      </c>
      <c r="F1286" s="214" t="s">
        <v>952</v>
      </c>
      <c r="G1286" s="212"/>
      <c r="H1286" s="215">
        <v>9.9</v>
      </c>
      <c r="I1286" s="216"/>
      <c r="J1286" s="212"/>
      <c r="K1286" s="212"/>
      <c r="L1286" s="217"/>
      <c r="M1286" s="218"/>
      <c r="N1286" s="219"/>
      <c r="O1286" s="219"/>
      <c r="P1286" s="219"/>
      <c r="Q1286" s="219"/>
      <c r="R1286" s="219"/>
      <c r="S1286" s="219"/>
      <c r="T1286" s="219"/>
      <c r="U1286" s="220"/>
      <c r="AT1286" s="221" t="s">
        <v>221</v>
      </c>
      <c r="AU1286" s="221" t="s">
        <v>80</v>
      </c>
      <c r="AV1286" s="14" t="s">
        <v>80</v>
      </c>
      <c r="AW1286" s="14" t="s">
        <v>33</v>
      </c>
      <c r="AX1286" s="14" t="s">
        <v>71</v>
      </c>
      <c r="AY1286" s="221" t="s">
        <v>208</v>
      </c>
    </row>
    <row r="1287" spans="1:65" s="14" customFormat="1" ht="11.25">
      <c r="B1287" s="211"/>
      <c r="C1287" s="212"/>
      <c r="D1287" s="194" t="s">
        <v>221</v>
      </c>
      <c r="E1287" s="213" t="s">
        <v>18</v>
      </c>
      <c r="F1287" s="214" t="s">
        <v>955</v>
      </c>
      <c r="G1287" s="212"/>
      <c r="H1287" s="215">
        <v>15.3</v>
      </c>
      <c r="I1287" s="216"/>
      <c r="J1287" s="212"/>
      <c r="K1287" s="212"/>
      <c r="L1287" s="217"/>
      <c r="M1287" s="218"/>
      <c r="N1287" s="219"/>
      <c r="O1287" s="219"/>
      <c r="P1287" s="219"/>
      <c r="Q1287" s="219"/>
      <c r="R1287" s="219"/>
      <c r="S1287" s="219"/>
      <c r="T1287" s="219"/>
      <c r="U1287" s="220"/>
      <c r="AT1287" s="221" t="s">
        <v>221</v>
      </c>
      <c r="AU1287" s="221" t="s">
        <v>80</v>
      </c>
      <c r="AV1287" s="14" t="s">
        <v>80</v>
      </c>
      <c r="AW1287" s="14" t="s">
        <v>33</v>
      </c>
      <c r="AX1287" s="14" t="s">
        <v>71</v>
      </c>
      <c r="AY1287" s="221" t="s">
        <v>208</v>
      </c>
    </row>
    <row r="1288" spans="1:65" s="16" customFormat="1" ht="11.25">
      <c r="B1288" s="233"/>
      <c r="C1288" s="234"/>
      <c r="D1288" s="194" t="s">
        <v>221</v>
      </c>
      <c r="E1288" s="235" t="s">
        <v>18</v>
      </c>
      <c r="F1288" s="236" t="s">
        <v>247</v>
      </c>
      <c r="G1288" s="234"/>
      <c r="H1288" s="237">
        <v>60.3</v>
      </c>
      <c r="I1288" s="238"/>
      <c r="J1288" s="234"/>
      <c r="K1288" s="234"/>
      <c r="L1288" s="239"/>
      <c r="M1288" s="240"/>
      <c r="N1288" s="241"/>
      <c r="O1288" s="241"/>
      <c r="P1288" s="241"/>
      <c r="Q1288" s="241"/>
      <c r="R1288" s="241"/>
      <c r="S1288" s="241"/>
      <c r="T1288" s="241"/>
      <c r="U1288" s="242"/>
      <c r="AT1288" s="243" t="s">
        <v>221</v>
      </c>
      <c r="AU1288" s="243" t="s">
        <v>80</v>
      </c>
      <c r="AV1288" s="16" t="s">
        <v>89</v>
      </c>
      <c r="AW1288" s="16" t="s">
        <v>33</v>
      </c>
      <c r="AX1288" s="16" t="s">
        <v>76</v>
      </c>
      <c r="AY1288" s="243" t="s">
        <v>208</v>
      </c>
    </row>
    <row r="1289" spans="1:65" s="14" customFormat="1" ht="11.25">
      <c r="B1289" s="211"/>
      <c r="C1289" s="212"/>
      <c r="D1289" s="194" t="s">
        <v>221</v>
      </c>
      <c r="E1289" s="212"/>
      <c r="F1289" s="214" t="s">
        <v>2172</v>
      </c>
      <c r="G1289" s="212"/>
      <c r="H1289" s="215">
        <v>63.32</v>
      </c>
      <c r="I1289" s="216"/>
      <c r="J1289" s="212"/>
      <c r="K1289" s="212"/>
      <c r="L1289" s="217"/>
      <c r="M1289" s="218"/>
      <c r="N1289" s="219"/>
      <c r="O1289" s="219"/>
      <c r="P1289" s="219"/>
      <c r="Q1289" s="219"/>
      <c r="R1289" s="219"/>
      <c r="S1289" s="219"/>
      <c r="T1289" s="219"/>
      <c r="U1289" s="220"/>
      <c r="AT1289" s="221" t="s">
        <v>221</v>
      </c>
      <c r="AU1289" s="221" t="s">
        <v>80</v>
      </c>
      <c r="AV1289" s="14" t="s">
        <v>80</v>
      </c>
      <c r="AW1289" s="14" t="s">
        <v>4</v>
      </c>
      <c r="AX1289" s="14" t="s">
        <v>76</v>
      </c>
      <c r="AY1289" s="221" t="s">
        <v>208</v>
      </c>
    </row>
    <row r="1290" spans="1:65" s="2" customFormat="1" ht="33" customHeight="1">
      <c r="A1290" s="38"/>
      <c r="B1290" s="39"/>
      <c r="C1290" s="182" t="s">
        <v>2173</v>
      </c>
      <c r="D1290" s="182" t="s">
        <v>212</v>
      </c>
      <c r="E1290" s="183" t="s">
        <v>2174</v>
      </c>
      <c r="F1290" s="184" t="s">
        <v>2175</v>
      </c>
      <c r="G1290" s="185" t="s">
        <v>129</v>
      </c>
      <c r="H1290" s="186">
        <v>56.6</v>
      </c>
      <c r="I1290" s="187"/>
      <c r="J1290" s="186">
        <f>ROUND(I1290*H1290,2)</f>
        <v>0</v>
      </c>
      <c r="K1290" s="184" t="s">
        <v>215</v>
      </c>
      <c r="L1290" s="43"/>
      <c r="M1290" s="188" t="s">
        <v>18</v>
      </c>
      <c r="N1290" s="189" t="s">
        <v>42</v>
      </c>
      <c r="O1290" s="68"/>
      <c r="P1290" s="190">
        <f>O1290*H1290</f>
        <v>0</v>
      </c>
      <c r="Q1290" s="190">
        <v>6.0000000000000001E-3</v>
      </c>
      <c r="R1290" s="190">
        <f>Q1290*H1290</f>
        <v>0.33960000000000001</v>
      </c>
      <c r="S1290" s="190">
        <v>0</v>
      </c>
      <c r="T1290" s="190">
        <f>S1290*H1290</f>
        <v>0</v>
      </c>
      <c r="U1290" s="191" t="s">
        <v>18</v>
      </c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R1290" s="192" t="s">
        <v>343</v>
      </c>
      <c r="AT1290" s="192" t="s">
        <v>212</v>
      </c>
      <c r="AU1290" s="192" t="s">
        <v>80</v>
      </c>
      <c r="AY1290" s="21" t="s">
        <v>208</v>
      </c>
      <c r="BE1290" s="193">
        <f>IF(N1290="základní",J1290,0)</f>
        <v>0</v>
      </c>
      <c r="BF1290" s="193">
        <f>IF(N1290="snížená",J1290,0)</f>
        <v>0</v>
      </c>
      <c r="BG1290" s="193">
        <f>IF(N1290="zákl. přenesená",J1290,0)</f>
        <v>0</v>
      </c>
      <c r="BH1290" s="193">
        <f>IF(N1290="sníž. přenesená",J1290,0)</f>
        <v>0</v>
      </c>
      <c r="BI1290" s="193">
        <f>IF(N1290="nulová",J1290,0)</f>
        <v>0</v>
      </c>
      <c r="BJ1290" s="21" t="s">
        <v>76</v>
      </c>
      <c r="BK1290" s="193">
        <f>ROUND(I1290*H1290,2)</f>
        <v>0</v>
      </c>
      <c r="BL1290" s="21" t="s">
        <v>343</v>
      </c>
      <c r="BM1290" s="192" t="s">
        <v>2176</v>
      </c>
    </row>
    <row r="1291" spans="1:65" s="2" customFormat="1" ht="29.25">
      <c r="A1291" s="38"/>
      <c r="B1291" s="39"/>
      <c r="C1291" s="40"/>
      <c r="D1291" s="194" t="s">
        <v>217</v>
      </c>
      <c r="E1291" s="40"/>
      <c r="F1291" s="195" t="s">
        <v>2177</v>
      </c>
      <c r="G1291" s="40"/>
      <c r="H1291" s="40"/>
      <c r="I1291" s="196"/>
      <c r="J1291" s="40"/>
      <c r="K1291" s="40"/>
      <c r="L1291" s="43"/>
      <c r="M1291" s="197"/>
      <c r="N1291" s="198"/>
      <c r="O1291" s="68"/>
      <c r="P1291" s="68"/>
      <c r="Q1291" s="68"/>
      <c r="R1291" s="68"/>
      <c r="S1291" s="68"/>
      <c r="T1291" s="68"/>
      <c r="U1291" s="69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T1291" s="21" t="s">
        <v>217</v>
      </c>
      <c r="AU1291" s="21" t="s">
        <v>80</v>
      </c>
    </row>
    <row r="1292" spans="1:65" s="2" customFormat="1" ht="11.25">
      <c r="A1292" s="38"/>
      <c r="B1292" s="39"/>
      <c r="C1292" s="40"/>
      <c r="D1292" s="199" t="s">
        <v>219</v>
      </c>
      <c r="E1292" s="40"/>
      <c r="F1292" s="200" t="s">
        <v>2178</v>
      </c>
      <c r="G1292" s="40"/>
      <c r="H1292" s="40"/>
      <c r="I1292" s="196"/>
      <c r="J1292" s="40"/>
      <c r="K1292" s="40"/>
      <c r="L1292" s="43"/>
      <c r="M1292" s="197"/>
      <c r="N1292" s="198"/>
      <c r="O1292" s="68"/>
      <c r="P1292" s="68"/>
      <c r="Q1292" s="68"/>
      <c r="R1292" s="68"/>
      <c r="S1292" s="68"/>
      <c r="T1292" s="68"/>
      <c r="U1292" s="69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T1292" s="21" t="s">
        <v>219</v>
      </c>
      <c r="AU1292" s="21" t="s">
        <v>80</v>
      </c>
    </row>
    <row r="1293" spans="1:65" s="14" customFormat="1" ht="11.25">
      <c r="B1293" s="211"/>
      <c r="C1293" s="212"/>
      <c r="D1293" s="194" t="s">
        <v>221</v>
      </c>
      <c r="E1293" s="213" t="s">
        <v>18</v>
      </c>
      <c r="F1293" s="214" t="s">
        <v>964</v>
      </c>
      <c r="G1293" s="212"/>
      <c r="H1293" s="215">
        <v>56.6</v>
      </c>
      <c r="I1293" s="216"/>
      <c r="J1293" s="212"/>
      <c r="K1293" s="212"/>
      <c r="L1293" s="217"/>
      <c r="M1293" s="218"/>
      <c r="N1293" s="219"/>
      <c r="O1293" s="219"/>
      <c r="P1293" s="219"/>
      <c r="Q1293" s="219"/>
      <c r="R1293" s="219"/>
      <c r="S1293" s="219"/>
      <c r="T1293" s="219"/>
      <c r="U1293" s="220"/>
      <c r="AT1293" s="221" t="s">
        <v>221</v>
      </c>
      <c r="AU1293" s="221" t="s">
        <v>80</v>
      </c>
      <c r="AV1293" s="14" t="s">
        <v>80</v>
      </c>
      <c r="AW1293" s="14" t="s">
        <v>33</v>
      </c>
      <c r="AX1293" s="14" t="s">
        <v>76</v>
      </c>
      <c r="AY1293" s="221" t="s">
        <v>208</v>
      </c>
    </row>
    <row r="1294" spans="1:65" s="2" customFormat="1" ht="33" customHeight="1">
      <c r="A1294" s="38"/>
      <c r="B1294" s="39"/>
      <c r="C1294" s="249" t="s">
        <v>2179</v>
      </c>
      <c r="D1294" s="249" t="s">
        <v>1397</v>
      </c>
      <c r="E1294" s="250" t="s">
        <v>2180</v>
      </c>
      <c r="F1294" s="251" t="s">
        <v>2181</v>
      </c>
      <c r="G1294" s="252" t="s">
        <v>129</v>
      </c>
      <c r="H1294" s="253">
        <v>62.26</v>
      </c>
      <c r="I1294" s="254"/>
      <c r="J1294" s="253">
        <f>ROUND(I1294*H1294,2)</f>
        <v>0</v>
      </c>
      <c r="K1294" s="251" t="s">
        <v>215</v>
      </c>
      <c r="L1294" s="255"/>
      <c r="M1294" s="256" t="s">
        <v>18</v>
      </c>
      <c r="N1294" s="257" t="s">
        <v>42</v>
      </c>
      <c r="O1294" s="68"/>
      <c r="P1294" s="190">
        <f>O1294*H1294</f>
        <v>0</v>
      </c>
      <c r="Q1294" s="190">
        <v>3.3000000000000002E-2</v>
      </c>
      <c r="R1294" s="190">
        <f>Q1294*H1294</f>
        <v>2.0545800000000001</v>
      </c>
      <c r="S1294" s="190">
        <v>0</v>
      </c>
      <c r="T1294" s="190">
        <f>S1294*H1294</f>
        <v>0</v>
      </c>
      <c r="U1294" s="191" t="s">
        <v>18</v>
      </c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R1294" s="192" t="s">
        <v>545</v>
      </c>
      <c r="AT1294" s="192" t="s">
        <v>1397</v>
      </c>
      <c r="AU1294" s="192" t="s">
        <v>80</v>
      </c>
      <c r="AY1294" s="21" t="s">
        <v>208</v>
      </c>
      <c r="BE1294" s="193">
        <f>IF(N1294="základní",J1294,0)</f>
        <v>0</v>
      </c>
      <c r="BF1294" s="193">
        <f>IF(N1294="snížená",J1294,0)</f>
        <v>0</v>
      </c>
      <c r="BG1294" s="193">
        <f>IF(N1294="zákl. přenesená",J1294,0)</f>
        <v>0</v>
      </c>
      <c r="BH1294" s="193">
        <f>IF(N1294="sníž. přenesená",J1294,0)</f>
        <v>0</v>
      </c>
      <c r="BI1294" s="193">
        <f>IF(N1294="nulová",J1294,0)</f>
        <v>0</v>
      </c>
      <c r="BJ1294" s="21" t="s">
        <v>76</v>
      </c>
      <c r="BK1294" s="193">
        <f>ROUND(I1294*H1294,2)</f>
        <v>0</v>
      </c>
      <c r="BL1294" s="21" t="s">
        <v>343</v>
      </c>
      <c r="BM1294" s="192" t="s">
        <v>2182</v>
      </c>
    </row>
    <row r="1295" spans="1:65" s="2" customFormat="1" ht="19.5">
      <c r="A1295" s="38"/>
      <c r="B1295" s="39"/>
      <c r="C1295" s="40"/>
      <c r="D1295" s="194" t="s">
        <v>217</v>
      </c>
      <c r="E1295" s="40"/>
      <c r="F1295" s="195" t="s">
        <v>2181</v>
      </c>
      <c r="G1295" s="40"/>
      <c r="H1295" s="40"/>
      <c r="I1295" s="196"/>
      <c r="J1295" s="40"/>
      <c r="K1295" s="40"/>
      <c r="L1295" s="43"/>
      <c r="M1295" s="197"/>
      <c r="N1295" s="198"/>
      <c r="O1295" s="68"/>
      <c r="P1295" s="68"/>
      <c r="Q1295" s="68"/>
      <c r="R1295" s="68"/>
      <c r="S1295" s="68"/>
      <c r="T1295" s="68"/>
      <c r="U1295" s="69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T1295" s="21" t="s">
        <v>217</v>
      </c>
      <c r="AU1295" s="21" t="s">
        <v>80</v>
      </c>
    </row>
    <row r="1296" spans="1:65" s="14" customFormat="1" ht="11.25">
      <c r="B1296" s="211"/>
      <c r="C1296" s="212"/>
      <c r="D1296" s="194" t="s">
        <v>221</v>
      </c>
      <c r="E1296" s="213" t="s">
        <v>18</v>
      </c>
      <c r="F1296" s="214" t="s">
        <v>961</v>
      </c>
      <c r="G1296" s="212"/>
      <c r="H1296" s="215">
        <v>56.6</v>
      </c>
      <c r="I1296" s="216"/>
      <c r="J1296" s="212"/>
      <c r="K1296" s="212"/>
      <c r="L1296" s="217"/>
      <c r="M1296" s="218"/>
      <c r="N1296" s="219"/>
      <c r="O1296" s="219"/>
      <c r="P1296" s="219"/>
      <c r="Q1296" s="219"/>
      <c r="R1296" s="219"/>
      <c r="S1296" s="219"/>
      <c r="T1296" s="219"/>
      <c r="U1296" s="220"/>
      <c r="AT1296" s="221" t="s">
        <v>221</v>
      </c>
      <c r="AU1296" s="221" t="s">
        <v>80</v>
      </c>
      <c r="AV1296" s="14" t="s">
        <v>80</v>
      </c>
      <c r="AW1296" s="14" t="s">
        <v>33</v>
      </c>
      <c r="AX1296" s="14" t="s">
        <v>76</v>
      </c>
      <c r="AY1296" s="221" t="s">
        <v>208</v>
      </c>
    </row>
    <row r="1297" spans="1:65" s="14" customFormat="1" ht="11.25">
      <c r="B1297" s="211"/>
      <c r="C1297" s="212"/>
      <c r="D1297" s="194" t="s">
        <v>221</v>
      </c>
      <c r="E1297" s="212"/>
      <c r="F1297" s="214" t="s">
        <v>2183</v>
      </c>
      <c r="G1297" s="212"/>
      <c r="H1297" s="215">
        <v>62.26</v>
      </c>
      <c r="I1297" s="216"/>
      <c r="J1297" s="212"/>
      <c r="K1297" s="212"/>
      <c r="L1297" s="217"/>
      <c r="M1297" s="218"/>
      <c r="N1297" s="219"/>
      <c r="O1297" s="219"/>
      <c r="P1297" s="219"/>
      <c r="Q1297" s="219"/>
      <c r="R1297" s="219"/>
      <c r="S1297" s="219"/>
      <c r="T1297" s="219"/>
      <c r="U1297" s="220"/>
      <c r="AT1297" s="221" t="s">
        <v>221</v>
      </c>
      <c r="AU1297" s="221" t="s">
        <v>80</v>
      </c>
      <c r="AV1297" s="14" t="s">
        <v>80</v>
      </c>
      <c r="AW1297" s="14" t="s">
        <v>4</v>
      </c>
      <c r="AX1297" s="14" t="s">
        <v>76</v>
      </c>
      <c r="AY1297" s="221" t="s">
        <v>208</v>
      </c>
    </row>
    <row r="1298" spans="1:65" s="2" customFormat="1" ht="37.9" customHeight="1">
      <c r="A1298" s="38"/>
      <c r="B1298" s="39"/>
      <c r="C1298" s="182" t="s">
        <v>2184</v>
      </c>
      <c r="D1298" s="182" t="s">
        <v>212</v>
      </c>
      <c r="E1298" s="183" t="s">
        <v>2185</v>
      </c>
      <c r="F1298" s="184" t="s">
        <v>2186</v>
      </c>
      <c r="G1298" s="185" t="s">
        <v>129</v>
      </c>
      <c r="H1298" s="186">
        <v>5.4</v>
      </c>
      <c r="I1298" s="187"/>
      <c r="J1298" s="186">
        <f>ROUND(I1298*H1298,2)</f>
        <v>0</v>
      </c>
      <c r="K1298" s="184" t="s">
        <v>215</v>
      </c>
      <c r="L1298" s="43"/>
      <c r="M1298" s="188" t="s">
        <v>18</v>
      </c>
      <c r="N1298" s="189" t="s">
        <v>42</v>
      </c>
      <c r="O1298" s="68"/>
      <c r="P1298" s="190">
        <f>O1298*H1298</f>
        <v>0</v>
      </c>
      <c r="Q1298" s="190">
        <v>5.2500000000000003E-3</v>
      </c>
      <c r="R1298" s="190">
        <f>Q1298*H1298</f>
        <v>2.8350000000000004E-2</v>
      </c>
      <c r="S1298" s="190">
        <v>0</v>
      </c>
      <c r="T1298" s="190">
        <f>S1298*H1298</f>
        <v>0</v>
      </c>
      <c r="U1298" s="191" t="s">
        <v>18</v>
      </c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R1298" s="192" t="s">
        <v>343</v>
      </c>
      <c r="AT1298" s="192" t="s">
        <v>212</v>
      </c>
      <c r="AU1298" s="192" t="s">
        <v>80</v>
      </c>
      <c r="AY1298" s="21" t="s">
        <v>208</v>
      </c>
      <c r="BE1298" s="193">
        <f>IF(N1298="základní",J1298,0)</f>
        <v>0</v>
      </c>
      <c r="BF1298" s="193">
        <f>IF(N1298="snížená",J1298,0)</f>
        <v>0</v>
      </c>
      <c r="BG1298" s="193">
        <f>IF(N1298="zákl. přenesená",J1298,0)</f>
        <v>0</v>
      </c>
      <c r="BH1298" s="193">
        <f>IF(N1298="sníž. přenesená",J1298,0)</f>
        <v>0</v>
      </c>
      <c r="BI1298" s="193">
        <f>IF(N1298="nulová",J1298,0)</f>
        <v>0</v>
      </c>
      <c r="BJ1298" s="21" t="s">
        <v>76</v>
      </c>
      <c r="BK1298" s="193">
        <f>ROUND(I1298*H1298,2)</f>
        <v>0</v>
      </c>
      <c r="BL1298" s="21" t="s">
        <v>343</v>
      </c>
      <c r="BM1298" s="192" t="s">
        <v>2187</v>
      </c>
    </row>
    <row r="1299" spans="1:65" s="2" customFormat="1" ht="19.5">
      <c r="A1299" s="38"/>
      <c r="B1299" s="39"/>
      <c r="C1299" s="40"/>
      <c r="D1299" s="194" t="s">
        <v>217</v>
      </c>
      <c r="E1299" s="40"/>
      <c r="F1299" s="195" t="s">
        <v>2188</v>
      </c>
      <c r="G1299" s="40"/>
      <c r="H1299" s="40"/>
      <c r="I1299" s="196"/>
      <c r="J1299" s="40"/>
      <c r="K1299" s="40"/>
      <c r="L1299" s="43"/>
      <c r="M1299" s="197"/>
      <c r="N1299" s="198"/>
      <c r="O1299" s="68"/>
      <c r="P1299" s="68"/>
      <c r="Q1299" s="68"/>
      <c r="R1299" s="68"/>
      <c r="S1299" s="68"/>
      <c r="T1299" s="68"/>
      <c r="U1299" s="69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T1299" s="21" t="s">
        <v>217</v>
      </c>
      <c r="AU1299" s="21" t="s">
        <v>80</v>
      </c>
    </row>
    <row r="1300" spans="1:65" s="2" customFormat="1" ht="11.25">
      <c r="A1300" s="38"/>
      <c r="B1300" s="39"/>
      <c r="C1300" s="40"/>
      <c r="D1300" s="199" t="s">
        <v>219</v>
      </c>
      <c r="E1300" s="40"/>
      <c r="F1300" s="200" t="s">
        <v>2189</v>
      </c>
      <c r="G1300" s="40"/>
      <c r="H1300" s="40"/>
      <c r="I1300" s="196"/>
      <c r="J1300" s="40"/>
      <c r="K1300" s="40"/>
      <c r="L1300" s="43"/>
      <c r="M1300" s="197"/>
      <c r="N1300" s="198"/>
      <c r="O1300" s="68"/>
      <c r="P1300" s="68"/>
      <c r="Q1300" s="68"/>
      <c r="R1300" s="68"/>
      <c r="S1300" s="68"/>
      <c r="T1300" s="68"/>
      <c r="U1300" s="69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T1300" s="21" t="s">
        <v>219</v>
      </c>
      <c r="AU1300" s="21" t="s">
        <v>80</v>
      </c>
    </row>
    <row r="1301" spans="1:65" s="14" customFormat="1" ht="11.25">
      <c r="B1301" s="211"/>
      <c r="C1301" s="212"/>
      <c r="D1301" s="194" t="s">
        <v>221</v>
      </c>
      <c r="E1301" s="213" t="s">
        <v>18</v>
      </c>
      <c r="F1301" s="214" t="s">
        <v>2190</v>
      </c>
      <c r="G1301" s="212"/>
      <c r="H1301" s="215">
        <v>5.4</v>
      </c>
      <c r="I1301" s="216"/>
      <c r="J1301" s="212"/>
      <c r="K1301" s="212"/>
      <c r="L1301" s="217"/>
      <c r="M1301" s="218"/>
      <c r="N1301" s="219"/>
      <c r="O1301" s="219"/>
      <c r="P1301" s="219"/>
      <c r="Q1301" s="219"/>
      <c r="R1301" s="219"/>
      <c r="S1301" s="219"/>
      <c r="T1301" s="219"/>
      <c r="U1301" s="220"/>
      <c r="AT1301" s="221" t="s">
        <v>221</v>
      </c>
      <c r="AU1301" s="221" t="s">
        <v>80</v>
      </c>
      <c r="AV1301" s="14" t="s">
        <v>80</v>
      </c>
      <c r="AW1301" s="14" t="s">
        <v>33</v>
      </c>
      <c r="AX1301" s="14" t="s">
        <v>76</v>
      </c>
      <c r="AY1301" s="221" t="s">
        <v>208</v>
      </c>
    </row>
    <row r="1302" spans="1:65" s="2" customFormat="1" ht="37.9" customHeight="1">
      <c r="A1302" s="38"/>
      <c r="B1302" s="39"/>
      <c r="C1302" s="249" t="s">
        <v>2191</v>
      </c>
      <c r="D1302" s="249" t="s">
        <v>1397</v>
      </c>
      <c r="E1302" s="250" t="s">
        <v>2192</v>
      </c>
      <c r="F1302" s="251" t="s">
        <v>2193</v>
      </c>
      <c r="G1302" s="252" t="s">
        <v>129</v>
      </c>
      <c r="H1302" s="253">
        <v>5.94</v>
      </c>
      <c r="I1302" s="254"/>
      <c r="J1302" s="253">
        <f>ROUND(I1302*H1302,2)</f>
        <v>0</v>
      </c>
      <c r="K1302" s="251" t="s">
        <v>215</v>
      </c>
      <c r="L1302" s="255"/>
      <c r="M1302" s="256" t="s">
        <v>18</v>
      </c>
      <c r="N1302" s="257" t="s">
        <v>42</v>
      </c>
      <c r="O1302" s="68"/>
      <c r="P1302" s="190">
        <f>O1302*H1302</f>
        <v>0</v>
      </c>
      <c r="Q1302" s="190">
        <v>2.1999999999999999E-2</v>
      </c>
      <c r="R1302" s="190">
        <f>Q1302*H1302</f>
        <v>0.13067999999999999</v>
      </c>
      <c r="S1302" s="190">
        <v>0</v>
      </c>
      <c r="T1302" s="190">
        <f>S1302*H1302</f>
        <v>0</v>
      </c>
      <c r="U1302" s="191" t="s">
        <v>18</v>
      </c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R1302" s="192" t="s">
        <v>545</v>
      </c>
      <c r="AT1302" s="192" t="s">
        <v>1397</v>
      </c>
      <c r="AU1302" s="192" t="s">
        <v>80</v>
      </c>
      <c r="AY1302" s="21" t="s">
        <v>208</v>
      </c>
      <c r="BE1302" s="193">
        <f>IF(N1302="základní",J1302,0)</f>
        <v>0</v>
      </c>
      <c r="BF1302" s="193">
        <f>IF(N1302="snížená",J1302,0)</f>
        <v>0</v>
      </c>
      <c r="BG1302" s="193">
        <f>IF(N1302="zákl. přenesená",J1302,0)</f>
        <v>0</v>
      </c>
      <c r="BH1302" s="193">
        <f>IF(N1302="sníž. přenesená",J1302,0)</f>
        <v>0</v>
      </c>
      <c r="BI1302" s="193">
        <f>IF(N1302="nulová",J1302,0)</f>
        <v>0</v>
      </c>
      <c r="BJ1302" s="21" t="s">
        <v>76</v>
      </c>
      <c r="BK1302" s="193">
        <f>ROUND(I1302*H1302,2)</f>
        <v>0</v>
      </c>
      <c r="BL1302" s="21" t="s">
        <v>343</v>
      </c>
      <c r="BM1302" s="192" t="s">
        <v>2194</v>
      </c>
    </row>
    <row r="1303" spans="1:65" s="2" customFormat="1" ht="19.5">
      <c r="A1303" s="38"/>
      <c r="B1303" s="39"/>
      <c r="C1303" s="40"/>
      <c r="D1303" s="194" t="s">
        <v>217</v>
      </c>
      <c r="E1303" s="40"/>
      <c r="F1303" s="195" t="s">
        <v>2193</v>
      </c>
      <c r="G1303" s="40"/>
      <c r="H1303" s="40"/>
      <c r="I1303" s="196"/>
      <c r="J1303" s="40"/>
      <c r="K1303" s="40"/>
      <c r="L1303" s="43"/>
      <c r="M1303" s="197"/>
      <c r="N1303" s="198"/>
      <c r="O1303" s="68"/>
      <c r="P1303" s="68"/>
      <c r="Q1303" s="68"/>
      <c r="R1303" s="68"/>
      <c r="S1303" s="68"/>
      <c r="T1303" s="68"/>
      <c r="U1303" s="69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T1303" s="21" t="s">
        <v>217</v>
      </c>
      <c r="AU1303" s="21" t="s">
        <v>80</v>
      </c>
    </row>
    <row r="1304" spans="1:65" s="14" customFormat="1" ht="11.25">
      <c r="B1304" s="211"/>
      <c r="C1304" s="212"/>
      <c r="D1304" s="194" t="s">
        <v>221</v>
      </c>
      <c r="E1304" s="213" t="s">
        <v>18</v>
      </c>
      <c r="F1304" s="214" t="s">
        <v>973</v>
      </c>
      <c r="G1304" s="212"/>
      <c r="H1304" s="215">
        <v>5.4</v>
      </c>
      <c r="I1304" s="216"/>
      <c r="J1304" s="212"/>
      <c r="K1304" s="212"/>
      <c r="L1304" s="217"/>
      <c r="M1304" s="218"/>
      <c r="N1304" s="219"/>
      <c r="O1304" s="219"/>
      <c r="P1304" s="219"/>
      <c r="Q1304" s="219"/>
      <c r="R1304" s="219"/>
      <c r="S1304" s="219"/>
      <c r="T1304" s="219"/>
      <c r="U1304" s="220"/>
      <c r="AT1304" s="221" t="s">
        <v>221</v>
      </c>
      <c r="AU1304" s="221" t="s">
        <v>80</v>
      </c>
      <c r="AV1304" s="14" t="s">
        <v>80</v>
      </c>
      <c r="AW1304" s="14" t="s">
        <v>33</v>
      </c>
      <c r="AX1304" s="14" t="s">
        <v>76</v>
      </c>
      <c r="AY1304" s="221" t="s">
        <v>208</v>
      </c>
    </row>
    <row r="1305" spans="1:65" s="14" customFormat="1" ht="11.25">
      <c r="B1305" s="211"/>
      <c r="C1305" s="212"/>
      <c r="D1305" s="194" t="s">
        <v>221</v>
      </c>
      <c r="E1305" s="212"/>
      <c r="F1305" s="214" t="s">
        <v>2195</v>
      </c>
      <c r="G1305" s="212"/>
      <c r="H1305" s="215">
        <v>5.94</v>
      </c>
      <c r="I1305" s="216"/>
      <c r="J1305" s="212"/>
      <c r="K1305" s="212"/>
      <c r="L1305" s="217"/>
      <c r="M1305" s="218"/>
      <c r="N1305" s="219"/>
      <c r="O1305" s="219"/>
      <c r="P1305" s="219"/>
      <c r="Q1305" s="219"/>
      <c r="R1305" s="219"/>
      <c r="S1305" s="219"/>
      <c r="T1305" s="219"/>
      <c r="U1305" s="220"/>
      <c r="AT1305" s="221" t="s">
        <v>221</v>
      </c>
      <c r="AU1305" s="221" t="s">
        <v>80</v>
      </c>
      <c r="AV1305" s="14" t="s">
        <v>80</v>
      </c>
      <c r="AW1305" s="14" t="s">
        <v>4</v>
      </c>
      <c r="AX1305" s="14" t="s">
        <v>76</v>
      </c>
      <c r="AY1305" s="221" t="s">
        <v>208</v>
      </c>
    </row>
    <row r="1306" spans="1:65" s="2" customFormat="1" ht="24.2" customHeight="1">
      <c r="A1306" s="38"/>
      <c r="B1306" s="39"/>
      <c r="C1306" s="182" t="s">
        <v>2196</v>
      </c>
      <c r="D1306" s="182" t="s">
        <v>212</v>
      </c>
      <c r="E1306" s="183" t="s">
        <v>2197</v>
      </c>
      <c r="F1306" s="184" t="s">
        <v>2198</v>
      </c>
      <c r="G1306" s="185" t="s">
        <v>129</v>
      </c>
      <c r="H1306" s="186">
        <v>79.06</v>
      </c>
      <c r="I1306" s="187"/>
      <c r="J1306" s="186">
        <f>ROUND(I1306*H1306,2)</f>
        <v>0</v>
      </c>
      <c r="K1306" s="184" t="s">
        <v>215</v>
      </c>
      <c r="L1306" s="43"/>
      <c r="M1306" s="188" t="s">
        <v>18</v>
      </c>
      <c r="N1306" s="189" t="s">
        <v>42</v>
      </c>
      <c r="O1306" s="68"/>
      <c r="P1306" s="190">
        <f>O1306*H1306</f>
        <v>0</v>
      </c>
      <c r="Q1306" s="190">
        <v>1.5E-3</v>
      </c>
      <c r="R1306" s="190">
        <f>Q1306*H1306</f>
        <v>0.11859</v>
      </c>
      <c r="S1306" s="190">
        <v>0</v>
      </c>
      <c r="T1306" s="190">
        <f>S1306*H1306</f>
        <v>0</v>
      </c>
      <c r="U1306" s="191" t="s">
        <v>18</v>
      </c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R1306" s="192" t="s">
        <v>343</v>
      </c>
      <c r="AT1306" s="192" t="s">
        <v>212</v>
      </c>
      <c r="AU1306" s="192" t="s">
        <v>80</v>
      </c>
      <c r="AY1306" s="21" t="s">
        <v>208</v>
      </c>
      <c r="BE1306" s="193">
        <f>IF(N1306="základní",J1306,0)</f>
        <v>0</v>
      </c>
      <c r="BF1306" s="193">
        <f>IF(N1306="snížená",J1306,0)</f>
        <v>0</v>
      </c>
      <c r="BG1306" s="193">
        <f>IF(N1306="zákl. přenesená",J1306,0)</f>
        <v>0</v>
      </c>
      <c r="BH1306" s="193">
        <f>IF(N1306="sníž. přenesená",J1306,0)</f>
        <v>0</v>
      </c>
      <c r="BI1306" s="193">
        <f>IF(N1306="nulová",J1306,0)</f>
        <v>0</v>
      </c>
      <c r="BJ1306" s="21" t="s">
        <v>76</v>
      </c>
      <c r="BK1306" s="193">
        <f>ROUND(I1306*H1306,2)</f>
        <v>0</v>
      </c>
      <c r="BL1306" s="21" t="s">
        <v>343</v>
      </c>
      <c r="BM1306" s="192" t="s">
        <v>2199</v>
      </c>
    </row>
    <row r="1307" spans="1:65" s="2" customFormat="1" ht="11.25">
      <c r="A1307" s="38"/>
      <c r="B1307" s="39"/>
      <c r="C1307" s="40"/>
      <c r="D1307" s="194" t="s">
        <v>217</v>
      </c>
      <c r="E1307" s="40"/>
      <c r="F1307" s="195" t="s">
        <v>2200</v>
      </c>
      <c r="G1307" s="40"/>
      <c r="H1307" s="40"/>
      <c r="I1307" s="196"/>
      <c r="J1307" s="40"/>
      <c r="K1307" s="40"/>
      <c r="L1307" s="43"/>
      <c r="M1307" s="197"/>
      <c r="N1307" s="198"/>
      <c r="O1307" s="68"/>
      <c r="P1307" s="68"/>
      <c r="Q1307" s="68"/>
      <c r="R1307" s="68"/>
      <c r="S1307" s="68"/>
      <c r="T1307" s="68"/>
      <c r="U1307" s="69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T1307" s="21" t="s">
        <v>217</v>
      </c>
      <c r="AU1307" s="21" t="s">
        <v>80</v>
      </c>
    </row>
    <row r="1308" spans="1:65" s="2" customFormat="1" ht="11.25">
      <c r="A1308" s="38"/>
      <c r="B1308" s="39"/>
      <c r="C1308" s="40"/>
      <c r="D1308" s="199" t="s">
        <v>219</v>
      </c>
      <c r="E1308" s="40"/>
      <c r="F1308" s="200" t="s">
        <v>2201</v>
      </c>
      <c r="G1308" s="40"/>
      <c r="H1308" s="40"/>
      <c r="I1308" s="196"/>
      <c r="J1308" s="40"/>
      <c r="K1308" s="40"/>
      <c r="L1308" s="43"/>
      <c r="M1308" s="197"/>
      <c r="N1308" s="198"/>
      <c r="O1308" s="68"/>
      <c r="P1308" s="68"/>
      <c r="Q1308" s="68"/>
      <c r="R1308" s="68"/>
      <c r="S1308" s="68"/>
      <c r="T1308" s="68"/>
      <c r="U1308" s="69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T1308" s="21" t="s">
        <v>219</v>
      </c>
      <c r="AU1308" s="21" t="s">
        <v>80</v>
      </c>
    </row>
    <row r="1309" spans="1:65" s="14" customFormat="1" ht="11.25">
      <c r="B1309" s="211"/>
      <c r="C1309" s="212"/>
      <c r="D1309" s="194" t="s">
        <v>221</v>
      </c>
      <c r="E1309" s="213" t="s">
        <v>18</v>
      </c>
      <c r="F1309" s="214" t="s">
        <v>970</v>
      </c>
      <c r="G1309" s="212"/>
      <c r="H1309" s="215">
        <v>51.17</v>
      </c>
      <c r="I1309" s="216"/>
      <c r="J1309" s="212"/>
      <c r="K1309" s="212"/>
      <c r="L1309" s="217"/>
      <c r="M1309" s="218"/>
      <c r="N1309" s="219"/>
      <c r="O1309" s="219"/>
      <c r="P1309" s="219"/>
      <c r="Q1309" s="219"/>
      <c r="R1309" s="219"/>
      <c r="S1309" s="219"/>
      <c r="T1309" s="219"/>
      <c r="U1309" s="220"/>
      <c r="AT1309" s="221" t="s">
        <v>221</v>
      </c>
      <c r="AU1309" s="221" t="s">
        <v>80</v>
      </c>
      <c r="AV1309" s="14" t="s">
        <v>80</v>
      </c>
      <c r="AW1309" s="14" t="s">
        <v>33</v>
      </c>
      <c r="AX1309" s="14" t="s">
        <v>71</v>
      </c>
      <c r="AY1309" s="221" t="s">
        <v>208</v>
      </c>
    </row>
    <row r="1310" spans="1:65" s="14" customFormat="1" ht="22.5">
      <c r="B1310" s="211"/>
      <c r="C1310" s="212"/>
      <c r="D1310" s="194" t="s">
        <v>221</v>
      </c>
      <c r="E1310" s="213" t="s">
        <v>18</v>
      </c>
      <c r="F1310" s="214" t="s">
        <v>2202</v>
      </c>
      <c r="G1310" s="212"/>
      <c r="H1310" s="215">
        <v>27.89</v>
      </c>
      <c r="I1310" s="216"/>
      <c r="J1310" s="212"/>
      <c r="K1310" s="212"/>
      <c r="L1310" s="217"/>
      <c r="M1310" s="218"/>
      <c r="N1310" s="219"/>
      <c r="O1310" s="219"/>
      <c r="P1310" s="219"/>
      <c r="Q1310" s="219"/>
      <c r="R1310" s="219"/>
      <c r="S1310" s="219"/>
      <c r="T1310" s="219"/>
      <c r="U1310" s="220"/>
      <c r="AT1310" s="221" t="s">
        <v>221</v>
      </c>
      <c r="AU1310" s="221" t="s">
        <v>80</v>
      </c>
      <c r="AV1310" s="14" t="s">
        <v>80</v>
      </c>
      <c r="AW1310" s="14" t="s">
        <v>33</v>
      </c>
      <c r="AX1310" s="14" t="s">
        <v>71</v>
      </c>
      <c r="AY1310" s="221" t="s">
        <v>208</v>
      </c>
    </row>
    <row r="1311" spans="1:65" s="2" customFormat="1" ht="16.5" customHeight="1">
      <c r="A1311" s="38"/>
      <c r="B1311" s="39"/>
      <c r="C1311" s="182" t="s">
        <v>2203</v>
      </c>
      <c r="D1311" s="182" t="s">
        <v>212</v>
      </c>
      <c r="E1311" s="183" t="s">
        <v>2204</v>
      </c>
      <c r="F1311" s="184" t="s">
        <v>2205</v>
      </c>
      <c r="G1311" s="185" t="s">
        <v>331</v>
      </c>
      <c r="H1311" s="186">
        <v>227.43</v>
      </c>
      <c r="I1311" s="187"/>
      <c r="J1311" s="186">
        <f>ROUND(I1311*H1311,2)</f>
        <v>0</v>
      </c>
      <c r="K1311" s="184" t="s">
        <v>215</v>
      </c>
      <c r="L1311" s="43"/>
      <c r="M1311" s="188" t="s">
        <v>18</v>
      </c>
      <c r="N1311" s="189" t="s">
        <v>42</v>
      </c>
      <c r="O1311" s="68"/>
      <c r="P1311" s="190">
        <f>O1311*H1311</f>
        <v>0</v>
      </c>
      <c r="Q1311" s="190">
        <v>9.0000000000000006E-5</v>
      </c>
      <c r="R1311" s="190">
        <f>Q1311*H1311</f>
        <v>2.0468700000000003E-2</v>
      </c>
      <c r="S1311" s="190">
        <v>0</v>
      </c>
      <c r="T1311" s="190">
        <f>S1311*H1311</f>
        <v>0</v>
      </c>
      <c r="U1311" s="191" t="s">
        <v>18</v>
      </c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R1311" s="192" t="s">
        <v>343</v>
      </c>
      <c r="AT1311" s="192" t="s">
        <v>212</v>
      </c>
      <c r="AU1311" s="192" t="s">
        <v>80</v>
      </c>
      <c r="AY1311" s="21" t="s">
        <v>208</v>
      </c>
      <c r="BE1311" s="193">
        <f>IF(N1311="základní",J1311,0)</f>
        <v>0</v>
      </c>
      <c r="BF1311" s="193">
        <f>IF(N1311="snížená",J1311,0)</f>
        <v>0</v>
      </c>
      <c r="BG1311" s="193">
        <f>IF(N1311="zákl. přenesená",J1311,0)</f>
        <v>0</v>
      </c>
      <c r="BH1311" s="193">
        <f>IF(N1311="sníž. přenesená",J1311,0)</f>
        <v>0</v>
      </c>
      <c r="BI1311" s="193">
        <f>IF(N1311="nulová",J1311,0)</f>
        <v>0</v>
      </c>
      <c r="BJ1311" s="21" t="s">
        <v>76</v>
      </c>
      <c r="BK1311" s="193">
        <f>ROUND(I1311*H1311,2)</f>
        <v>0</v>
      </c>
      <c r="BL1311" s="21" t="s">
        <v>343</v>
      </c>
      <c r="BM1311" s="192" t="s">
        <v>2206</v>
      </c>
    </row>
    <row r="1312" spans="1:65" s="2" customFormat="1" ht="11.25">
      <c r="A1312" s="38"/>
      <c r="B1312" s="39"/>
      <c r="C1312" s="40"/>
      <c r="D1312" s="194" t="s">
        <v>217</v>
      </c>
      <c r="E1312" s="40"/>
      <c r="F1312" s="195" t="s">
        <v>2207</v>
      </c>
      <c r="G1312" s="40"/>
      <c r="H1312" s="40"/>
      <c r="I1312" s="196"/>
      <c r="J1312" s="40"/>
      <c r="K1312" s="40"/>
      <c r="L1312" s="43"/>
      <c r="M1312" s="197"/>
      <c r="N1312" s="198"/>
      <c r="O1312" s="68"/>
      <c r="P1312" s="68"/>
      <c r="Q1312" s="68"/>
      <c r="R1312" s="68"/>
      <c r="S1312" s="68"/>
      <c r="T1312" s="68"/>
      <c r="U1312" s="69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T1312" s="21" t="s">
        <v>217</v>
      </c>
      <c r="AU1312" s="21" t="s">
        <v>80</v>
      </c>
    </row>
    <row r="1313" spans="1:65" s="2" customFormat="1" ht="11.25">
      <c r="A1313" s="38"/>
      <c r="B1313" s="39"/>
      <c r="C1313" s="40"/>
      <c r="D1313" s="199" t="s">
        <v>219</v>
      </c>
      <c r="E1313" s="40"/>
      <c r="F1313" s="200" t="s">
        <v>2208</v>
      </c>
      <c r="G1313" s="40"/>
      <c r="H1313" s="40"/>
      <c r="I1313" s="196"/>
      <c r="J1313" s="40"/>
      <c r="K1313" s="40"/>
      <c r="L1313" s="43"/>
      <c r="M1313" s="197"/>
      <c r="N1313" s="198"/>
      <c r="O1313" s="68"/>
      <c r="P1313" s="68"/>
      <c r="Q1313" s="68"/>
      <c r="R1313" s="68"/>
      <c r="S1313" s="68"/>
      <c r="T1313" s="68"/>
      <c r="U1313" s="69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T1313" s="21" t="s">
        <v>219</v>
      </c>
      <c r="AU1313" s="21" t="s">
        <v>80</v>
      </c>
    </row>
    <row r="1314" spans="1:65" s="14" customFormat="1" ht="11.25">
      <c r="B1314" s="211"/>
      <c r="C1314" s="212"/>
      <c r="D1314" s="194" t="s">
        <v>221</v>
      </c>
      <c r="E1314" s="213" t="s">
        <v>18</v>
      </c>
      <c r="F1314" s="214" t="s">
        <v>994</v>
      </c>
      <c r="G1314" s="212"/>
      <c r="H1314" s="215">
        <v>164.98</v>
      </c>
      <c r="I1314" s="216"/>
      <c r="J1314" s="212"/>
      <c r="K1314" s="212"/>
      <c r="L1314" s="217"/>
      <c r="M1314" s="218"/>
      <c r="N1314" s="219"/>
      <c r="O1314" s="219"/>
      <c r="P1314" s="219"/>
      <c r="Q1314" s="219"/>
      <c r="R1314" s="219"/>
      <c r="S1314" s="219"/>
      <c r="T1314" s="219"/>
      <c r="U1314" s="220"/>
      <c r="AT1314" s="221" t="s">
        <v>221</v>
      </c>
      <c r="AU1314" s="221" t="s">
        <v>80</v>
      </c>
      <c r="AV1314" s="14" t="s">
        <v>80</v>
      </c>
      <c r="AW1314" s="14" t="s">
        <v>33</v>
      </c>
      <c r="AX1314" s="14" t="s">
        <v>71</v>
      </c>
      <c r="AY1314" s="221" t="s">
        <v>208</v>
      </c>
    </row>
    <row r="1315" spans="1:65" s="14" customFormat="1" ht="11.25">
      <c r="B1315" s="211"/>
      <c r="C1315" s="212"/>
      <c r="D1315" s="194" t="s">
        <v>221</v>
      </c>
      <c r="E1315" s="213" t="s">
        <v>18</v>
      </c>
      <c r="F1315" s="214" t="s">
        <v>991</v>
      </c>
      <c r="G1315" s="212"/>
      <c r="H1315" s="215">
        <v>62.45</v>
      </c>
      <c r="I1315" s="216"/>
      <c r="J1315" s="212"/>
      <c r="K1315" s="212"/>
      <c r="L1315" s="217"/>
      <c r="M1315" s="218"/>
      <c r="N1315" s="219"/>
      <c r="O1315" s="219"/>
      <c r="P1315" s="219"/>
      <c r="Q1315" s="219"/>
      <c r="R1315" s="219"/>
      <c r="S1315" s="219"/>
      <c r="T1315" s="219"/>
      <c r="U1315" s="220"/>
      <c r="AT1315" s="221" t="s">
        <v>221</v>
      </c>
      <c r="AU1315" s="221" t="s">
        <v>80</v>
      </c>
      <c r="AV1315" s="14" t="s">
        <v>80</v>
      </c>
      <c r="AW1315" s="14" t="s">
        <v>33</v>
      </c>
      <c r="AX1315" s="14" t="s">
        <v>71</v>
      </c>
      <c r="AY1315" s="221" t="s">
        <v>208</v>
      </c>
    </row>
    <row r="1316" spans="1:65" s="16" customFormat="1" ht="11.25">
      <c r="B1316" s="233"/>
      <c r="C1316" s="234"/>
      <c r="D1316" s="194" t="s">
        <v>221</v>
      </c>
      <c r="E1316" s="235" t="s">
        <v>18</v>
      </c>
      <c r="F1316" s="236" t="s">
        <v>247</v>
      </c>
      <c r="G1316" s="234"/>
      <c r="H1316" s="237">
        <v>227.43</v>
      </c>
      <c r="I1316" s="238"/>
      <c r="J1316" s="234"/>
      <c r="K1316" s="234"/>
      <c r="L1316" s="239"/>
      <c r="M1316" s="240"/>
      <c r="N1316" s="241"/>
      <c r="O1316" s="241"/>
      <c r="P1316" s="241"/>
      <c r="Q1316" s="241"/>
      <c r="R1316" s="241"/>
      <c r="S1316" s="241"/>
      <c r="T1316" s="241"/>
      <c r="U1316" s="242"/>
      <c r="AT1316" s="243" t="s">
        <v>221</v>
      </c>
      <c r="AU1316" s="243" t="s">
        <v>80</v>
      </c>
      <c r="AV1316" s="16" t="s">
        <v>89</v>
      </c>
      <c r="AW1316" s="16" t="s">
        <v>33</v>
      </c>
      <c r="AX1316" s="16" t="s">
        <v>76</v>
      </c>
      <c r="AY1316" s="243" t="s">
        <v>208</v>
      </c>
    </row>
    <row r="1317" spans="1:65" s="2" customFormat="1" ht="24.2" customHeight="1">
      <c r="A1317" s="38"/>
      <c r="B1317" s="39"/>
      <c r="C1317" s="182" t="s">
        <v>2209</v>
      </c>
      <c r="D1317" s="182" t="s">
        <v>212</v>
      </c>
      <c r="E1317" s="183" t="s">
        <v>2210</v>
      </c>
      <c r="F1317" s="184" t="s">
        <v>2211</v>
      </c>
      <c r="G1317" s="185" t="s">
        <v>331</v>
      </c>
      <c r="H1317" s="186">
        <v>1.8</v>
      </c>
      <c r="I1317" s="187"/>
      <c r="J1317" s="186">
        <f>ROUND(I1317*H1317,2)</f>
        <v>0</v>
      </c>
      <c r="K1317" s="184" t="s">
        <v>215</v>
      </c>
      <c r="L1317" s="43"/>
      <c r="M1317" s="188" t="s">
        <v>18</v>
      </c>
      <c r="N1317" s="189" t="s">
        <v>42</v>
      </c>
      <c r="O1317" s="68"/>
      <c r="P1317" s="190">
        <f>O1317*H1317</f>
        <v>0</v>
      </c>
      <c r="Q1317" s="190">
        <v>5.0000000000000002E-5</v>
      </c>
      <c r="R1317" s="190">
        <f>Q1317*H1317</f>
        <v>9.0000000000000006E-5</v>
      </c>
      <c r="S1317" s="190">
        <v>0</v>
      </c>
      <c r="T1317" s="190">
        <f>S1317*H1317</f>
        <v>0</v>
      </c>
      <c r="U1317" s="191" t="s">
        <v>18</v>
      </c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R1317" s="192" t="s">
        <v>343</v>
      </c>
      <c r="AT1317" s="192" t="s">
        <v>212</v>
      </c>
      <c r="AU1317" s="192" t="s">
        <v>80</v>
      </c>
      <c r="AY1317" s="21" t="s">
        <v>208</v>
      </c>
      <c r="BE1317" s="193">
        <f>IF(N1317="základní",J1317,0)</f>
        <v>0</v>
      </c>
      <c r="BF1317" s="193">
        <f>IF(N1317="snížená",J1317,0)</f>
        <v>0</v>
      </c>
      <c r="BG1317" s="193">
        <f>IF(N1317="zákl. přenesená",J1317,0)</f>
        <v>0</v>
      </c>
      <c r="BH1317" s="193">
        <f>IF(N1317="sníž. přenesená",J1317,0)</f>
        <v>0</v>
      </c>
      <c r="BI1317" s="193">
        <f>IF(N1317="nulová",J1317,0)</f>
        <v>0</v>
      </c>
      <c r="BJ1317" s="21" t="s">
        <v>76</v>
      </c>
      <c r="BK1317" s="193">
        <f>ROUND(I1317*H1317,2)</f>
        <v>0</v>
      </c>
      <c r="BL1317" s="21" t="s">
        <v>343</v>
      </c>
      <c r="BM1317" s="192" t="s">
        <v>2212</v>
      </c>
    </row>
    <row r="1318" spans="1:65" s="2" customFormat="1" ht="19.5">
      <c r="A1318" s="38"/>
      <c r="B1318" s="39"/>
      <c r="C1318" s="40"/>
      <c r="D1318" s="194" t="s">
        <v>217</v>
      </c>
      <c r="E1318" s="40"/>
      <c r="F1318" s="195" t="s">
        <v>2213</v>
      </c>
      <c r="G1318" s="40"/>
      <c r="H1318" s="40"/>
      <c r="I1318" s="196"/>
      <c r="J1318" s="40"/>
      <c r="K1318" s="40"/>
      <c r="L1318" s="43"/>
      <c r="M1318" s="197"/>
      <c r="N1318" s="198"/>
      <c r="O1318" s="68"/>
      <c r="P1318" s="68"/>
      <c r="Q1318" s="68"/>
      <c r="R1318" s="68"/>
      <c r="S1318" s="68"/>
      <c r="T1318" s="68"/>
      <c r="U1318" s="69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T1318" s="21" t="s">
        <v>217</v>
      </c>
      <c r="AU1318" s="21" t="s">
        <v>80</v>
      </c>
    </row>
    <row r="1319" spans="1:65" s="2" customFormat="1" ht="11.25">
      <c r="A1319" s="38"/>
      <c r="B1319" s="39"/>
      <c r="C1319" s="40"/>
      <c r="D1319" s="199" t="s">
        <v>219</v>
      </c>
      <c r="E1319" s="40"/>
      <c r="F1319" s="200" t="s">
        <v>2214</v>
      </c>
      <c r="G1319" s="40"/>
      <c r="H1319" s="40"/>
      <c r="I1319" s="196"/>
      <c r="J1319" s="40"/>
      <c r="K1319" s="40"/>
      <c r="L1319" s="43"/>
      <c r="M1319" s="197"/>
      <c r="N1319" s="198"/>
      <c r="O1319" s="68"/>
      <c r="P1319" s="68"/>
      <c r="Q1319" s="68"/>
      <c r="R1319" s="68"/>
      <c r="S1319" s="68"/>
      <c r="T1319" s="68"/>
      <c r="U1319" s="69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T1319" s="21" t="s">
        <v>219</v>
      </c>
      <c r="AU1319" s="21" t="s">
        <v>80</v>
      </c>
    </row>
    <row r="1320" spans="1:65" s="13" customFormat="1" ht="11.25">
      <c r="B1320" s="201"/>
      <c r="C1320" s="202"/>
      <c r="D1320" s="194" t="s">
        <v>221</v>
      </c>
      <c r="E1320" s="203" t="s">
        <v>18</v>
      </c>
      <c r="F1320" s="204" t="s">
        <v>2126</v>
      </c>
      <c r="G1320" s="202"/>
      <c r="H1320" s="203" t="s">
        <v>18</v>
      </c>
      <c r="I1320" s="205"/>
      <c r="J1320" s="202"/>
      <c r="K1320" s="202"/>
      <c r="L1320" s="206"/>
      <c r="M1320" s="207"/>
      <c r="N1320" s="208"/>
      <c r="O1320" s="208"/>
      <c r="P1320" s="208"/>
      <c r="Q1320" s="208"/>
      <c r="R1320" s="208"/>
      <c r="S1320" s="208"/>
      <c r="T1320" s="208"/>
      <c r="U1320" s="209"/>
      <c r="AT1320" s="210" t="s">
        <v>221</v>
      </c>
      <c r="AU1320" s="210" t="s">
        <v>80</v>
      </c>
      <c r="AV1320" s="13" t="s">
        <v>76</v>
      </c>
      <c r="AW1320" s="13" t="s">
        <v>33</v>
      </c>
      <c r="AX1320" s="13" t="s">
        <v>71</v>
      </c>
      <c r="AY1320" s="210" t="s">
        <v>208</v>
      </c>
    </row>
    <row r="1321" spans="1:65" s="14" customFormat="1" ht="11.25">
      <c r="B1321" s="211"/>
      <c r="C1321" s="212"/>
      <c r="D1321" s="194" t="s">
        <v>221</v>
      </c>
      <c r="E1321" s="213" t="s">
        <v>18</v>
      </c>
      <c r="F1321" s="214" t="s">
        <v>1870</v>
      </c>
      <c r="G1321" s="212"/>
      <c r="H1321" s="215">
        <v>1.8</v>
      </c>
      <c r="I1321" s="216"/>
      <c r="J1321" s="212"/>
      <c r="K1321" s="212"/>
      <c r="L1321" s="217"/>
      <c r="M1321" s="218"/>
      <c r="N1321" s="219"/>
      <c r="O1321" s="219"/>
      <c r="P1321" s="219"/>
      <c r="Q1321" s="219"/>
      <c r="R1321" s="219"/>
      <c r="S1321" s="219"/>
      <c r="T1321" s="219"/>
      <c r="U1321" s="220"/>
      <c r="AT1321" s="221" t="s">
        <v>221</v>
      </c>
      <c r="AU1321" s="221" t="s">
        <v>80</v>
      </c>
      <c r="AV1321" s="14" t="s">
        <v>80</v>
      </c>
      <c r="AW1321" s="14" t="s">
        <v>33</v>
      </c>
      <c r="AX1321" s="14" t="s">
        <v>76</v>
      </c>
      <c r="AY1321" s="221" t="s">
        <v>208</v>
      </c>
    </row>
    <row r="1322" spans="1:65" s="2" customFormat="1" ht="21.75" customHeight="1">
      <c r="A1322" s="38"/>
      <c r="B1322" s="39"/>
      <c r="C1322" s="182" t="s">
        <v>2215</v>
      </c>
      <c r="D1322" s="182" t="s">
        <v>212</v>
      </c>
      <c r="E1322" s="183" t="s">
        <v>2216</v>
      </c>
      <c r="F1322" s="184" t="s">
        <v>2217</v>
      </c>
      <c r="G1322" s="185" t="s">
        <v>331</v>
      </c>
      <c r="H1322" s="186">
        <v>98.02</v>
      </c>
      <c r="I1322" s="187"/>
      <c r="J1322" s="186">
        <f>ROUND(I1322*H1322,2)</f>
        <v>0</v>
      </c>
      <c r="K1322" s="184" t="s">
        <v>215</v>
      </c>
      <c r="L1322" s="43"/>
      <c r="M1322" s="188" t="s">
        <v>18</v>
      </c>
      <c r="N1322" s="189" t="s">
        <v>42</v>
      </c>
      <c r="O1322" s="68"/>
      <c r="P1322" s="190">
        <f>O1322*H1322</f>
        <v>0</v>
      </c>
      <c r="Q1322" s="190">
        <v>0</v>
      </c>
      <c r="R1322" s="190">
        <f>Q1322*H1322</f>
        <v>0</v>
      </c>
      <c r="S1322" s="190">
        <v>0</v>
      </c>
      <c r="T1322" s="190">
        <f>S1322*H1322</f>
        <v>0</v>
      </c>
      <c r="U1322" s="191" t="s">
        <v>18</v>
      </c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R1322" s="192" t="s">
        <v>343</v>
      </c>
      <c r="AT1322" s="192" t="s">
        <v>212</v>
      </c>
      <c r="AU1322" s="192" t="s">
        <v>80</v>
      </c>
      <c r="AY1322" s="21" t="s">
        <v>208</v>
      </c>
      <c r="BE1322" s="193">
        <f>IF(N1322="základní",J1322,0)</f>
        <v>0</v>
      </c>
      <c r="BF1322" s="193">
        <f>IF(N1322="snížená",J1322,0)</f>
        <v>0</v>
      </c>
      <c r="BG1322" s="193">
        <f>IF(N1322="zákl. přenesená",J1322,0)</f>
        <v>0</v>
      </c>
      <c r="BH1322" s="193">
        <f>IF(N1322="sníž. přenesená",J1322,0)</f>
        <v>0</v>
      </c>
      <c r="BI1322" s="193">
        <f>IF(N1322="nulová",J1322,0)</f>
        <v>0</v>
      </c>
      <c r="BJ1322" s="21" t="s">
        <v>76</v>
      </c>
      <c r="BK1322" s="193">
        <f>ROUND(I1322*H1322,2)</f>
        <v>0</v>
      </c>
      <c r="BL1322" s="21" t="s">
        <v>343</v>
      </c>
      <c r="BM1322" s="192" t="s">
        <v>2218</v>
      </c>
    </row>
    <row r="1323" spans="1:65" s="2" customFormat="1" ht="19.5">
      <c r="A1323" s="38"/>
      <c r="B1323" s="39"/>
      <c r="C1323" s="40"/>
      <c r="D1323" s="194" t="s">
        <v>217</v>
      </c>
      <c r="E1323" s="40"/>
      <c r="F1323" s="195" t="s">
        <v>2219</v>
      </c>
      <c r="G1323" s="40"/>
      <c r="H1323" s="40"/>
      <c r="I1323" s="196"/>
      <c r="J1323" s="40"/>
      <c r="K1323" s="40"/>
      <c r="L1323" s="43"/>
      <c r="M1323" s="197"/>
      <c r="N1323" s="198"/>
      <c r="O1323" s="68"/>
      <c r="P1323" s="68"/>
      <c r="Q1323" s="68"/>
      <c r="R1323" s="68"/>
      <c r="S1323" s="68"/>
      <c r="T1323" s="68"/>
      <c r="U1323" s="69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T1323" s="21" t="s">
        <v>217</v>
      </c>
      <c r="AU1323" s="21" t="s">
        <v>80</v>
      </c>
    </row>
    <row r="1324" spans="1:65" s="2" customFormat="1" ht="11.25">
      <c r="A1324" s="38"/>
      <c r="B1324" s="39"/>
      <c r="C1324" s="40"/>
      <c r="D1324" s="199" t="s">
        <v>219</v>
      </c>
      <c r="E1324" s="40"/>
      <c r="F1324" s="200" t="s">
        <v>2220</v>
      </c>
      <c r="G1324" s="40"/>
      <c r="H1324" s="40"/>
      <c r="I1324" s="196"/>
      <c r="J1324" s="40"/>
      <c r="K1324" s="40"/>
      <c r="L1324" s="43"/>
      <c r="M1324" s="197"/>
      <c r="N1324" s="198"/>
      <c r="O1324" s="68"/>
      <c r="P1324" s="68"/>
      <c r="Q1324" s="68"/>
      <c r="R1324" s="68"/>
      <c r="S1324" s="68"/>
      <c r="T1324" s="68"/>
      <c r="U1324" s="69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T1324" s="21" t="s">
        <v>219</v>
      </c>
      <c r="AU1324" s="21" t="s">
        <v>80</v>
      </c>
    </row>
    <row r="1325" spans="1:65" s="13" customFormat="1" ht="11.25">
      <c r="B1325" s="201"/>
      <c r="C1325" s="202"/>
      <c r="D1325" s="194" t="s">
        <v>221</v>
      </c>
      <c r="E1325" s="203" t="s">
        <v>18</v>
      </c>
      <c r="F1325" s="204" t="s">
        <v>472</v>
      </c>
      <c r="G1325" s="202"/>
      <c r="H1325" s="203" t="s">
        <v>18</v>
      </c>
      <c r="I1325" s="205"/>
      <c r="J1325" s="202"/>
      <c r="K1325" s="202"/>
      <c r="L1325" s="206"/>
      <c r="M1325" s="207"/>
      <c r="N1325" s="208"/>
      <c r="O1325" s="208"/>
      <c r="P1325" s="208"/>
      <c r="Q1325" s="208"/>
      <c r="R1325" s="208"/>
      <c r="S1325" s="208"/>
      <c r="T1325" s="208"/>
      <c r="U1325" s="209"/>
      <c r="AT1325" s="210" t="s">
        <v>221</v>
      </c>
      <c r="AU1325" s="210" t="s">
        <v>80</v>
      </c>
      <c r="AV1325" s="13" t="s">
        <v>76</v>
      </c>
      <c r="AW1325" s="13" t="s">
        <v>33</v>
      </c>
      <c r="AX1325" s="13" t="s">
        <v>71</v>
      </c>
      <c r="AY1325" s="210" t="s">
        <v>208</v>
      </c>
    </row>
    <row r="1326" spans="1:65" s="13" customFormat="1" ht="11.25">
      <c r="B1326" s="201"/>
      <c r="C1326" s="202"/>
      <c r="D1326" s="194" t="s">
        <v>221</v>
      </c>
      <c r="E1326" s="203" t="s">
        <v>18</v>
      </c>
      <c r="F1326" s="204" t="s">
        <v>2221</v>
      </c>
      <c r="G1326" s="202"/>
      <c r="H1326" s="203" t="s">
        <v>18</v>
      </c>
      <c r="I1326" s="205"/>
      <c r="J1326" s="202"/>
      <c r="K1326" s="202"/>
      <c r="L1326" s="206"/>
      <c r="M1326" s="207"/>
      <c r="N1326" s="208"/>
      <c r="O1326" s="208"/>
      <c r="P1326" s="208"/>
      <c r="Q1326" s="208"/>
      <c r="R1326" s="208"/>
      <c r="S1326" s="208"/>
      <c r="T1326" s="208"/>
      <c r="U1326" s="209"/>
      <c r="AT1326" s="210" t="s">
        <v>221</v>
      </c>
      <c r="AU1326" s="210" t="s">
        <v>80</v>
      </c>
      <c r="AV1326" s="13" t="s">
        <v>76</v>
      </c>
      <c r="AW1326" s="13" t="s">
        <v>33</v>
      </c>
      <c r="AX1326" s="13" t="s">
        <v>71</v>
      </c>
      <c r="AY1326" s="210" t="s">
        <v>208</v>
      </c>
    </row>
    <row r="1327" spans="1:65" s="14" customFormat="1" ht="11.25">
      <c r="B1327" s="211"/>
      <c r="C1327" s="212"/>
      <c r="D1327" s="194" t="s">
        <v>221</v>
      </c>
      <c r="E1327" s="213" t="s">
        <v>18</v>
      </c>
      <c r="F1327" s="214" t="s">
        <v>2222</v>
      </c>
      <c r="G1327" s="212"/>
      <c r="H1327" s="215">
        <v>1.2</v>
      </c>
      <c r="I1327" s="216"/>
      <c r="J1327" s="212"/>
      <c r="K1327" s="212"/>
      <c r="L1327" s="217"/>
      <c r="M1327" s="218"/>
      <c r="N1327" s="219"/>
      <c r="O1327" s="219"/>
      <c r="P1327" s="219"/>
      <c r="Q1327" s="219"/>
      <c r="R1327" s="219"/>
      <c r="S1327" s="219"/>
      <c r="T1327" s="219"/>
      <c r="U1327" s="220"/>
      <c r="AT1327" s="221" t="s">
        <v>221</v>
      </c>
      <c r="AU1327" s="221" t="s">
        <v>80</v>
      </c>
      <c r="AV1327" s="14" t="s">
        <v>80</v>
      </c>
      <c r="AW1327" s="14" t="s">
        <v>33</v>
      </c>
      <c r="AX1327" s="14" t="s">
        <v>71</v>
      </c>
      <c r="AY1327" s="221" t="s">
        <v>208</v>
      </c>
    </row>
    <row r="1328" spans="1:65" s="14" customFormat="1" ht="11.25">
      <c r="B1328" s="211"/>
      <c r="C1328" s="212"/>
      <c r="D1328" s="194" t="s">
        <v>221</v>
      </c>
      <c r="E1328" s="213" t="s">
        <v>18</v>
      </c>
      <c r="F1328" s="214" t="s">
        <v>2223</v>
      </c>
      <c r="G1328" s="212"/>
      <c r="H1328" s="215">
        <v>3.06</v>
      </c>
      <c r="I1328" s="216"/>
      <c r="J1328" s="212"/>
      <c r="K1328" s="212"/>
      <c r="L1328" s="217"/>
      <c r="M1328" s="218"/>
      <c r="N1328" s="219"/>
      <c r="O1328" s="219"/>
      <c r="P1328" s="219"/>
      <c r="Q1328" s="219"/>
      <c r="R1328" s="219"/>
      <c r="S1328" s="219"/>
      <c r="T1328" s="219"/>
      <c r="U1328" s="220"/>
      <c r="AT1328" s="221" t="s">
        <v>221</v>
      </c>
      <c r="AU1328" s="221" t="s">
        <v>80</v>
      </c>
      <c r="AV1328" s="14" t="s">
        <v>80</v>
      </c>
      <c r="AW1328" s="14" t="s">
        <v>33</v>
      </c>
      <c r="AX1328" s="14" t="s">
        <v>71</v>
      </c>
      <c r="AY1328" s="221" t="s">
        <v>208</v>
      </c>
    </row>
    <row r="1329" spans="2:51" s="14" customFormat="1" ht="11.25">
      <c r="B1329" s="211"/>
      <c r="C1329" s="212"/>
      <c r="D1329" s="194" t="s">
        <v>221</v>
      </c>
      <c r="E1329" s="213" t="s">
        <v>18</v>
      </c>
      <c r="F1329" s="214" t="s">
        <v>2224</v>
      </c>
      <c r="G1329" s="212"/>
      <c r="H1329" s="215">
        <v>12.57</v>
      </c>
      <c r="I1329" s="216"/>
      <c r="J1329" s="212"/>
      <c r="K1329" s="212"/>
      <c r="L1329" s="217"/>
      <c r="M1329" s="218"/>
      <c r="N1329" s="219"/>
      <c r="O1329" s="219"/>
      <c r="P1329" s="219"/>
      <c r="Q1329" s="219"/>
      <c r="R1329" s="219"/>
      <c r="S1329" s="219"/>
      <c r="T1329" s="219"/>
      <c r="U1329" s="220"/>
      <c r="AT1329" s="221" t="s">
        <v>221</v>
      </c>
      <c r="AU1329" s="221" t="s">
        <v>80</v>
      </c>
      <c r="AV1329" s="14" t="s">
        <v>80</v>
      </c>
      <c r="AW1329" s="14" t="s">
        <v>33</v>
      </c>
      <c r="AX1329" s="14" t="s">
        <v>71</v>
      </c>
      <c r="AY1329" s="221" t="s">
        <v>208</v>
      </c>
    </row>
    <row r="1330" spans="2:51" s="13" customFormat="1" ht="11.25">
      <c r="B1330" s="201"/>
      <c r="C1330" s="202"/>
      <c r="D1330" s="194" t="s">
        <v>221</v>
      </c>
      <c r="E1330" s="203" t="s">
        <v>18</v>
      </c>
      <c r="F1330" s="204" t="s">
        <v>1122</v>
      </c>
      <c r="G1330" s="202"/>
      <c r="H1330" s="203" t="s">
        <v>18</v>
      </c>
      <c r="I1330" s="205"/>
      <c r="J1330" s="202"/>
      <c r="K1330" s="202"/>
      <c r="L1330" s="206"/>
      <c r="M1330" s="207"/>
      <c r="N1330" s="208"/>
      <c r="O1330" s="208"/>
      <c r="P1330" s="208"/>
      <c r="Q1330" s="208"/>
      <c r="R1330" s="208"/>
      <c r="S1330" s="208"/>
      <c r="T1330" s="208"/>
      <c r="U1330" s="209"/>
      <c r="AT1330" s="210" t="s">
        <v>221</v>
      </c>
      <c r="AU1330" s="210" t="s">
        <v>80</v>
      </c>
      <c r="AV1330" s="13" t="s">
        <v>76</v>
      </c>
      <c r="AW1330" s="13" t="s">
        <v>33</v>
      </c>
      <c r="AX1330" s="13" t="s">
        <v>71</v>
      </c>
      <c r="AY1330" s="210" t="s">
        <v>208</v>
      </c>
    </row>
    <row r="1331" spans="2:51" s="14" customFormat="1" ht="11.25">
      <c r="B1331" s="211"/>
      <c r="C1331" s="212"/>
      <c r="D1331" s="194" t="s">
        <v>221</v>
      </c>
      <c r="E1331" s="213" t="s">
        <v>18</v>
      </c>
      <c r="F1331" s="214" t="s">
        <v>2225</v>
      </c>
      <c r="G1331" s="212"/>
      <c r="H1331" s="215">
        <v>25.45</v>
      </c>
      <c r="I1331" s="216"/>
      <c r="J1331" s="212"/>
      <c r="K1331" s="212"/>
      <c r="L1331" s="217"/>
      <c r="M1331" s="218"/>
      <c r="N1331" s="219"/>
      <c r="O1331" s="219"/>
      <c r="P1331" s="219"/>
      <c r="Q1331" s="219"/>
      <c r="R1331" s="219"/>
      <c r="S1331" s="219"/>
      <c r="T1331" s="219"/>
      <c r="U1331" s="220"/>
      <c r="AT1331" s="221" t="s">
        <v>221</v>
      </c>
      <c r="AU1331" s="221" t="s">
        <v>80</v>
      </c>
      <c r="AV1331" s="14" t="s">
        <v>80</v>
      </c>
      <c r="AW1331" s="14" t="s">
        <v>33</v>
      </c>
      <c r="AX1331" s="14" t="s">
        <v>71</v>
      </c>
      <c r="AY1331" s="221" t="s">
        <v>208</v>
      </c>
    </row>
    <row r="1332" spans="2:51" s="13" customFormat="1" ht="11.25">
      <c r="B1332" s="201"/>
      <c r="C1332" s="202"/>
      <c r="D1332" s="194" t="s">
        <v>221</v>
      </c>
      <c r="E1332" s="203" t="s">
        <v>18</v>
      </c>
      <c r="F1332" s="204" t="s">
        <v>228</v>
      </c>
      <c r="G1332" s="202"/>
      <c r="H1332" s="203" t="s">
        <v>18</v>
      </c>
      <c r="I1332" s="205"/>
      <c r="J1332" s="202"/>
      <c r="K1332" s="202"/>
      <c r="L1332" s="206"/>
      <c r="M1332" s="207"/>
      <c r="N1332" s="208"/>
      <c r="O1332" s="208"/>
      <c r="P1332" s="208"/>
      <c r="Q1332" s="208"/>
      <c r="R1332" s="208"/>
      <c r="S1332" s="208"/>
      <c r="T1332" s="208"/>
      <c r="U1332" s="209"/>
      <c r="AT1332" s="210" t="s">
        <v>221</v>
      </c>
      <c r="AU1332" s="210" t="s">
        <v>80</v>
      </c>
      <c r="AV1332" s="13" t="s">
        <v>76</v>
      </c>
      <c r="AW1332" s="13" t="s">
        <v>33</v>
      </c>
      <c r="AX1332" s="13" t="s">
        <v>71</v>
      </c>
      <c r="AY1332" s="210" t="s">
        <v>208</v>
      </c>
    </row>
    <row r="1333" spans="2:51" s="14" customFormat="1" ht="11.25">
      <c r="B1333" s="211"/>
      <c r="C1333" s="212"/>
      <c r="D1333" s="194" t="s">
        <v>221</v>
      </c>
      <c r="E1333" s="213" t="s">
        <v>18</v>
      </c>
      <c r="F1333" s="214" t="s">
        <v>2226</v>
      </c>
      <c r="G1333" s="212"/>
      <c r="H1333" s="215">
        <v>14.04</v>
      </c>
      <c r="I1333" s="216"/>
      <c r="J1333" s="212"/>
      <c r="K1333" s="212"/>
      <c r="L1333" s="217"/>
      <c r="M1333" s="218"/>
      <c r="N1333" s="219"/>
      <c r="O1333" s="219"/>
      <c r="P1333" s="219"/>
      <c r="Q1333" s="219"/>
      <c r="R1333" s="219"/>
      <c r="S1333" s="219"/>
      <c r="T1333" s="219"/>
      <c r="U1333" s="220"/>
      <c r="AT1333" s="221" t="s">
        <v>221</v>
      </c>
      <c r="AU1333" s="221" t="s">
        <v>80</v>
      </c>
      <c r="AV1333" s="14" t="s">
        <v>80</v>
      </c>
      <c r="AW1333" s="14" t="s">
        <v>33</v>
      </c>
      <c r="AX1333" s="14" t="s">
        <v>71</v>
      </c>
      <c r="AY1333" s="221" t="s">
        <v>208</v>
      </c>
    </row>
    <row r="1334" spans="2:51" s="13" customFormat="1" ht="11.25">
      <c r="B1334" s="201"/>
      <c r="C1334" s="202"/>
      <c r="D1334" s="194" t="s">
        <v>221</v>
      </c>
      <c r="E1334" s="203" t="s">
        <v>18</v>
      </c>
      <c r="F1334" s="204" t="s">
        <v>514</v>
      </c>
      <c r="G1334" s="202"/>
      <c r="H1334" s="203" t="s">
        <v>18</v>
      </c>
      <c r="I1334" s="205"/>
      <c r="J1334" s="202"/>
      <c r="K1334" s="202"/>
      <c r="L1334" s="206"/>
      <c r="M1334" s="207"/>
      <c r="N1334" s="208"/>
      <c r="O1334" s="208"/>
      <c r="P1334" s="208"/>
      <c r="Q1334" s="208"/>
      <c r="R1334" s="208"/>
      <c r="S1334" s="208"/>
      <c r="T1334" s="208"/>
      <c r="U1334" s="209"/>
      <c r="AT1334" s="210" t="s">
        <v>221</v>
      </c>
      <c r="AU1334" s="210" t="s">
        <v>80</v>
      </c>
      <c r="AV1334" s="13" t="s">
        <v>76</v>
      </c>
      <c r="AW1334" s="13" t="s">
        <v>33</v>
      </c>
      <c r="AX1334" s="13" t="s">
        <v>71</v>
      </c>
      <c r="AY1334" s="210" t="s">
        <v>208</v>
      </c>
    </row>
    <row r="1335" spans="2:51" s="14" customFormat="1" ht="11.25">
      <c r="B1335" s="211"/>
      <c r="C1335" s="212"/>
      <c r="D1335" s="194" t="s">
        <v>221</v>
      </c>
      <c r="E1335" s="213" t="s">
        <v>18</v>
      </c>
      <c r="F1335" s="214" t="s">
        <v>2227</v>
      </c>
      <c r="G1335" s="212"/>
      <c r="H1335" s="215">
        <v>1.9</v>
      </c>
      <c r="I1335" s="216"/>
      <c r="J1335" s="212"/>
      <c r="K1335" s="212"/>
      <c r="L1335" s="217"/>
      <c r="M1335" s="218"/>
      <c r="N1335" s="219"/>
      <c r="O1335" s="219"/>
      <c r="P1335" s="219"/>
      <c r="Q1335" s="219"/>
      <c r="R1335" s="219"/>
      <c r="S1335" s="219"/>
      <c r="T1335" s="219"/>
      <c r="U1335" s="220"/>
      <c r="AT1335" s="221" t="s">
        <v>221</v>
      </c>
      <c r="AU1335" s="221" t="s">
        <v>80</v>
      </c>
      <c r="AV1335" s="14" t="s">
        <v>80</v>
      </c>
      <c r="AW1335" s="14" t="s">
        <v>33</v>
      </c>
      <c r="AX1335" s="14" t="s">
        <v>71</v>
      </c>
      <c r="AY1335" s="221" t="s">
        <v>208</v>
      </c>
    </row>
    <row r="1336" spans="2:51" s="13" customFormat="1" ht="11.25">
      <c r="B1336" s="201"/>
      <c r="C1336" s="202"/>
      <c r="D1336" s="194" t="s">
        <v>221</v>
      </c>
      <c r="E1336" s="203" t="s">
        <v>18</v>
      </c>
      <c r="F1336" s="204" t="s">
        <v>517</v>
      </c>
      <c r="G1336" s="202"/>
      <c r="H1336" s="203" t="s">
        <v>18</v>
      </c>
      <c r="I1336" s="205"/>
      <c r="J1336" s="202"/>
      <c r="K1336" s="202"/>
      <c r="L1336" s="206"/>
      <c r="M1336" s="207"/>
      <c r="N1336" s="208"/>
      <c r="O1336" s="208"/>
      <c r="P1336" s="208"/>
      <c r="Q1336" s="208"/>
      <c r="R1336" s="208"/>
      <c r="S1336" s="208"/>
      <c r="T1336" s="208"/>
      <c r="U1336" s="209"/>
      <c r="AT1336" s="210" t="s">
        <v>221</v>
      </c>
      <c r="AU1336" s="210" t="s">
        <v>80</v>
      </c>
      <c r="AV1336" s="13" t="s">
        <v>76</v>
      </c>
      <c r="AW1336" s="13" t="s">
        <v>33</v>
      </c>
      <c r="AX1336" s="13" t="s">
        <v>71</v>
      </c>
      <c r="AY1336" s="210" t="s">
        <v>208</v>
      </c>
    </row>
    <row r="1337" spans="2:51" s="14" customFormat="1" ht="11.25">
      <c r="B1337" s="211"/>
      <c r="C1337" s="212"/>
      <c r="D1337" s="194" t="s">
        <v>221</v>
      </c>
      <c r="E1337" s="213" t="s">
        <v>18</v>
      </c>
      <c r="F1337" s="214" t="s">
        <v>2228</v>
      </c>
      <c r="G1337" s="212"/>
      <c r="H1337" s="215">
        <v>2.93</v>
      </c>
      <c r="I1337" s="216"/>
      <c r="J1337" s="212"/>
      <c r="K1337" s="212"/>
      <c r="L1337" s="217"/>
      <c r="M1337" s="218"/>
      <c r="N1337" s="219"/>
      <c r="O1337" s="219"/>
      <c r="P1337" s="219"/>
      <c r="Q1337" s="219"/>
      <c r="R1337" s="219"/>
      <c r="S1337" s="219"/>
      <c r="T1337" s="219"/>
      <c r="U1337" s="220"/>
      <c r="AT1337" s="221" t="s">
        <v>221</v>
      </c>
      <c r="AU1337" s="221" t="s">
        <v>80</v>
      </c>
      <c r="AV1337" s="14" t="s">
        <v>80</v>
      </c>
      <c r="AW1337" s="14" t="s">
        <v>33</v>
      </c>
      <c r="AX1337" s="14" t="s">
        <v>71</v>
      </c>
      <c r="AY1337" s="221" t="s">
        <v>208</v>
      </c>
    </row>
    <row r="1338" spans="2:51" s="13" customFormat="1" ht="11.25">
      <c r="B1338" s="201"/>
      <c r="C1338" s="202"/>
      <c r="D1338" s="194" t="s">
        <v>221</v>
      </c>
      <c r="E1338" s="203" t="s">
        <v>18</v>
      </c>
      <c r="F1338" s="204" t="s">
        <v>494</v>
      </c>
      <c r="G1338" s="202"/>
      <c r="H1338" s="203" t="s">
        <v>18</v>
      </c>
      <c r="I1338" s="205"/>
      <c r="J1338" s="202"/>
      <c r="K1338" s="202"/>
      <c r="L1338" s="206"/>
      <c r="M1338" s="207"/>
      <c r="N1338" s="208"/>
      <c r="O1338" s="208"/>
      <c r="P1338" s="208"/>
      <c r="Q1338" s="208"/>
      <c r="R1338" s="208"/>
      <c r="S1338" s="208"/>
      <c r="T1338" s="208"/>
      <c r="U1338" s="209"/>
      <c r="AT1338" s="210" t="s">
        <v>221</v>
      </c>
      <c r="AU1338" s="210" t="s">
        <v>80</v>
      </c>
      <c r="AV1338" s="13" t="s">
        <v>76</v>
      </c>
      <c r="AW1338" s="13" t="s">
        <v>33</v>
      </c>
      <c r="AX1338" s="13" t="s">
        <v>71</v>
      </c>
      <c r="AY1338" s="210" t="s">
        <v>208</v>
      </c>
    </row>
    <row r="1339" spans="2:51" s="14" customFormat="1" ht="11.25">
      <c r="B1339" s="211"/>
      <c r="C1339" s="212"/>
      <c r="D1339" s="194" t="s">
        <v>221</v>
      </c>
      <c r="E1339" s="213" t="s">
        <v>18</v>
      </c>
      <c r="F1339" s="214" t="s">
        <v>2229</v>
      </c>
      <c r="G1339" s="212"/>
      <c r="H1339" s="215">
        <v>2.83</v>
      </c>
      <c r="I1339" s="216"/>
      <c r="J1339" s="212"/>
      <c r="K1339" s="212"/>
      <c r="L1339" s="217"/>
      <c r="M1339" s="218"/>
      <c r="N1339" s="219"/>
      <c r="O1339" s="219"/>
      <c r="P1339" s="219"/>
      <c r="Q1339" s="219"/>
      <c r="R1339" s="219"/>
      <c r="S1339" s="219"/>
      <c r="T1339" s="219"/>
      <c r="U1339" s="220"/>
      <c r="AT1339" s="221" t="s">
        <v>221</v>
      </c>
      <c r="AU1339" s="221" t="s">
        <v>80</v>
      </c>
      <c r="AV1339" s="14" t="s">
        <v>80</v>
      </c>
      <c r="AW1339" s="14" t="s">
        <v>33</v>
      </c>
      <c r="AX1339" s="14" t="s">
        <v>71</v>
      </c>
      <c r="AY1339" s="221" t="s">
        <v>208</v>
      </c>
    </row>
    <row r="1340" spans="2:51" s="13" customFormat="1" ht="11.25">
      <c r="B1340" s="201"/>
      <c r="C1340" s="202"/>
      <c r="D1340" s="194" t="s">
        <v>221</v>
      </c>
      <c r="E1340" s="203" t="s">
        <v>18</v>
      </c>
      <c r="F1340" s="204" t="s">
        <v>940</v>
      </c>
      <c r="G1340" s="202"/>
      <c r="H1340" s="203" t="s">
        <v>18</v>
      </c>
      <c r="I1340" s="205"/>
      <c r="J1340" s="202"/>
      <c r="K1340" s="202"/>
      <c r="L1340" s="206"/>
      <c r="M1340" s="207"/>
      <c r="N1340" s="208"/>
      <c r="O1340" s="208"/>
      <c r="P1340" s="208"/>
      <c r="Q1340" s="208"/>
      <c r="R1340" s="208"/>
      <c r="S1340" s="208"/>
      <c r="T1340" s="208"/>
      <c r="U1340" s="209"/>
      <c r="AT1340" s="210" t="s">
        <v>221</v>
      </c>
      <c r="AU1340" s="210" t="s">
        <v>80</v>
      </c>
      <c r="AV1340" s="13" t="s">
        <v>76</v>
      </c>
      <c r="AW1340" s="13" t="s">
        <v>33</v>
      </c>
      <c r="AX1340" s="13" t="s">
        <v>71</v>
      </c>
      <c r="AY1340" s="210" t="s">
        <v>208</v>
      </c>
    </row>
    <row r="1341" spans="2:51" s="14" customFormat="1" ht="11.25">
      <c r="B1341" s="211"/>
      <c r="C1341" s="212"/>
      <c r="D1341" s="194" t="s">
        <v>221</v>
      </c>
      <c r="E1341" s="213" t="s">
        <v>18</v>
      </c>
      <c r="F1341" s="214" t="s">
        <v>2230</v>
      </c>
      <c r="G1341" s="212"/>
      <c r="H1341" s="215">
        <v>2.88</v>
      </c>
      <c r="I1341" s="216"/>
      <c r="J1341" s="212"/>
      <c r="K1341" s="212"/>
      <c r="L1341" s="217"/>
      <c r="M1341" s="218"/>
      <c r="N1341" s="219"/>
      <c r="O1341" s="219"/>
      <c r="P1341" s="219"/>
      <c r="Q1341" s="219"/>
      <c r="R1341" s="219"/>
      <c r="S1341" s="219"/>
      <c r="T1341" s="219"/>
      <c r="U1341" s="220"/>
      <c r="AT1341" s="221" t="s">
        <v>221</v>
      </c>
      <c r="AU1341" s="221" t="s">
        <v>80</v>
      </c>
      <c r="AV1341" s="14" t="s">
        <v>80</v>
      </c>
      <c r="AW1341" s="14" t="s">
        <v>33</v>
      </c>
      <c r="AX1341" s="14" t="s">
        <v>71</v>
      </c>
      <c r="AY1341" s="221" t="s">
        <v>208</v>
      </c>
    </row>
    <row r="1342" spans="2:51" s="13" customFormat="1" ht="11.25">
      <c r="B1342" s="201"/>
      <c r="C1342" s="202"/>
      <c r="D1342" s="194" t="s">
        <v>221</v>
      </c>
      <c r="E1342" s="203" t="s">
        <v>18</v>
      </c>
      <c r="F1342" s="204" t="s">
        <v>942</v>
      </c>
      <c r="G1342" s="202"/>
      <c r="H1342" s="203" t="s">
        <v>18</v>
      </c>
      <c r="I1342" s="205"/>
      <c r="J1342" s="202"/>
      <c r="K1342" s="202"/>
      <c r="L1342" s="206"/>
      <c r="M1342" s="207"/>
      <c r="N1342" s="208"/>
      <c r="O1342" s="208"/>
      <c r="P1342" s="208"/>
      <c r="Q1342" s="208"/>
      <c r="R1342" s="208"/>
      <c r="S1342" s="208"/>
      <c r="T1342" s="208"/>
      <c r="U1342" s="209"/>
      <c r="AT1342" s="210" t="s">
        <v>221</v>
      </c>
      <c r="AU1342" s="210" t="s">
        <v>80</v>
      </c>
      <c r="AV1342" s="13" t="s">
        <v>76</v>
      </c>
      <c r="AW1342" s="13" t="s">
        <v>33</v>
      </c>
      <c r="AX1342" s="13" t="s">
        <v>71</v>
      </c>
      <c r="AY1342" s="210" t="s">
        <v>208</v>
      </c>
    </row>
    <row r="1343" spans="2:51" s="14" customFormat="1" ht="11.25">
      <c r="B1343" s="211"/>
      <c r="C1343" s="212"/>
      <c r="D1343" s="194" t="s">
        <v>221</v>
      </c>
      <c r="E1343" s="213" t="s">
        <v>18</v>
      </c>
      <c r="F1343" s="214" t="s">
        <v>2231</v>
      </c>
      <c r="G1343" s="212"/>
      <c r="H1343" s="215">
        <v>4.07</v>
      </c>
      <c r="I1343" s="216"/>
      <c r="J1343" s="212"/>
      <c r="K1343" s="212"/>
      <c r="L1343" s="217"/>
      <c r="M1343" s="218"/>
      <c r="N1343" s="219"/>
      <c r="O1343" s="219"/>
      <c r="P1343" s="219"/>
      <c r="Q1343" s="219"/>
      <c r="R1343" s="219"/>
      <c r="S1343" s="219"/>
      <c r="T1343" s="219"/>
      <c r="U1343" s="220"/>
      <c r="AT1343" s="221" t="s">
        <v>221</v>
      </c>
      <c r="AU1343" s="221" t="s">
        <v>80</v>
      </c>
      <c r="AV1343" s="14" t="s">
        <v>80</v>
      </c>
      <c r="AW1343" s="14" t="s">
        <v>33</v>
      </c>
      <c r="AX1343" s="14" t="s">
        <v>71</v>
      </c>
      <c r="AY1343" s="221" t="s">
        <v>208</v>
      </c>
    </row>
    <row r="1344" spans="2:51" s="13" customFormat="1" ht="11.25">
      <c r="B1344" s="201"/>
      <c r="C1344" s="202"/>
      <c r="D1344" s="194" t="s">
        <v>221</v>
      </c>
      <c r="E1344" s="203" t="s">
        <v>18</v>
      </c>
      <c r="F1344" s="204" t="s">
        <v>520</v>
      </c>
      <c r="G1344" s="202"/>
      <c r="H1344" s="203" t="s">
        <v>18</v>
      </c>
      <c r="I1344" s="205"/>
      <c r="J1344" s="202"/>
      <c r="K1344" s="202"/>
      <c r="L1344" s="206"/>
      <c r="M1344" s="207"/>
      <c r="N1344" s="208"/>
      <c r="O1344" s="208"/>
      <c r="P1344" s="208"/>
      <c r="Q1344" s="208"/>
      <c r="R1344" s="208"/>
      <c r="S1344" s="208"/>
      <c r="T1344" s="208"/>
      <c r="U1344" s="209"/>
      <c r="AT1344" s="210" t="s">
        <v>221</v>
      </c>
      <c r="AU1344" s="210" t="s">
        <v>80</v>
      </c>
      <c r="AV1344" s="13" t="s">
        <v>76</v>
      </c>
      <c r="AW1344" s="13" t="s">
        <v>33</v>
      </c>
      <c r="AX1344" s="13" t="s">
        <v>71</v>
      </c>
      <c r="AY1344" s="210" t="s">
        <v>208</v>
      </c>
    </row>
    <row r="1345" spans="1:65" s="14" customFormat="1" ht="11.25">
      <c r="B1345" s="211"/>
      <c r="C1345" s="212"/>
      <c r="D1345" s="194" t="s">
        <v>221</v>
      </c>
      <c r="E1345" s="213" t="s">
        <v>18</v>
      </c>
      <c r="F1345" s="214" t="s">
        <v>2232</v>
      </c>
      <c r="G1345" s="212"/>
      <c r="H1345" s="215">
        <v>3.85</v>
      </c>
      <c r="I1345" s="216"/>
      <c r="J1345" s="212"/>
      <c r="K1345" s="212"/>
      <c r="L1345" s="217"/>
      <c r="M1345" s="218"/>
      <c r="N1345" s="219"/>
      <c r="O1345" s="219"/>
      <c r="P1345" s="219"/>
      <c r="Q1345" s="219"/>
      <c r="R1345" s="219"/>
      <c r="S1345" s="219"/>
      <c r="T1345" s="219"/>
      <c r="U1345" s="220"/>
      <c r="AT1345" s="221" t="s">
        <v>221</v>
      </c>
      <c r="AU1345" s="221" t="s">
        <v>80</v>
      </c>
      <c r="AV1345" s="14" t="s">
        <v>80</v>
      </c>
      <c r="AW1345" s="14" t="s">
        <v>33</v>
      </c>
      <c r="AX1345" s="14" t="s">
        <v>71</v>
      </c>
      <c r="AY1345" s="221" t="s">
        <v>208</v>
      </c>
    </row>
    <row r="1346" spans="1:65" s="13" customFormat="1" ht="11.25">
      <c r="B1346" s="201"/>
      <c r="C1346" s="202"/>
      <c r="D1346" s="194" t="s">
        <v>221</v>
      </c>
      <c r="E1346" s="203" t="s">
        <v>18</v>
      </c>
      <c r="F1346" s="204" t="s">
        <v>2233</v>
      </c>
      <c r="G1346" s="202"/>
      <c r="H1346" s="203" t="s">
        <v>18</v>
      </c>
      <c r="I1346" s="205"/>
      <c r="J1346" s="202"/>
      <c r="K1346" s="202"/>
      <c r="L1346" s="206"/>
      <c r="M1346" s="207"/>
      <c r="N1346" s="208"/>
      <c r="O1346" s="208"/>
      <c r="P1346" s="208"/>
      <c r="Q1346" s="208"/>
      <c r="R1346" s="208"/>
      <c r="S1346" s="208"/>
      <c r="T1346" s="208"/>
      <c r="U1346" s="209"/>
      <c r="AT1346" s="210" t="s">
        <v>221</v>
      </c>
      <c r="AU1346" s="210" t="s">
        <v>80</v>
      </c>
      <c r="AV1346" s="13" t="s">
        <v>76</v>
      </c>
      <c r="AW1346" s="13" t="s">
        <v>33</v>
      </c>
      <c r="AX1346" s="13" t="s">
        <v>71</v>
      </c>
      <c r="AY1346" s="210" t="s">
        <v>208</v>
      </c>
    </row>
    <row r="1347" spans="1:65" s="14" customFormat="1" ht="11.25">
      <c r="B1347" s="211"/>
      <c r="C1347" s="212"/>
      <c r="D1347" s="194" t="s">
        <v>221</v>
      </c>
      <c r="E1347" s="213" t="s">
        <v>18</v>
      </c>
      <c r="F1347" s="214" t="s">
        <v>2234</v>
      </c>
      <c r="G1347" s="212"/>
      <c r="H1347" s="215">
        <v>10.4</v>
      </c>
      <c r="I1347" s="216"/>
      <c r="J1347" s="212"/>
      <c r="K1347" s="212"/>
      <c r="L1347" s="217"/>
      <c r="M1347" s="218"/>
      <c r="N1347" s="219"/>
      <c r="O1347" s="219"/>
      <c r="P1347" s="219"/>
      <c r="Q1347" s="219"/>
      <c r="R1347" s="219"/>
      <c r="S1347" s="219"/>
      <c r="T1347" s="219"/>
      <c r="U1347" s="220"/>
      <c r="AT1347" s="221" t="s">
        <v>221</v>
      </c>
      <c r="AU1347" s="221" t="s">
        <v>80</v>
      </c>
      <c r="AV1347" s="14" t="s">
        <v>80</v>
      </c>
      <c r="AW1347" s="14" t="s">
        <v>33</v>
      </c>
      <c r="AX1347" s="14" t="s">
        <v>71</v>
      </c>
      <c r="AY1347" s="221" t="s">
        <v>208</v>
      </c>
    </row>
    <row r="1348" spans="1:65" s="13" customFormat="1" ht="11.25">
      <c r="B1348" s="201"/>
      <c r="C1348" s="202"/>
      <c r="D1348" s="194" t="s">
        <v>221</v>
      </c>
      <c r="E1348" s="203" t="s">
        <v>18</v>
      </c>
      <c r="F1348" s="204" t="s">
        <v>523</v>
      </c>
      <c r="G1348" s="202"/>
      <c r="H1348" s="203" t="s">
        <v>18</v>
      </c>
      <c r="I1348" s="205"/>
      <c r="J1348" s="202"/>
      <c r="K1348" s="202"/>
      <c r="L1348" s="206"/>
      <c r="M1348" s="207"/>
      <c r="N1348" s="208"/>
      <c r="O1348" s="208"/>
      <c r="P1348" s="208"/>
      <c r="Q1348" s="208"/>
      <c r="R1348" s="208"/>
      <c r="S1348" s="208"/>
      <c r="T1348" s="208"/>
      <c r="U1348" s="209"/>
      <c r="AT1348" s="210" t="s">
        <v>221</v>
      </c>
      <c r="AU1348" s="210" t="s">
        <v>80</v>
      </c>
      <c r="AV1348" s="13" t="s">
        <v>76</v>
      </c>
      <c r="AW1348" s="13" t="s">
        <v>33</v>
      </c>
      <c r="AX1348" s="13" t="s">
        <v>71</v>
      </c>
      <c r="AY1348" s="210" t="s">
        <v>208</v>
      </c>
    </row>
    <row r="1349" spans="1:65" s="14" customFormat="1" ht="11.25">
      <c r="B1349" s="211"/>
      <c r="C1349" s="212"/>
      <c r="D1349" s="194" t="s">
        <v>221</v>
      </c>
      <c r="E1349" s="213" t="s">
        <v>18</v>
      </c>
      <c r="F1349" s="214" t="s">
        <v>2235</v>
      </c>
      <c r="G1349" s="212"/>
      <c r="H1349" s="215">
        <v>12.84</v>
      </c>
      <c r="I1349" s="216"/>
      <c r="J1349" s="212"/>
      <c r="K1349" s="212"/>
      <c r="L1349" s="217"/>
      <c r="M1349" s="218"/>
      <c r="N1349" s="219"/>
      <c r="O1349" s="219"/>
      <c r="P1349" s="219"/>
      <c r="Q1349" s="219"/>
      <c r="R1349" s="219"/>
      <c r="S1349" s="219"/>
      <c r="T1349" s="219"/>
      <c r="U1349" s="220"/>
      <c r="AT1349" s="221" t="s">
        <v>221</v>
      </c>
      <c r="AU1349" s="221" t="s">
        <v>80</v>
      </c>
      <c r="AV1349" s="14" t="s">
        <v>80</v>
      </c>
      <c r="AW1349" s="14" t="s">
        <v>33</v>
      </c>
      <c r="AX1349" s="14" t="s">
        <v>71</v>
      </c>
      <c r="AY1349" s="221" t="s">
        <v>208</v>
      </c>
    </row>
    <row r="1350" spans="1:65" s="16" customFormat="1" ht="11.25">
      <c r="B1350" s="233"/>
      <c r="C1350" s="234"/>
      <c r="D1350" s="194" t="s">
        <v>221</v>
      </c>
      <c r="E1350" s="235" t="s">
        <v>18</v>
      </c>
      <c r="F1350" s="236" t="s">
        <v>247</v>
      </c>
      <c r="G1350" s="234"/>
      <c r="H1350" s="237">
        <v>98.02</v>
      </c>
      <c r="I1350" s="238"/>
      <c r="J1350" s="234"/>
      <c r="K1350" s="234"/>
      <c r="L1350" s="239"/>
      <c r="M1350" s="240"/>
      <c r="N1350" s="241"/>
      <c r="O1350" s="241"/>
      <c r="P1350" s="241"/>
      <c r="Q1350" s="241"/>
      <c r="R1350" s="241"/>
      <c r="S1350" s="241"/>
      <c r="T1350" s="241"/>
      <c r="U1350" s="242"/>
      <c r="AT1350" s="243" t="s">
        <v>221</v>
      </c>
      <c r="AU1350" s="243" t="s">
        <v>80</v>
      </c>
      <c r="AV1350" s="16" t="s">
        <v>89</v>
      </c>
      <c r="AW1350" s="16" t="s">
        <v>33</v>
      </c>
      <c r="AX1350" s="16" t="s">
        <v>76</v>
      </c>
      <c r="AY1350" s="243" t="s">
        <v>208</v>
      </c>
    </row>
    <row r="1351" spans="1:65" s="2" customFormat="1" ht="16.5" customHeight="1">
      <c r="A1351" s="38"/>
      <c r="B1351" s="39"/>
      <c r="C1351" s="182" t="s">
        <v>2236</v>
      </c>
      <c r="D1351" s="182" t="s">
        <v>212</v>
      </c>
      <c r="E1351" s="183" t="s">
        <v>2237</v>
      </c>
      <c r="F1351" s="184" t="s">
        <v>2238</v>
      </c>
      <c r="G1351" s="185" t="s">
        <v>402</v>
      </c>
      <c r="H1351" s="186">
        <v>46</v>
      </c>
      <c r="I1351" s="187"/>
      <c r="J1351" s="186">
        <f>ROUND(I1351*H1351,2)</f>
        <v>0</v>
      </c>
      <c r="K1351" s="184" t="s">
        <v>215</v>
      </c>
      <c r="L1351" s="43"/>
      <c r="M1351" s="188" t="s">
        <v>18</v>
      </c>
      <c r="N1351" s="189" t="s">
        <v>42</v>
      </c>
      <c r="O1351" s="68"/>
      <c r="P1351" s="190">
        <f>O1351*H1351</f>
        <v>0</v>
      </c>
      <c r="Q1351" s="190">
        <v>2.1000000000000001E-4</v>
      </c>
      <c r="R1351" s="190">
        <f>Q1351*H1351</f>
        <v>9.6600000000000002E-3</v>
      </c>
      <c r="S1351" s="190">
        <v>0</v>
      </c>
      <c r="T1351" s="190">
        <f>S1351*H1351</f>
        <v>0</v>
      </c>
      <c r="U1351" s="191" t="s">
        <v>18</v>
      </c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R1351" s="192" t="s">
        <v>343</v>
      </c>
      <c r="AT1351" s="192" t="s">
        <v>212</v>
      </c>
      <c r="AU1351" s="192" t="s">
        <v>80</v>
      </c>
      <c r="AY1351" s="21" t="s">
        <v>208</v>
      </c>
      <c r="BE1351" s="193">
        <f>IF(N1351="základní",J1351,0)</f>
        <v>0</v>
      </c>
      <c r="BF1351" s="193">
        <f>IF(N1351="snížená",J1351,0)</f>
        <v>0</v>
      </c>
      <c r="BG1351" s="193">
        <f>IF(N1351="zákl. přenesená",J1351,0)</f>
        <v>0</v>
      </c>
      <c r="BH1351" s="193">
        <f>IF(N1351="sníž. přenesená",J1351,0)</f>
        <v>0</v>
      </c>
      <c r="BI1351" s="193">
        <f>IF(N1351="nulová",J1351,0)</f>
        <v>0</v>
      </c>
      <c r="BJ1351" s="21" t="s">
        <v>76</v>
      </c>
      <c r="BK1351" s="193">
        <f>ROUND(I1351*H1351,2)</f>
        <v>0</v>
      </c>
      <c r="BL1351" s="21" t="s">
        <v>343</v>
      </c>
      <c r="BM1351" s="192" t="s">
        <v>2239</v>
      </c>
    </row>
    <row r="1352" spans="1:65" s="2" customFormat="1" ht="11.25">
      <c r="A1352" s="38"/>
      <c r="B1352" s="39"/>
      <c r="C1352" s="40"/>
      <c r="D1352" s="194" t="s">
        <v>217</v>
      </c>
      <c r="E1352" s="40"/>
      <c r="F1352" s="195" t="s">
        <v>2240</v>
      </c>
      <c r="G1352" s="40"/>
      <c r="H1352" s="40"/>
      <c r="I1352" s="196"/>
      <c r="J1352" s="40"/>
      <c r="K1352" s="40"/>
      <c r="L1352" s="43"/>
      <c r="M1352" s="197"/>
      <c r="N1352" s="198"/>
      <c r="O1352" s="68"/>
      <c r="P1352" s="68"/>
      <c r="Q1352" s="68"/>
      <c r="R1352" s="68"/>
      <c r="S1352" s="68"/>
      <c r="T1352" s="68"/>
      <c r="U1352" s="69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T1352" s="21" t="s">
        <v>217</v>
      </c>
      <c r="AU1352" s="21" t="s">
        <v>80</v>
      </c>
    </row>
    <row r="1353" spans="1:65" s="2" customFormat="1" ht="11.25">
      <c r="A1353" s="38"/>
      <c r="B1353" s="39"/>
      <c r="C1353" s="40"/>
      <c r="D1353" s="199" t="s">
        <v>219</v>
      </c>
      <c r="E1353" s="40"/>
      <c r="F1353" s="200" t="s">
        <v>2241</v>
      </c>
      <c r="G1353" s="40"/>
      <c r="H1353" s="40"/>
      <c r="I1353" s="196"/>
      <c r="J1353" s="40"/>
      <c r="K1353" s="40"/>
      <c r="L1353" s="43"/>
      <c r="M1353" s="197"/>
      <c r="N1353" s="198"/>
      <c r="O1353" s="68"/>
      <c r="P1353" s="68"/>
      <c r="Q1353" s="68"/>
      <c r="R1353" s="68"/>
      <c r="S1353" s="68"/>
      <c r="T1353" s="68"/>
      <c r="U1353" s="69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T1353" s="21" t="s">
        <v>219</v>
      </c>
      <c r="AU1353" s="21" t="s">
        <v>80</v>
      </c>
    </row>
    <row r="1354" spans="1:65" s="13" customFormat="1" ht="11.25">
      <c r="B1354" s="201"/>
      <c r="C1354" s="202"/>
      <c r="D1354" s="194" t="s">
        <v>221</v>
      </c>
      <c r="E1354" s="203" t="s">
        <v>18</v>
      </c>
      <c r="F1354" s="204" t="s">
        <v>474</v>
      </c>
      <c r="G1354" s="202"/>
      <c r="H1354" s="203" t="s">
        <v>18</v>
      </c>
      <c r="I1354" s="205"/>
      <c r="J1354" s="202"/>
      <c r="K1354" s="202"/>
      <c r="L1354" s="206"/>
      <c r="M1354" s="207"/>
      <c r="N1354" s="208"/>
      <c r="O1354" s="208"/>
      <c r="P1354" s="208"/>
      <c r="Q1354" s="208"/>
      <c r="R1354" s="208"/>
      <c r="S1354" s="208"/>
      <c r="T1354" s="208"/>
      <c r="U1354" s="209"/>
      <c r="AT1354" s="210" t="s">
        <v>221</v>
      </c>
      <c r="AU1354" s="210" t="s">
        <v>80</v>
      </c>
      <c r="AV1354" s="13" t="s">
        <v>76</v>
      </c>
      <c r="AW1354" s="13" t="s">
        <v>33</v>
      </c>
      <c r="AX1354" s="13" t="s">
        <v>71</v>
      </c>
      <c r="AY1354" s="210" t="s">
        <v>208</v>
      </c>
    </row>
    <row r="1355" spans="1:65" s="14" customFormat="1" ht="11.25">
      <c r="B1355" s="211"/>
      <c r="C1355" s="212"/>
      <c r="D1355" s="194" t="s">
        <v>221</v>
      </c>
      <c r="E1355" s="213" t="s">
        <v>18</v>
      </c>
      <c r="F1355" s="214" t="s">
        <v>552</v>
      </c>
      <c r="G1355" s="212"/>
      <c r="H1355" s="215">
        <v>33</v>
      </c>
      <c r="I1355" s="216"/>
      <c r="J1355" s="212"/>
      <c r="K1355" s="212"/>
      <c r="L1355" s="217"/>
      <c r="M1355" s="218"/>
      <c r="N1355" s="219"/>
      <c r="O1355" s="219"/>
      <c r="P1355" s="219"/>
      <c r="Q1355" s="219"/>
      <c r="R1355" s="219"/>
      <c r="S1355" s="219"/>
      <c r="T1355" s="219"/>
      <c r="U1355" s="220"/>
      <c r="AT1355" s="221" t="s">
        <v>221</v>
      </c>
      <c r="AU1355" s="221" t="s">
        <v>80</v>
      </c>
      <c r="AV1355" s="14" t="s">
        <v>80</v>
      </c>
      <c r="AW1355" s="14" t="s">
        <v>33</v>
      </c>
      <c r="AX1355" s="14" t="s">
        <v>71</v>
      </c>
      <c r="AY1355" s="221" t="s">
        <v>208</v>
      </c>
    </row>
    <row r="1356" spans="1:65" s="13" customFormat="1" ht="11.25">
      <c r="B1356" s="201"/>
      <c r="C1356" s="202"/>
      <c r="D1356" s="194" t="s">
        <v>221</v>
      </c>
      <c r="E1356" s="203" t="s">
        <v>18</v>
      </c>
      <c r="F1356" s="204" t="s">
        <v>514</v>
      </c>
      <c r="G1356" s="202"/>
      <c r="H1356" s="203" t="s">
        <v>18</v>
      </c>
      <c r="I1356" s="205"/>
      <c r="J1356" s="202"/>
      <c r="K1356" s="202"/>
      <c r="L1356" s="206"/>
      <c r="M1356" s="207"/>
      <c r="N1356" s="208"/>
      <c r="O1356" s="208"/>
      <c r="P1356" s="208"/>
      <c r="Q1356" s="208"/>
      <c r="R1356" s="208"/>
      <c r="S1356" s="208"/>
      <c r="T1356" s="208"/>
      <c r="U1356" s="209"/>
      <c r="AT1356" s="210" t="s">
        <v>221</v>
      </c>
      <c r="AU1356" s="210" t="s">
        <v>80</v>
      </c>
      <c r="AV1356" s="13" t="s">
        <v>76</v>
      </c>
      <c r="AW1356" s="13" t="s">
        <v>33</v>
      </c>
      <c r="AX1356" s="13" t="s">
        <v>71</v>
      </c>
      <c r="AY1356" s="210" t="s">
        <v>208</v>
      </c>
    </row>
    <row r="1357" spans="1:65" s="14" customFormat="1" ht="11.25">
      <c r="B1357" s="211"/>
      <c r="C1357" s="212"/>
      <c r="D1357" s="194" t="s">
        <v>221</v>
      </c>
      <c r="E1357" s="213" t="s">
        <v>18</v>
      </c>
      <c r="F1357" s="214" t="s">
        <v>89</v>
      </c>
      <c r="G1357" s="212"/>
      <c r="H1357" s="215">
        <v>4</v>
      </c>
      <c r="I1357" s="216"/>
      <c r="J1357" s="212"/>
      <c r="K1357" s="212"/>
      <c r="L1357" s="217"/>
      <c r="M1357" s="218"/>
      <c r="N1357" s="219"/>
      <c r="O1357" s="219"/>
      <c r="P1357" s="219"/>
      <c r="Q1357" s="219"/>
      <c r="R1357" s="219"/>
      <c r="S1357" s="219"/>
      <c r="T1357" s="219"/>
      <c r="U1357" s="220"/>
      <c r="AT1357" s="221" t="s">
        <v>221</v>
      </c>
      <c r="AU1357" s="221" t="s">
        <v>80</v>
      </c>
      <c r="AV1357" s="14" t="s">
        <v>80</v>
      </c>
      <c r="AW1357" s="14" t="s">
        <v>33</v>
      </c>
      <c r="AX1357" s="14" t="s">
        <v>71</v>
      </c>
      <c r="AY1357" s="221" t="s">
        <v>208</v>
      </c>
    </row>
    <row r="1358" spans="1:65" s="13" customFormat="1" ht="11.25">
      <c r="B1358" s="201"/>
      <c r="C1358" s="202"/>
      <c r="D1358" s="194" t="s">
        <v>221</v>
      </c>
      <c r="E1358" s="203" t="s">
        <v>18</v>
      </c>
      <c r="F1358" s="204" t="s">
        <v>520</v>
      </c>
      <c r="G1358" s="202"/>
      <c r="H1358" s="203" t="s">
        <v>18</v>
      </c>
      <c r="I1358" s="205"/>
      <c r="J1358" s="202"/>
      <c r="K1358" s="202"/>
      <c r="L1358" s="206"/>
      <c r="M1358" s="207"/>
      <c r="N1358" s="208"/>
      <c r="O1358" s="208"/>
      <c r="P1358" s="208"/>
      <c r="Q1358" s="208"/>
      <c r="R1358" s="208"/>
      <c r="S1358" s="208"/>
      <c r="T1358" s="208"/>
      <c r="U1358" s="209"/>
      <c r="AT1358" s="210" t="s">
        <v>221</v>
      </c>
      <c r="AU1358" s="210" t="s">
        <v>80</v>
      </c>
      <c r="AV1358" s="13" t="s">
        <v>76</v>
      </c>
      <c r="AW1358" s="13" t="s">
        <v>33</v>
      </c>
      <c r="AX1358" s="13" t="s">
        <v>71</v>
      </c>
      <c r="AY1358" s="210" t="s">
        <v>208</v>
      </c>
    </row>
    <row r="1359" spans="1:65" s="14" customFormat="1" ht="11.25">
      <c r="B1359" s="211"/>
      <c r="C1359" s="212"/>
      <c r="D1359" s="194" t="s">
        <v>221</v>
      </c>
      <c r="E1359" s="213" t="s">
        <v>18</v>
      </c>
      <c r="F1359" s="214" t="s">
        <v>89</v>
      </c>
      <c r="G1359" s="212"/>
      <c r="H1359" s="215">
        <v>4</v>
      </c>
      <c r="I1359" s="216"/>
      <c r="J1359" s="212"/>
      <c r="K1359" s="212"/>
      <c r="L1359" s="217"/>
      <c r="M1359" s="218"/>
      <c r="N1359" s="219"/>
      <c r="O1359" s="219"/>
      <c r="P1359" s="219"/>
      <c r="Q1359" s="219"/>
      <c r="R1359" s="219"/>
      <c r="S1359" s="219"/>
      <c r="T1359" s="219"/>
      <c r="U1359" s="220"/>
      <c r="AT1359" s="221" t="s">
        <v>221</v>
      </c>
      <c r="AU1359" s="221" t="s">
        <v>80</v>
      </c>
      <c r="AV1359" s="14" t="s">
        <v>80</v>
      </c>
      <c r="AW1359" s="14" t="s">
        <v>33</v>
      </c>
      <c r="AX1359" s="14" t="s">
        <v>71</v>
      </c>
      <c r="AY1359" s="221" t="s">
        <v>208</v>
      </c>
    </row>
    <row r="1360" spans="1:65" s="13" customFormat="1" ht="11.25">
      <c r="B1360" s="201"/>
      <c r="C1360" s="202"/>
      <c r="D1360" s="194" t="s">
        <v>221</v>
      </c>
      <c r="E1360" s="203" t="s">
        <v>18</v>
      </c>
      <c r="F1360" s="204" t="s">
        <v>523</v>
      </c>
      <c r="G1360" s="202"/>
      <c r="H1360" s="203" t="s">
        <v>18</v>
      </c>
      <c r="I1360" s="205"/>
      <c r="J1360" s="202"/>
      <c r="K1360" s="202"/>
      <c r="L1360" s="206"/>
      <c r="M1360" s="207"/>
      <c r="N1360" s="208"/>
      <c r="O1360" s="208"/>
      <c r="P1360" s="208"/>
      <c r="Q1360" s="208"/>
      <c r="R1360" s="208"/>
      <c r="S1360" s="208"/>
      <c r="T1360" s="208"/>
      <c r="U1360" s="209"/>
      <c r="AT1360" s="210" t="s">
        <v>221</v>
      </c>
      <c r="AU1360" s="210" t="s">
        <v>80</v>
      </c>
      <c r="AV1360" s="13" t="s">
        <v>76</v>
      </c>
      <c r="AW1360" s="13" t="s">
        <v>33</v>
      </c>
      <c r="AX1360" s="13" t="s">
        <v>71</v>
      </c>
      <c r="AY1360" s="210" t="s">
        <v>208</v>
      </c>
    </row>
    <row r="1361" spans="1:65" s="14" customFormat="1" ht="11.25">
      <c r="B1361" s="211"/>
      <c r="C1361" s="212"/>
      <c r="D1361" s="194" t="s">
        <v>221</v>
      </c>
      <c r="E1361" s="213" t="s">
        <v>18</v>
      </c>
      <c r="F1361" s="214" t="s">
        <v>94</v>
      </c>
      <c r="G1361" s="212"/>
      <c r="H1361" s="215">
        <v>5</v>
      </c>
      <c r="I1361" s="216"/>
      <c r="J1361" s="212"/>
      <c r="K1361" s="212"/>
      <c r="L1361" s="217"/>
      <c r="M1361" s="218"/>
      <c r="N1361" s="219"/>
      <c r="O1361" s="219"/>
      <c r="P1361" s="219"/>
      <c r="Q1361" s="219"/>
      <c r="R1361" s="219"/>
      <c r="S1361" s="219"/>
      <c r="T1361" s="219"/>
      <c r="U1361" s="220"/>
      <c r="AT1361" s="221" t="s">
        <v>221</v>
      </c>
      <c r="AU1361" s="221" t="s">
        <v>80</v>
      </c>
      <c r="AV1361" s="14" t="s">
        <v>80</v>
      </c>
      <c r="AW1361" s="14" t="s">
        <v>33</v>
      </c>
      <c r="AX1361" s="14" t="s">
        <v>71</v>
      </c>
      <c r="AY1361" s="221" t="s">
        <v>208</v>
      </c>
    </row>
    <row r="1362" spans="1:65" s="2" customFormat="1" ht="16.5" customHeight="1">
      <c r="A1362" s="38"/>
      <c r="B1362" s="39"/>
      <c r="C1362" s="182" t="s">
        <v>2242</v>
      </c>
      <c r="D1362" s="182" t="s">
        <v>212</v>
      </c>
      <c r="E1362" s="183" t="s">
        <v>2243</v>
      </c>
      <c r="F1362" s="184" t="s">
        <v>2244</v>
      </c>
      <c r="G1362" s="185" t="s">
        <v>402</v>
      </c>
      <c r="H1362" s="186">
        <v>4</v>
      </c>
      <c r="I1362" s="187"/>
      <c r="J1362" s="186">
        <f>ROUND(I1362*H1362,2)</f>
        <v>0</v>
      </c>
      <c r="K1362" s="184" t="s">
        <v>215</v>
      </c>
      <c r="L1362" s="43"/>
      <c r="M1362" s="188" t="s">
        <v>18</v>
      </c>
      <c r="N1362" s="189" t="s">
        <v>42</v>
      </c>
      <c r="O1362" s="68"/>
      <c r="P1362" s="190">
        <f>O1362*H1362</f>
        <v>0</v>
      </c>
      <c r="Q1362" s="190">
        <v>2.0000000000000001E-4</v>
      </c>
      <c r="R1362" s="190">
        <f>Q1362*H1362</f>
        <v>8.0000000000000004E-4</v>
      </c>
      <c r="S1362" s="190">
        <v>0</v>
      </c>
      <c r="T1362" s="190">
        <f>S1362*H1362</f>
        <v>0</v>
      </c>
      <c r="U1362" s="191" t="s">
        <v>18</v>
      </c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R1362" s="192" t="s">
        <v>343</v>
      </c>
      <c r="AT1362" s="192" t="s">
        <v>212</v>
      </c>
      <c r="AU1362" s="192" t="s">
        <v>80</v>
      </c>
      <c r="AY1362" s="21" t="s">
        <v>208</v>
      </c>
      <c r="BE1362" s="193">
        <f>IF(N1362="základní",J1362,0)</f>
        <v>0</v>
      </c>
      <c r="BF1362" s="193">
        <f>IF(N1362="snížená",J1362,0)</f>
        <v>0</v>
      </c>
      <c r="BG1362" s="193">
        <f>IF(N1362="zákl. přenesená",J1362,0)</f>
        <v>0</v>
      </c>
      <c r="BH1362" s="193">
        <f>IF(N1362="sníž. přenesená",J1362,0)</f>
        <v>0</v>
      </c>
      <c r="BI1362" s="193">
        <f>IF(N1362="nulová",J1362,0)</f>
        <v>0</v>
      </c>
      <c r="BJ1362" s="21" t="s">
        <v>76</v>
      </c>
      <c r="BK1362" s="193">
        <f>ROUND(I1362*H1362,2)</f>
        <v>0</v>
      </c>
      <c r="BL1362" s="21" t="s">
        <v>343</v>
      </c>
      <c r="BM1362" s="192" t="s">
        <v>2245</v>
      </c>
    </row>
    <row r="1363" spans="1:65" s="2" customFormat="1" ht="11.25">
      <c r="A1363" s="38"/>
      <c r="B1363" s="39"/>
      <c r="C1363" s="40"/>
      <c r="D1363" s="194" t="s">
        <v>217</v>
      </c>
      <c r="E1363" s="40"/>
      <c r="F1363" s="195" t="s">
        <v>2246</v>
      </c>
      <c r="G1363" s="40"/>
      <c r="H1363" s="40"/>
      <c r="I1363" s="196"/>
      <c r="J1363" s="40"/>
      <c r="K1363" s="40"/>
      <c r="L1363" s="43"/>
      <c r="M1363" s="197"/>
      <c r="N1363" s="198"/>
      <c r="O1363" s="68"/>
      <c r="P1363" s="68"/>
      <c r="Q1363" s="68"/>
      <c r="R1363" s="68"/>
      <c r="S1363" s="68"/>
      <c r="T1363" s="68"/>
      <c r="U1363" s="69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T1363" s="21" t="s">
        <v>217</v>
      </c>
      <c r="AU1363" s="21" t="s">
        <v>80</v>
      </c>
    </row>
    <row r="1364" spans="1:65" s="2" customFormat="1" ht="11.25">
      <c r="A1364" s="38"/>
      <c r="B1364" s="39"/>
      <c r="C1364" s="40"/>
      <c r="D1364" s="199" t="s">
        <v>219</v>
      </c>
      <c r="E1364" s="40"/>
      <c r="F1364" s="200" t="s">
        <v>2247</v>
      </c>
      <c r="G1364" s="40"/>
      <c r="H1364" s="40"/>
      <c r="I1364" s="196"/>
      <c r="J1364" s="40"/>
      <c r="K1364" s="40"/>
      <c r="L1364" s="43"/>
      <c r="M1364" s="197"/>
      <c r="N1364" s="198"/>
      <c r="O1364" s="68"/>
      <c r="P1364" s="68"/>
      <c r="Q1364" s="68"/>
      <c r="R1364" s="68"/>
      <c r="S1364" s="68"/>
      <c r="T1364" s="68"/>
      <c r="U1364" s="69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T1364" s="21" t="s">
        <v>219</v>
      </c>
      <c r="AU1364" s="21" t="s">
        <v>80</v>
      </c>
    </row>
    <row r="1365" spans="1:65" s="13" customFormat="1" ht="11.25">
      <c r="B1365" s="201"/>
      <c r="C1365" s="202"/>
      <c r="D1365" s="194" t="s">
        <v>221</v>
      </c>
      <c r="E1365" s="203" t="s">
        <v>18</v>
      </c>
      <c r="F1365" s="204" t="s">
        <v>474</v>
      </c>
      <c r="G1365" s="202"/>
      <c r="H1365" s="203" t="s">
        <v>18</v>
      </c>
      <c r="I1365" s="205"/>
      <c r="J1365" s="202"/>
      <c r="K1365" s="202"/>
      <c r="L1365" s="206"/>
      <c r="M1365" s="207"/>
      <c r="N1365" s="208"/>
      <c r="O1365" s="208"/>
      <c r="P1365" s="208"/>
      <c r="Q1365" s="208"/>
      <c r="R1365" s="208"/>
      <c r="S1365" s="208"/>
      <c r="T1365" s="208"/>
      <c r="U1365" s="209"/>
      <c r="AT1365" s="210" t="s">
        <v>221</v>
      </c>
      <c r="AU1365" s="210" t="s">
        <v>80</v>
      </c>
      <c r="AV1365" s="13" t="s">
        <v>76</v>
      </c>
      <c r="AW1365" s="13" t="s">
        <v>33</v>
      </c>
      <c r="AX1365" s="13" t="s">
        <v>71</v>
      </c>
      <c r="AY1365" s="210" t="s">
        <v>208</v>
      </c>
    </row>
    <row r="1366" spans="1:65" s="14" customFormat="1" ht="11.25">
      <c r="B1366" s="211"/>
      <c r="C1366" s="212"/>
      <c r="D1366" s="194" t="s">
        <v>221</v>
      </c>
      <c r="E1366" s="213" t="s">
        <v>18</v>
      </c>
      <c r="F1366" s="214" t="s">
        <v>83</v>
      </c>
      <c r="G1366" s="212"/>
      <c r="H1366" s="215">
        <v>3</v>
      </c>
      <c r="I1366" s="216"/>
      <c r="J1366" s="212"/>
      <c r="K1366" s="212"/>
      <c r="L1366" s="217"/>
      <c r="M1366" s="218"/>
      <c r="N1366" s="219"/>
      <c r="O1366" s="219"/>
      <c r="P1366" s="219"/>
      <c r="Q1366" s="219"/>
      <c r="R1366" s="219"/>
      <c r="S1366" s="219"/>
      <c r="T1366" s="219"/>
      <c r="U1366" s="220"/>
      <c r="AT1366" s="221" t="s">
        <v>221</v>
      </c>
      <c r="AU1366" s="221" t="s">
        <v>80</v>
      </c>
      <c r="AV1366" s="14" t="s">
        <v>80</v>
      </c>
      <c r="AW1366" s="14" t="s">
        <v>33</v>
      </c>
      <c r="AX1366" s="14" t="s">
        <v>71</v>
      </c>
      <c r="AY1366" s="221" t="s">
        <v>208</v>
      </c>
    </row>
    <row r="1367" spans="1:65" s="13" customFormat="1" ht="11.25">
      <c r="B1367" s="201"/>
      <c r="C1367" s="202"/>
      <c r="D1367" s="194" t="s">
        <v>221</v>
      </c>
      <c r="E1367" s="203" t="s">
        <v>18</v>
      </c>
      <c r="F1367" s="204" t="s">
        <v>523</v>
      </c>
      <c r="G1367" s="202"/>
      <c r="H1367" s="203" t="s">
        <v>18</v>
      </c>
      <c r="I1367" s="205"/>
      <c r="J1367" s="202"/>
      <c r="K1367" s="202"/>
      <c r="L1367" s="206"/>
      <c r="M1367" s="207"/>
      <c r="N1367" s="208"/>
      <c r="O1367" s="208"/>
      <c r="P1367" s="208"/>
      <c r="Q1367" s="208"/>
      <c r="R1367" s="208"/>
      <c r="S1367" s="208"/>
      <c r="T1367" s="208"/>
      <c r="U1367" s="209"/>
      <c r="AT1367" s="210" t="s">
        <v>221</v>
      </c>
      <c r="AU1367" s="210" t="s">
        <v>80</v>
      </c>
      <c r="AV1367" s="13" t="s">
        <v>76</v>
      </c>
      <c r="AW1367" s="13" t="s">
        <v>33</v>
      </c>
      <c r="AX1367" s="13" t="s">
        <v>71</v>
      </c>
      <c r="AY1367" s="210" t="s">
        <v>208</v>
      </c>
    </row>
    <row r="1368" spans="1:65" s="14" customFormat="1" ht="11.25">
      <c r="B1368" s="211"/>
      <c r="C1368" s="212"/>
      <c r="D1368" s="194" t="s">
        <v>221</v>
      </c>
      <c r="E1368" s="213" t="s">
        <v>18</v>
      </c>
      <c r="F1368" s="214" t="s">
        <v>76</v>
      </c>
      <c r="G1368" s="212"/>
      <c r="H1368" s="215">
        <v>1</v>
      </c>
      <c r="I1368" s="216"/>
      <c r="J1368" s="212"/>
      <c r="K1368" s="212"/>
      <c r="L1368" s="217"/>
      <c r="M1368" s="218"/>
      <c r="N1368" s="219"/>
      <c r="O1368" s="219"/>
      <c r="P1368" s="219"/>
      <c r="Q1368" s="219"/>
      <c r="R1368" s="219"/>
      <c r="S1368" s="219"/>
      <c r="T1368" s="219"/>
      <c r="U1368" s="220"/>
      <c r="AT1368" s="221" t="s">
        <v>221</v>
      </c>
      <c r="AU1368" s="221" t="s">
        <v>80</v>
      </c>
      <c r="AV1368" s="14" t="s">
        <v>80</v>
      </c>
      <c r="AW1368" s="14" t="s">
        <v>33</v>
      </c>
      <c r="AX1368" s="14" t="s">
        <v>71</v>
      </c>
      <c r="AY1368" s="221" t="s">
        <v>208</v>
      </c>
    </row>
    <row r="1369" spans="1:65" s="2" customFormat="1" ht="16.5" customHeight="1">
      <c r="A1369" s="38"/>
      <c r="B1369" s="39"/>
      <c r="C1369" s="182" t="s">
        <v>2248</v>
      </c>
      <c r="D1369" s="182" t="s">
        <v>212</v>
      </c>
      <c r="E1369" s="183" t="s">
        <v>2249</v>
      </c>
      <c r="F1369" s="184" t="s">
        <v>2250</v>
      </c>
      <c r="G1369" s="185" t="s">
        <v>402</v>
      </c>
      <c r="H1369" s="186">
        <v>5</v>
      </c>
      <c r="I1369" s="187"/>
      <c r="J1369" s="186">
        <f>ROUND(I1369*H1369,2)</f>
        <v>0</v>
      </c>
      <c r="K1369" s="184" t="s">
        <v>215</v>
      </c>
      <c r="L1369" s="43"/>
      <c r="M1369" s="188" t="s">
        <v>18</v>
      </c>
      <c r="N1369" s="189" t="s">
        <v>42</v>
      </c>
      <c r="O1369" s="68"/>
      <c r="P1369" s="190">
        <f>O1369*H1369</f>
        <v>0</v>
      </c>
      <c r="Q1369" s="190">
        <v>1.8000000000000001E-4</v>
      </c>
      <c r="R1369" s="190">
        <f>Q1369*H1369</f>
        <v>9.0000000000000008E-4</v>
      </c>
      <c r="S1369" s="190">
        <v>0</v>
      </c>
      <c r="T1369" s="190">
        <f>S1369*H1369</f>
        <v>0</v>
      </c>
      <c r="U1369" s="191" t="s">
        <v>18</v>
      </c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R1369" s="192" t="s">
        <v>343</v>
      </c>
      <c r="AT1369" s="192" t="s">
        <v>212</v>
      </c>
      <c r="AU1369" s="192" t="s">
        <v>80</v>
      </c>
      <c r="AY1369" s="21" t="s">
        <v>208</v>
      </c>
      <c r="BE1369" s="193">
        <f>IF(N1369="základní",J1369,0)</f>
        <v>0</v>
      </c>
      <c r="BF1369" s="193">
        <f>IF(N1369="snížená",J1369,0)</f>
        <v>0</v>
      </c>
      <c r="BG1369" s="193">
        <f>IF(N1369="zákl. přenesená",J1369,0)</f>
        <v>0</v>
      </c>
      <c r="BH1369" s="193">
        <f>IF(N1369="sníž. přenesená",J1369,0)</f>
        <v>0</v>
      </c>
      <c r="BI1369" s="193">
        <f>IF(N1369="nulová",J1369,0)</f>
        <v>0</v>
      </c>
      <c r="BJ1369" s="21" t="s">
        <v>76</v>
      </c>
      <c r="BK1369" s="193">
        <f>ROUND(I1369*H1369,2)</f>
        <v>0</v>
      </c>
      <c r="BL1369" s="21" t="s">
        <v>343</v>
      </c>
      <c r="BM1369" s="192" t="s">
        <v>2251</v>
      </c>
    </row>
    <row r="1370" spans="1:65" s="2" customFormat="1" ht="19.5">
      <c r="A1370" s="38"/>
      <c r="B1370" s="39"/>
      <c r="C1370" s="40"/>
      <c r="D1370" s="194" t="s">
        <v>217</v>
      </c>
      <c r="E1370" s="40"/>
      <c r="F1370" s="195" t="s">
        <v>2252</v>
      </c>
      <c r="G1370" s="40"/>
      <c r="H1370" s="40"/>
      <c r="I1370" s="196"/>
      <c r="J1370" s="40"/>
      <c r="K1370" s="40"/>
      <c r="L1370" s="43"/>
      <c r="M1370" s="197"/>
      <c r="N1370" s="198"/>
      <c r="O1370" s="68"/>
      <c r="P1370" s="68"/>
      <c r="Q1370" s="68"/>
      <c r="R1370" s="68"/>
      <c r="S1370" s="68"/>
      <c r="T1370" s="68"/>
      <c r="U1370" s="69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T1370" s="21" t="s">
        <v>217</v>
      </c>
      <c r="AU1370" s="21" t="s">
        <v>80</v>
      </c>
    </row>
    <row r="1371" spans="1:65" s="2" customFormat="1" ht="11.25">
      <c r="A1371" s="38"/>
      <c r="B1371" s="39"/>
      <c r="C1371" s="40"/>
      <c r="D1371" s="199" t="s">
        <v>219</v>
      </c>
      <c r="E1371" s="40"/>
      <c r="F1371" s="200" t="s">
        <v>2253</v>
      </c>
      <c r="G1371" s="40"/>
      <c r="H1371" s="40"/>
      <c r="I1371" s="196"/>
      <c r="J1371" s="40"/>
      <c r="K1371" s="40"/>
      <c r="L1371" s="43"/>
      <c r="M1371" s="197"/>
      <c r="N1371" s="198"/>
      <c r="O1371" s="68"/>
      <c r="P1371" s="68"/>
      <c r="Q1371" s="68"/>
      <c r="R1371" s="68"/>
      <c r="S1371" s="68"/>
      <c r="T1371" s="68"/>
      <c r="U1371" s="69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T1371" s="21" t="s">
        <v>219</v>
      </c>
      <c r="AU1371" s="21" t="s">
        <v>80</v>
      </c>
    </row>
    <row r="1372" spans="1:65" s="13" customFormat="1" ht="11.25">
      <c r="B1372" s="201"/>
      <c r="C1372" s="202"/>
      <c r="D1372" s="194" t="s">
        <v>221</v>
      </c>
      <c r="E1372" s="203" t="s">
        <v>18</v>
      </c>
      <c r="F1372" s="204" t="s">
        <v>514</v>
      </c>
      <c r="G1372" s="202"/>
      <c r="H1372" s="203" t="s">
        <v>18</v>
      </c>
      <c r="I1372" s="205"/>
      <c r="J1372" s="202"/>
      <c r="K1372" s="202"/>
      <c r="L1372" s="206"/>
      <c r="M1372" s="207"/>
      <c r="N1372" s="208"/>
      <c r="O1372" s="208"/>
      <c r="P1372" s="208"/>
      <c r="Q1372" s="208"/>
      <c r="R1372" s="208"/>
      <c r="S1372" s="208"/>
      <c r="T1372" s="208"/>
      <c r="U1372" s="209"/>
      <c r="AT1372" s="210" t="s">
        <v>221</v>
      </c>
      <c r="AU1372" s="210" t="s">
        <v>80</v>
      </c>
      <c r="AV1372" s="13" t="s">
        <v>76</v>
      </c>
      <c r="AW1372" s="13" t="s">
        <v>33</v>
      </c>
      <c r="AX1372" s="13" t="s">
        <v>71</v>
      </c>
      <c r="AY1372" s="210" t="s">
        <v>208</v>
      </c>
    </row>
    <row r="1373" spans="1:65" s="14" customFormat="1" ht="11.25">
      <c r="B1373" s="211"/>
      <c r="C1373" s="212"/>
      <c r="D1373" s="194" t="s">
        <v>221</v>
      </c>
      <c r="E1373" s="213" t="s">
        <v>18</v>
      </c>
      <c r="F1373" s="214" t="s">
        <v>76</v>
      </c>
      <c r="G1373" s="212"/>
      <c r="H1373" s="215">
        <v>1</v>
      </c>
      <c r="I1373" s="216"/>
      <c r="J1373" s="212"/>
      <c r="K1373" s="212"/>
      <c r="L1373" s="217"/>
      <c r="M1373" s="218"/>
      <c r="N1373" s="219"/>
      <c r="O1373" s="219"/>
      <c r="P1373" s="219"/>
      <c r="Q1373" s="219"/>
      <c r="R1373" s="219"/>
      <c r="S1373" s="219"/>
      <c r="T1373" s="219"/>
      <c r="U1373" s="220"/>
      <c r="AT1373" s="221" t="s">
        <v>221</v>
      </c>
      <c r="AU1373" s="221" t="s">
        <v>80</v>
      </c>
      <c r="AV1373" s="14" t="s">
        <v>80</v>
      </c>
      <c r="AW1373" s="14" t="s">
        <v>33</v>
      </c>
      <c r="AX1373" s="14" t="s">
        <v>71</v>
      </c>
      <c r="AY1373" s="221" t="s">
        <v>208</v>
      </c>
    </row>
    <row r="1374" spans="1:65" s="13" customFormat="1" ht="11.25">
      <c r="B1374" s="201"/>
      <c r="C1374" s="202"/>
      <c r="D1374" s="194" t="s">
        <v>221</v>
      </c>
      <c r="E1374" s="203" t="s">
        <v>18</v>
      </c>
      <c r="F1374" s="204" t="s">
        <v>523</v>
      </c>
      <c r="G1374" s="202"/>
      <c r="H1374" s="203" t="s">
        <v>18</v>
      </c>
      <c r="I1374" s="205"/>
      <c r="J1374" s="202"/>
      <c r="K1374" s="202"/>
      <c r="L1374" s="206"/>
      <c r="M1374" s="207"/>
      <c r="N1374" s="208"/>
      <c r="O1374" s="208"/>
      <c r="P1374" s="208"/>
      <c r="Q1374" s="208"/>
      <c r="R1374" s="208"/>
      <c r="S1374" s="208"/>
      <c r="T1374" s="208"/>
      <c r="U1374" s="209"/>
      <c r="AT1374" s="210" t="s">
        <v>221</v>
      </c>
      <c r="AU1374" s="210" t="s">
        <v>80</v>
      </c>
      <c r="AV1374" s="13" t="s">
        <v>76</v>
      </c>
      <c r="AW1374" s="13" t="s">
        <v>33</v>
      </c>
      <c r="AX1374" s="13" t="s">
        <v>71</v>
      </c>
      <c r="AY1374" s="210" t="s">
        <v>208</v>
      </c>
    </row>
    <row r="1375" spans="1:65" s="14" customFormat="1" ht="11.25">
      <c r="B1375" s="211"/>
      <c r="C1375" s="212"/>
      <c r="D1375" s="194" t="s">
        <v>221</v>
      </c>
      <c r="E1375" s="213" t="s">
        <v>18</v>
      </c>
      <c r="F1375" s="214" t="s">
        <v>89</v>
      </c>
      <c r="G1375" s="212"/>
      <c r="H1375" s="215">
        <v>4</v>
      </c>
      <c r="I1375" s="216"/>
      <c r="J1375" s="212"/>
      <c r="K1375" s="212"/>
      <c r="L1375" s="217"/>
      <c r="M1375" s="218"/>
      <c r="N1375" s="219"/>
      <c r="O1375" s="219"/>
      <c r="P1375" s="219"/>
      <c r="Q1375" s="219"/>
      <c r="R1375" s="219"/>
      <c r="S1375" s="219"/>
      <c r="T1375" s="219"/>
      <c r="U1375" s="220"/>
      <c r="AT1375" s="221" t="s">
        <v>221</v>
      </c>
      <c r="AU1375" s="221" t="s">
        <v>80</v>
      </c>
      <c r="AV1375" s="14" t="s">
        <v>80</v>
      </c>
      <c r="AW1375" s="14" t="s">
        <v>33</v>
      </c>
      <c r="AX1375" s="14" t="s">
        <v>71</v>
      </c>
      <c r="AY1375" s="221" t="s">
        <v>208</v>
      </c>
    </row>
    <row r="1376" spans="1:65" s="2" customFormat="1" ht="16.5" customHeight="1">
      <c r="A1376" s="38"/>
      <c r="B1376" s="39"/>
      <c r="C1376" s="182" t="s">
        <v>2254</v>
      </c>
      <c r="D1376" s="182" t="s">
        <v>212</v>
      </c>
      <c r="E1376" s="183" t="s">
        <v>2255</v>
      </c>
      <c r="F1376" s="184" t="s">
        <v>2256</v>
      </c>
      <c r="G1376" s="185" t="s">
        <v>331</v>
      </c>
      <c r="H1376" s="186">
        <v>105.38</v>
      </c>
      <c r="I1376" s="187"/>
      <c r="J1376" s="186">
        <f>ROUND(I1376*H1376,2)</f>
        <v>0</v>
      </c>
      <c r="K1376" s="184" t="s">
        <v>215</v>
      </c>
      <c r="L1376" s="43"/>
      <c r="M1376" s="188" t="s">
        <v>18</v>
      </c>
      <c r="N1376" s="189" t="s">
        <v>42</v>
      </c>
      <c r="O1376" s="68"/>
      <c r="P1376" s="190">
        <f>O1376*H1376</f>
        <v>0</v>
      </c>
      <c r="Q1376" s="190">
        <v>1.42E-3</v>
      </c>
      <c r="R1376" s="190">
        <f>Q1376*H1376</f>
        <v>0.14963959999999998</v>
      </c>
      <c r="S1376" s="190">
        <v>0</v>
      </c>
      <c r="T1376" s="190">
        <f>S1376*H1376</f>
        <v>0</v>
      </c>
      <c r="U1376" s="191" t="s">
        <v>18</v>
      </c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R1376" s="192" t="s">
        <v>343</v>
      </c>
      <c r="AT1376" s="192" t="s">
        <v>212</v>
      </c>
      <c r="AU1376" s="192" t="s">
        <v>80</v>
      </c>
      <c r="AY1376" s="21" t="s">
        <v>208</v>
      </c>
      <c r="BE1376" s="193">
        <f>IF(N1376="základní",J1376,0)</f>
        <v>0</v>
      </c>
      <c r="BF1376" s="193">
        <f>IF(N1376="snížená",J1376,0)</f>
        <v>0</v>
      </c>
      <c r="BG1376" s="193">
        <f>IF(N1376="zákl. přenesená",J1376,0)</f>
        <v>0</v>
      </c>
      <c r="BH1376" s="193">
        <f>IF(N1376="sníž. přenesená",J1376,0)</f>
        <v>0</v>
      </c>
      <c r="BI1376" s="193">
        <f>IF(N1376="nulová",J1376,0)</f>
        <v>0</v>
      </c>
      <c r="BJ1376" s="21" t="s">
        <v>76</v>
      </c>
      <c r="BK1376" s="193">
        <f>ROUND(I1376*H1376,2)</f>
        <v>0</v>
      </c>
      <c r="BL1376" s="21" t="s">
        <v>343</v>
      </c>
      <c r="BM1376" s="192" t="s">
        <v>2257</v>
      </c>
    </row>
    <row r="1377" spans="1:65" s="2" customFormat="1" ht="19.5">
      <c r="A1377" s="38"/>
      <c r="B1377" s="39"/>
      <c r="C1377" s="40"/>
      <c r="D1377" s="194" t="s">
        <v>217</v>
      </c>
      <c r="E1377" s="40"/>
      <c r="F1377" s="195" t="s">
        <v>2258</v>
      </c>
      <c r="G1377" s="40"/>
      <c r="H1377" s="40"/>
      <c r="I1377" s="196"/>
      <c r="J1377" s="40"/>
      <c r="K1377" s="40"/>
      <c r="L1377" s="43"/>
      <c r="M1377" s="197"/>
      <c r="N1377" s="198"/>
      <c r="O1377" s="68"/>
      <c r="P1377" s="68"/>
      <c r="Q1377" s="68"/>
      <c r="R1377" s="68"/>
      <c r="S1377" s="68"/>
      <c r="T1377" s="68"/>
      <c r="U1377" s="69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T1377" s="21" t="s">
        <v>217</v>
      </c>
      <c r="AU1377" s="21" t="s">
        <v>80</v>
      </c>
    </row>
    <row r="1378" spans="1:65" s="2" customFormat="1" ht="11.25">
      <c r="A1378" s="38"/>
      <c r="B1378" s="39"/>
      <c r="C1378" s="40"/>
      <c r="D1378" s="199" t="s">
        <v>219</v>
      </c>
      <c r="E1378" s="40"/>
      <c r="F1378" s="200" t="s">
        <v>2259</v>
      </c>
      <c r="G1378" s="40"/>
      <c r="H1378" s="40"/>
      <c r="I1378" s="196"/>
      <c r="J1378" s="40"/>
      <c r="K1378" s="40"/>
      <c r="L1378" s="43"/>
      <c r="M1378" s="197"/>
      <c r="N1378" s="198"/>
      <c r="O1378" s="68"/>
      <c r="P1378" s="68"/>
      <c r="Q1378" s="68"/>
      <c r="R1378" s="68"/>
      <c r="S1378" s="68"/>
      <c r="T1378" s="68"/>
      <c r="U1378" s="69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T1378" s="21" t="s">
        <v>219</v>
      </c>
      <c r="AU1378" s="21" t="s">
        <v>80</v>
      </c>
    </row>
    <row r="1379" spans="1:65" s="14" customFormat="1" ht="11.25">
      <c r="B1379" s="211"/>
      <c r="C1379" s="212"/>
      <c r="D1379" s="194" t="s">
        <v>221</v>
      </c>
      <c r="E1379" s="213" t="s">
        <v>18</v>
      </c>
      <c r="F1379" s="214" t="s">
        <v>997</v>
      </c>
      <c r="G1379" s="212"/>
      <c r="H1379" s="215">
        <v>105.38</v>
      </c>
      <c r="I1379" s="216"/>
      <c r="J1379" s="212"/>
      <c r="K1379" s="212"/>
      <c r="L1379" s="217"/>
      <c r="M1379" s="218"/>
      <c r="N1379" s="219"/>
      <c r="O1379" s="219"/>
      <c r="P1379" s="219"/>
      <c r="Q1379" s="219"/>
      <c r="R1379" s="219"/>
      <c r="S1379" s="219"/>
      <c r="T1379" s="219"/>
      <c r="U1379" s="220"/>
      <c r="AT1379" s="221" t="s">
        <v>221</v>
      </c>
      <c r="AU1379" s="221" t="s">
        <v>80</v>
      </c>
      <c r="AV1379" s="14" t="s">
        <v>80</v>
      </c>
      <c r="AW1379" s="14" t="s">
        <v>33</v>
      </c>
      <c r="AX1379" s="14" t="s">
        <v>71</v>
      </c>
      <c r="AY1379" s="221" t="s">
        <v>208</v>
      </c>
    </row>
    <row r="1380" spans="1:65" s="2" customFormat="1" ht="24.2" customHeight="1">
      <c r="A1380" s="38"/>
      <c r="B1380" s="39"/>
      <c r="C1380" s="182" t="s">
        <v>2260</v>
      </c>
      <c r="D1380" s="182" t="s">
        <v>212</v>
      </c>
      <c r="E1380" s="183" t="s">
        <v>2261</v>
      </c>
      <c r="F1380" s="184" t="s">
        <v>2262</v>
      </c>
      <c r="G1380" s="185" t="s">
        <v>129</v>
      </c>
      <c r="H1380" s="186">
        <v>225.68</v>
      </c>
      <c r="I1380" s="187"/>
      <c r="J1380" s="186">
        <f>ROUND(I1380*H1380,2)</f>
        <v>0</v>
      </c>
      <c r="K1380" s="184" t="s">
        <v>215</v>
      </c>
      <c r="L1380" s="43"/>
      <c r="M1380" s="188" t="s">
        <v>18</v>
      </c>
      <c r="N1380" s="189" t="s">
        <v>42</v>
      </c>
      <c r="O1380" s="68"/>
      <c r="P1380" s="190">
        <f>O1380*H1380</f>
        <v>0</v>
      </c>
      <c r="Q1380" s="190">
        <v>5.0000000000000002E-5</v>
      </c>
      <c r="R1380" s="190">
        <f>Q1380*H1380</f>
        <v>1.1284000000000001E-2</v>
      </c>
      <c r="S1380" s="190">
        <v>0</v>
      </c>
      <c r="T1380" s="190">
        <f>S1380*H1380</f>
        <v>0</v>
      </c>
      <c r="U1380" s="191" t="s">
        <v>18</v>
      </c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R1380" s="192" t="s">
        <v>343</v>
      </c>
      <c r="AT1380" s="192" t="s">
        <v>212</v>
      </c>
      <c r="AU1380" s="192" t="s">
        <v>80</v>
      </c>
      <c r="AY1380" s="21" t="s">
        <v>208</v>
      </c>
      <c r="BE1380" s="193">
        <f>IF(N1380="základní",J1380,0)</f>
        <v>0</v>
      </c>
      <c r="BF1380" s="193">
        <f>IF(N1380="snížená",J1380,0)</f>
        <v>0</v>
      </c>
      <c r="BG1380" s="193">
        <f>IF(N1380="zákl. přenesená",J1380,0)</f>
        <v>0</v>
      </c>
      <c r="BH1380" s="193">
        <f>IF(N1380="sníž. přenesená",J1380,0)</f>
        <v>0</v>
      </c>
      <c r="BI1380" s="193">
        <f>IF(N1380="nulová",J1380,0)</f>
        <v>0</v>
      </c>
      <c r="BJ1380" s="21" t="s">
        <v>76</v>
      </c>
      <c r="BK1380" s="193">
        <f>ROUND(I1380*H1380,2)</f>
        <v>0</v>
      </c>
      <c r="BL1380" s="21" t="s">
        <v>343</v>
      </c>
      <c r="BM1380" s="192" t="s">
        <v>2263</v>
      </c>
    </row>
    <row r="1381" spans="1:65" s="2" customFormat="1" ht="19.5">
      <c r="A1381" s="38"/>
      <c r="B1381" s="39"/>
      <c r="C1381" s="40"/>
      <c r="D1381" s="194" t="s">
        <v>217</v>
      </c>
      <c r="E1381" s="40"/>
      <c r="F1381" s="195" t="s">
        <v>2264</v>
      </c>
      <c r="G1381" s="40"/>
      <c r="H1381" s="40"/>
      <c r="I1381" s="196"/>
      <c r="J1381" s="40"/>
      <c r="K1381" s="40"/>
      <c r="L1381" s="43"/>
      <c r="M1381" s="197"/>
      <c r="N1381" s="198"/>
      <c r="O1381" s="68"/>
      <c r="P1381" s="68"/>
      <c r="Q1381" s="68"/>
      <c r="R1381" s="68"/>
      <c r="S1381" s="68"/>
      <c r="T1381" s="68"/>
      <c r="U1381" s="69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T1381" s="21" t="s">
        <v>217</v>
      </c>
      <c r="AU1381" s="21" t="s">
        <v>80</v>
      </c>
    </row>
    <row r="1382" spans="1:65" s="2" customFormat="1" ht="11.25">
      <c r="A1382" s="38"/>
      <c r="B1382" s="39"/>
      <c r="C1382" s="40"/>
      <c r="D1382" s="199" t="s">
        <v>219</v>
      </c>
      <c r="E1382" s="40"/>
      <c r="F1382" s="200" t="s">
        <v>2265</v>
      </c>
      <c r="G1382" s="40"/>
      <c r="H1382" s="40"/>
      <c r="I1382" s="196"/>
      <c r="J1382" s="40"/>
      <c r="K1382" s="40"/>
      <c r="L1382" s="43"/>
      <c r="M1382" s="197"/>
      <c r="N1382" s="198"/>
      <c r="O1382" s="68"/>
      <c r="P1382" s="68"/>
      <c r="Q1382" s="68"/>
      <c r="R1382" s="68"/>
      <c r="S1382" s="68"/>
      <c r="T1382" s="68"/>
      <c r="U1382" s="69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T1382" s="21" t="s">
        <v>219</v>
      </c>
      <c r="AU1382" s="21" t="s">
        <v>80</v>
      </c>
    </row>
    <row r="1383" spans="1:65" s="14" customFormat="1" ht="11.25">
      <c r="B1383" s="211"/>
      <c r="C1383" s="212"/>
      <c r="D1383" s="194" t="s">
        <v>221</v>
      </c>
      <c r="E1383" s="213" t="s">
        <v>18</v>
      </c>
      <c r="F1383" s="214" t="s">
        <v>1006</v>
      </c>
      <c r="G1383" s="212"/>
      <c r="H1383" s="215">
        <v>225.68</v>
      </c>
      <c r="I1383" s="216"/>
      <c r="J1383" s="212"/>
      <c r="K1383" s="212"/>
      <c r="L1383" s="217"/>
      <c r="M1383" s="218"/>
      <c r="N1383" s="219"/>
      <c r="O1383" s="219"/>
      <c r="P1383" s="219"/>
      <c r="Q1383" s="219"/>
      <c r="R1383" s="219"/>
      <c r="S1383" s="219"/>
      <c r="T1383" s="219"/>
      <c r="U1383" s="220"/>
      <c r="AT1383" s="221" t="s">
        <v>221</v>
      </c>
      <c r="AU1383" s="221" t="s">
        <v>80</v>
      </c>
      <c r="AV1383" s="14" t="s">
        <v>80</v>
      </c>
      <c r="AW1383" s="14" t="s">
        <v>33</v>
      </c>
      <c r="AX1383" s="14" t="s">
        <v>71</v>
      </c>
      <c r="AY1383" s="221" t="s">
        <v>208</v>
      </c>
    </row>
    <row r="1384" spans="1:65" s="2" customFormat="1" ht="24.2" customHeight="1">
      <c r="A1384" s="38"/>
      <c r="B1384" s="39"/>
      <c r="C1384" s="182" t="s">
        <v>2266</v>
      </c>
      <c r="D1384" s="182" t="s">
        <v>212</v>
      </c>
      <c r="E1384" s="183" t="s">
        <v>2267</v>
      </c>
      <c r="F1384" s="184" t="s">
        <v>2268</v>
      </c>
      <c r="G1384" s="185" t="s">
        <v>548</v>
      </c>
      <c r="H1384" s="186">
        <v>10.68</v>
      </c>
      <c r="I1384" s="187"/>
      <c r="J1384" s="186">
        <f>ROUND(I1384*H1384,2)</f>
        <v>0</v>
      </c>
      <c r="K1384" s="184" t="s">
        <v>215</v>
      </c>
      <c r="L1384" s="43"/>
      <c r="M1384" s="188" t="s">
        <v>18</v>
      </c>
      <c r="N1384" s="189" t="s">
        <v>42</v>
      </c>
      <c r="O1384" s="68"/>
      <c r="P1384" s="190">
        <f>O1384*H1384</f>
        <v>0</v>
      </c>
      <c r="Q1384" s="190">
        <v>0</v>
      </c>
      <c r="R1384" s="190">
        <f>Q1384*H1384</f>
        <v>0</v>
      </c>
      <c r="S1384" s="190">
        <v>0</v>
      </c>
      <c r="T1384" s="190">
        <f>S1384*H1384</f>
        <v>0</v>
      </c>
      <c r="U1384" s="191" t="s">
        <v>18</v>
      </c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R1384" s="192" t="s">
        <v>343</v>
      </c>
      <c r="AT1384" s="192" t="s">
        <v>212</v>
      </c>
      <c r="AU1384" s="192" t="s">
        <v>80</v>
      </c>
      <c r="AY1384" s="21" t="s">
        <v>208</v>
      </c>
      <c r="BE1384" s="193">
        <f>IF(N1384="základní",J1384,0)</f>
        <v>0</v>
      </c>
      <c r="BF1384" s="193">
        <f>IF(N1384="snížená",J1384,0)</f>
        <v>0</v>
      </c>
      <c r="BG1384" s="193">
        <f>IF(N1384="zákl. přenesená",J1384,0)</f>
        <v>0</v>
      </c>
      <c r="BH1384" s="193">
        <f>IF(N1384="sníž. přenesená",J1384,0)</f>
        <v>0</v>
      </c>
      <c r="BI1384" s="193">
        <f>IF(N1384="nulová",J1384,0)</f>
        <v>0</v>
      </c>
      <c r="BJ1384" s="21" t="s">
        <v>76</v>
      </c>
      <c r="BK1384" s="193">
        <f>ROUND(I1384*H1384,2)</f>
        <v>0</v>
      </c>
      <c r="BL1384" s="21" t="s">
        <v>343</v>
      </c>
      <c r="BM1384" s="192" t="s">
        <v>2269</v>
      </c>
    </row>
    <row r="1385" spans="1:65" s="2" customFormat="1" ht="29.25">
      <c r="A1385" s="38"/>
      <c r="B1385" s="39"/>
      <c r="C1385" s="40"/>
      <c r="D1385" s="194" t="s">
        <v>217</v>
      </c>
      <c r="E1385" s="40"/>
      <c r="F1385" s="195" t="s">
        <v>2270</v>
      </c>
      <c r="G1385" s="40"/>
      <c r="H1385" s="40"/>
      <c r="I1385" s="196"/>
      <c r="J1385" s="40"/>
      <c r="K1385" s="40"/>
      <c r="L1385" s="43"/>
      <c r="M1385" s="197"/>
      <c r="N1385" s="198"/>
      <c r="O1385" s="68"/>
      <c r="P1385" s="68"/>
      <c r="Q1385" s="68"/>
      <c r="R1385" s="68"/>
      <c r="S1385" s="68"/>
      <c r="T1385" s="68"/>
      <c r="U1385" s="69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T1385" s="21" t="s">
        <v>217</v>
      </c>
      <c r="AU1385" s="21" t="s">
        <v>80</v>
      </c>
    </row>
    <row r="1386" spans="1:65" s="2" customFormat="1" ht="11.25">
      <c r="A1386" s="38"/>
      <c r="B1386" s="39"/>
      <c r="C1386" s="40"/>
      <c r="D1386" s="199" t="s">
        <v>219</v>
      </c>
      <c r="E1386" s="40"/>
      <c r="F1386" s="200" t="s">
        <v>2271</v>
      </c>
      <c r="G1386" s="40"/>
      <c r="H1386" s="40"/>
      <c r="I1386" s="196"/>
      <c r="J1386" s="40"/>
      <c r="K1386" s="40"/>
      <c r="L1386" s="43"/>
      <c r="M1386" s="197"/>
      <c r="N1386" s="198"/>
      <c r="O1386" s="68"/>
      <c r="P1386" s="68"/>
      <c r="Q1386" s="68"/>
      <c r="R1386" s="68"/>
      <c r="S1386" s="68"/>
      <c r="T1386" s="68"/>
      <c r="U1386" s="69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T1386" s="21" t="s">
        <v>219</v>
      </c>
      <c r="AU1386" s="21" t="s">
        <v>80</v>
      </c>
    </row>
    <row r="1387" spans="1:65" s="12" customFormat="1" ht="22.9" customHeight="1">
      <c r="B1387" s="166"/>
      <c r="C1387" s="167"/>
      <c r="D1387" s="168" t="s">
        <v>70</v>
      </c>
      <c r="E1387" s="180" t="s">
        <v>901</v>
      </c>
      <c r="F1387" s="180" t="s">
        <v>2272</v>
      </c>
      <c r="G1387" s="167"/>
      <c r="H1387" s="167"/>
      <c r="I1387" s="170"/>
      <c r="J1387" s="181">
        <f>BK1387</f>
        <v>0</v>
      </c>
      <c r="K1387" s="167"/>
      <c r="L1387" s="172"/>
      <c r="M1387" s="173"/>
      <c r="N1387" s="174"/>
      <c r="O1387" s="174"/>
      <c r="P1387" s="175">
        <f>SUM(P1388:P1434)</f>
        <v>0</v>
      </c>
      <c r="Q1387" s="174"/>
      <c r="R1387" s="175">
        <f>SUM(R1388:R1434)</f>
        <v>3.7938847</v>
      </c>
      <c r="S1387" s="174"/>
      <c r="T1387" s="175">
        <f>SUM(T1388:T1434)</f>
        <v>0</v>
      </c>
      <c r="U1387" s="176"/>
      <c r="AR1387" s="177" t="s">
        <v>80</v>
      </c>
      <c r="AT1387" s="178" t="s">
        <v>70</v>
      </c>
      <c r="AU1387" s="178" t="s">
        <v>76</v>
      </c>
      <c r="AY1387" s="177" t="s">
        <v>208</v>
      </c>
      <c r="BK1387" s="179">
        <f>SUM(BK1388:BK1434)</f>
        <v>0</v>
      </c>
    </row>
    <row r="1388" spans="1:65" s="2" customFormat="1" ht="21.75" customHeight="1">
      <c r="A1388" s="38"/>
      <c r="B1388" s="39"/>
      <c r="C1388" s="182" t="s">
        <v>2273</v>
      </c>
      <c r="D1388" s="182" t="s">
        <v>212</v>
      </c>
      <c r="E1388" s="183" t="s">
        <v>2274</v>
      </c>
      <c r="F1388" s="184" t="s">
        <v>2275</v>
      </c>
      <c r="G1388" s="185" t="s">
        <v>129</v>
      </c>
      <c r="H1388" s="186">
        <v>235.17</v>
      </c>
      <c r="I1388" s="187"/>
      <c r="J1388" s="186">
        <f>ROUND(I1388*H1388,2)</f>
        <v>0</v>
      </c>
      <c r="K1388" s="184" t="s">
        <v>215</v>
      </c>
      <c r="L1388" s="43"/>
      <c r="M1388" s="188" t="s">
        <v>18</v>
      </c>
      <c r="N1388" s="189" t="s">
        <v>42</v>
      </c>
      <c r="O1388" s="68"/>
      <c r="P1388" s="190">
        <f>O1388*H1388</f>
        <v>0</v>
      </c>
      <c r="Q1388" s="190">
        <v>0</v>
      </c>
      <c r="R1388" s="190">
        <f>Q1388*H1388</f>
        <v>0</v>
      </c>
      <c r="S1388" s="190">
        <v>0</v>
      </c>
      <c r="T1388" s="190">
        <f>S1388*H1388</f>
        <v>0</v>
      </c>
      <c r="U1388" s="191" t="s">
        <v>18</v>
      </c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R1388" s="192" t="s">
        <v>343</v>
      </c>
      <c r="AT1388" s="192" t="s">
        <v>212</v>
      </c>
      <c r="AU1388" s="192" t="s">
        <v>80</v>
      </c>
      <c r="AY1388" s="21" t="s">
        <v>208</v>
      </c>
      <c r="BE1388" s="193">
        <f>IF(N1388="základní",J1388,0)</f>
        <v>0</v>
      </c>
      <c r="BF1388" s="193">
        <f>IF(N1388="snížená",J1388,0)</f>
        <v>0</v>
      </c>
      <c r="BG1388" s="193">
        <f>IF(N1388="zákl. přenesená",J1388,0)</f>
        <v>0</v>
      </c>
      <c r="BH1388" s="193">
        <f>IF(N1388="sníž. přenesená",J1388,0)</f>
        <v>0</v>
      </c>
      <c r="BI1388" s="193">
        <f>IF(N1388="nulová",J1388,0)</f>
        <v>0</v>
      </c>
      <c r="BJ1388" s="21" t="s">
        <v>76</v>
      </c>
      <c r="BK1388" s="193">
        <f>ROUND(I1388*H1388,2)</f>
        <v>0</v>
      </c>
      <c r="BL1388" s="21" t="s">
        <v>343</v>
      </c>
      <c r="BM1388" s="192" t="s">
        <v>2276</v>
      </c>
    </row>
    <row r="1389" spans="1:65" s="2" customFormat="1" ht="19.5">
      <c r="A1389" s="38"/>
      <c r="B1389" s="39"/>
      <c r="C1389" s="40"/>
      <c r="D1389" s="194" t="s">
        <v>217</v>
      </c>
      <c r="E1389" s="40"/>
      <c r="F1389" s="195" t="s">
        <v>2277</v>
      </c>
      <c r="G1389" s="40"/>
      <c r="H1389" s="40"/>
      <c r="I1389" s="196"/>
      <c r="J1389" s="40"/>
      <c r="K1389" s="40"/>
      <c r="L1389" s="43"/>
      <c r="M1389" s="197"/>
      <c r="N1389" s="198"/>
      <c r="O1389" s="68"/>
      <c r="P1389" s="68"/>
      <c r="Q1389" s="68"/>
      <c r="R1389" s="68"/>
      <c r="S1389" s="68"/>
      <c r="T1389" s="68"/>
      <c r="U1389" s="69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T1389" s="21" t="s">
        <v>217</v>
      </c>
      <c r="AU1389" s="21" t="s">
        <v>80</v>
      </c>
    </row>
    <row r="1390" spans="1:65" s="2" customFormat="1" ht="11.25">
      <c r="A1390" s="38"/>
      <c r="B1390" s="39"/>
      <c r="C1390" s="40"/>
      <c r="D1390" s="199" t="s">
        <v>219</v>
      </c>
      <c r="E1390" s="40"/>
      <c r="F1390" s="200" t="s">
        <v>2278</v>
      </c>
      <c r="G1390" s="40"/>
      <c r="H1390" s="40"/>
      <c r="I1390" s="196"/>
      <c r="J1390" s="40"/>
      <c r="K1390" s="40"/>
      <c r="L1390" s="43"/>
      <c r="M1390" s="197"/>
      <c r="N1390" s="198"/>
      <c r="O1390" s="68"/>
      <c r="P1390" s="68"/>
      <c r="Q1390" s="68"/>
      <c r="R1390" s="68"/>
      <c r="S1390" s="68"/>
      <c r="T1390" s="68"/>
      <c r="U1390" s="69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T1390" s="21" t="s">
        <v>219</v>
      </c>
      <c r="AU1390" s="21" t="s">
        <v>80</v>
      </c>
    </row>
    <row r="1391" spans="1:65" s="14" customFormat="1" ht="11.25">
      <c r="B1391" s="211"/>
      <c r="C1391" s="212"/>
      <c r="D1391" s="194" t="s">
        <v>221</v>
      </c>
      <c r="E1391" s="213" t="s">
        <v>18</v>
      </c>
      <c r="F1391" s="214" t="s">
        <v>1027</v>
      </c>
      <c r="G1391" s="212"/>
      <c r="H1391" s="215">
        <v>235.17</v>
      </c>
      <c r="I1391" s="216"/>
      <c r="J1391" s="212"/>
      <c r="K1391" s="212"/>
      <c r="L1391" s="217"/>
      <c r="M1391" s="218"/>
      <c r="N1391" s="219"/>
      <c r="O1391" s="219"/>
      <c r="P1391" s="219"/>
      <c r="Q1391" s="219"/>
      <c r="R1391" s="219"/>
      <c r="S1391" s="219"/>
      <c r="T1391" s="219"/>
      <c r="U1391" s="220"/>
      <c r="AT1391" s="221" t="s">
        <v>221</v>
      </c>
      <c r="AU1391" s="221" t="s">
        <v>80</v>
      </c>
      <c r="AV1391" s="14" t="s">
        <v>80</v>
      </c>
      <c r="AW1391" s="14" t="s">
        <v>33</v>
      </c>
      <c r="AX1391" s="14" t="s">
        <v>76</v>
      </c>
      <c r="AY1391" s="221" t="s">
        <v>208</v>
      </c>
    </row>
    <row r="1392" spans="1:65" s="2" customFormat="1" ht="16.5" customHeight="1">
      <c r="A1392" s="38"/>
      <c r="B1392" s="39"/>
      <c r="C1392" s="182" t="s">
        <v>2279</v>
      </c>
      <c r="D1392" s="182" t="s">
        <v>212</v>
      </c>
      <c r="E1392" s="183" t="s">
        <v>2280</v>
      </c>
      <c r="F1392" s="184" t="s">
        <v>2281</v>
      </c>
      <c r="G1392" s="185" t="s">
        <v>129</v>
      </c>
      <c r="H1392" s="186">
        <v>235.17</v>
      </c>
      <c r="I1392" s="187"/>
      <c r="J1392" s="186">
        <f>ROUND(I1392*H1392,2)</f>
        <v>0</v>
      </c>
      <c r="K1392" s="184" t="s">
        <v>215</v>
      </c>
      <c r="L1392" s="43"/>
      <c r="M1392" s="188" t="s">
        <v>18</v>
      </c>
      <c r="N1392" s="189" t="s">
        <v>42</v>
      </c>
      <c r="O1392" s="68"/>
      <c r="P1392" s="190">
        <f>O1392*H1392</f>
        <v>0</v>
      </c>
      <c r="Q1392" s="190">
        <v>0</v>
      </c>
      <c r="R1392" s="190">
        <f>Q1392*H1392</f>
        <v>0</v>
      </c>
      <c r="S1392" s="190">
        <v>0</v>
      </c>
      <c r="T1392" s="190">
        <f>S1392*H1392</f>
        <v>0</v>
      </c>
      <c r="U1392" s="191" t="s">
        <v>18</v>
      </c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R1392" s="192" t="s">
        <v>343</v>
      </c>
      <c r="AT1392" s="192" t="s">
        <v>212</v>
      </c>
      <c r="AU1392" s="192" t="s">
        <v>80</v>
      </c>
      <c r="AY1392" s="21" t="s">
        <v>208</v>
      </c>
      <c r="BE1392" s="193">
        <f>IF(N1392="základní",J1392,0)</f>
        <v>0</v>
      </c>
      <c r="BF1392" s="193">
        <f>IF(N1392="snížená",J1392,0)</f>
        <v>0</v>
      </c>
      <c r="BG1392" s="193">
        <f>IF(N1392="zákl. přenesená",J1392,0)</f>
        <v>0</v>
      </c>
      <c r="BH1392" s="193">
        <f>IF(N1392="sníž. přenesená",J1392,0)</f>
        <v>0</v>
      </c>
      <c r="BI1392" s="193">
        <f>IF(N1392="nulová",J1392,0)</f>
        <v>0</v>
      </c>
      <c r="BJ1392" s="21" t="s">
        <v>76</v>
      </c>
      <c r="BK1392" s="193">
        <f>ROUND(I1392*H1392,2)</f>
        <v>0</v>
      </c>
      <c r="BL1392" s="21" t="s">
        <v>343</v>
      </c>
      <c r="BM1392" s="192" t="s">
        <v>2282</v>
      </c>
    </row>
    <row r="1393" spans="1:65" s="2" customFormat="1" ht="11.25">
      <c r="A1393" s="38"/>
      <c r="B1393" s="39"/>
      <c r="C1393" s="40"/>
      <c r="D1393" s="194" t="s">
        <v>217</v>
      </c>
      <c r="E1393" s="40"/>
      <c r="F1393" s="195" t="s">
        <v>2283</v>
      </c>
      <c r="G1393" s="40"/>
      <c r="H1393" s="40"/>
      <c r="I1393" s="196"/>
      <c r="J1393" s="40"/>
      <c r="K1393" s="40"/>
      <c r="L1393" s="43"/>
      <c r="M1393" s="197"/>
      <c r="N1393" s="198"/>
      <c r="O1393" s="68"/>
      <c r="P1393" s="68"/>
      <c r="Q1393" s="68"/>
      <c r="R1393" s="68"/>
      <c r="S1393" s="68"/>
      <c r="T1393" s="68"/>
      <c r="U1393" s="69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T1393" s="21" t="s">
        <v>217</v>
      </c>
      <c r="AU1393" s="21" t="s">
        <v>80</v>
      </c>
    </row>
    <row r="1394" spans="1:65" s="2" customFormat="1" ht="11.25">
      <c r="A1394" s="38"/>
      <c r="B1394" s="39"/>
      <c r="C1394" s="40"/>
      <c r="D1394" s="199" t="s">
        <v>219</v>
      </c>
      <c r="E1394" s="40"/>
      <c r="F1394" s="200" t="s">
        <v>2284</v>
      </c>
      <c r="G1394" s="40"/>
      <c r="H1394" s="40"/>
      <c r="I1394" s="196"/>
      <c r="J1394" s="40"/>
      <c r="K1394" s="40"/>
      <c r="L1394" s="43"/>
      <c r="M1394" s="197"/>
      <c r="N1394" s="198"/>
      <c r="O1394" s="68"/>
      <c r="P1394" s="68"/>
      <c r="Q1394" s="68"/>
      <c r="R1394" s="68"/>
      <c r="S1394" s="68"/>
      <c r="T1394" s="68"/>
      <c r="U1394" s="69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T1394" s="21" t="s">
        <v>219</v>
      </c>
      <c r="AU1394" s="21" t="s">
        <v>80</v>
      </c>
    </row>
    <row r="1395" spans="1:65" s="14" customFormat="1" ht="11.25">
      <c r="B1395" s="211"/>
      <c r="C1395" s="212"/>
      <c r="D1395" s="194" t="s">
        <v>221</v>
      </c>
      <c r="E1395" s="213" t="s">
        <v>18</v>
      </c>
      <c r="F1395" s="214" t="s">
        <v>1027</v>
      </c>
      <c r="G1395" s="212"/>
      <c r="H1395" s="215">
        <v>235.17</v>
      </c>
      <c r="I1395" s="216"/>
      <c r="J1395" s="212"/>
      <c r="K1395" s="212"/>
      <c r="L1395" s="217"/>
      <c r="M1395" s="218"/>
      <c r="N1395" s="219"/>
      <c r="O1395" s="219"/>
      <c r="P1395" s="219"/>
      <c r="Q1395" s="219"/>
      <c r="R1395" s="219"/>
      <c r="S1395" s="219"/>
      <c r="T1395" s="219"/>
      <c r="U1395" s="220"/>
      <c r="AT1395" s="221" t="s">
        <v>221</v>
      </c>
      <c r="AU1395" s="221" t="s">
        <v>80</v>
      </c>
      <c r="AV1395" s="14" t="s">
        <v>80</v>
      </c>
      <c r="AW1395" s="14" t="s">
        <v>33</v>
      </c>
      <c r="AX1395" s="14" t="s">
        <v>71</v>
      </c>
      <c r="AY1395" s="221" t="s">
        <v>208</v>
      </c>
    </row>
    <row r="1396" spans="1:65" s="2" customFormat="1" ht="24.2" customHeight="1">
      <c r="A1396" s="38"/>
      <c r="B1396" s="39"/>
      <c r="C1396" s="182" t="s">
        <v>2285</v>
      </c>
      <c r="D1396" s="182" t="s">
        <v>212</v>
      </c>
      <c r="E1396" s="183" t="s">
        <v>2286</v>
      </c>
      <c r="F1396" s="184" t="s">
        <v>2287</v>
      </c>
      <c r="G1396" s="185" t="s">
        <v>129</v>
      </c>
      <c r="H1396" s="186">
        <v>235.17</v>
      </c>
      <c r="I1396" s="187"/>
      <c r="J1396" s="186">
        <f>ROUND(I1396*H1396,2)</f>
        <v>0</v>
      </c>
      <c r="K1396" s="184" t="s">
        <v>215</v>
      </c>
      <c r="L1396" s="43"/>
      <c r="M1396" s="188" t="s">
        <v>18</v>
      </c>
      <c r="N1396" s="189" t="s">
        <v>42</v>
      </c>
      <c r="O1396" s="68"/>
      <c r="P1396" s="190">
        <f>O1396*H1396</f>
        <v>0</v>
      </c>
      <c r="Q1396" s="190">
        <v>2.0000000000000001E-4</v>
      </c>
      <c r="R1396" s="190">
        <f>Q1396*H1396</f>
        <v>4.7033999999999999E-2</v>
      </c>
      <c r="S1396" s="190">
        <v>0</v>
      </c>
      <c r="T1396" s="190">
        <f>S1396*H1396</f>
        <v>0</v>
      </c>
      <c r="U1396" s="191" t="s">
        <v>18</v>
      </c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R1396" s="192" t="s">
        <v>343</v>
      </c>
      <c r="AT1396" s="192" t="s">
        <v>212</v>
      </c>
      <c r="AU1396" s="192" t="s">
        <v>80</v>
      </c>
      <c r="AY1396" s="21" t="s">
        <v>208</v>
      </c>
      <c r="BE1396" s="193">
        <f>IF(N1396="základní",J1396,0)</f>
        <v>0</v>
      </c>
      <c r="BF1396" s="193">
        <f>IF(N1396="snížená",J1396,0)</f>
        <v>0</v>
      </c>
      <c r="BG1396" s="193">
        <f>IF(N1396="zákl. přenesená",J1396,0)</f>
        <v>0</v>
      </c>
      <c r="BH1396" s="193">
        <f>IF(N1396="sníž. přenesená",J1396,0)</f>
        <v>0</v>
      </c>
      <c r="BI1396" s="193">
        <f>IF(N1396="nulová",J1396,0)</f>
        <v>0</v>
      </c>
      <c r="BJ1396" s="21" t="s">
        <v>76</v>
      </c>
      <c r="BK1396" s="193">
        <f>ROUND(I1396*H1396,2)</f>
        <v>0</v>
      </c>
      <c r="BL1396" s="21" t="s">
        <v>343</v>
      </c>
      <c r="BM1396" s="192" t="s">
        <v>2288</v>
      </c>
    </row>
    <row r="1397" spans="1:65" s="2" customFormat="1" ht="19.5">
      <c r="A1397" s="38"/>
      <c r="B1397" s="39"/>
      <c r="C1397" s="40"/>
      <c r="D1397" s="194" t="s">
        <v>217</v>
      </c>
      <c r="E1397" s="40"/>
      <c r="F1397" s="195" t="s">
        <v>2289</v>
      </c>
      <c r="G1397" s="40"/>
      <c r="H1397" s="40"/>
      <c r="I1397" s="196"/>
      <c r="J1397" s="40"/>
      <c r="K1397" s="40"/>
      <c r="L1397" s="43"/>
      <c r="M1397" s="197"/>
      <c r="N1397" s="198"/>
      <c r="O1397" s="68"/>
      <c r="P1397" s="68"/>
      <c r="Q1397" s="68"/>
      <c r="R1397" s="68"/>
      <c r="S1397" s="68"/>
      <c r="T1397" s="68"/>
      <c r="U1397" s="69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T1397" s="21" t="s">
        <v>217</v>
      </c>
      <c r="AU1397" s="21" t="s">
        <v>80</v>
      </c>
    </row>
    <row r="1398" spans="1:65" s="2" customFormat="1" ht="11.25">
      <c r="A1398" s="38"/>
      <c r="B1398" s="39"/>
      <c r="C1398" s="40"/>
      <c r="D1398" s="199" t="s">
        <v>219</v>
      </c>
      <c r="E1398" s="40"/>
      <c r="F1398" s="200" t="s">
        <v>2290</v>
      </c>
      <c r="G1398" s="40"/>
      <c r="H1398" s="40"/>
      <c r="I1398" s="196"/>
      <c r="J1398" s="40"/>
      <c r="K1398" s="40"/>
      <c r="L1398" s="43"/>
      <c r="M1398" s="197"/>
      <c r="N1398" s="198"/>
      <c r="O1398" s="68"/>
      <c r="P1398" s="68"/>
      <c r="Q1398" s="68"/>
      <c r="R1398" s="68"/>
      <c r="S1398" s="68"/>
      <c r="T1398" s="68"/>
      <c r="U1398" s="69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T1398" s="21" t="s">
        <v>219</v>
      </c>
      <c r="AU1398" s="21" t="s">
        <v>80</v>
      </c>
    </row>
    <row r="1399" spans="1:65" s="14" customFormat="1" ht="11.25">
      <c r="B1399" s="211"/>
      <c r="C1399" s="212"/>
      <c r="D1399" s="194" t="s">
        <v>221</v>
      </c>
      <c r="E1399" s="213" t="s">
        <v>18</v>
      </c>
      <c r="F1399" s="214" t="s">
        <v>1027</v>
      </c>
      <c r="G1399" s="212"/>
      <c r="H1399" s="215">
        <v>235.17</v>
      </c>
      <c r="I1399" s="216"/>
      <c r="J1399" s="212"/>
      <c r="K1399" s="212"/>
      <c r="L1399" s="217"/>
      <c r="M1399" s="218"/>
      <c r="N1399" s="219"/>
      <c r="O1399" s="219"/>
      <c r="P1399" s="219"/>
      <c r="Q1399" s="219"/>
      <c r="R1399" s="219"/>
      <c r="S1399" s="219"/>
      <c r="T1399" s="219"/>
      <c r="U1399" s="220"/>
      <c r="AT1399" s="221" t="s">
        <v>221</v>
      </c>
      <c r="AU1399" s="221" t="s">
        <v>80</v>
      </c>
      <c r="AV1399" s="14" t="s">
        <v>80</v>
      </c>
      <c r="AW1399" s="14" t="s">
        <v>33</v>
      </c>
      <c r="AX1399" s="14" t="s">
        <v>71</v>
      </c>
      <c r="AY1399" s="221" t="s">
        <v>208</v>
      </c>
    </row>
    <row r="1400" spans="1:65" s="2" customFormat="1" ht="33" customHeight="1">
      <c r="A1400" s="38"/>
      <c r="B1400" s="39"/>
      <c r="C1400" s="182" t="s">
        <v>2291</v>
      </c>
      <c r="D1400" s="182" t="s">
        <v>212</v>
      </c>
      <c r="E1400" s="183" t="s">
        <v>2292</v>
      </c>
      <c r="F1400" s="184" t="s">
        <v>2293</v>
      </c>
      <c r="G1400" s="185" t="s">
        <v>129</v>
      </c>
      <c r="H1400" s="186">
        <v>235.17</v>
      </c>
      <c r="I1400" s="187"/>
      <c r="J1400" s="186">
        <f>ROUND(I1400*H1400,2)</f>
        <v>0</v>
      </c>
      <c r="K1400" s="184" t="s">
        <v>215</v>
      </c>
      <c r="L1400" s="43"/>
      <c r="M1400" s="188" t="s">
        <v>18</v>
      </c>
      <c r="N1400" s="189" t="s">
        <v>42</v>
      </c>
      <c r="O1400" s="68"/>
      <c r="P1400" s="190">
        <f>O1400*H1400</f>
        <v>0</v>
      </c>
      <c r="Q1400" s="190">
        <v>1.2E-2</v>
      </c>
      <c r="R1400" s="190">
        <f>Q1400*H1400</f>
        <v>2.8220399999999999</v>
      </c>
      <c r="S1400" s="190">
        <v>0</v>
      </c>
      <c r="T1400" s="190">
        <f>S1400*H1400</f>
        <v>0</v>
      </c>
      <c r="U1400" s="191" t="s">
        <v>18</v>
      </c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R1400" s="192" t="s">
        <v>343</v>
      </c>
      <c r="AT1400" s="192" t="s">
        <v>212</v>
      </c>
      <c r="AU1400" s="192" t="s">
        <v>80</v>
      </c>
      <c r="AY1400" s="21" t="s">
        <v>208</v>
      </c>
      <c r="BE1400" s="193">
        <f>IF(N1400="základní",J1400,0)</f>
        <v>0</v>
      </c>
      <c r="BF1400" s="193">
        <f>IF(N1400="snížená",J1400,0)</f>
        <v>0</v>
      </c>
      <c r="BG1400" s="193">
        <f>IF(N1400="zákl. přenesená",J1400,0)</f>
        <v>0</v>
      </c>
      <c r="BH1400" s="193">
        <f>IF(N1400="sníž. přenesená",J1400,0)</f>
        <v>0</v>
      </c>
      <c r="BI1400" s="193">
        <f>IF(N1400="nulová",J1400,0)</f>
        <v>0</v>
      </c>
      <c r="BJ1400" s="21" t="s">
        <v>76</v>
      </c>
      <c r="BK1400" s="193">
        <f>ROUND(I1400*H1400,2)</f>
        <v>0</v>
      </c>
      <c r="BL1400" s="21" t="s">
        <v>343</v>
      </c>
      <c r="BM1400" s="192" t="s">
        <v>2294</v>
      </c>
    </row>
    <row r="1401" spans="1:65" s="2" customFormat="1" ht="29.25">
      <c r="A1401" s="38"/>
      <c r="B1401" s="39"/>
      <c r="C1401" s="40"/>
      <c r="D1401" s="194" t="s">
        <v>217</v>
      </c>
      <c r="E1401" s="40"/>
      <c r="F1401" s="195" t="s">
        <v>2295</v>
      </c>
      <c r="G1401" s="40"/>
      <c r="H1401" s="40"/>
      <c r="I1401" s="196"/>
      <c r="J1401" s="40"/>
      <c r="K1401" s="40"/>
      <c r="L1401" s="43"/>
      <c r="M1401" s="197"/>
      <c r="N1401" s="198"/>
      <c r="O1401" s="68"/>
      <c r="P1401" s="68"/>
      <c r="Q1401" s="68"/>
      <c r="R1401" s="68"/>
      <c r="S1401" s="68"/>
      <c r="T1401" s="68"/>
      <c r="U1401" s="69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T1401" s="21" t="s">
        <v>217</v>
      </c>
      <c r="AU1401" s="21" t="s">
        <v>80</v>
      </c>
    </row>
    <row r="1402" spans="1:65" s="2" customFormat="1" ht="11.25">
      <c r="A1402" s="38"/>
      <c r="B1402" s="39"/>
      <c r="C1402" s="40"/>
      <c r="D1402" s="199" t="s">
        <v>219</v>
      </c>
      <c r="E1402" s="40"/>
      <c r="F1402" s="200" t="s">
        <v>2296</v>
      </c>
      <c r="G1402" s="40"/>
      <c r="H1402" s="40"/>
      <c r="I1402" s="196"/>
      <c r="J1402" s="40"/>
      <c r="K1402" s="40"/>
      <c r="L1402" s="43"/>
      <c r="M1402" s="197"/>
      <c r="N1402" s="198"/>
      <c r="O1402" s="68"/>
      <c r="P1402" s="68"/>
      <c r="Q1402" s="68"/>
      <c r="R1402" s="68"/>
      <c r="S1402" s="68"/>
      <c r="T1402" s="68"/>
      <c r="U1402" s="69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T1402" s="21" t="s">
        <v>219</v>
      </c>
      <c r="AU1402" s="21" t="s">
        <v>80</v>
      </c>
    </row>
    <row r="1403" spans="1:65" s="14" customFormat="1" ht="11.25">
      <c r="B1403" s="211"/>
      <c r="C1403" s="212"/>
      <c r="D1403" s="194" t="s">
        <v>221</v>
      </c>
      <c r="E1403" s="213" t="s">
        <v>18</v>
      </c>
      <c r="F1403" s="214" t="s">
        <v>1027</v>
      </c>
      <c r="G1403" s="212"/>
      <c r="H1403" s="215">
        <v>235.17</v>
      </c>
      <c r="I1403" s="216"/>
      <c r="J1403" s="212"/>
      <c r="K1403" s="212"/>
      <c r="L1403" s="217"/>
      <c r="M1403" s="218"/>
      <c r="N1403" s="219"/>
      <c r="O1403" s="219"/>
      <c r="P1403" s="219"/>
      <c r="Q1403" s="219"/>
      <c r="R1403" s="219"/>
      <c r="S1403" s="219"/>
      <c r="T1403" s="219"/>
      <c r="U1403" s="220"/>
      <c r="AT1403" s="221" t="s">
        <v>221</v>
      </c>
      <c r="AU1403" s="221" t="s">
        <v>80</v>
      </c>
      <c r="AV1403" s="14" t="s">
        <v>80</v>
      </c>
      <c r="AW1403" s="14" t="s">
        <v>33</v>
      </c>
      <c r="AX1403" s="14" t="s">
        <v>76</v>
      </c>
      <c r="AY1403" s="221" t="s">
        <v>208</v>
      </c>
    </row>
    <row r="1404" spans="1:65" s="2" customFormat="1" ht="21.75" customHeight="1">
      <c r="A1404" s="38"/>
      <c r="B1404" s="39"/>
      <c r="C1404" s="182" t="s">
        <v>2297</v>
      </c>
      <c r="D1404" s="182" t="s">
        <v>212</v>
      </c>
      <c r="E1404" s="183" t="s">
        <v>2298</v>
      </c>
      <c r="F1404" s="184" t="s">
        <v>2299</v>
      </c>
      <c r="G1404" s="185" t="s">
        <v>129</v>
      </c>
      <c r="H1404" s="186">
        <v>235.17</v>
      </c>
      <c r="I1404" s="187"/>
      <c r="J1404" s="186">
        <f>ROUND(I1404*H1404,2)</f>
        <v>0</v>
      </c>
      <c r="K1404" s="184" t="s">
        <v>215</v>
      </c>
      <c r="L1404" s="43"/>
      <c r="M1404" s="188" t="s">
        <v>18</v>
      </c>
      <c r="N1404" s="189" t="s">
        <v>42</v>
      </c>
      <c r="O1404" s="68"/>
      <c r="P1404" s="190">
        <f>O1404*H1404</f>
        <v>0</v>
      </c>
      <c r="Q1404" s="190">
        <v>2.9999999999999997E-4</v>
      </c>
      <c r="R1404" s="190">
        <f>Q1404*H1404</f>
        <v>7.0550999999999989E-2</v>
      </c>
      <c r="S1404" s="190">
        <v>0</v>
      </c>
      <c r="T1404" s="190">
        <f>S1404*H1404</f>
        <v>0</v>
      </c>
      <c r="U1404" s="191" t="s">
        <v>18</v>
      </c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R1404" s="192" t="s">
        <v>343</v>
      </c>
      <c r="AT1404" s="192" t="s">
        <v>212</v>
      </c>
      <c r="AU1404" s="192" t="s">
        <v>80</v>
      </c>
      <c r="AY1404" s="21" t="s">
        <v>208</v>
      </c>
      <c r="BE1404" s="193">
        <f>IF(N1404="základní",J1404,0)</f>
        <v>0</v>
      </c>
      <c r="BF1404" s="193">
        <f>IF(N1404="snížená",J1404,0)</f>
        <v>0</v>
      </c>
      <c r="BG1404" s="193">
        <f>IF(N1404="zákl. přenesená",J1404,0)</f>
        <v>0</v>
      </c>
      <c r="BH1404" s="193">
        <f>IF(N1404="sníž. přenesená",J1404,0)</f>
        <v>0</v>
      </c>
      <c r="BI1404" s="193">
        <f>IF(N1404="nulová",J1404,0)</f>
        <v>0</v>
      </c>
      <c r="BJ1404" s="21" t="s">
        <v>76</v>
      </c>
      <c r="BK1404" s="193">
        <f>ROUND(I1404*H1404,2)</f>
        <v>0</v>
      </c>
      <c r="BL1404" s="21" t="s">
        <v>343</v>
      </c>
      <c r="BM1404" s="192" t="s">
        <v>2300</v>
      </c>
    </row>
    <row r="1405" spans="1:65" s="2" customFormat="1" ht="19.5">
      <c r="A1405" s="38"/>
      <c r="B1405" s="39"/>
      <c r="C1405" s="40"/>
      <c r="D1405" s="194" t="s">
        <v>217</v>
      </c>
      <c r="E1405" s="40"/>
      <c r="F1405" s="195" t="s">
        <v>2301</v>
      </c>
      <c r="G1405" s="40"/>
      <c r="H1405" s="40"/>
      <c r="I1405" s="196"/>
      <c r="J1405" s="40"/>
      <c r="K1405" s="40"/>
      <c r="L1405" s="43"/>
      <c r="M1405" s="197"/>
      <c r="N1405" s="198"/>
      <c r="O1405" s="68"/>
      <c r="P1405" s="68"/>
      <c r="Q1405" s="68"/>
      <c r="R1405" s="68"/>
      <c r="S1405" s="68"/>
      <c r="T1405" s="68"/>
      <c r="U1405" s="69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T1405" s="21" t="s">
        <v>217</v>
      </c>
      <c r="AU1405" s="21" t="s">
        <v>80</v>
      </c>
    </row>
    <row r="1406" spans="1:65" s="2" customFormat="1" ht="11.25">
      <c r="A1406" s="38"/>
      <c r="B1406" s="39"/>
      <c r="C1406" s="40"/>
      <c r="D1406" s="199" t="s">
        <v>219</v>
      </c>
      <c r="E1406" s="40"/>
      <c r="F1406" s="200" t="s">
        <v>2302</v>
      </c>
      <c r="G1406" s="40"/>
      <c r="H1406" s="40"/>
      <c r="I1406" s="196"/>
      <c r="J1406" s="40"/>
      <c r="K1406" s="40"/>
      <c r="L1406" s="43"/>
      <c r="M1406" s="197"/>
      <c r="N1406" s="198"/>
      <c r="O1406" s="68"/>
      <c r="P1406" s="68"/>
      <c r="Q1406" s="68"/>
      <c r="R1406" s="68"/>
      <c r="S1406" s="68"/>
      <c r="T1406" s="68"/>
      <c r="U1406" s="69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T1406" s="21" t="s">
        <v>219</v>
      </c>
      <c r="AU1406" s="21" t="s">
        <v>80</v>
      </c>
    </row>
    <row r="1407" spans="1:65" s="14" customFormat="1" ht="11.25">
      <c r="B1407" s="211"/>
      <c r="C1407" s="212"/>
      <c r="D1407" s="194" t="s">
        <v>221</v>
      </c>
      <c r="E1407" s="213" t="s">
        <v>18</v>
      </c>
      <c r="F1407" s="214" t="s">
        <v>1027</v>
      </c>
      <c r="G1407" s="212"/>
      <c r="H1407" s="215">
        <v>235.17</v>
      </c>
      <c r="I1407" s="216"/>
      <c r="J1407" s="212"/>
      <c r="K1407" s="212"/>
      <c r="L1407" s="217"/>
      <c r="M1407" s="218"/>
      <c r="N1407" s="219"/>
      <c r="O1407" s="219"/>
      <c r="P1407" s="219"/>
      <c r="Q1407" s="219"/>
      <c r="R1407" s="219"/>
      <c r="S1407" s="219"/>
      <c r="T1407" s="219"/>
      <c r="U1407" s="220"/>
      <c r="AT1407" s="221" t="s">
        <v>221</v>
      </c>
      <c r="AU1407" s="221" t="s">
        <v>80</v>
      </c>
      <c r="AV1407" s="14" t="s">
        <v>80</v>
      </c>
      <c r="AW1407" s="14" t="s">
        <v>33</v>
      </c>
      <c r="AX1407" s="14" t="s">
        <v>76</v>
      </c>
      <c r="AY1407" s="221" t="s">
        <v>208</v>
      </c>
    </row>
    <row r="1408" spans="1:65" s="2" customFormat="1" ht="24.2" customHeight="1">
      <c r="A1408" s="38"/>
      <c r="B1408" s="39"/>
      <c r="C1408" s="249" t="s">
        <v>2303</v>
      </c>
      <c r="D1408" s="249" t="s">
        <v>1397</v>
      </c>
      <c r="E1408" s="250" t="s">
        <v>2304</v>
      </c>
      <c r="F1408" s="251" t="s">
        <v>2305</v>
      </c>
      <c r="G1408" s="252" t="s">
        <v>129</v>
      </c>
      <c r="H1408" s="253">
        <v>253.05</v>
      </c>
      <c r="I1408" s="254"/>
      <c r="J1408" s="253">
        <f>ROUND(I1408*H1408,2)</f>
        <v>0</v>
      </c>
      <c r="K1408" s="251" t="s">
        <v>215</v>
      </c>
      <c r="L1408" s="255"/>
      <c r="M1408" s="256" t="s">
        <v>18</v>
      </c>
      <c r="N1408" s="257" t="s">
        <v>42</v>
      </c>
      <c r="O1408" s="68"/>
      <c r="P1408" s="190">
        <f>O1408*H1408</f>
        <v>0</v>
      </c>
      <c r="Q1408" s="190">
        <v>2.8500000000000001E-3</v>
      </c>
      <c r="R1408" s="190">
        <f>Q1408*H1408</f>
        <v>0.72119250000000001</v>
      </c>
      <c r="S1408" s="190">
        <v>0</v>
      </c>
      <c r="T1408" s="190">
        <f>S1408*H1408</f>
        <v>0</v>
      </c>
      <c r="U1408" s="191" t="s">
        <v>18</v>
      </c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R1408" s="192" t="s">
        <v>545</v>
      </c>
      <c r="AT1408" s="192" t="s">
        <v>1397</v>
      </c>
      <c r="AU1408" s="192" t="s">
        <v>80</v>
      </c>
      <c r="AY1408" s="21" t="s">
        <v>208</v>
      </c>
      <c r="BE1408" s="193">
        <f>IF(N1408="základní",J1408,0)</f>
        <v>0</v>
      </c>
      <c r="BF1408" s="193">
        <f>IF(N1408="snížená",J1408,0)</f>
        <v>0</v>
      </c>
      <c r="BG1408" s="193">
        <f>IF(N1408="zákl. přenesená",J1408,0)</f>
        <v>0</v>
      </c>
      <c r="BH1408" s="193">
        <f>IF(N1408="sníž. přenesená",J1408,0)</f>
        <v>0</v>
      </c>
      <c r="BI1408" s="193">
        <f>IF(N1408="nulová",J1408,0)</f>
        <v>0</v>
      </c>
      <c r="BJ1408" s="21" t="s">
        <v>76</v>
      </c>
      <c r="BK1408" s="193">
        <f>ROUND(I1408*H1408,2)</f>
        <v>0</v>
      </c>
      <c r="BL1408" s="21" t="s">
        <v>343</v>
      </c>
      <c r="BM1408" s="192" t="s">
        <v>2306</v>
      </c>
    </row>
    <row r="1409" spans="1:65" s="2" customFormat="1" ht="19.5">
      <c r="A1409" s="38"/>
      <c r="B1409" s="39"/>
      <c r="C1409" s="40"/>
      <c r="D1409" s="194" t="s">
        <v>217</v>
      </c>
      <c r="E1409" s="40"/>
      <c r="F1409" s="195" t="s">
        <v>2305</v>
      </c>
      <c r="G1409" s="40"/>
      <c r="H1409" s="40"/>
      <c r="I1409" s="196"/>
      <c r="J1409" s="40"/>
      <c r="K1409" s="40"/>
      <c r="L1409" s="43"/>
      <c r="M1409" s="197"/>
      <c r="N1409" s="198"/>
      <c r="O1409" s="68"/>
      <c r="P1409" s="68"/>
      <c r="Q1409" s="68"/>
      <c r="R1409" s="68"/>
      <c r="S1409" s="68"/>
      <c r="T1409" s="68"/>
      <c r="U1409" s="69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T1409" s="21" t="s">
        <v>217</v>
      </c>
      <c r="AU1409" s="21" t="s">
        <v>80</v>
      </c>
    </row>
    <row r="1410" spans="1:65" s="14" customFormat="1" ht="11.25">
      <c r="B1410" s="211"/>
      <c r="C1410" s="212"/>
      <c r="D1410" s="194" t="s">
        <v>221</v>
      </c>
      <c r="E1410" s="213" t="s">
        <v>18</v>
      </c>
      <c r="F1410" s="214" t="s">
        <v>1027</v>
      </c>
      <c r="G1410" s="212"/>
      <c r="H1410" s="215">
        <v>235.17</v>
      </c>
      <c r="I1410" s="216"/>
      <c r="J1410" s="212"/>
      <c r="K1410" s="212"/>
      <c r="L1410" s="217"/>
      <c r="M1410" s="218"/>
      <c r="N1410" s="219"/>
      <c r="O1410" s="219"/>
      <c r="P1410" s="219"/>
      <c r="Q1410" s="219"/>
      <c r="R1410" s="219"/>
      <c r="S1410" s="219"/>
      <c r="T1410" s="219"/>
      <c r="U1410" s="220"/>
      <c r="AT1410" s="221" t="s">
        <v>221</v>
      </c>
      <c r="AU1410" s="221" t="s">
        <v>80</v>
      </c>
      <c r="AV1410" s="14" t="s">
        <v>80</v>
      </c>
      <c r="AW1410" s="14" t="s">
        <v>33</v>
      </c>
      <c r="AX1410" s="14" t="s">
        <v>71</v>
      </c>
      <c r="AY1410" s="221" t="s">
        <v>208</v>
      </c>
    </row>
    <row r="1411" spans="1:65" s="13" customFormat="1" ht="11.25">
      <c r="B1411" s="201"/>
      <c r="C1411" s="202"/>
      <c r="D1411" s="194" t="s">
        <v>221</v>
      </c>
      <c r="E1411" s="203" t="s">
        <v>18</v>
      </c>
      <c r="F1411" s="204" t="s">
        <v>2307</v>
      </c>
      <c r="G1411" s="202"/>
      <c r="H1411" s="203" t="s">
        <v>18</v>
      </c>
      <c r="I1411" s="205"/>
      <c r="J1411" s="202"/>
      <c r="K1411" s="202"/>
      <c r="L1411" s="206"/>
      <c r="M1411" s="207"/>
      <c r="N1411" s="208"/>
      <c r="O1411" s="208"/>
      <c r="P1411" s="208"/>
      <c r="Q1411" s="208"/>
      <c r="R1411" s="208"/>
      <c r="S1411" s="208"/>
      <c r="T1411" s="208"/>
      <c r="U1411" s="209"/>
      <c r="AT1411" s="210" t="s">
        <v>221</v>
      </c>
      <c r="AU1411" s="210" t="s">
        <v>80</v>
      </c>
      <c r="AV1411" s="13" t="s">
        <v>76</v>
      </c>
      <c r="AW1411" s="13" t="s">
        <v>33</v>
      </c>
      <c r="AX1411" s="13" t="s">
        <v>71</v>
      </c>
      <c r="AY1411" s="210" t="s">
        <v>208</v>
      </c>
    </row>
    <row r="1412" spans="1:65" s="14" customFormat="1" ht="11.25">
      <c r="B1412" s="211"/>
      <c r="C1412" s="212"/>
      <c r="D1412" s="194" t="s">
        <v>221</v>
      </c>
      <c r="E1412" s="213" t="s">
        <v>18</v>
      </c>
      <c r="F1412" s="214" t="s">
        <v>2308</v>
      </c>
      <c r="G1412" s="212"/>
      <c r="H1412" s="215">
        <v>5.83</v>
      </c>
      <c r="I1412" s="216"/>
      <c r="J1412" s="212"/>
      <c r="K1412" s="212"/>
      <c r="L1412" s="217"/>
      <c r="M1412" s="218"/>
      <c r="N1412" s="219"/>
      <c r="O1412" s="219"/>
      <c r="P1412" s="219"/>
      <c r="Q1412" s="219"/>
      <c r="R1412" s="219"/>
      <c r="S1412" s="219"/>
      <c r="T1412" s="219"/>
      <c r="U1412" s="220"/>
      <c r="AT1412" s="221" t="s">
        <v>221</v>
      </c>
      <c r="AU1412" s="221" t="s">
        <v>80</v>
      </c>
      <c r="AV1412" s="14" t="s">
        <v>80</v>
      </c>
      <c r="AW1412" s="14" t="s">
        <v>33</v>
      </c>
      <c r="AX1412" s="14" t="s">
        <v>71</v>
      </c>
      <c r="AY1412" s="221" t="s">
        <v>208</v>
      </c>
    </row>
    <row r="1413" spans="1:65" s="16" customFormat="1" ht="11.25">
      <c r="B1413" s="233"/>
      <c r="C1413" s="234"/>
      <c r="D1413" s="194" t="s">
        <v>221</v>
      </c>
      <c r="E1413" s="235" t="s">
        <v>18</v>
      </c>
      <c r="F1413" s="236" t="s">
        <v>247</v>
      </c>
      <c r="G1413" s="234"/>
      <c r="H1413" s="237">
        <v>241</v>
      </c>
      <c r="I1413" s="238"/>
      <c r="J1413" s="234"/>
      <c r="K1413" s="234"/>
      <c r="L1413" s="239"/>
      <c r="M1413" s="240"/>
      <c r="N1413" s="241"/>
      <c r="O1413" s="241"/>
      <c r="P1413" s="241"/>
      <c r="Q1413" s="241"/>
      <c r="R1413" s="241"/>
      <c r="S1413" s="241"/>
      <c r="T1413" s="241"/>
      <c r="U1413" s="242"/>
      <c r="AT1413" s="243" t="s">
        <v>221</v>
      </c>
      <c r="AU1413" s="243" t="s">
        <v>80</v>
      </c>
      <c r="AV1413" s="16" t="s">
        <v>89</v>
      </c>
      <c r="AW1413" s="16" t="s">
        <v>33</v>
      </c>
      <c r="AX1413" s="16" t="s">
        <v>76</v>
      </c>
      <c r="AY1413" s="243" t="s">
        <v>208</v>
      </c>
    </row>
    <row r="1414" spans="1:65" s="14" customFormat="1" ht="11.25">
      <c r="B1414" s="211"/>
      <c r="C1414" s="212"/>
      <c r="D1414" s="194" t="s">
        <v>221</v>
      </c>
      <c r="E1414" s="212"/>
      <c r="F1414" s="214" t="s">
        <v>2309</v>
      </c>
      <c r="G1414" s="212"/>
      <c r="H1414" s="215">
        <v>253.05</v>
      </c>
      <c r="I1414" s="216"/>
      <c r="J1414" s="212"/>
      <c r="K1414" s="212"/>
      <c r="L1414" s="217"/>
      <c r="M1414" s="218"/>
      <c r="N1414" s="219"/>
      <c r="O1414" s="219"/>
      <c r="P1414" s="219"/>
      <c r="Q1414" s="219"/>
      <c r="R1414" s="219"/>
      <c r="S1414" s="219"/>
      <c r="T1414" s="219"/>
      <c r="U1414" s="220"/>
      <c r="AT1414" s="221" t="s">
        <v>221</v>
      </c>
      <c r="AU1414" s="221" t="s">
        <v>80</v>
      </c>
      <c r="AV1414" s="14" t="s">
        <v>80</v>
      </c>
      <c r="AW1414" s="14" t="s">
        <v>4</v>
      </c>
      <c r="AX1414" s="14" t="s">
        <v>76</v>
      </c>
      <c r="AY1414" s="221" t="s">
        <v>208</v>
      </c>
    </row>
    <row r="1415" spans="1:65" s="2" customFormat="1" ht="16.5" customHeight="1">
      <c r="A1415" s="38"/>
      <c r="B1415" s="39"/>
      <c r="C1415" s="182" t="s">
        <v>2310</v>
      </c>
      <c r="D1415" s="182" t="s">
        <v>212</v>
      </c>
      <c r="E1415" s="183" t="s">
        <v>2311</v>
      </c>
      <c r="F1415" s="184" t="s">
        <v>2312</v>
      </c>
      <c r="G1415" s="185" t="s">
        <v>331</v>
      </c>
      <c r="H1415" s="186">
        <v>248.72</v>
      </c>
      <c r="I1415" s="187"/>
      <c r="J1415" s="186">
        <f>ROUND(I1415*H1415,2)</f>
        <v>0</v>
      </c>
      <c r="K1415" s="184" t="s">
        <v>215</v>
      </c>
      <c r="L1415" s="43"/>
      <c r="M1415" s="188" t="s">
        <v>18</v>
      </c>
      <c r="N1415" s="189" t="s">
        <v>42</v>
      </c>
      <c r="O1415" s="68"/>
      <c r="P1415" s="190">
        <f>O1415*H1415</f>
        <v>0</v>
      </c>
      <c r="Q1415" s="190">
        <v>1.0000000000000001E-5</v>
      </c>
      <c r="R1415" s="190">
        <f>Q1415*H1415</f>
        <v>2.4872000000000002E-3</v>
      </c>
      <c r="S1415" s="190">
        <v>0</v>
      </c>
      <c r="T1415" s="190">
        <f>S1415*H1415</f>
        <v>0</v>
      </c>
      <c r="U1415" s="191" t="s">
        <v>18</v>
      </c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R1415" s="192" t="s">
        <v>343</v>
      </c>
      <c r="AT1415" s="192" t="s">
        <v>212</v>
      </c>
      <c r="AU1415" s="192" t="s">
        <v>80</v>
      </c>
      <c r="AY1415" s="21" t="s">
        <v>208</v>
      </c>
      <c r="BE1415" s="193">
        <f>IF(N1415="základní",J1415,0)</f>
        <v>0</v>
      </c>
      <c r="BF1415" s="193">
        <f>IF(N1415="snížená",J1415,0)</f>
        <v>0</v>
      </c>
      <c r="BG1415" s="193">
        <f>IF(N1415="zákl. přenesená",J1415,0)</f>
        <v>0</v>
      </c>
      <c r="BH1415" s="193">
        <f>IF(N1415="sníž. přenesená",J1415,0)</f>
        <v>0</v>
      </c>
      <c r="BI1415" s="193">
        <f>IF(N1415="nulová",J1415,0)</f>
        <v>0</v>
      </c>
      <c r="BJ1415" s="21" t="s">
        <v>76</v>
      </c>
      <c r="BK1415" s="193">
        <f>ROUND(I1415*H1415,2)</f>
        <v>0</v>
      </c>
      <c r="BL1415" s="21" t="s">
        <v>343</v>
      </c>
      <c r="BM1415" s="192" t="s">
        <v>2313</v>
      </c>
    </row>
    <row r="1416" spans="1:65" s="2" customFormat="1" ht="11.25">
      <c r="A1416" s="38"/>
      <c r="B1416" s="39"/>
      <c r="C1416" s="40"/>
      <c r="D1416" s="194" t="s">
        <v>217</v>
      </c>
      <c r="E1416" s="40"/>
      <c r="F1416" s="195" t="s">
        <v>2314</v>
      </c>
      <c r="G1416" s="40"/>
      <c r="H1416" s="40"/>
      <c r="I1416" s="196"/>
      <c r="J1416" s="40"/>
      <c r="K1416" s="40"/>
      <c r="L1416" s="43"/>
      <c r="M1416" s="197"/>
      <c r="N1416" s="198"/>
      <c r="O1416" s="68"/>
      <c r="P1416" s="68"/>
      <c r="Q1416" s="68"/>
      <c r="R1416" s="68"/>
      <c r="S1416" s="68"/>
      <c r="T1416" s="68"/>
      <c r="U1416" s="69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T1416" s="21" t="s">
        <v>217</v>
      </c>
      <c r="AU1416" s="21" t="s">
        <v>80</v>
      </c>
    </row>
    <row r="1417" spans="1:65" s="2" customFormat="1" ht="11.25">
      <c r="A1417" s="38"/>
      <c r="B1417" s="39"/>
      <c r="C1417" s="40"/>
      <c r="D1417" s="199" t="s">
        <v>219</v>
      </c>
      <c r="E1417" s="40"/>
      <c r="F1417" s="200" t="s">
        <v>2315</v>
      </c>
      <c r="G1417" s="40"/>
      <c r="H1417" s="40"/>
      <c r="I1417" s="196"/>
      <c r="J1417" s="40"/>
      <c r="K1417" s="40"/>
      <c r="L1417" s="43"/>
      <c r="M1417" s="197"/>
      <c r="N1417" s="198"/>
      <c r="O1417" s="68"/>
      <c r="P1417" s="68"/>
      <c r="Q1417" s="68"/>
      <c r="R1417" s="68"/>
      <c r="S1417" s="68"/>
      <c r="T1417" s="68"/>
      <c r="U1417" s="69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T1417" s="21" t="s">
        <v>219</v>
      </c>
      <c r="AU1417" s="21" t="s">
        <v>80</v>
      </c>
    </row>
    <row r="1418" spans="1:65" s="14" customFormat="1" ht="11.25">
      <c r="B1418" s="211"/>
      <c r="C1418" s="212"/>
      <c r="D1418" s="194" t="s">
        <v>221</v>
      </c>
      <c r="E1418" s="213" t="s">
        <v>18</v>
      </c>
      <c r="F1418" s="214" t="s">
        <v>1030</v>
      </c>
      <c r="G1418" s="212"/>
      <c r="H1418" s="215">
        <v>266.22000000000003</v>
      </c>
      <c r="I1418" s="216"/>
      <c r="J1418" s="212"/>
      <c r="K1418" s="212"/>
      <c r="L1418" s="217"/>
      <c r="M1418" s="218"/>
      <c r="N1418" s="219"/>
      <c r="O1418" s="219"/>
      <c r="P1418" s="219"/>
      <c r="Q1418" s="219"/>
      <c r="R1418" s="219"/>
      <c r="S1418" s="219"/>
      <c r="T1418" s="219"/>
      <c r="U1418" s="220"/>
      <c r="AT1418" s="221" t="s">
        <v>221</v>
      </c>
      <c r="AU1418" s="221" t="s">
        <v>80</v>
      </c>
      <c r="AV1418" s="14" t="s">
        <v>80</v>
      </c>
      <c r="AW1418" s="14" t="s">
        <v>33</v>
      </c>
      <c r="AX1418" s="14" t="s">
        <v>71</v>
      </c>
      <c r="AY1418" s="221" t="s">
        <v>208</v>
      </c>
    </row>
    <row r="1419" spans="1:65" s="13" customFormat="1" ht="11.25">
      <c r="B1419" s="201"/>
      <c r="C1419" s="202"/>
      <c r="D1419" s="194" t="s">
        <v>221</v>
      </c>
      <c r="E1419" s="203" t="s">
        <v>18</v>
      </c>
      <c r="F1419" s="204" t="s">
        <v>2316</v>
      </c>
      <c r="G1419" s="202"/>
      <c r="H1419" s="203" t="s">
        <v>18</v>
      </c>
      <c r="I1419" s="205"/>
      <c r="J1419" s="202"/>
      <c r="K1419" s="202"/>
      <c r="L1419" s="206"/>
      <c r="M1419" s="207"/>
      <c r="N1419" s="208"/>
      <c r="O1419" s="208"/>
      <c r="P1419" s="208"/>
      <c r="Q1419" s="208"/>
      <c r="R1419" s="208"/>
      <c r="S1419" s="208"/>
      <c r="T1419" s="208"/>
      <c r="U1419" s="209"/>
      <c r="AT1419" s="210" t="s">
        <v>221</v>
      </c>
      <c r="AU1419" s="210" t="s">
        <v>80</v>
      </c>
      <c r="AV1419" s="13" t="s">
        <v>76</v>
      </c>
      <c r="AW1419" s="13" t="s">
        <v>33</v>
      </c>
      <c r="AX1419" s="13" t="s">
        <v>71</v>
      </c>
      <c r="AY1419" s="210" t="s">
        <v>208</v>
      </c>
    </row>
    <row r="1420" spans="1:65" s="14" customFormat="1" ht="11.25">
      <c r="B1420" s="211"/>
      <c r="C1420" s="212"/>
      <c r="D1420" s="194" t="s">
        <v>221</v>
      </c>
      <c r="E1420" s="213" t="s">
        <v>18</v>
      </c>
      <c r="F1420" s="214" t="s">
        <v>2317</v>
      </c>
      <c r="G1420" s="212"/>
      <c r="H1420" s="215">
        <v>-3.6</v>
      </c>
      <c r="I1420" s="216"/>
      <c r="J1420" s="212"/>
      <c r="K1420" s="212"/>
      <c r="L1420" s="217"/>
      <c r="M1420" s="218"/>
      <c r="N1420" s="219"/>
      <c r="O1420" s="219"/>
      <c r="P1420" s="219"/>
      <c r="Q1420" s="219"/>
      <c r="R1420" s="219"/>
      <c r="S1420" s="219"/>
      <c r="T1420" s="219"/>
      <c r="U1420" s="220"/>
      <c r="AT1420" s="221" t="s">
        <v>221</v>
      </c>
      <c r="AU1420" s="221" t="s">
        <v>80</v>
      </c>
      <c r="AV1420" s="14" t="s">
        <v>80</v>
      </c>
      <c r="AW1420" s="14" t="s">
        <v>33</v>
      </c>
      <c r="AX1420" s="14" t="s">
        <v>71</v>
      </c>
      <c r="AY1420" s="221" t="s">
        <v>208</v>
      </c>
    </row>
    <row r="1421" spans="1:65" s="14" customFormat="1" ht="11.25">
      <c r="B1421" s="211"/>
      <c r="C1421" s="212"/>
      <c r="D1421" s="194" t="s">
        <v>221</v>
      </c>
      <c r="E1421" s="213" t="s">
        <v>18</v>
      </c>
      <c r="F1421" s="214" t="s">
        <v>2318</v>
      </c>
      <c r="G1421" s="212"/>
      <c r="H1421" s="215">
        <v>-0.8</v>
      </c>
      <c r="I1421" s="216"/>
      <c r="J1421" s="212"/>
      <c r="K1421" s="212"/>
      <c r="L1421" s="217"/>
      <c r="M1421" s="218"/>
      <c r="N1421" s="219"/>
      <c r="O1421" s="219"/>
      <c r="P1421" s="219"/>
      <c r="Q1421" s="219"/>
      <c r="R1421" s="219"/>
      <c r="S1421" s="219"/>
      <c r="T1421" s="219"/>
      <c r="U1421" s="220"/>
      <c r="AT1421" s="221" t="s">
        <v>221</v>
      </c>
      <c r="AU1421" s="221" t="s">
        <v>80</v>
      </c>
      <c r="AV1421" s="14" t="s">
        <v>80</v>
      </c>
      <c r="AW1421" s="14" t="s">
        <v>33</v>
      </c>
      <c r="AX1421" s="14" t="s">
        <v>71</v>
      </c>
      <c r="AY1421" s="221" t="s">
        <v>208</v>
      </c>
    </row>
    <row r="1422" spans="1:65" s="14" customFormat="1" ht="11.25">
      <c r="B1422" s="211"/>
      <c r="C1422" s="212"/>
      <c r="D1422" s="194" t="s">
        <v>221</v>
      </c>
      <c r="E1422" s="213" t="s">
        <v>18</v>
      </c>
      <c r="F1422" s="214" t="s">
        <v>2319</v>
      </c>
      <c r="G1422" s="212"/>
      <c r="H1422" s="215">
        <v>-1.6</v>
      </c>
      <c r="I1422" s="216"/>
      <c r="J1422" s="212"/>
      <c r="K1422" s="212"/>
      <c r="L1422" s="217"/>
      <c r="M1422" s="218"/>
      <c r="N1422" s="219"/>
      <c r="O1422" s="219"/>
      <c r="P1422" s="219"/>
      <c r="Q1422" s="219"/>
      <c r="R1422" s="219"/>
      <c r="S1422" s="219"/>
      <c r="T1422" s="219"/>
      <c r="U1422" s="220"/>
      <c r="AT1422" s="221" t="s">
        <v>221</v>
      </c>
      <c r="AU1422" s="221" t="s">
        <v>80</v>
      </c>
      <c r="AV1422" s="14" t="s">
        <v>80</v>
      </c>
      <c r="AW1422" s="14" t="s">
        <v>33</v>
      </c>
      <c r="AX1422" s="14" t="s">
        <v>71</v>
      </c>
      <c r="AY1422" s="221" t="s">
        <v>208</v>
      </c>
    </row>
    <row r="1423" spans="1:65" s="14" customFormat="1" ht="11.25">
      <c r="B1423" s="211"/>
      <c r="C1423" s="212"/>
      <c r="D1423" s="194" t="s">
        <v>221</v>
      </c>
      <c r="E1423" s="213" t="s">
        <v>18</v>
      </c>
      <c r="F1423" s="214" t="s">
        <v>2320</v>
      </c>
      <c r="G1423" s="212"/>
      <c r="H1423" s="215">
        <v>-5.4</v>
      </c>
      <c r="I1423" s="216"/>
      <c r="J1423" s="212"/>
      <c r="K1423" s="212"/>
      <c r="L1423" s="217"/>
      <c r="M1423" s="218"/>
      <c r="N1423" s="219"/>
      <c r="O1423" s="219"/>
      <c r="P1423" s="219"/>
      <c r="Q1423" s="219"/>
      <c r="R1423" s="219"/>
      <c r="S1423" s="219"/>
      <c r="T1423" s="219"/>
      <c r="U1423" s="220"/>
      <c r="AT1423" s="221" t="s">
        <v>221</v>
      </c>
      <c r="AU1423" s="221" t="s">
        <v>80</v>
      </c>
      <c r="AV1423" s="14" t="s">
        <v>80</v>
      </c>
      <c r="AW1423" s="14" t="s">
        <v>33</v>
      </c>
      <c r="AX1423" s="14" t="s">
        <v>71</v>
      </c>
      <c r="AY1423" s="221" t="s">
        <v>208</v>
      </c>
    </row>
    <row r="1424" spans="1:65" s="14" customFormat="1" ht="11.25">
      <c r="B1424" s="211"/>
      <c r="C1424" s="212"/>
      <c r="D1424" s="194" t="s">
        <v>221</v>
      </c>
      <c r="E1424" s="213" t="s">
        <v>18</v>
      </c>
      <c r="F1424" s="214" t="s">
        <v>2319</v>
      </c>
      <c r="G1424" s="212"/>
      <c r="H1424" s="215">
        <v>-1.6</v>
      </c>
      <c r="I1424" s="216"/>
      <c r="J1424" s="212"/>
      <c r="K1424" s="212"/>
      <c r="L1424" s="217"/>
      <c r="M1424" s="218"/>
      <c r="N1424" s="219"/>
      <c r="O1424" s="219"/>
      <c r="P1424" s="219"/>
      <c r="Q1424" s="219"/>
      <c r="R1424" s="219"/>
      <c r="S1424" s="219"/>
      <c r="T1424" s="219"/>
      <c r="U1424" s="220"/>
      <c r="AT1424" s="221" t="s">
        <v>221</v>
      </c>
      <c r="AU1424" s="221" t="s">
        <v>80</v>
      </c>
      <c r="AV1424" s="14" t="s">
        <v>80</v>
      </c>
      <c r="AW1424" s="14" t="s">
        <v>33</v>
      </c>
      <c r="AX1424" s="14" t="s">
        <v>71</v>
      </c>
      <c r="AY1424" s="221" t="s">
        <v>208</v>
      </c>
    </row>
    <row r="1425" spans="1:65" s="14" customFormat="1" ht="11.25">
      <c r="B1425" s="211"/>
      <c r="C1425" s="212"/>
      <c r="D1425" s="194" t="s">
        <v>221</v>
      </c>
      <c r="E1425" s="213" t="s">
        <v>18</v>
      </c>
      <c r="F1425" s="214" t="s">
        <v>2321</v>
      </c>
      <c r="G1425" s="212"/>
      <c r="H1425" s="215">
        <v>-2.7</v>
      </c>
      <c r="I1425" s="216"/>
      <c r="J1425" s="212"/>
      <c r="K1425" s="212"/>
      <c r="L1425" s="217"/>
      <c r="M1425" s="218"/>
      <c r="N1425" s="219"/>
      <c r="O1425" s="219"/>
      <c r="P1425" s="219"/>
      <c r="Q1425" s="219"/>
      <c r="R1425" s="219"/>
      <c r="S1425" s="219"/>
      <c r="T1425" s="219"/>
      <c r="U1425" s="220"/>
      <c r="AT1425" s="221" t="s">
        <v>221</v>
      </c>
      <c r="AU1425" s="221" t="s">
        <v>80</v>
      </c>
      <c r="AV1425" s="14" t="s">
        <v>80</v>
      </c>
      <c r="AW1425" s="14" t="s">
        <v>33</v>
      </c>
      <c r="AX1425" s="14" t="s">
        <v>71</v>
      </c>
      <c r="AY1425" s="221" t="s">
        <v>208</v>
      </c>
    </row>
    <row r="1426" spans="1:65" s="14" customFormat="1" ht="11.25">
      <c r="B1426" s="211"/>
      <c r="C1426" s="212"/>
      <c r="D1426" s="194" t="s">
        <v>221</v>
      </c>
      <c r="E1426" s="213" t="s">
        <v>18</v>
      </c>
      <c r="F1426" s="214" t="s">
        <v>2322</v>
      </c>
      <c r="G1426" s="212"/>
      <c r="H1426" s="215">
        <v>-1.8</v>
      </c>
      <c r="I1426" s="216"/>
      <c r="J1426" s="212"/>
      <c r="K1426" s="212"/>
      <c r="L1426" s="217"/>
      <c r="M1426" s="218"/>
      <c r="N1426" s="219"/>
      <c r="O1426" s="219"/>
      <c r="P1426" s="219"/>
      <c r="Q1426" s="219"/>
      <c r="R1426" s="219"/>
      <c r="S1426" s="219"/>
      <c r="T1426" s="219"/>
      <c r="U1426" s="220"/>
      <c r="AT1426" s="221" t="s">
        <v>221</v>
      </c>
      <c r="AU1426" s="221" t="s">
        <v>80</v>
      </c>
      <c r="AV1426" s="14" t="s">
        <v>80</v>
      </c>
      <c r="AW1426" s="14" t="s">
        <v>33</v>
      </c>
      <c r="AX1426" s="14" t="s">
        <v>71</v>
      </c>
      <c r="AY1426" s="221" t="s">
        <v>208</v>
      </c>
    </row>
    <row r="1427" spans="1:65" s="16" customFormat="1" ht="11.25">
      <c r="B1427" s="233"/>
      <c r="C1427" s="234"/>
      <c r="D1427" s="194" t="s">
        <v>221</v>
      </c>
      <c r="E1427" s="235" t="s">
        <v>18</v>
      </c>
      <c r="F1427" s="236" t="s">
        <v>247</v>
      </c>
      <c r="G1427" s="234"/>
      <c r="H1427" s="237">
        <v>248.72</v>
      </c>
      <c r="I1427" s="238"/>
      <c r="J1427" s="234"/>
      <c r="K1427" s="234"/>
      <c r="L1427" s="239"/>
      <c r="M1427" s="240"/>
      <c r="N1427" s="241"/>
      <c r="O1427" s="241"/>
      <c r="P1427" s="241"/>
      <c r="Q1427" s="241"/>
      <c r="R1427" s="241"/>
      <c r="S1427" s="241"/>
      <c r="T1427" s="241"/>
      <c r="U1427" s="242"/>
      <c r="AT1427" s="243" t="s">
        <v>221</v>
      </c>
      <c r="AU1427" s="243" t="s">
        <v>80</v>
      </c>
      <c r="AV1427" s="16" t="s">
        <v>89</v>
      </c>
      <c r="AW1427" s="16" t="s">
        <v>33</v>
      </c>
      <c r="AX1427" s="16" t="s">
        <v>76</v>
      </c>
      <c r="AY1427" s="243" t="s">
        <v>208</v>
      </c>
    </row>
    <row r="1428" spans="1:65" s="2" customFormat="1" ht="16.5" customHeight="1">
      <c r="A1428" s="38"/>
      <c r="B1428" s="39"/>
      <c r="C1428" s="249" t="s">
        <v>2323</v>
      </c>
      <c r="D1428" s="249" t="s">
        <v>1397</v>
      </c>
      <c r="E1428" s="250" t="s">
        <v>2324</v>
      </c>
      <c r="F1428" s="251" t="s">
        <v>2325</v>
      </c>
      <c r="G1428" s="252" t="s">
        <v>331</v>
      </c>
      <c r="H1428" s="253">
        <v>261.16000000000003</v>
      </c>
      <c r="I1428" s="254"/>
      <c r="J1428" s="253">
        <f>ROUND(I1428*H1428,2)</f>
        <v>0</v>
      </c>
      <c r="K1428" s="251" t="s">
        <v>18</v>
      </c>
      <c r="L1428" s="255"/>
      <c r="M1428" s="256" t="s">
        <v>18</v>
      </c>
      <c r="N1428" s="257" t="s">
        <v>42</v>
      </c>
      <c r="O1428" s="68"/>
      <c r="P1428" s="190">
        <f>O1428*H1428</f>
        <v>0</v>
      </c>
      <c r="Q1428" s="190">
        <v>5.0000000000000001E-4</v>
      </c>
      <c r="R1428" s="190">
        <f>Q1428*H1428</f>
        <v>0.13058</v>
      </c>
      <c r="S1428" s="190">
        <v>0</v>
      </c>
      <c r="T1428" s="190">
        <f>S1428*H1428</f>
        <v>0</v>
      </c>
      <c r="U1428" s="191" t="s">
        <v>18</v>
      </c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R1428" s="192" t="s">
        <v>545</v>
      </c>
      <c r="AT1428" s="192" t="s">
        <v>1397</v>
      </c>
      <c r="AU1428" s="192" t="s">
        <v>80</v>
      </c>
      <c r="AY1428" s="21" t="s">
        <v>208</v>
      </c>
      <c r="BE1428" s="193">
        <f>IF(N1428="základní",J1428,0)</f>
        <v>0</v>
      </c>
      <c r="BF1428" s="193">
        <f>IF(N1428="snížená",J1428,0)</f>
        <v>0</v>
      </c>
      <c r="BG1428" s="193">
        <f>IF(N1428="zákl. přenesená",J1428,0)</f>
        <v>0</v>
      </c>
      <c r="BH1428" s="193">
        <f>IF(N1428="sníž. přenesená",J1428,0)</f>
        <v>0</v>
      </c>
      <c r="BI1428" s="193">
        <f>IF(N1428="nulová",J1428,0)</f>
        <v>0</v>
      </c>
      <c r="BJ1428" s="21" t="s">
        <v>76</v>
      </c>
      <c r="BK1428" s="193">
        <f>ROUND(I1428*H1428,2)</f>
        <v>0</v>
      </c>
      <c r="BL1428" s="21" t="s">
        <v>343</v>
      </c>
      <c r="BM1428" s="192" t="s">
        <v>2326</v>
      </c>
    </row>
    <row r="1429" spans="1:65" s="2" customFormat="1" ht="11.25">
      <c r="A1429" s="38"/>
      <c r="B1429" s="39"/>
      <c r="C1429" s="40"/>
      <c r="D1429" s="194" t="s">
        <v>217</v>
      </c>
      <c r="E1429" s="40"/>
      <c r="F1429" s="195" t="s">
        <v>2327</v>
      </c>
      <c r="G1429" s="40"/>
      <c r="H1429" s="40"/>
      <c r="I1429" s="196"/>
      <c r="J1429" s="40"/>
      <c r="K1429" s="40"/>
      <c r="L1429" s="43"/>
      <c r="M1429" s="197"/>
      <c r="N1429" s="198"/>
      <c r="O1429" s="68"/>
      <c r="P1429" s="68"/>
      <c r="Q1429" s="68"/>
      <c r="R1429" s="68"/>
      <c r="S1429" s="68"/>
      <c r="T1429" s="68"/>
      <c r="U1429" s="69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T1429" s="21" t="s">
        <v>217</v>
      </c>
      <c r="AU1429" s="21" t="s">
        <v>80</v>
      </c>
    </row>
    <row r="1430" spans="1:65" s="14" customFormat="1" ht="11.25">
      <c r="B1430" s="211"/>
      <c r="C1430" s="212"/>
      <c r="D1430" s="194" t="s">
        <v>221</v>
      </c>
      <c r="E1430" s="213" t="s">
        <v>18</v>
      </c>
      <c r="F1430" s="214" t="s">
        <v>2328</v>
      </c>
      <c r="G1430" s="212"/>
      <c r="H1430" s="215">
        <v>248.72</v>
      </c>
      <c r="I1430" s="216"/>
      <c r="J1430" s="212"/>
      <c r="K1430" s="212"/>
      <c r="L1430" s="217"/>
      <c r="M1430" s="218"/>
      <c r="N1430" s="219"/>
      <c r="O1430" s="219"/>
      <c r="P1430" s="219"/>
      <c r="Q1430" s="219"/>
      <c r="R1430" s="219"/>
      <c r="S1430" s="219"/>
      <c r="T1430" s="219"/>
      <c r="U1430" s="220"/>
      <c r="AT1430" s="221" t="s">
        <v>221</v>
      </c>
      <c r="AU1430" s="221" t="s">
        <v>80</v>
      </c>
      <c r="AV1430" s="14" t="s">
        <v>80</v>
      </c>
      <c r="AW1430" s="14" t="s">
        <v>33</v>
      </c>
      <c r="AX1430" s="14" t="s">
        <v>76</v>
      </c>
      <c r="AY1430" s="221" t="s">
        <v>208</v>
      </c>
    </row>
    <row r="1431" spans="1:65" s="14" customFormat="1" ht="11.25">
      <c r="B1431" s="211"/>
      <c r="C1431" s="212"/>
      <c r="D1431" s="194" t="s">
        <v>221</v>
      </c>
      <c r="E1431" s="212"/>
      <c r="F1431" s="214" t="s">
        <v>2329</v>
      </c>
      <c r="G1431" s="212"/>
      <c r="H1431" s="215">
        <v>261.16000000000003</v>
      </c>
      <c r="I1431" s="216"/>
      <c r="J1431" s="212"/>
      <c r="K1431" s="212"/>
      <c r="L1431" s="217"/>
      <c r="M1431" s="218"/>
      <c r="N1431" s="219"/>
      <c r="O1431" s="219"/>
      <c r="P1431" s="219"/>
      <c r="Q1431" s="219"/>
      <c r="R1431" s="219"/>
      <c r="S1431" s="219"/>
      <c r="T1431" s="219"/>
      <c r="U1431" s="220"/>
      <c r="AT1431" s="221" t="s">
        <v>221</v>
      </c>
      <c r="AU1431" s="221" t="s">
        <v>80</v>
      </c>
      <c r="AV1431" s="14" t="s">
        <v>80</v>
      </c>
      <c r="AW1431" s="14" t="s">
        <v>4</v>
      </c>
      <c r="AX1431" s="14" t="s">
        <v>76</v>
      </c>
      <c r="AY1431" s="221" t="s">
        <v>208</v>
      </c>
    </row>
    <row r="1432" spans="1:65" s="2" customFormat="1" ht="24.2" customHeight="1">
      <c r="A1432" s="38"/>
      <c r="B1432" s="39"/>
      <c r="C1432" s="182" t="s">
        <v>2330</v>
      </c>
      <c r="D1432" s="182" t="s">
        <v>212</v>
      </c>
      <c r="E1432" s="183" t="s">
        <v>2331</v>
      </c>
      <c r="F1432" s="184" t="s">
        <v>2332</v>
      </c>
      <c r="G1432" s="185" t="s">
        <v>752</v>
      </c>
      <c r="H1432" s="187"/>
      <c r="I1432" s="187"/>
      <c r="J1432" s="186">
        <f>ROUND(I1432*H1432,2)</f>
        <v>0</v>
      </c>
      <c r="K1432" s="184" t="s">
        <v>215</v>
      </c>
      <c r="L1432" s="43"/>
      <c r="M1432" s="188" t="s">
        <v>18</v>
      </c>
      <c r="N1432" s="189" t="s">
        <v>42</v>
      </c>
      <c r="O1432" s="68"/>
      <c r="P1432" s="190">
        <f>O1432*H1432</f>
        <v>0</v>
      </c>
      <c r="Q1432" s="190">
        <v>0</v>
      </c>
      <c r="R1432" s="190">
        <f>Q1432*H1432</f>
        <v>0</v>
      </c>
      <c r="S1432" s="190">
        <v>0</v>
      </c>
      <c r="T1432" s="190">
        <f>S1432*H1432</f>
        <v>0</v>
      </c>
      <c r="U1432" s="191" t="s">
        <v>18</v>
      </c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R1432" s="192" t="s">
        <v>343</v>
      </c>
      <c r="AT1432" s="192" t="s">
        <v>212</v>
      </c>
      <c r="AU1432" s="192" t="s">
        <v>80</v>
      </c>
      <c r="AY1432" s="21" t="s">
        <v>208</v>
      </c>
      <c r="BE1432" s="193">
        <f>IF(N1432="základní",J1432,0)</f>
        <v>0</v>
      </c>
      <c r="BF1432" s="193">
        <f>IF(N1432="snížená",J1432,0)</f>
        <v>0</v>
      </c>
      <c r="BG1432" s="193">
        <f>IF(N1432="zákl. přenesená",J1432,0)</f>
        <v>0</v>
      </c>
      <c r="BH1432" s="193">
        <f>IF(N1432="sníž. přenesená",J1432,0)</f>
        <v>0</v>
      </c>
      <c r="BI1432" s="193">
        <f>IF(N1432="nulová",J1432,0)</f>
        <v>0</v>
      </c>
      <c r="BJ1432" s="21" t="s">
        <v>76</v>
      </c>
      <c r="BK1432" s="193">
        <f>ROUND(I1432*H1432,2)</f>
        <v>0</v>
      </c>
      <c r="BL1432" s="21" t="s">
        <v>343</v>
      </c>
      <c r="BM1432" s="192" t="s">
        <v>2333</v>
      </c>
    </row>
    <row r="1433" spans="1:65" s="2" customFormat="1" ht="29.25">
      <c r="A1433" s="38"/>
      <c r="B1433" s="39"/>
      <c r="C1433" s="40"/>
      <c r="D1433" s="194" t="s">
        <v>217</v>
      </c>
      <c r="E1433" s="40"/>
      <c r="F1433" s="195" t="s">
        <v>2334</v>
      </c>
      <c r="G1433" s="40"/>
      <c r="H1433" s="40"/>
      <c r="I1433" s="196"/>
      <c r="J1433" s="40"/>
      <c r="K1433" s="40"/>
      <c r="L1433" s="43"/>
      <c r="M1433" s="197"/>
      <c r="N1433" s="198"/>
      <c r="O1433" s="68"/>
      <c r="P1433" s="68"/>
      <c r="Q1433" s="68"/>
      <c r="R1433" s="68"/>
      <c r="S1433" s="68"/>
      <c r="T1433" s="68"/>
      <c r="U1433" s="69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T1433" s="21" t="s">
        <v>217</v>
      </c>
      <c r="AU1433" s="21" t="s">
        <v>80</v>
      </c>
    </row>
    <row r="1434" spans="1:65" s="2" customFormat="1" ht="11.25">
      <c r="A1434" s="38"/>
      <c r="B1434" s="39"/>
      <c r="C1434" s="40"/>
      <c r="D1434" s="199" t="s">
        <v>219</v>
      </c>
      <c r="E1434" s="40"/>
      <c r="F1434" s="200" t="s">
        <v>2335</v>
      </c>
      <c r="G1434" s="40"/>
      <c r="H1434" s="40"/>
      <c r="I1434" s="196"/>
      <c r="J1434" s="40"/>
      <c r="K1434" s="40"/>
      <c r="L1434" s="43"/>
      <c r="M1434" s="197"/>
      <c r="N1434" s="198"/>
      <c r="O1434" s="68"/>
      <c r="P1434" s="68"/>
      <c r="Q1434" s="68"/>
      <c r="R1434" s="68"/>
      <c r="S1434" s="68"/>
      <c r="T1434" s="68"/>
      <c r="U1434" s="69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T1434" s="21" t="s">
        <v>219</v>
      </c>
      <c r="AU1434" s="21" t="s">
        <v>80</v>
      </c>
    </row>
    <row r="1435" spans="1:65" s="12" customFormat="1" ht="22.9" customHeight="1">
      <c r="B1435" s="166"/>
      <c r="C1435" s="167"/>
      <c r="D1435" s="168" t="s">
        <v>70</v>
      </c>
      <c r="E1435" s="180" t="s">
        <v>915</v>
      </c>
      <c r="F1435" s="180" t="s">
        <v>916</v>
      </c>
      <c r="G1435" s="167"/>
      <c r="H1435" s="167"/>
      <c r="I1435" s="170"/>
      <c r="J1435" s="181">
        <f>BK1435</f>
        <v>0</v>
      </c>
      <c r="K1435" s="167"/>
      <c r="L1435" s="172"/>
      <c r="M1435" s="173"/>
      <c r="N1435" s="174"/>
      <c r="O1435" s="174"/>
      <c r="P1435" s="175">
        <f>SUM(P1436:P1534)</f>
        <v>0</v>
      </c>
      <c r="Q1435" s="174"/>
      <c r="R1435" s="175">
        <f>SUM(R1436:R1534)</f>
        <v>3.077606900000001</v>
      </c>
      <c r="S1435" s="174"/>
      <c r="T1435" s="175">
        <f>SUM(T1436:T1534)</f>
        <v>0</v>
      </c>
      <c r="U1435" s="176"/>
      <c r="AR1435" s="177" t="s">
        <v>80</v>
      </c>
      <c r="AT1435" s="178" t="s">
        <v>70</v>
      </c>
      <c r="AU1435" s="178" t="s">
        <v>76</v>
      </c>
      <c r="AY1435" s="177" t="s">
        <v>208</v>
      </c>
      <c r="BK1435" s="179">
        <f>SUM(BK1436:BK1534)</f>
        <v>0</v>
      </c>
    </row>
    <row r="1436" spans="1:65" s="2" customFormat="1" ht="16.5" customHeight="1">
      <c r="A1436" s="38"/>
      <c r="B1436" s="39"/>
      <c r="C1436" s="182" t="s">
        <v>2336</v>
      </c>
      <c r="D1436" s="182" t="s">
        <v>212</v>
      </c>
      <c r="E1436" s="183" t="s">
        <v>2337</v>
      </c>
      <c r="F1436" s="184" t="s">
        <v>2338</v>
      </c>
      <c r="G1436" s="185" t="s">
        <v>129</v>
      </c>
      <c r="H1436" s="186">
        <v>141.61000000000001</v>
      </c>
      <c r="I1436" s="187"/>
      <c r="J1436" s="186">
        <f>ROUND(I1436*H1436,2)</f>
        <v>0</v>
      </c>
      <c r="K1436" s="184" t="s">
        <v>215</v>
      </c>
      <c r="L1436" s="43"/>
      <c r="M1436" s="188" t="s">
        <v>18</v>
      </c>
      <c r="N1436" s="189" t="s">
        <v>42</v>
      </c>
      <c r="O1436" s="68"/>
      <c r="P1436" s="190">
        <f>O1436*H1436</f>
        <v>0</v>
      </c>
      <c r="Q1436" s="190">
        <v>2.9999999999999997E-4</v>
      </c>
      <c r="R1436" s="190">
        <f>Q1436*H1436</f>
        <v>4.2483E-2</v>
      </c>
      <c r="S1436" s="190">
        <v>0</v>
      </c>
      <c r="T1436" s="190">
        <f>S1436*H1436</f>
        <v>0</v>
      </c>
      <c r="U1436" s="191" t="s">
        <v>18</v>
      </c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R1436" s="192" t="s">
        <v>343</v>
      </c>
      <c r="AT1436" s="192" t="s">
        <v>212</v>
      </c>
      <c r="AU1436" s="192" t="s">
        <v>80</v>
      </c>
      <c r="AY1436" s="21" t="s">
        <v>208</v>
      </c>
      <c r="BE1436" s="193">
        <f>IF(N1436="základní",J1436,0)</f>
        <v>0</v>
      </c>
      <c r="BF1436" s="193">
        <f>IF(N1436="snížená",J1436,0)</f>
        <v>0</v>
      </c>
      <c r="BG1436" s="193">
        <f>IF(N1436="zákl. přenesená",J1436,0)</f>
        <v>0</v>
      </c>
      <c r="BH1436" s="193">
        <f>IF(N1436="sníž. přenesená",J1436,0)</f>
        <v>0</v>
      </c>
      <c r="BI1436" s="193">
        <f>IF(N1436="nulová",J1436,0)</f>
        <v>0</v>
      </c>
      <c r="BJ1436" s="21" t="s">
        <v>76</v>
      </c>
      <c r="BK1436" s="193">
        <f>ROUND(I1436*H1436,2)</f>
        <v>0</v>
      </c>
      <c r="BL1436" s="21" t="s">
        <v>343</v>
      </c>
      <c r="BM1436" s="192" t="s">
        <v>2339</v>
      </c>
    </row>
    <row r="1437" spans="1:65" s="2" customFormat="1" ht="19.5">
      <c r="A1437" s="38"/>
      <c r="B1437" s="39"/>
      <c r="C1437" s="40"/>
      <c r="D1437" s="194" t="s">
        <v>217</v>
      </c>
      <c r="E1437" s="40"/>
      <c r="F1437" s="195" t="s">
        <v>2340</v>
      </c>
      <c r="G1437" s="40"/>
      <c r="H1437" s="40"/>
      <c r="I1437" s="196"/>
      <c r="J1437" s="40"/>
      <c r="K1437" s="40"/>
      <c r="L1437" s="43"/>
      <c r="M1437" s="197"/>
      <c r="N1437" s="198"/>
      <c r="O1437" s="68"/>
      <c r="P1437" s="68"/>
      <c r="Q1437" s="68"/>
      <c r="R1437" s="68"/>
      <c r="S1437" s="68"/>
      <c r="T1437" s="68"/>
      <c r="U1437" s="69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T1437" s="21" t="s">
        <v>217</v>
      </c>
      <c r="AU1437" s="21" t="s">
        <v>80</v>
      </c>
    </row>
    <row r="1438" spans="1:65" s="2" customFormat="1" ht="11.25">
      <c r="A1438" s="38"/>
      <c r="B1438" s="39"/>
      <c r="C1438" s="40"/>
      <c r="D1438" s="199" t="s">
        <v>219</v>
      </c>
      <c r="E1438" s="40"/>
      <c r="F1438" s="200" t="s">
        <v>2341</v>
      </c>
      <c r="G1438" s="40"/>
      <c r="H1438" s="40"/>
      <c r="I1438" s="196"/>
      <c r="J1438" s="40"/>
      <c r="K1438" s="40"/>
      <c r="L1438" s="43"/>
      <c r="M1438" s="197"/>
      <c r="N1438" s="198"/>
      <c r="O1438" s="68"/>
      <c r="P1438" s="68"/>
      <c r="Q1438" s="68"/>
      <c r="R1438" s="68"/>
      <c r="S1438" s="68"/>
      <c r="T1438" s="68"/>
      <c r="U1438" s="69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T1438" s="21" t="s">
        <v>219</v>
      </c>
      <c r="AU1438" s="21" t="s">
        <v>80</v>
      </c>
    </row>
    <row r="1439" spans="1:65" s="14" customFormat="1" ht="11.25">
      <c r="B1439" s="211"/>
      <c r="C1439" s="212"/>
      <c r="D1439" s="194" t="s">
        <v>221</v>
      </c>
      <c r="E1439" s="213" t="s">
        <v>18</v>
      </c>
      <c r="F1439" s="214" t="s">
        <v>979</v>
      </c>
      <c r="G1439" s="212"/>
      <c r="H1439" s="215">
        <v>87.56</v>
      </c>
      <c r="I1439" s="216"/>
      <c r="J1439" s="212"/>
      <c r="K1439" s="212"/>
      <c r="L1439" s="217"/>
      <c r="M1439" s="218"/>
      <c r="N1439" s="219"/>
      <c r="O1439" s="219"/>
      <c r="P1439" s="219"/>
      <c r="Q1439" s="219"/>
      <c r="R1439" s="219"/>
      <c r="S1439" s="219"/>
      <c r="T1439" s="219"/>
      <c r="U1439" s="220"/>
      <c r="AT1439" s="221" t="s">
        <v>221</v>
      </c>
      <c r="AU1439" s="221" t="s">
        <v>80</v>
      </c>
      <c r="AV1439" s="14" t="s">
        <v>80</v>
      </c>
      <c r="AW1439" s="14" t="s">
        <v>33</v>
      </c>
      <c r="AX1439" s="14" t="s">
        <v>71</v>
      </c>
      <c r="AY1439" s="221" t="s">
        <v>208</v>
      </c>
    </row>
    <row r="1440" spans="1:65" s="14" customFormat="1" ht="11.25">
      <c r="B1440" s="211"/>
      <c r="C1440" s="212"/>
      <c r="D1440" s="194" t="s">
        <v>221</v>
      </c>
      <c r="E1440" s="213" t="s">
        <v>18</v>
      </c>
      <c r="F1440" s="214" t="s">
        <v>985</v>
      </c>
      <c r="G1440" s="212"/>
      <c r="H1440" s="215">
        <v>25.97</v>
      </c>
      <c r="I1440" s="216"/>
      <c r="J1440" s="212"/>
      <c r="K1440" s="212"/>
      <c r="L1440" s="217"/>
      <c r="M1440" s="218"/>
      <c r="N1440" s="219"/>
      <c r="O1440" s="219"/>
      <c r="P1440" s="219"/>
      <c r="Q1440" s="219"/>
      <c r="R1440" s="219"/>
      <c r="S1440" s="219"/>
      <c r="T1440" s="219"/>
      <c r="U1440" s="220"/>
      <c r="AT1440" s="221" t="s">
        <v>221</v>
      </c>
      <c r="AU1440" s="221" t="s">
        <v>80</v>
      </c>
      <c r="AV1440" s="14" t="s">
        <v>80</v>
      </c>
      <c r="AW1440" s="14" t="s">
        <v>33</v>
      </c>
      <c r="AX1440" s="14" t="s">
        <v>71</v>
      </c>
      <c r="AY1440" s="221" t="s">
        <v>208</v>
      </c>
    </row>
    <row r="1441" spans="1:65" s="14" customFormat="1" ht="11.25">
      <c r="B1441" s="211"/>
      <c r="C1441" s="212"/>
      <c r="D1441" s="194" t="s">
        <v>221</v>
      </c>
      <c r="E1441" s="213" t="s">
        <v>18</v>
      </c>
      <c r="F1441" s="214" t="s">
        <v>988</v>
      </c>
      <c r="G1441" s="212"/>
      <c r="H1441" s="215">
        <v>11.07</v>
      </c>
      <c r="I1441" s="216"/>
      <c r="J1441" s="212"/>
      <c r="K1441" s="212"/>
      <c r="L1441" s="217"/>
      <c r="M1441" s="218"/>
      <c r="N1441" s="219"/>
      <c r="O1441" s="219"/>
      <c r="P1441" s="219"/>
      <c r="Q1441" s="219"/>
      <c r="R1441" s="219"/>
      <c r="S1441" s="219"/>
      <c r="T1441" s="219"/>
      <c r="U1441" s="220"/>
      <c r="AT1441" s="221" t="s">
        <v>221</v>
      </c>
      <c r="AU1441" s="221" t="s">
        <v>80</v>
      </c>
      <c r="AV1441" s="14" t="s">
        <v>80</v>
      </c>
      <c r="AW1441" s="14" t="s">
        <v>33</v>
      </c>
      <c r="AX1441" s="14" t="s">
        <v>71</v>
      </c>
      <c r="AY1441" s="221" t="s">
        <v>208</v>
      </c>
    </row>
    <row r="1442" spans="1:65" s="14" customFormat="1" ht="11.25">
      <c r="B1442" s="211"/>
      <c r="C1442" s="212"/>
      <c r="D1442" s="194" t="s">
        <v>221</v>
      </c>
      <c r="E1442" s="213" t="s">
        <v>18</v>
      </c>
      <c r="F1442" s="214" t="s">
        <v>982</v>
      </c>
      <c r="G1442" s="212"/>
      <c r="H1442" s="215">
        <v>17.010000000000002</v>
      </c>
      <c r="I1442" s="216"/>
      <c r="J1442" s="212"/>
      <c r="K1442" s="212"/>
      <c r="L1442" s="217"/>
      <c r="M1442" s="218"/>
      <c r="N1442" s="219"/>
      <c r="O1442" s="219"/>
      <c r="P1442" s="219"/>
      <c r="Q1442" s="219"/>
      <c r="R1442" s="219"/>
      <c r="S1442" s="219"/>
      <c r="T1442" s="219"/>
      <c r="U1442" s="220"/>
      <c r="AT1442" s="221" t="s">
        <v>221</v>
      </c>
      <c r="AU1442" s="221" t="s">
        <v>80</v>
      </c>
      <c r="AV1442" s="14" t="s">
        <v>80</v>
      </c>
      <c r="AW1442" s="14" t="s">
        <v>33</v>
      </c>
      <c r="AX1442" s="14" t="s">
        <v>71</v>
      </c>
      <c r="AY1442" s="221" t="s">
        <v>208</v>
      </c>
    </row>
    <row r="1443" spans="1:65" s="2" customFormat="1" ht="24.2" customHeight="1">
      <c r="A1443" s="38"/>
      <c r="B1443" s="39"/>
      <c r="C1443" s="182" t="s">
        <v>2342</v>
      </c>
      <c r="D1443" s="182" t="s">
        <v>212</v>
      </c>
      <c r="E1443" s="183" t="s">
        <v>2343</v>
      </c>
      <c r="F1443" s="184" t="s">
        <v>2344</v>
      </c>
      <c r="G1443" s="185" t="s">
        <v>129</v>
      </c>
      <c r="H1443" s="186">
        <v>37.04</v>
      </c>
      <c r="I1443" s="187"/>
      <c r="J1443" s="186">
        <f>ROUND(I1443*H1443,2)</f>
        <v>0</v>
      </c>
      <c r="K1443" s="184" t="s">
        <v>215</v>
      </c>
      <c r="L1443" s="43"/>
      <c r="M1443" s="188" t="s">
        <v>18</v>
      </c>
      <c r="N1443" s="189" t="s">
        <v>42</v>
      </c>
      <c r="O1443" s="68"/>
      <c r="P1443" s="190">
        <f>O1443*H1443</f>
        <v>0</v>
      </c>
      <c r="Q1443" s="190">
        <v>1.5E-3</v>
      </c>
      <c r="R1443" s="190">
        <f>Q1443*H1443</f>
        <v>5.5559999999999998E-2</v>
      </c>
      <c r="S1443" s="190">
        <v>0</v>
      </c>
      <c r="T1443" s="190">
        <f>S1443*H1443</f>
        <v>0</v>
      </c>
      <c r="U1443" s="191" t="s">
        <v>18</v>
      </c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R1443" s="192" t="s">
        <v>343</v>
      </c>
      <c r="AT1443" s="192" t="s">
        <v>212</v>
      </c>
      <c r="AU1443" s="192" t="s">
        <v>80</v>
      </c>
      <c r="AY1443" s="21" t="s">
        <v>208</v>
      </c>
      <c r="BE1443" s="193">
        <f>IF(N1443="základní",J1443,0)</f>
        <v>0</v>
      </c>
      <c r="BF1443" s="193">
        <f>IF(N1443="snížená",J1443,0)</f>
        <v>0</v>
      </c>
      <c r="BG1443" s="193">
        <f>IF(N1443="zákl. přenesená",J1443,0)</f>
        <v>0</v>
      </c>
      <c r="BH1443" s="193">
        <f>IF(N1443="sníž. přenesená",J1443,0)</f>
        <v>0</v>
      </c>
      <c r="BI1443" s="193">
        <f>IF(N1443="nulová",J1443,0)</f>
        <v>0</v>
      </c>
      <c r="BJ1443" s="21" t="s">
        <v>76</v>
      </c>
      <c r="BK1443" s="193">
        <f>ROUND(I1443*H1443,2)</f>
        <v>0</v>
      </c>
      <c r="BL1443" s="21" t="s">
        <v>343</v>
      </c>
      <c r="BM1443" s="192" t="s">
        <v>2345</v>
      </c>
    </row>
    <row r="1444" spans="1:65" s="2" customFormat="1" ht="19.5">
      <c r="A1444" s="38"/>
      <c r="B1444" s="39"/>
      <c r="C1444" s="40"/>
      <c r="D1444" s="194" t="s">
        <v>217</v>
      </c>
      <c r="E1444" s="40"/>
      <c r="F1444" s="195" t="s">
        <v>2346</v>
      </c>
      <c r="G1444" s="40"/>
      <c r="H1444" s="40"/>
      <c r="I1444" s="196"/>
      <c r="J1444" s="40"/>
      <c r="K1444" s="40"/>
      <c r="L1444" s="43"/>
      <c r="M1444" s="197"/>
      <c r="N1444" s="198"/>
      <c r="O1444" s="68"/>
      <c r="P1444" s="68"/>
      <c r="Q1444" s="68"/>
      <c r="R1444" s="68"/>
      <c r="S1444" s="68"/>
      <c r="T1444" s="68"/>
      <c r="U1444" s="69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T1444" s="21" t="s">
        <v>217</v>
      </c>
      <c r="AU1444" s="21" t="s">
        <v>80</v>
      </c>
    </row>
    <row r="1445" spans="1:65" s="2" customFormat="1" ht="11.25">
      <c r="A1445" s="38"/>
      <c r="B1445" s="39"/>
      <c r="C1445" s="40"/>
      <c r="D1445" s="199" t="s">
        <v>219</v>
      </c>
      <c r="E1445" s="40"/>
      <c r="F1445" s="200" t="s">
        <v>2347</v>
      </c>
      <c r="G1445" s="40"/>
      <c r="H1445" s="40"/>
      <c r="I1445" s="196"/>
      <c r="J1445" s="40"/>
      <c r="K1445" s="40"/>
      <c r="L1445" s="43"/>
      <c r="M1445" s="197"/>
      <c r="N1445" s="198"/>
      <c r="O1445" s="68"/>
      <c r="P1445" s="68"/>
      <c r="Q1445" s="68"/>
      <c r="R1445" s="68"/>
      <c r="S1445" s="68"/>
      <c r="T1445" s="68"/>
      <c r="U1445" s="69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T1445" s="21" t="s">
        <v>219</v>
      </c>
      <c r="AU1445" s="21" t="s">
        <v>80</v>
      </c>
    </row>
    <row r="1446" spans="1:65" s="14" customFormat="1" ht="11.25">
      <c r="B1446" s="211"/>
      <c r="C1446" s="212"/>
      <c r="D1446" s="194" t="s">
        <v>221</v>
      </c>
      <c r="E1446" s="213" t="s">
        <v>18</v>
      </c>
      <c r="F1446" s="214" t="s">
        <v>985</v>
      </c>
      <c r="G1446" s="212"/>
      <c r="H1446" s="215">
        <v>25.97</v>
      </c>
      <c r="I1446" s="216"/>
      <c r="J1446" s="212"/>
      <c r="K1446" s="212"/>
      <c r="L1446" s="217"/>
      <c r="M1446" s="218"/>
      <c r="N1446" s="219"/>
      <c r="O1446" s="219"/>
      <c r="P1446" s="219"/>
      <c r="Q1446" s="219"/>
      <c r="R1446" s="219"/>
      <c r="S1446" s="219"/>
      <c r="T1446" s="219"/>
      <c r="U1446" s="220"/>
      <c r="AT1446" s="221" t="s">
        <v>221</v>
      </c>
      <c r="AU1446" s="221" t="s">
        <v>80</v>
      </c>
      <c r="AV1446" s="14" t="s">
        <v>80</v>
      </c>
      <c r="AW1446" s="14" t="s">
        <v>33</v>
      </c>
      <c r="AX1446" s="14" t="s">
        <v>71</v>
      </c>
      <c r="AY1446" s="221" t="s">
        <v>208</v>
      </c>
    </row>
    <row r="1447" spans="1:65" s="14" customFormat="1" ht="11.25">
      <c r="B1447" s="211"/>
      <c r="C1447" s="212"/>
      <c r="D1447" s="194" t="s">
        <v>221</v>
      </c>
      <c r="E1447" s="213" t="s">
        <v>18</v>
      </c>
      <c r="F1447" s="214" t="s">
        <v>988</v>
      </c>
      <c r="G1447" s="212"/>
      <c r="H1447" s="215">
        <v>11.07</v>
      </c>
      <c r="I1447" s="216"/>
      <c r="J1447" s="212"/>
      <c r="K1447" s="212"/>
      <c r="L1447" s="217"/>
      <c r="M1447" s="218"/>
      <c r="N1447" s="219"/>
      <c r="O1447" s="219"/>
      <c r="P1447" s="219"/>
      <c r="Q1447" s="219"/>
      <c r="R1447" s="219"/>
      <c r="S1447" s="219"/>
      <c r="T1447" s="219"/>
      <c r="U1447" s="220"/>
      <c r="AT1447" s="221" t="s">
        <v>221</v>
      </c>
      <c r="AU1447" s="221" t="s">
        <v>80</v>
      </c>
      <c r="AV1447" s="14" t="s">
        <v>80</v>
      </c>
      <c r="AW1447" s="14" t="s">
        <v>33</v>
      </c>
      <c r="AX1447" s="14" t="s">
        <v>71</v>
      </c>
      <c r="AY1447" s="221" t="s">
        <v>208</v>
      </c>
    </row>
    <row r="1448" spans="1:65" s="2" customFormat="1" ht="24.2" customHeight="1">
      <c r="A1448" s="38"/>
      <c r="B1448" s="39"/>
      <c r="C1448" s="182" t="s">
        <v>2348</v>
      </c>
      <c r="D1448" s="182" t="s">
        <v>212</v>
      </c>
      <c r="E1448" s="183" t="s">
        <v>2349</v>
      </c>
      <c r="F1448" s="184" t="s">
        <v>2350</v>
      </c>
      <c r="G1448" s="185" t="s">
        <v>331</v>
      </c>
      <c r="H1448" s="186">
        <v>13.2</v>
      </c>
      <c r="I1448" s="187"/>
      <c r="J1448" s="186">
        <f>ROUND(I1448*H1448,2)</f>
        <v>0</v>
      </c>
      <c r="K1448" s="184" t="s">
        <v>215</v>
      </c>
      <c r="L1448" s="43"/>
      <c r="M1448" s="188" t="s">
        <v>18</v>
      </c>
      <c r="N1448" s="189" t="s">
        <v>42</v>
      </c>
      <c r="O1448" s="68"/>
      <c r="P1448" s="190">
        <f>O1448*H1448</f>
        <v>0</v>
      </c>
      <c r="Q1448" s="190">
        <v>2.7999999999999998E-4</v>
      </c>
      <c r="R1448" s="190">
        <f>Q1448*H1448</f>
        <v>3.6959999999999996E-3</v>
      </c>
      <c r="S1448" s="190">
        <v>0</v>
      </c>
      <c r="T1448" s="190">
        <f>S1448*H1448</f>
        <v>0</v>
      </c>
      <c r="U1448" s="191" t="s">
        <v>18</v>
      </c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R1448" s="192" t="s">
        <v>343</v>
      </c>
      <c r="AT1448" s="192" t="s">
        <v>212</v>
      </c>
      <c r="AU1448" s="192" t="s">
        <v>80</v>
      </c>
      <c r="AY1448" s="21" t="s">
        <v>208</v>
      </c>
      <c r="BE1448" s="193">
        <f>IF(N1448="základní",J1448,0)</f>
        <v>0</v>
      </c>
      <c r="BF1448" s="193">
        <f>IF(N1448="snížená",J1448,0)</f>
        <v>0</v>
      </c>
      <c r="BG1448" s="193">
        <f>IF(N1448="zákl. přenesená",J1448,0)</f>
        <v>0</v>
      </c>
      <c r="BH1448" s="193">
        <f>IF(N1448="sníž. přenesená",J1448,0)</f>
        <v>0</v>
      </c>
      <c r="BI1448" s="193">
        <f>IF(N1448="nulová",J1448,0)</f>
        <v>0</v>
      </c>
      <c r="BJ1448" s="21" t="s">
        <v>76</v>
      </c>
      <c r="BK1448" s="193">
        <f>ROUND(I1448*H1448,2)</f>
        <v>0</v>
      </c>
      <c r="BL1448" s="21" t="s">
        <v>343</v>
      </c>
      <c r="BM1448" s="192" t="s">
        <v>2351</v>
      </c>
    </row>
    <row r="1449" spans="1:65" s="2" customFormat="1" ht="19.5">
      <c r="A1449" s="38"/>
      <c r="B1449" s="39"/>
      <c r="C1449" s="40"/>
      <c r="D1449" s="194" t="s">
        <v>217</v>
      </c>
      <c r="E1449" s="40"/>
      <c r="F1449" s="195" t="s">
        <v>2352</v>
      </c>
      <c r="G1449" s="40"/>
      <c r="H1449" s="40"/>
      <c r="I1449" s="196"/>
      <c r="J1449" s="40"/>
      <c r="K1449" s="40"/>
      <c r="L1449" s="43"/>
      <c r="M1449" s="197"/>
      <c r="N1449" s="198"/>
      <c r="O1449" s="68"/>
      <c r="P1449" s="68"/>
      <c r="Q1449" s="68"/>
      <c r="R1449" s="68"/>
      <c r="S1449" s="68"/>
      <c r="T1449" s="68"/>
      <c r="U1449" s="69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T1449" s="21" t="s">
        <v>217</v>
      </c>
      <c r="AU1449" s="21" t="s">
        <v>80</v>
      </c>
    </row>
    <row r="1450" spans="1:65" s="2" customFormat="1" ht="11.25">
      <c r="A1450" s="38"/>
      <c r="B1450" s="39"/>
      <c r="C1450" s="40"/>
      <c r="D1450" s="199" t="s">
        <v>219</v>
      </c>
      <c r="E1450" s="40"/>
      <c r="F1450" s="200" t="s">
        <v>2353</v>
      </c>
      <c r="G1450" s="40"/>
      <c r="H1450" s="40"/>
      <c r="I1450" s="196"/>
      <c r="J1450" s="40"/>
      <c r="K1450" s="40"/>
      <c r="L1450" s="43"/>
      <c r="M1450" s="197"/>
      <c r="N1450" s="198"/>
      <c r="O1450" s="68"/>
      <c r="P1450" s="68"/>
      <c r="Q1450" s="68"/>
      <c r="R1450" s="68"/>
      <c r="S1450" s="68"/>
      <c r="T1450" s="68"/>
      <c r="U1450" s="69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T1450" s="21" t="s">
        <v>219</v>
      </c>
      <c r="AU1450" s="21" t="s">
        <v>80</v>
      </c>
    </row>
    <row r="1451" spans="1:65" s="13" customFormat="1" ht="11.25">
      <c r="B1451" s="201"/>
      <c r="C1451" s="202"/>
      <c r="D1451" s="194" t="s">
        <v>221</v>
      </c>
      <c r="E1451" s="203" t="s">
        <v>18</v>
      </c>
      <c r="F1451" s="204" t="s">
        <v>514</v>
      </c>
      <c r="G1451" s="202"/>
      <c r="H1451" s="203" t="s">
        <v>18</v>
      </c>
      <c r="I1451" s="205"/>
      <c r="J1451" s="202"/>
      <c r="K1451" s="202"/>
      <c r="L1451" s="206"/>
      <c r="M1451" s="207"/>
      <c r="N1451" s="208"/>
      <c r="O1451" s="208"/>
      <c r="P1451" s="208"/>
      <c r="Q1451" s="208"/>
      <c r="R1451" s="208"/>
      <c r="S1451" s="208"/>
      <c r="T1451" s="208"/>
      <c r="U1451" s="209"/>
      <c r="AT1451" s="210" t="s">
        <v>221</v>
      </c>
      <c r="AU1451" s="210" t="s">
        <v>80</v>
      </c>
      <c r="AV1451" s="13" t="s">
        <v>76</v>
      </c>
      <c r="AW1451" s="13" t="s">
        <v>33</v>
      </c>
      <c r="AX1451" s="13" t="s">
        <v>71</v>
      </c>
      <c r="AY1451" s="210" t="s">
        <v>208</v>
      </c>
    </row>
    <row r="1452" spans="1:65" s="14" customFormat="1" ht="11.25">
      <c r="B1452" s="211"/>
      <c r="C1452" s="212"/>
      <c r="D1452" s="194" t="s">
        <v>221</v>
      </c>
      <c r="E1452" s="213" t="s">
        <v>18</v>
      </c>
      <c r="F1452" s="214" t="s">
        <v>2354</v>
      </c>
      <c r="G1452" s="212"/>
      <c r="H1452" s="215">
        <v>8.8000000000000007</v>
      </c>
      <c r="I1452" s="216"/>
      <c r="J1452" s="212"/>
      <c r="K1452" s="212"/>
      <c r="L1452" s="217"/>
      <c r="M1452" s="218"/>
      <c r="N1452" s="219"/>
      <c r="O1452" s="219"/>
      <c r="P1452" s="219"/>
      <c r="Q1452" s="219"/>
      <c r="R1452" s="219"/>
      <c r="S1452" s="219"/>
      <c r="T1452" s="219"/>
      <c r="U1452" s="220"/>
      <c r="AT1452" s="221" t="s">
        <v>221</v>
      </c>
      <c r="AU1452" s="221" t="s">
        <v>80</v>
      </c>
      <c r="AV1452" s="14" t="s">
        <v>80</v>
      </c>
      <c r="AW1452" s="14" t="s">
        <v>33</v>
      </c>
      <c r="AX1452" s="14" t="s">
        <v>71</v>
      </c>
      <c r="AY1452" s="221" t="s">
        <v>208</v>
      </c>
    </row>
    <row r="1453" spans="1:65" s="13" customFormat="1" ht="11.25">
      <c r="B1453" s="201"/>
      <c r="C1453" s="202"/>
      <c r="D1453" s="194" t="s">
        <v>221</v>
      </c>
      <c r="E1453" s="203" t="s">
        <v>18</v>
      </c>
      <c r="F1453" s="204" t="s">
        <v>523</v>
      </c>
      <c r="G1453" s="202"/>
      <c r="H1453" s="203" t="s">
        <v>18</v>
      </c>
      <c r="I1453" s="205"/>
      <c r="J1453" s="202"/>
      <c r="K1453" s="202"/>
      <c r="L1453" s="206"/>
      <c r="M1453" s="207"/>
      <c r="N1453" s="208"/>
      <c r="O1453" s="208"/>
      <c r="P1453" s="208"/>
      <c r="Q1453" s="208"/>
      <c r="R1453" s="208"/>
      <c r="S1453" s="208"/>
      <c r="T1453" s="208"/>
      <c r="U1453" s="209"/>
      <c r="AT1453" s="210" t="s">
        <v>221</v>
      </c>
      <c r="AU1453" s="210" t="s">
        <v>80</v>
      </c>
      <c r="AV1453" s="13" t="s">
        <v>76</v>
      </c>
      <c r="AW1453" s="13" t="s">
        <v>33</v>
      </c>
      <c r="AX1453" s="13" t="s">
        <v>71</v>
      </c>
      <c r="AY1453" s="210" t="s">
        <v>208</v>
      </c>
    </row>
    <row r="1454" spans="1:65" s="14" customFormat="1" ht="11.25">
      <c r="B1454" s="211"/>
      <c r="C1454" s="212"/>
      <c r="D1454" s="194" t="s">
        <v>221</v>
      </c>
      <c r="E1454" s="213" t="s">
        <v>18</v>
      </c>
      <c r="F1454" s="214" t="s">
        <v>2355</v>
      </c>
      <c r="G1454" s="212"/>
      <c r="H1454" s="215">
        <v>4.4000000000000004</v>
      </c>
      <c r="I1454" s="216"/>
      <c r="J1454" s="212"/>
      <c r="K1454" s="212"/>
      <c r="L1454" s="217"/>
      <c r="M1454" s="218"/>
      <c r="N1454" s="219"/>
      <c r="O1454" s="219"/>
      <c r="P1454" s="219"/>
      <c r="Q1454" s="219"/>
      <c r="R1454" s="219"/>
      <c r="S1454" s="219"/>
      <c r="T1454" s="219"/>
      <c r="U1454" s="220"/>
      <c r="AT1454" s="221" t="s">
        <v>221</v>
      </c>
      <c r="AU1454" s="221" t="s">
        <v>80</v>
      </c>
      <c r="AV1454" s="14" t="s">
        <v>80</v>
      </c>
      <c r="AW1454" s="14" t="s">
        <v>33</v>
      </c>
      <c r="AX1454" s="14" t="s">
        <v>71</v>
      </c>
      <c r="AY1454" s="221" t="s">
        <v>208</v>
      </c>
    </row>
    <row r="1455" spans="1:65" s="2" customFormat="1" ht="24.2" customHeight="1">
      <c r="A1455" s="38"/>
      <c r="B1455" s="39"/>
      <c r="C1455" s="182" t="s">
        <v>2356</v>
      </c>
      <c r="D1455" s="182" t="s">
        <v>212</v>
      </c>
      <c r="E1455" s="183" t="s">
        <v>2357</v>
      </c>
      <c r="F1455" s="184" t="s">
        <v>2358</v>
      </c>
      <c r="G1455" s="185" t="s">
        <v>402</v>
      </c>
      <c r="H1455" s="186">
        <v>2</v>
      </c>
      <c r="I1455" s="187"/>
      <c r="J1455" s="186">
        <f>ROUND(I1455*H1455,2)</f>
        <v>0</v>
      </c>
      <c r="K1455" s="184" t="s">
        <v>215</v>
      </c>
      <c r="L1455" s="43"/>
      <c r="M1455" s="188" t="s">
        <v>18</v>
      </c>
      <c r="N1455" s="189" t="s">
        <v>42</v>
      </c>
      <c r="O1455" s="68"/>
      <c r="P1455" s="190">
        <f>O1455*H1455</f>
        <v>0</v>
      </c>
      <c r="Q1455" s="190">
        <v>2.1000000000000001E-4</v>
      </c>
      <c r="R1455" s="190">
        <f>Q1455*H1455</f>
        <v>4.2000000000000002E-4</v>
      </c>
      <c r="S1455" s="190">
        <v>0</v>
      </c>
      <c r="T1455" s="190">
        <f>S1455*H1455</f>
        <v>0</v>
      </c>
      <c r="U1455" s="191" t="s">
        <v>18</v>
      </c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R1455" s="192" t="s">
        <v>343</v>
      </c>
      <c r="AT1455" s="192" t="s">
        <v>212</v>
      </c>
      <c r="AU1455" s="192" t="s">
        <v>80</v>
      </c>
      <c r="AY1455" s="21" t="s">
        <v>208</v>
      </c>
      <c r="BE1455" s="193">
        <f>IF(N1455="základní",J1455,0)</f>
        <v>0</v>
      </c>
      <c r="BF1455" s="193">
        <f>IF(N1455="snížená",J1455,0)</f>
        <v>0</v>
      </c>
      <c r="BG1455" s="193">
        <f>IF(N1455="zákl. přenesená",J1455,0)</f>
        <v>0</v>
      </c>
      <c r="BH1455" s="193">
        <f>IF(N1455="sníž. přenesená",J1455,0)</f>
        <v>0</v>
      </c>
      <c r="BI1455" s="193">
        <f>IF(N1455="nulová",J1455,0)</f>
        <v>0</v>
      </c>
      <c r="BJ1455" s="21" t="s">
        <v>76</v>
      </c>
      <c r="BK1455" s="193">
        <f>ROUND(I1455*H1455,2)</f>
        <v>0</v>
      </c>
      <c r="BL1455" s="21" t="s">
        <v>343</v>
      </c>
      <c r="BM1455" s="192" t="s">
        <v>2359</v>
      </c>
    </row>
    <row r="1456" spans="1:65" s="2" customFormat="1" ht="19.5">
      <c r="A1456" s="38"/>
      <c r="B1456" s="39"/>
      <c r="C1456" s="40"/>
      <c r="D1456" s="194" t="s">
        <v>217</v>
      </c>
      <c r="E1456" s="40"/>
      <c r="F1456" s="195" t="s">
        <v>2360</v>
      </c>
      <c r="G1456" s="40"/>
      <c r="H1456" s="40"/>
      <c r="I1456" s="196"/>
      <c r="J1456" s="40"/>
      <c r="K1456" s="40"/>
      <c r="L1456" s="43"/>
      <c r="M1456" s="197"/>
      <c r="N1456" s="198"/>
      <c r="O1456" s="68"/>
      <c r="P1456" s="68"/>
      <c r="Q1456" s="68"/>
      <c r="R1456" s="68"/>
      <c r="S1456" s="68"/>
      <c r="T1456" s="68"/>
      <c r="U1456" s="69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T1456" s="21" t="s">
        <v>217</v>
      </c>
      <c r="AU1456" s="21" t="s">
        <v>80</v>
      </c>
    </row>
    <row r="1457" spans="1:65" s="2" customFormat="1" ht="11.25">
      <c r="A1457" s="38"/>
      <c r="B1457" s="39"/>
      <c r="C1457" s="40"/>
      <c r="D1457" s="199" t="s">
        <v>219</v>
      </c>
      <c r="E1457" s="40"/>
      <c r="F1457" s="200" t="s">
        <v>2361</v>
      </c>
      <c r="G1457" s="40"/>
      <c r="H1457" s="40"/>
      <c r="I1457" s="196"/>
      <c r="J1457" s="40"/>
      <c r="K1457" s="40"/>
      <c r="L1457" s="43"/>
      <c r="M1457" s="197"/>
      <c r="N1457" s="198"/>
      <c r="O1457" s="68"/>
      <c r="P1457" s="68"/>
      <c r="Q1457" s="68"/>
      <c r="R1457" s="68"/>
      <c r="S1457" s="68"/>
      <c r="T1457" s="68"/>
      <c r="U1457" s="69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T1457" s="21" t="s">
        <v>219</v>
      </c>
      <c r="AU1457" s="21" t="s">
        <v>80</v>
      </c>
    </row>
    <row r="1458" spans="1:65" s="13" customFormat="1" ht="11.25">
      <c r="B1458" s="201"/>
      <c r="C1458" s="202"/>
      <c r="D1458" s="194" t="s">
        <v>221</v>
      </c>
      <c r="E1458" s="203" t="s">
        <v>18</v>
      </c>
      <c r="F1458" s="204" t="s">
        <v>514</v>
      </c>
      <c r="G1458" s="202"/>
      <c r="H1458" s="203" t="s">
        <v>18</v>
      </c>
      <c r="I1458" s="205"/>
      <c r="J1458" s="202"/>
      <c r="K1458" s="202"/>
      <c r="L1458" s="206"/>
      <c r="M1458" s="207"/>
      <c r="N1458" s="208"/>
      <c r="O1458" s="208"/>
      <c r="P1458" s="208"/>
      <c r="Q1458" s="208"/>
      <c r="R1458" s="208"/>
      <c r="S1458" s="208"/>
      <c r="T1458" s="208"/>
      <c r="U1458" s="209"/>
      <c r="AT1458" s="210" t="s">
        <v>221</v>
      </c>
      <c r="AU1458" s="210" t="s">
        <v>80</v>
      </c>
      <c r="AV1458" s="13" t="s">
        <v>76</v>
      </c>
      <c r="AW1458" s="13" t="s">
        <v>33</v>
      </c>
      <c r="AX1458" s="13" t="s">
        <v>71</v>
      </c>
      <c r="AY1458" s="210" t="s">
        <v>208</v>
      </c>
    </row>
    <row r="1459" spans="1:65" s="14" customFormat="1" ht="11.25">
      <c r="B1459" s="211"/>
      <c r="C1459" s="212"/>
      <c r="D1459" s="194" t="s">
        <v>221</v>
      </c>
      <c r="E1459" s="213" t="s">
        <v>18</v>
      </c>
      <c r="F1459" s="214" t="s">
        <v>80</v>
      </c>
      <c r="G1459" s="212"/>
      <c r="H1459" s="215">
        <v>2</v>
      </c>
      <c r="I1459" s="216"/>
      <c r="J1459" s="212"/>
      <c r="K1459" s="212"/>
      <c r="L1459" s="217"/>
      <c r="M1459" s="218"/>
      <c r="N1459" s="219"/>
      <c r="O1459" s="219"/>
      <c r="P1459" s="219"/>
      <c r="Q1459" s="219"/>
      <c r="R1459" s="219"/>
      <c r="S1459" s="219"/>
      <c r="T1459" s="219"/>
      <c r="U1459" s="220"/>
      <c r="AT1459" s="221" t="s">
        <v>221</v>
      </c>
      <c r="AU1459" s="221" t="s">
        <v>80</v>
      </c>
      <c r="AV1459" s="14" t="s">
        <v>80</v>
      </c>
      <c r="AW1459" s="14" t="s">
        <v>33</v>
      </c>
      <c r="AX1459" s="14" t="s">
        <v>71</v>
      </c>
      <c r="AY1459" s="221" t="s">
        <v>208</v>
      </c>
    </row>
    <row r="1460" spans="1:65" s="2" customFormat="1" ht="33" customHeight="1">
      <c r="A1460" s="38"/>
      <c r="B1460" s="39"/>
      <c r="C1460" s="182" t="s">
        <v>2362</v>
      </c>
      <c r="D1460" s="182" t="s">
        <v>212</v>
      </c>
      <c r="E1460" s="183" t="s">
        <v>2363</v>
      </c>
      <c r="F1460" s="184" t="s">
        <v>2364</v>
      </c>
      <c r="G1460" s="185" t="s">
        <v>129</v>
      </c>
      <c r="H1460" s="186">
        <v>141.61000000000001</v>
      </c>
      <c r="I1460" s="187"/>
      <c r="J1460" s="186">
        <f>ROUND(I1460*H1460,2)</f>
        <v>0</v>
      </c>
      <c r="K1460" s="184" t="s">
        <v>215</v>
      </c>
      <c r="L1460" s="43"/>
      <c r="M1460" s="188" t="s">
        <v>18</v>
      </c>
      <c r="N1460" s="189" t="s">
        <v>42</v>
      </c>
      <c r="O1460" s="68"/>
      <c r="P1460" s="190">
        <f>O1460*H1460</f>
        <v>0</v>
      </c>
      <c r="Q1460" s="190">
        <v>5.5799999999999999E-3</v>
      </c>
      <c r="R1460" s="190">
        <f>Q1460*H1460</f>
        <v>0.7901838000000001</v>
      </c>
      <c r="S1460" s="190">
        <v>0</v>
      </c>
      <c r="T1460" s="190">
        <f>S1460*H1460</f>
        <v>0</v>
      </c>
      <c r="U1460" s="191" t="s">
        <v>18</v>
      </c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R1460" s="192" t="s">
        <v>343</v>
      </c>
      <c r="AT1460" s="192" t="s">
        <v>212</v>
      </c>
      <c r="AU1460" s="192" t="s">
        <v>80</v>
      </c>
      <c r="AY1460" s="21" t="s">
        <v>208</v>
      </c>
      <c r="BE1460" s="193">
        <f>IF(N1460="základní",J1460,0)</f>
        <v>0</v>
      </c>
      <c r="BF1460" s="193">
        <f>IF(N1460="snížená",J1460,0)</f>
        <v>0</v>
      </c>
      <c r="BG1460" s="193">
        <f>IF(N1460="zákl. přenesená",J1460,0)</f>
        <v>0</v>
      </c>
      <c r="BH1460" s="193">
        <f>IF(N1460="sníž. přenesená",J1460,0)</f>
        <v>0</v>
      </c>
      <c r="BI1460" s="193">
        <f>IF(N1460="nulová",J1460,0)</f>
        <v>0</v>
      </c>
      <c r="BJ1460" s="21" t="s">
        <v>76</v>
      </c>
      <c r="BK1460" s="193">
        <f>ROUND(I1460*H1460,2)</f>
        <v>0</v>
      </c>
      <c r="BL1460" s="21" t="s">
        <v>343</v>
      </c>
      <c r="BM1460" s="192" t="s">
        <v>2365</v>
      </c>
    </row>
    <row r="1461" spans="1:65" s="2" customFormat="1" ht="19.5">
      <c r="A1461" s="38"/>
      <c r="B1461" s="39"/>
      <c r="C1461" s="40"/>
      <c r="D1461" s="194" t="s">
        <v>217</v>
      </c>
      <c r="E1461" s="40"/>
      <c r="F1461" s="195" t="s">
        <v>2366</v>
      </c>
      <c r="G1461" s="40"/>
      <c r="H1461" s="40"/>
      <c r="I1461" s="196"/>
      <c r="J1461" s="40"/>
      <c r="K1461" s="40"/>
      <c r="L1461" s="43"/>
      <c r="M1461" s="197"/>
      <c r="N1461" s="198"/>
      <c r="O1461" s="68"/>
      <c r="P1461" s="68"/>
      <c r="Q1461" s="68"/>
      <c r="R1461" s="68"/>
      <c r="S1461" s="68"/>
      <c r="T1461" s="68"/>
      <c r="U1461" s="69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T1461" s="21" t="s">
        <v>217</v>
      </c>
      <c r="AU1461" s="21" t="s">
        <v>80</v>
      </c>
    </row>
    <row r="1462" spans="1:65" s="2" customFormat="1" ht="11.25">
      <c r="A1462" s="38"/>
      <c r="B1462" s="39"/>
      <c r="C1462" s="40"/>
      <c r="D1462" s="199" t="s">
        <v>219</v>
      </c>
      <c r="E1462" s="40"/>
      <c r="F1462" s="200" t="s">
        <v>2367</v>
      </c>
      <c r="G1462" s="40"/>
      <c r="H1462" s="40"/>
      <c r="I1462" s="196"/>
      <c r="J1462" s="40"/>
      <c r="K1462" s="40"/>
      <c r="L1462" s="43"/>
      <c r="M1462" s="197"/>
      <c r="N1462" s="198"/>
      <c r="O1462" s="68"/>
      <c r="P1462" s="68"/>
      <c r="Q1462" s="68"/>
      <c r="R1462" s="68"/>
      <c r="S1462" s="68"/>
      <c r="T1462" s="68"/>
      <c r="U1462" s="69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T1462" s="21" t="s">
        <v>219</v>
      </c>
      <c r="AU1462" s="21" t="s">
        <v>80</v>
      </c>
    </row>
    <row r="1463" spans="1:65" s="14" customFormat="1" ht="11.25">
      <c r="B1463" s="211"/>
      <c r="C1463" s="212"/>
      <c r="D1463" s="194" t="s">
        <v>221</v>
      </c>
      <c r="E1463" s="213" t="s">
        <v>18</v>
      </c>
      <c r="F1463" s="214" t="s">
        <v>979</v>
      </c>
      <c r="G1463" s="212"/>
      <c r="H1463" s="215">
        <v>87.56</v>
      </c>
      <c r="I1463" s="216"/>
      <c r="J1463" s="212"/>
      <c r="K1463" s="212"/>
      <c r="L1463" s="217"/>
      <c r="M1463" s="218"/>
      <c r="N1463" s="219"/>
      <c r="O1463" s="219"/>
      <c r="P1463" s="219"/>
      <c r="Q1463" s="219"/>
      <c r="R1463" s="219"/>
      <c r="S1463" s="219"/>
      <c r="T1463" s="219"/>
      <c r="U1463" s="220"/>
      <c r="AT1463" s="221" t="s">
        <v>221</v>
      </c>
      <c r="AU1463" s="221" t="s">
        <v>80</v>
      </c>
      <c r="AV1463" s="14" t="s">
        <v>80</v>
      </c>
      <c r="AW1463" s="14" t="s">
        <v>33</v>
      </c>
      <c r="AX1463" s="14" t="s">
        <v>71</v>
      </c>
      <c r="AY1463" s="221" t="s">
        <v>208</v>
      </c>
    </row>
    <row r="1464" spans="1:65" s="14" customFormat="1" ht="11.25">
      <c r="B1464" s="211"/>
      <c r="C1464" s="212"/>
      <c r="D1464" s="194" t="s">
        <v>221</v>
      </c>
      <c r="E1464" s="213" t="s">
        <v>18</v>
      </c>
      <c r="F1464" s="214" t="s">
        <v>985</v>
      </c>
      <c r="G1464" s="212"/>
      <c r="H1464" s="215">
        <v>25.97</v>
      </c>
      <c r="I1464" s="216"/>
      <c r="J1464" s="212"/>
      <c r="K1464" s="212"/>
      <c r="L1464" s="217"/>
      <c r="M1464" s="218"/>
      <c r="N1464" s="219"/>
      <c r="O1464" s="219"/>
      <c r="P1464" s="219"/>
      <c r="Q1464" s="219"/>
      <c r="R1464" s="219"/>
      <c r="S1464" s="219"/>
      <c r="T1464" s="219"/>
      <c r="U1464" s="220"/>
      <c r="AT1464" s="221" t="s">
        <v>221</v>
      </c>
      <c r="AU1464" s="221" t="s">
        <v>80</v>
      </c>
      <c r="AV1464" s="14" t="s">
        <v>80</v>
      </c>
      <c r="AW1464" s="14" t="s">
        <v>33</v>
      </c>
      <c r="AX1464" s="14" t="s">
        <v>71</v>
      </c>
      <c r="AY1464" s="221" t="s">
        <v>208</v>
      </c>
    </row>
    <row r="1465" spans="1:65" s="14" customFormat="1" ht="11.25">
      <c r="B1465" s="211"/>
      <c r="C1465" s="212"/>
      <c r="D1465" s="194" t="s">
        <v>221</v>
      </c>
      <c r="E1465" s="213" t="s">
        <v>18</v>
      </c>
      <c r="F1465" s="214" t="s">
        <v>988</v>
      </c>
      <c r="G1465" s="212"/>
      <c r="H1465" s="215">
        <v>11.07</v>
      </c>
      <c r="I1465" s="216"/>
      <c r="J1465" s="212"/>
      <c r="K1465" s="212"/>
      <c r="L1465" s="217"/>
      <c r="M1465" s="218"/>
      <c r="N1465" s="219"/>
      <c r="O1465" s="219"/>
      <c r="P1465" s="219"/>
      <c r="Q1465" s="219"/>
      <c r="R1465" s="219"/>
      <c r="S1465" s="219"/>
      <c r="T1465" s="219"/>
      <c r="U1465" s="220"/>
      <c r="AT1465" s="221" t="s">
        <v>221</v>
      </c>
      <c r="AU1465" s="221" t="s">
        <v>80</v>
      </c>
      <c r="AV1465" s="14" t="s">
        <v>80</v>
      </c>
      <c r="AW1465" s="14" t="s">
        <v>33</v>
      </c>
      <c r="AX1465" s="14" t="s">
        <v>71</v>
      </c>
      <c r="AY1465" s="221" t="s">
        <v>208</v>
      </c>
    </row>
    <row r="1466" spans="1:65" s="14" customFormat="1" ht="11.25">
      <c r="B1466" s="211"/>
      <c r="C1466" s="212"/>
      <c r="D1466" s="194" t="s">
        <v>221</v>
      </c>
      <c r="E1466" s="213" t="s">
        <v>18</v>
      </c>
      <c r="F1466" s="214" t="s">
        <v>982</v>
      </c>
      <c r="G1466" s="212"/>
      <c r="H1466" s="215">
        <v>17.010000000000002</v>
      </c>
      <c r="I1466" s="216"/>
      <c r="J1466" s="212"/>
      <c r="K1466" s="212"/>
      <c r="L1466" s="217"/>
      <c r="M1466" s="218"/>
      <c r="N1466" s="219"/>
      <c r="O1466" s="219"/>
      <c r="P1466" s="219"/>
      <c r="Q1466" s="219"/>
      <c r="R1466" s="219"/>
      <c r="S1466" s="219"/>
      <c r="T1466" s="219"/>
      <c r="U1466" s="220"/>
      <c r="AT1466" s="221" t="s">
        <v>221</v>
      </c>
      <c r="AU1466" s="221" t="s">
        <v>80</v>
      </c>
      <c r="AV1466" s="14" t="s">
        <v>80</v>
      </c>
      <c r="AW1466" s="14" t="s">
        <v>33</v>
      </c>
      <c r="AX1466" s="14" t="s">
        <v>71</v>
      </c>
      <c r="AY1466" s="221" t="s">
        <v>208</v>
      </c>
    </row>
    <row r="1467" spans="1:65" s="16" customFormat="1" ht="11.25">
      <c r="B1467" s="233"/>
      <c r="C1467" s="234"/>
      <c r="D1467" s="194" t="s">
        <v>221</v>
      </c>
      <c r="E1467" s="235" t="s">
        <v>18</v>
      </c>
      <c r="F1467" s="236" t="s">
        <v>247</v>
      </c>
      <c r="G1467" s="234"/>
      <c r="H1467" s="237">
        <v>141.61000000000001</v>
      </c>
      <c r="I1467" s="238"/>
      <c r="J1467" s="234"/>
      <c r="K1467" s="234"/>
      <c r="L1467" s="239"/>
      <c r="M1467" s="240"/>
      <c r="N1467" s="241"/>
      <c r="O1467" s="241"/>
      <c r="P1467" s="241"/>
      <c r="Q1467" s="241"/>
      <c r="R1467" s="241"/>
      <c r="S1467" s="241"/>
      <c r="T1467" s="241"/>
      <c r="U1467" s="242"/>
      <c r="AT1467" s="243" t="s">
        <v>221</v>
      </c>
      <c r="AU1467" s="243" t="s">
        <v>80</v>
      </c>
      <c r="AV1467" s="16" t="s">
        <v>89</v>
      </c>
      <c r="AW1467" s="16" t="s">
        <v>4</v>
      </c>
      <c r="AX1467" s="16" t="s">
        <v>76</v>
      </c>
      <c r="AY1467" s="243" t="s">
        <v>208</v>
      </c>
    </row>
    <row r="1468" spans="1:65" s="2" customFormat="1" ht="24.2" customHeight="1">
      <c r="A1468" s="38"/>
      <c r="B1468" s="39"/>
      <c r="C1468" s="249" t="s">
        <v>2368</v>
      </c>
      <c r="D1468" s="249" t="s">
        <v>1397</v>
      </c>
      <c r="E1468" s="250" t="s">
        <v>2369</v>
      </c>
      <c r="F1468" s="251" t="s">
        <v>2370</v>
      </c>
      <c r="G1468" s="252" t="s">
        <v>129</v>
      </c>
      <c r="H1468" s="253">
        <v>148.69</v>
      </c>
      <c r="I1468" s="254"/>
      <c r="J1468" s="253">
        <f>ROUND(I1468*H1468,2)</f>
        <v>0</v>
      </c>
      <c r="K1468" s="251" t="s">
        <v>215</v>
      </c>
      <c r="L1468" s="255"/>
      <c r="M1468" s="256" t="s">
        <v>18</v>
      </c>
      <c r="N1468" s="257" t="s">
        <v>42</v>
      </c>
      <c r="O1468" s="68"/>
      <c r="P1468" s="190">
        <f>O1468*H1468</f>
        <v>0</v>
      </c>
      <c r="Q1468" s="190">
        <v>1.4290000000000001E-2</v>
      </c>
      <c r="R1468" s="190">
        <f>Q1468*H1468</f>
        <v>2.1247801000000002</v>
      </c>
      <c r="S1468" s="190">
        <v>0</v>
      </c>
      <c r="T1468" s="190">
        <f>S1468*H1468</f>
        <v>0</v>
      </c>
      <c r="U1468" s="191" t="s">
        <v>18</v>
      </c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R1468" s="192" t="s">
        <v>545</v>
      </c>
      <c r="AT1468" s="192" t="s">
        <v>1397</v>
      </c>
      <c r="AU1468" s="192" t="s">
        <v>80</v>
      </c>
      <c r="AY1468" s="21" t="s">
        <v>208</v>
      </c>
      <c r="BE1468" s="193">
        <f>IF(N1468="základní",J1468,0)</f>
        <v>0</v>
      </c>
      <c r="BF1468" s="193">
        <f>IF(N1468="snížená",J1468,0)</f>
        <v>0</v>
      </c>
      <c r="BG1468" s="193">
        <f>IF(N1468="zákl. přenesená",J1468,0)</f>
        <v>0</v>
      </c>
      <c r="BH1468" s="193">
        <f>IF(N1468="sníž. přenesená",J1468,0)</f>
        <v>0</v>
      </c>
      <c r="BI1468" s="193">
        <f>IF(N1468="nulová",J1468,0)</f>
        <v>0</v>
      </c>
      <c r="BJ1468" s="21" t="s">
        <v>76</v>
      </c>
      <c r="BK1468" s="193">
        <f>ROUND(I1468*H1468,2)</f>
        <v>0</v>
      </c>
      <c r="BL1468" s="21" t="s">
        <v>343</v>
      </c>
      <c r="BM1468" s="192" t="s">
        <v>2371</v>
      </c>
    </row>
    <row r="1469" spans="1:65" s="2" customFormat="1" ht="19.5">
      <c r="A1469" s="38"/>
      <c r="B1469" s="39"/>
      <c r="C1469" s="40"/>
      <c r="D1469" s="194" t="s">
        <v>217</v>
      </c>
      <c r="E1469" s="40"/>
      <c r="F1469" s="195" t="s">
        <v>2370</v>
      </c>
      <c r="G1469" s="40"/>
      <c r="H1469" s="40"/>
      <c r="I1469" s="196"/>
      <c r="J1469" s="40"/>
      <c r="K1469" s="40"/>
      <c r="L1469" s="43"/>
      <c r="M1469" s="197"/>
      <c r="N1469" s="198"/>
      <c r="O1469" s="68"/>
      <c r="P1469" s="68"/>
      <c r="Q1469" s="68"/>
      <c r="R1469" s="68"/>
      <c r="S1469" s="68"/>
      <c r="T1469" s="68"/>
      <c r="U1469" s="69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T1469" s="21" t="s">
        <v>217</v>
      </c>
      <c r="AU1469" s="21" t="s">
        <v>80</v>
      </c>
    </row>
    <row r="1470" spans="1:65" s="2" customFormat="1" ht="29.25">
      <c r="A1470" s="38"/>
      <c r="B1470" s="39"/>
      <c r="C1470" s="40"/>
      <c r="D1470" s="194" t="s">
        <v>703</v>
      </c>
      <c r="E1470" s="40"/>
      <c r="F1470" s="244" t="s">
        <v>2372</v>
      </c>
      <c r="G1470" s="40"/>
      <c r="H1470" s="40"/>
      <c r="I1470" s="196"/>
      <c r="J1470" s="40"/>
      <c r="K1470" s="40"/>
      <c r="L1470" s="43"/>
      <c r="M1470" s="197"/>
      <c r="N1470" s="198"/>
      <c r="O1470" s="68"/>
      <c r="P1470" s="68"/>
      <c r="Q1470" s="68"/>
      <c r="R1470" s="68"/>
      <c r="S1470" s="68"/>
      <c r="T1470" s="68"/>
      <c r="U1470" s="69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T1470" s="21" t="s">
        <v>703</v>
      </c>
      <c r="AU1470" s="21" t="s">
        <v>80</v>
      </c>
    </row>
    <row r="1471" spans="1:65" s="14" customFormat="1" ht="11.25">
      <c r="B1471" s="211"/>
      <c r="C1471" s="212"/>
      <c r="D1471" s="194" t="s">
        <v>221</v>
      </c>
      <c r="E1471" s="213" t="s">
        <v>18</v>
      </c>
      <c r="F1471" s="214" t="s">
        <v>979</v>
      </c>
      <c r="G1471" s="212"/>
      <c r="H1471" s="215">
        <v>87.56</v>
      </c>
      <c r="I1471" s="216"/>
      <c r="J1471" s="212"/>
      <c r="K1471" s="212"/>
      <c r="L1471" s="217"/>
      <c r="M1471" s="218"/>
      <c r="N1471" s="219"/>
      <c r="O1471" s="219"/>
      <c r="P1471" s="219"/>
      <c r="Q1471" s="219"/>
      <c r="R1471" s="219"/>
      <c r="S1471" s="219"/>
      <c r="T1471" s="219"/>
      <c r="U1471" s="220"/>
      <c r="AT1471" s="221" t="s">
        <v>221</v>
      </c>
      <c r="AU1471" s="221" t="s">
        <v>80</v>
      </c>
      <c r="AV1471" s="14" t="s">
        <v>80</v>
      </c>
      <c r="AW1471" s="14" t="s">
        <v>33</v>
      </c>
      <c r="AX1471" s="14" t="s">
        <v>71</v>
      </c>
      <c r="AY1471" s="221" t="s">
        <v>208</v>
      </c>
    </row>
    <row r="1472" spans="1:65" s="14" customFormat="1" ht="11.25">
      <c r="B1472" s="211"/>
      <c r="C1472" s="212"/>
      <c r="D1472" s="194" t="s">
        <v>221</v>
      </c>
      <c r="E1472" s="213" t="s">
        <v>18</v>
      </c>
      <c r="F1472" s="214" t="s">
        <v>985</v>
      </c>
      <c r="G1472" s="212"/>
      <c r="H1472" s="215">
        <v>25.97</v>
      </c>
      <c r="I1472" s="216"/>
      <c r="J1472" s="212"/>
      <c r="K1472" s="212"/>
      <c r="L1472" s="217"/>
      <c r="M1472" s="218"/>
      <c r="N1472" s="219"/>
      <c r="O1472" s="219"/>
      <c r="P1472" s="219"/>
      <c r="Q1472" s="219"/>
      <c r="R1472" s="219"/>
      <c r="S1472" s="219"/>
      <c r="T1472" s="219"/>
      <c r="U1472" s="220"/>
      <c r="AT1472" s="221" t="s">
        <v>221</v>
      </c>
      <c r="AU1472" s="221" t="s">
        <v>80</v>
      </c>
      <c r="AV1472" s="14" t="s">
        <v>80</v>
      </c>
      <c r="AW1472" s="14" t="s">
        <v>33</v>
      </c>
      <c r="AX1472" s="14" t="s">
        <v>71</v>
      </c>
      <c r="AY1472" s="221" t="s">
        <v>208</v>
      </c>
    </row>
    <row r="1473" spans="1:65" s="14" customFormat="1" ht="11.25">
      <c r="B1473" s="211"/>
      <c r="C1473" s="212"/>
      <c r="D1473" s="194" t="s">
        <v>221</v>
      </c>
      <c r="E1473" s="213" t="s">
        <v>18</v>
      </c>
      <c r="F1473" s="214" t="s">
        <v>988</v>
      </c>
      <c r="G1473" s="212"/>
      <c r="H1473" s="215">
        <v>11.07</v>
      </c>
      <c r="I1473" s="216"/>
      <c r="J1473" s="212"/>
      <c r="K1473" s="212"/>
      <c r="L1473" s="217"/>
      <c r="M1473" s="218"/>
      <c r="N1473" s="219"/>
      <c r="O1473" s="219"/>
      <c r="P1473" s="219"/>
      <c r="Q1473" s="219"/>
      <c r="R1473" s="219"/>
      <c r="S1473" s="219"/>
      <c r="T1473" s="219"/>
      <c r="U1473" s="220"/>
      <c r="AT1473" s="221" t="s">
        <v>221</v>
      </c>
      <c r="AU1473" s="221" t="s">
        <v>80</v>
      </c>
      <c r="AV1473" s="14" t="s">
        <v>80</v>
      </c>
      <c r="AW1473" s="14" t="s">
        <v>33</v>
      </c>
      <c r="AX1473" s="14" t="s">
        <v>71</v>
      </c>
      <c r="AY1473" s="221" t="s">
        <v>208</v>
      </c>
    </row>
    <row r="1474" spans="1:65" s="14" customFormat="1" ht="11.25">
      <c r="B1474" s="211"/>
      <c r="C1474" s="212"/>
      <c r="D1474" s="194" t="s">
        <v>221</v>
      </c>
      <c r="E1474" s="213" t="s">
        <v>18</v>
      </c>
      <c r="F1474" s="214" t="s">
        <v>982</v>
      </c>
      <c r="G1474" s="212"/>
      <c r="H1474" s="215">
        <v>17.010000000000002</v>
      </c>
      <c r="I1474" s="216"/>
      <c r="J1474" s="212"/>
      <c r="K1474" s="212"/>
      <c r="L1474" s="217"/>
      <c r="M1474" s="218"/>
      <c r="N1474" s="219"/>
      <c r="O1474" s="219"/>
      <c r="P1474" s="219"/>
      <c r="Q1474" s="219"/>
      <c r="R1474" s="219"/>
      <c r="S1474" s="219"/>
      <c r="T1474" s="219"/>
      <c r="U1474" s="220"/>
      <c r="AT1474" s="221" t="s">
        <v>221</v>
      </c>
      <c r="AU1474" s="221" t="s">
        <v>80</v>
      </c>
      <c r="AV1474" s="14" t="s">
        <v>80</v>
      </c>
      <c r="AW1474" s="14" t="s">
        <v>33</v>
      </c>
      <c r="AX1474" s="14" t="s">
        <v>71</v>
      </c>
      <c r="AY1474" s="221" t="s">
        <v>208</v>
      </c>
    </row>
    <row r="1475" spans="1:65" s="14" customFormat="1" ht="11.25">
      <c r="B1475" s="211"/>
      <c r="C1475" s="212"/>
      <c r="D1475" s="194" t="s">
        <v>221</v>
      </c>
      <c r="E1475" s="212"/>
      <c r="F1475" s="214" t="s">
        <v>2373</v>
      </c>
      <c r="G1475" s="212"/>
      <c r="H1475" s="215">
        <v>148.69</v>
      </c>
      <c r="I1475" s="216"/>
      <c r="J1475" s="212"/>
      <c r="K1475" s="212"/>
      <c r="L1475" s="217"/>
      <c r="M1475" s="218"/>
      <c r="N1475" s="219"/>
      <c r="O1475" s="219"/>
      <c r="P1475" s="219"/>
      <c r="Q1475" s="219"/>
      <c r="R1475" s="219"/>
      <c r="S1475" s="219"/>
      <c r="T1475" s="219"/>
      <c r="U1475" s="220"/>
      <c r="AT1475" s="221" t="s">
        <v>221</v>
      </c>
      <c r="AU1475" s="221" t="s">
        <v>80</v>
      </c>
      <c r="AV1475" s="14" t="s">
        <v>80</v>
      </c>
      <c r="AW1475" s="14" t="s">
        <v>4</v>
      </c>
      <c r="AX1475" s="14" t="s">
        <v>76</v>
      </c>
      <c r="AY1475" s="221" t="s">
        <v>208</v>
      </c>
    </row>
    <row r="1476" spans="1:65" s="2" customFormat="1" ht="24.2" customHeight="1">
      <c r="A1476" s="38"/>
      <c r="B1476" s="39"/>
      <c r="C1476" s="182" t="s">
        <v>2374</v>
      </c>
      <c r="D1476" s="182" t="s">
        <v>212</v>
      </c>
      <c r="E1476" s="183" t="s">
        <v>2375</v>
      </c>
      <c r="F1476" s="184" t="s">
        <v>2376</v>
      </c>
      <c r="G1476" s="185" t="s">
        <v>129</v>
      </c>
      <c r="H1476" s="186">
        <v>3.24</v>
      </c>
      <c r="I1476" s="187"/>
      <c r="J1476" s="186">
        <f>ROUND(I1476*H1476,2)</f>
        <v>0</v>
      </c>
      <c r="K1476" s="184" t="s">
        <v>215</v>
      </c>
      <c r="L1476" s="43"/>
      <c r="M1476" s="188" t="s">
        <v>18</v>
      </c>
      <c r="N1476" s="189" t="s">
        <v>42</v>
      </c>
      <c r="O1476" s="68"/>
      <c r="P1476" s="190">
        <f>O1476*H1476</f>
        <v>0</v>
      </c>
      <c r="Q1476" s="190">
        <v>1.49E-3</v>
      </c>
      <c r="R1476" s="190">
        <f>Q1476*H1476</f>
        <v>4.8276000000000005E-3</v>
      </c>
      <c r="S1476" s="190">
        <v>0</v>
      </c>
      <c r="T1476" s="190">
        <f>S1476*H1476</f>
        <v>0</v>
      </c>
      <c r="U1476" s="191" t="s">
        <v>18</v>
      </c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R1476" s="192" t="s">
        <v>343</v>
      </c>
      <c r="AT1476" s="192" t="s">
        <v>212</v>
      </c>
      <c r="AU1476" s="192" t="s">
        <v>80</v>
      </c>
      <c r="AY1476" s="21" t="s">
        <v>208</v>
      </c>
      <c r="BE1476" s="193">
        <f>IF(N1476="základní",J1476,0)</f>
        <v>0</v>
      </c>
      <c r="BF1476" s="193">
        <f>IF(N1476="snížená",J1476,0)</f>
        <v>0</v>
      </c>
      <c r="BG1476" s="193">
        <f>IF(N1476="zákl. přenesená",J1476,0)</f>
        <v>0</v>
      </c>
      <c r="BH1476" s="193">
        <f>IF(N1476="sníž. přenesená",J1476,0)</f>
        <v>0</v>
      </c>
      <c r="BI1476" s="193">
        <f>IF(N1476="nulová",J1476,0)</f>
        <v>0</v>
      </c>
      <c r="BJ1476" s="21" t="s">
        <v>76</v>
      </c>
      <c r="BK1476" s="193">
        <f>ROUND(I1476*H1476,2)</f>
        <v>0</v>
      </c>
      <c r="BL1476" s="21" t="s">
        <v>343</v>
      </c>
      <c r="BM1476" s="192" t="s">
        <v>2377</v>
      </c>
    </row>
    <row r="1477" spans="1:65" s="2" customFormat="1" ht="19.5">
      <c r="A1477" s="38"/>
      <c r="B1477" s="39"/>
      <c r="C1477" s="40"/>
      <c r="D1477" s="194" t="s">
        <v>217</v>
      </c>
      <c r="E1477" s="40"/>
      <c r="F1477" s="195" t="s">
        <v>2378</v>
      </c>
      <c r="G1477" s="40"/>
      <c r="H1477" s="40"/>
      <c r="I1477" s="196"/>
      <c r="J1477" s="40"/>
      <c r="K1477" s="40"/>
      <c r="L1477" s="43"/>
      <c r="M1477" s="197"/>
      <c r="N1477" s="198"/>
      <c r="O1477" s="68"/>
      <c r="P1477" s="68"/>
      <c r="Q1477" s="68"/>
      <c r="R1477" s="68"/>
      <c r="S1477" s="68"/>
      <c r="T1477" s="68"/>
      <c r="U1477" s="69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T1477" s="21" t="s">
        <v>217</v>
      </c>
      <c r="AU1477" s="21" t="s">
        <v>80</v>
      </c>
    </row>
    <row r="1478" spans="1:65" s="2" customFormat="1" ht="11.25">
      <c r="A1478" s="38"/>
      <c r="B1478" s="39"/>
      <c r="C1478" s="40"/>
      <c r="D1478" s="199" t="s">
        <v>219</v>
      </c>
      <c r="E1478" s="40"/>
      <c r="F1478" s="200" t="s">
        <v>2379</v>
      </c>
      <c r="G1478" s="40"/>
      <c r="H1478" s="40"/>
      <c r="I1478" s="196"/>
      <c r="J1478" s="40"/>
      <c r="K1478" s="40"/>
      <c r="L1478" s="43"/>
      <c r="M1478" s="197"/>
      <c r="N1478" s="198"/>
      <c r="O1478" s="68"/>
      <c r="P1478" s="68"/>
      <c r="Q1478" s="68"/>
      <c r="R1478" s="68"/>
      <c r="S1478" s="68"/>
      <c r="T1478" s="68"/>
      <c r="U1478" s="69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T1478" s="21" t="s">
        <v>219</v>
      </c>
      <c r="AU1478" s="21" t="s">
        <v>80</v>
      </c>
    </row>
    <row r="1479" spans="1:65" s="14" customFormat="1" ht="11.25">
      <c r="B1479" s="211"/>
      <c r="C1479" s="212"/>
      <c r="D1479" s="194" t="s">
        <v>221</v>
      </c>
      <c r="E1479" s="213" t="s">
        <v>18</v>
      </c>
      <c r="F1479" s="214" t="s">
        <v>2380</v>
      </c>
      <c r="G1479" s="212"/>
      <c r="H1479" s="215">
        <v>3.24</v>
      </c>
      <c r="I1479" s="216"/>
      <c r="J1479" s="212"/>
      <c r="K1479" s="212"/>
      <c r="L1479" s="217"/>
      <c r="M1479" s="218"/>
      <c r="N1479" s="219"/>
      <c r="O1479" s="219"/>
      <c r="P1479" s="219"/>
      <c r="Q1479" s="219"/>
      <c r="R1479" s="219"/>
      <c r="S1479" s="219"/>
      <c r="T1479" s="219"/>
      <c r="U1479" s="220"/>
      <c r="AT1479" s="221" t="s">
        <v>221</v>
      </c>
      <c r="AU1479" s="221" t="s">
        <v>80</v>
      </c>
      <c r="AV1479" s="14" t="s">
        <v>80</v>
      </c>
      <c r="AW1479" s="14" t="s">
        <v>33</v>
      </c>
      <c r="AX1479" s="14" t="s">
        <v>76</v>
      </c>
      <c r="AY1479" s="221" t="s">
        <v>208</v>
      </c>
    </row>
    <row r="1480" spans="1:65" s="2" customFormat="1" ht="16.5" customHeight="1">
      <c r="A1480" s="38"/>
      <c r="B1480" s="39"/>
      <c r="C1480" s="249" t="s">
        <v>2381</v>
      </c>
      <c r="D1480" s="249" t="s">
        <v>1397</v>
      </c>
      <c r="E1480" s="250" t="s">
        <v>2382</v>
      </c>
      <c r="F1480" s="251" t="s">
        <v>2383</v>
      </c>
      <c r="G1480" s="252" t="s">
        <v>402</v>
      </c>
      <c r="H1480" s="253">
        <v>12</v>
      </c>
      <c r="I1480" s="254"/>
      <c r="J1480" s="253">
        <f>ROUND(I1480*H1480,2)</f>
        <v>0</v>
      </c>
      <c r="K1480" s="251" t="s">
        <v>215</v>
      </c>
      <c r="L1480" s="255"/>
      <c r="M1480" s="256" t="s">
        <v>18</v>
      </c>
      <c r="N1480" s="257" t="s">
        <v>42</v>
      </c>
      <c r="O1480" s="68"/>
      <c r="P1480" s="190">
        <f>O1480*H1480</f>
        <v>0</v>
      </c>
      <c r="Q1480" s="190">
        <v>2.2000000000000001E-3</v>
      </c>
      <c r="R1480" s="190">
        <f>Q1480*H1480</f>
        <v>2.64E-2</v>
      </c>
      <c r="S1480" s="190">
        <v>0</v>
      </c>
      <c r="T1480" s="190">
        <f>S1480*H1480</f>
        <v>0</v>
      </c>
      <c r="U1480" s="191" t="s">
        <v>18</v>
      </c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R1480" s="192" t="s">
        <v>545</v>
      </c>
      <c r="AT1480" s="192" t="s">
        <v>1397</v>
      </c>
      <c r="AU1480" s="192" t="s">
        <v>80</v>
      </c>
      <c r="AY1480" s="21" t="s">
        <v>208</v>
      </c>
      <c r="BE1480" s="193">
        <f>IF(N1480="základní",J1480,0)</f>
        <v>0</v>
      </c>
      <c r="BF1480" s="193">
        <f>IF(N1480="snížená",J1480,0)</f>
        <v>0</v>
      </c>
      <c r="BG1480" s="193">
        <f>IF(N1480="zákl. přenesená",J1480,0)</f>
        <v>0</v>
      </c>
      <c r="BH1480" s="193">
        <f>IF(N1480="sníž. přenesená",J1480,0)</f>
        <v>0</v>
      </c>
      <c r="BI1480" s="193">
        <f>IF(N1480="nulová",J1480,0)</f>
        <v>0</v>
      </c>
      <c r="BJ1480" s="21" t="s">
        <v>76</v>
      </c>
      <c r="BK1480" s="193">
        <f>ROUND(I1480*H1480,2)</f>
        <v>0</v>
      </c>
      <c r="BL1480" s="21" t="s">
        <v>343</v>
      </c>
      <c r="BM1480" s="192" t="s">
        <v>2384</v>
      </c>
    </row>
    <row r="1481" spans="1:65" s="2" customFormat="1" ht="11.25">
      <c r="A1481" s="38"/>
      <c r="B1481" s="39"/>
      <c r="C1481" s="40"/>
      <c r="D1481" s="194" t="s">
        <v>217</v>
      </c>
      <c r="E1481" s="40"/>
      <c r="F1481" s="195" t="s">
        <v>2383</v>
      </c>
      <c r="G1481" s="40"/>
      <c r="H1481" s="40"/>
      <c r="I1481" s="196"/>
      <c r="J1481" s="40"/>
      <c r="K1481" s="40"/>
      <c r="L1481" s="43"/>
      <c r="M1481" s="197"/>
      <c r="N1481" s="198"/>
      <c r="O1481" s="68"/>
      <c r="P1481" s="68"/>
      <c r="Q1481" s="68"/>
      <c r="R1481" s="68"/>
      <c r="S1481" s="68"/>
      <c r="T1481" s="68"/>
      <c r="U1481" s="69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T1481" s="21" t="s">
        <v>217</v>
      </c>
      <c r="AU1481" s="21" t="s">
        <v>80</v>
      </c>
    </row>
    <row r="1482" spans="1:65" s="14" customFormat="1" ht="11.25">
      <c r="B1482" s="211"/>
      <c r="C1482" s="212"/>
      <c r="D1482" s="194" t="s">
        <v>221</v>
      </c>
      <c r="E1482" s="213" t="s">
        <v>18</v>
      </c>
      <c r="F1482" s="214" t="s">
        <v>8</v>
      </c>
      <c r="G1482" s="212"/>
      <c r="H1482" s="215">
        <v>12</v>
      </c>
      <c r="I1482" s="216"/>
      <c r="J1482" s="212"/>
      <c r="K1482" s="212"/>
      <c r="L1482" s="217"/>
      <c r="M1482" s="218"/>
      <c r="N1482" s="219"/>
      <c r="O1482" s="219"/>
      <c r="P1482" s="219"/>
      <c r="Q1482" s="219"/>
      <c r="R1482" s="219"/>
      <c r="S1482" s="219"/>
      <c r="T1482" s="219"/>
      <c r="U1482" s="220"/>
      <c r="AT1482" s="221" t="s">
        <v>221</v>
      </c>
      <c r="AU1482" s="221" t="s">
        <v>80</v>
      </c>
      <c r="AV1482" s="14" t="s">
        <v>80</v>
      </c>
      <c r="AW1482" s="14" t="s">
        <v>33</v>
      </c>
      <c r="AX1482" s="14" t="s">
        <v>76</v>
      </c>
      <c r="AY1482" s="221" t="s">
        <v>208</v>
      </c>
    </row>
    <row r="1483" spans="1:65" s="2" customFormat="1" ht="24.2" customHeight="1">
      <c r="A1483" s="38"/>
      <c r="B1483" s="39"/>
      <c r="C1483" s="182" t="s">
        <v>2385</v>
      </c>
      <c r="D1483" s="182" t="s">
        <v>212</v>
      </c>
      <c r="E1483" s="183" t="s">
        <v>2386</v>
      </c>
      <c r="F1483" s="184" t="s">
        <v>2387</v>
      </c>
      <c r="G1483" s="185" t="s">
        <v>331</v>
      </c>
      <c r="H1483" s="186">
        <v>43.2</v>
      </c>
      <c r="I1483" s="187"/>
      <c r="J1483" s="186">
        <f>ROUND(I1483*H1483,2)</f>
        <v>0</v>
      </c>
      <c r="K1483" s="184" t="s">
        <v>215</v>
      </c>
      <c r="L1483" s="43"/>
      <c r="M1483" s="188" t="s">
        <v>18</v>
      </c>
      <c r="N1483" s="189" t="s">
        <v>42</v>
      </c>
      <c r="O1483" s="68"/>
      <c r="P1483" s="190">
        <f>O1483*H1483</f>
        <v>0</v>
      </c>
      <c r="Q1483" s="190">
        <v>2.0000000000000001E-4</v>
      </c>
      <c r="R1483" s="190">
        <f>Q1483*H1483</f>
        <v>8.6400000000000018E-3</v>
      </c>
      <c r="S1483" s="190">
        <v>0</v>
      </c>
      <c r="T1483" s="190">
        <f>S1483*H1483</f>
        <v>0</v>
      </c>
      <c r="U1483" s="191" t="s">
        <v>18</v>
      </c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R1483" s="192" t="s">
        <v>343</v>
      </c>
      <c r="AT1483" s="192" t="s">
        <v>212</v>
      </c>
      <c r="AU1483" s="192" t="s">
        <v>80</v>
      </c>
      <c r="AY1483" s="21" t="s">
        <v>208</v>
      </c>
      <c r="BE1483" s="193">
        <f>IF(N1483="základní",J1483,0)</f>
        <v>0</v>
      </c>
      <c r="BF1483" s="193">
        <f>IF(N1483="snížená",J1483,0)</f>
        <v>0</v>
      </c>
      <c r="BG1483" s="193">
        <f>IF(N1483="zákl. přenesená",J1483,0)</f>
        <v>0</v>
      </c>
      <c r="BH1483" s="193">
        <f>IF(N1483="sníž. přenesená",J1483,0)</f>
        <v>0</v>
      </c>
      <c r="BI1483" s="193">
        <f>IF(N1483="nulová",J1483,0)</f>
        <v>0</v>
      </c>
      <c r="BJ1483" s="21" t="s">
        <v>76</v>
      </c>
      <c r="BK1483" s="193">
        <f>ROUND(I1483*H1483,2)</f>
        <v>0</v>
      </c>
      <c r="BL1483" s="21" t="s">
        <v>343</v>
      </c>
      <c r="BM1483" s="192" t="s">
        <v>2388</v>
      </c>
    </row>
    <row r="1484" spans="1:65" s="2" customFormat="1" ht="19.5">
      <c r="A1484" s="38"/>
      <c r="B1484" s="39"/>
      <c r="C1484" s="40"/>
      <c r="D1484" s="194" t="s">
        <v>217</v>
      </c>
      <c r="E1484" s="40"/>
      <c r="F1484" s="195" t="s">
        <v>2389</v>
      </c>
      <c r="G1484" s="40"/>
      <c r="H1484" s="40"/>
      <c r="I1484" s="196"/>
      <c r="J1484" s="40"/>
      <c r="K1484" s="40"/>
      <c r="L1484" s="43"/>
      <c r="M1484" s="197"/>
      <c r="N1484" s="198"/>
      <c r="O1484" s="68"/>
      <c r="P1484" s="68"/>
      <c r="Q1484" s="68"/>
      <c r="R1484" s="68"/>
      <c r="S1484" s="68"/>
      <c r="T1484" s="68"/>
      <c r="U1484" s="69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T1484" s="21" t="s">
        <v>217</v>
      </c>
      <c r="AU1484" s="21" t="s">
        <v>80</v>
      </c>
    </row>
    <row r="1485" spans="1:65" s="2" customFormat="1" ht="11.25">
      <c r="A1485" s="38"/>
      <c r="B1485" s="39"/>
      <c r="C1485" s="40"/>
      <c r="D1485" s="199" t="s">
        <v>219</v>
      </c>
      <c r="E1485" s="40"/>
      <c r="F1485" s="200" t="s">
        <v>2390</v>
      </c>
      <c r="G1485" s="40"/>
      <c r="H1485" s="40"/>
      <c r="I1485" s="196"/>
      <c r="J1485" s="40"/>
      <c r="K1485" s="40"/>
      <c r="L1485" s="43"/>
      <c r="M1485" s="197"/>
      <c r="N1485" s="198"/>
      <c r="O1485" s="68"/>
      <c r="P1485" s="68"/>
      <c r="Q1485" s="68"/>
      <c r="R1485" s="68"/>
      <c r="S1485" s="68"/>
      <c r="T1485" s="68"/>
      <c r="U1485" s="69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T1485" s="21" t="s">
        <v>219</v>
      </c>
      <c r="AU1485" s="21" t="s">
        <v>80</v>
      </c>
    </row>
    <row r="1486" spans="1:65" s="13" customFormat="1" ht="11.25">
      <c r="B1486" s="201"/>
      <c r="C1486" s="202"/>
      <c r="D1486" s="194" t="s">
        <v>221</v>
      </c>
      <c r="E1486" s="203" t="s">
        <v>18</v>
      </c>
      <c r="F1486" s="204" t="s">
        <v>2391</v>
      </c>
      <c r="G1486" s="202"/>
      <c r="H1486" s="203" t="s">
        <v>18</v>
      </c>
      <c r="I1486" s="205"/>
      <c r="J1486" s="202"/>
      <c r="K1486" s="202"/>
      <c r="L1486" s="206"/>
      <c r="M1486" s="207"/>
      <c r="N1486" s="208"/>
      <c r="O1486" s="208"/>
      <c r="P1486" s="208"/>
      <c r="Q1486" s="208"/>
      <c r="R1486" s="208"/>
      <c r="S1486" s="208"/>
      <c r="T1486" s="208"/>
      <c r="U1486" s="209"/>
      <c r="AT1486" s="210" t="s">
        <v>221</v>
      </c>
      <c r="AU1486" s="210" t="s">
        <v>80</v>
      </c>
      <c r="AV1486" s="13" t="s">
        <v>76</v>
      </c>
      <c r="AW1486" s="13" t="s">
        <v>33</v>
      </c>
      <c r="AX1486" s="13" t="s">
        <v>71</v>
      </c>
      <c r="AY1486" s="210" t="s">
        <v>208</v>
      </c>
    </row>
    <row r="1487" spans="1:65" s="14" customFormat="1" ht="11.25">
      <c r="B1487" s="211"/>
      <c r="C1487" s="212"/>
      <c r="D1487" s="194" t="s">
        <v>221</v>
      </c>
      <c r="E1487" s="213" t="s">
        <v>18</v>
      </c>
      <c r="F1487" s="214" t="s">
        <v>2392</v>
      </c>
      <c r="G1487" s="212"/>
      <c r="H1487" s="215">
        <v>2.8</v>
      </c>
      <c r="I1487" s="216"/>
      <c r="J1487" s="212"/>
      <c r="K1487" s="212"/>
      <c r="L1487" s="217"/>
      <c r="M1487" s="218"/>
      <c r="N1487" s="219"/>
      <c r="O1487" s="219"/>
      <c r="P1487" s="219"/>
      <c r="Q1487" s="219"/>
      <c r="R1487" s="219"/>
      <c r="S1487" s="219"/>
      <c r="T1487" s="219"/>
      <c r="U1487" s="220"/>
      <c r="AT1487" s="221" t="s">
        <v>221</v>
      </c>
      <c r="AU1487" s="221" t="s">
        <v>80</v>
      </c>
      <c r="AV1487" s="14" t="s">
        <v>80</v>
      </c>
      <c r="AW1487" s="14" t="s">
        <v>33</v>
      </c>
      <c r="AX1487" s="14" t="s">
        <v>71</v>
      </c>
      <c r="AY1487" s="221" t="s">
        <v>208</v>
      </c>
    </row>
    <row r="1488" spans="1:65" s="14" customFormat="1" ht="11.25">
      <c r="B1488" s="211"/>
      <c r="C1488" s="212"/>
      <c r="D1488" s="194" t="s">
        <v>221</v>
      </c>
      <c r="E1488" s="213" t="s">
        <v>18</v>
      </c>
      <c r="F1488" s="214" t="s">
        <v>2393</v>
      </c>
      <c r="G1488" s="212"/>
      <c r="H1488" s="215">
        <v>20.2</v>
      </c>
      <c r="I1488" s="216"/>
      <c r="J1488" s="212"/>
      <c r="K1488" s="212"/>
      <c r="L1488" s="217"/>
      <c r="M1488" s="218"/>
      <c r="N1488" s="219"/>
      <c r="O1488" s="219"/>
      <c r="P1488" s="219"/>
      <c r="Q1488" s="219"/>
      <c r="R1488" s="219"/>
      <c r="S1488" s="219"/>
      <c r="T1488" s="219"/>
      <c r="U1488" s="220"/>
      <c r="AT1488" s="221" t="s">
        <v>221</v>
      </c>
      <c r="AU1488" s="221" t="s">
        <v>80</v>
      </c>
      <c r="AV1488" s="14" t="s">
        <v>80</v>
      </c>
      <c r="AW1488" s="14" t="s">
        <v>33</v>
      </c>
      <c r="AX1488" s="14" t="s">
        <v>71</v>
      </c>
      <c r="AY1488" s="221" t="s">
        <v>208</v>
      </c>
    </row>
    <row r="1489" spans="1:65" s="13" customFormat="1" ht="11.25">
      <c r="B1489" s="201"/>
      <c r="C1489" s="202"/>
      <c r="D1489" s="194" t="s">
        <v>221</v>
      </c>
      <c r="E1489" s="203" t="s">
        <v>18</v>
      </c>
      <c r="F1489" s="204" t="s">
        <v>523</v>
      </c>
      <c r="G1489" s="202"/>
      <c r="H1489" s="203" t="s">
        <v>18</v>
      </c>
      <c r="I1489" s="205"/>
      <c r="J1489" s="202"/>
      <c r="K1489" s="202"/>
      <c r="L1489" s="206"/>
      <c r="M1489" s="207"/>
      <c r="N1489" s="208"/>
      <c r="O1489" s="208"/>
      <c r="P1489" s="208"/>
      <c r="Q1489" s="208"/>
      <c r="R1489" s="208"/>
      <c r="S1489" s="208"/>
      <c r="T1489" s="208"/>
      <c r="U1489" s="209"/>
      <c r="AT1489" s="210" t="s">
        <v>221</v>
      </c>
      <c r="AU1489" s="210" t="s">
        <v>80</v>
      </c>
      <c r="AV1489" s="13" t="s">
        <v>76</v>
      </c>
      <c r="AW1489" s="13" t="s">
        <v>33</v>
      </c>
      <c r="AX1489" s="13" t="s">
        <v>71</v>
      </c>
      <c r="AY1489" s="210" t="s">
        <v>208</v>
      </c>
    </row>
    <row r="1490" spans="1:65" s="14" customFormat="1" ht="11.25">
      <c r="B1490" s="211"/>
      <c r="C1490" s="212"/>
      <c r="D1490" s="194" t="s">
        <v>221</v>
      </c>
      <c r="E1490" s="213" t="s">
        <v>18</v>
      </c>
      <c r="F1490" s="214" t="s">
        <v>2394</v>
      </c>
      <c r="G1490" s="212"/>
      <c r="H1490" s="215">
        <v>2.02</v>
      </c>
      <c r="I1490" s="216"/>
      <c r="J1490" s="212"/>
      <c r="K1490" s="212"/>
      <c r="L1490" s="217"/>
      <c r="M1490" s="218"/>
      <c r="N1490" s="219"/>
      <c r="O1490" s="219"/>
      <c r="P1490" s="219"/>
      <c r="Q1490" s="219"/>
      <c r="R1490" s="219"/>
      <c r="S1490" s="219"/>
      <c r="T1490" s="219"/>
      <c r="U1490" s="220"/>
      <c r="AT1490" s="221" t="s">
        <v>221</v>
      </c>
      <c r="AU1490" s="221" t="s">
        <v>80</v>
      </c>
      <c r="AV1490" s="14" t="s">
        <v>80</v>
      </c>
      <c r="AW1490" s="14" t="s">
        <v>33</v>
      </c>
      <c r="AX1490" s="14" t="s">
        <v>71</v>
      </c>
      <c r="AY1490" s="221" t="s">
        <v>208</v>
      </c>
    </row>
    <row r="1491" spans="1:65" s="13" customFormat="1" ht="11.25">
      <c r="B1491" s="201"/>
      <c r="C1491" s="202"/>
      <c r="D1491" s="194" t="s">
        <v>221</v>
      </c>
      <c r="E1491" s="203" t="s">
        <v>18</v>
      </c>
      <c r="F1491" s="204" t="s">
        <v>2395</v>
      </c>
      <c r="G1491" s="202"/>
      <c r="H1491" s="203" t="s">
        <v>18</v>
      </c>
      <c r="I1491" s="205"/>
      <c r="J1491" s="202"/>
      <c r="K1491" s="202"/>
      <c r="L1491" s="206"/>
      <c r="M1491" s="207"/>
      <c r="N1491" s="208"/>
      <c r="O1491" s="208"/>
      <c r="P1491" s="208"/>
      <c r="Q1491" s="208"/>
      <c r="R1491" s="208"/>
      <c r="S1491" s="208"/>
      <c r="T1491" s="208"/>
      <c r="U1491" s="209"/>
      <c r="AT1491" s="210" t="s">
        <v>221</v>
      </c>
      <c r="AU1491" s="210" t="s">
        <v>80</v>
      </c>
      <c r="AV1491" s="13" t="s">
        <v>76</v>
      </c>
      <c r="AW1491" s="13" t="s">
        <v>33</v>
      </c>
      <c r="AX1491" s="13" t="s">
        <v>71</v>
      </c>
      <c r="AY1491" s="210" t="s">
        <v>208</v>
      </c>
    </row>
    <row r="1492" spans="1:65" s="14" customFormat="1" ht="11.25">
      <c r="B1492" s="211"/>
      <c r="C1492" s="212"/>
      <c r="D1492" s="194" t="s">
        <v>221</v>
      </c>
      <c r="E1492" s="213" t="s">
        <v>18</v>
      </c>
      <c r="F1492" s="214" t="s">
        <v>2396</v>
      </c>
      <c r="G1492" s="212"/>
      <c r="H1492" s="215">
        <v>18.18</v>
      </c>
      <c r="I1492" s="216"/>
      <c r="J1492" s="212"/>
      <c r="K1492" s="212"/>
      <c r="L1492" s="217"/>
      <c r="M1492" s="218"/>
      <c r="N1492" s="219"/>
      <c r="O1492" s="219"/>
      <c r="P1492" s="219"/>
      <c r="Q1492" s="219"/>
      <c r="R1492" s="219"/>
      <c r="S1492" s="219"/>
      <c r="T1492" s="219"/>
      <c r="U1492" s="220"/>
      <c r="AT1492" s="221" t="s">
        <v>221</v>
      </c>
      <c r="AU1492" s="221" t="s">
        <v>80</v>
      </c>
      <c r="AV1492" s="14" t="s">
        <v>80</v>
      </c>
      <c r="AW1492" s="14" t="s">
        <v>33</v>
      </c>
      <c r="AX1492" s="14" t="s">
        <v>71</v>
      </c>
      <c r="AY1492" s="221" t="s">
        <v>208</v>
      </c>
    </row>
    <row r="1493" spans="1:65" s="16" customFormat="1" ht="11.25">
      <c r="B1493" s="233"/>
      <c r="C1493" s="234"/>
      <c r="D1493" s="194" t="s">
        <v>221</v>
      </c>
      <c r="E1493" s="235" t="s">
        <v>18</v>
      </c>
      <c r="F1493" s="236" t="s">
        <v>247</v>
      </c>
      <c r="G1493" s="234"/>
      <c r="H1493" s="237">
        <v>43.2</v>
      </c>
      <c r="I1493" s="238"/>
      <c r="J1493" s="234"/>
      <c r="K1493" s="234"/>
      <c r="L1493" s="239"/>
      <c r="M1493" s="240"/>
      <c r="N1493" s="241"/>
      <c r="O1493" s="241"/>
      <c r="P1493" s="241"/>
      <c r="Q1493" s="241"/>
      <c r="R1493" s="241"/>
      <c r="S1493" s="241"/>
      <c r="T1493" s="241"/>
      <c r="U1493" s="242"/>
      <c r="AT1493" s="243" t="s">
        <v>221</v>
      </c>
      <c r="AU1493" s="243" t="s">
        <v>80</v>
      </c>
      <c r="AV1493" s="16" t="s">
        <v>89</v>
      </c>
      <c r="AW1493" s="16" t="s">
        <v>33</v>
      </c>
      <c r="AX1493" s="16" t="s">
        <v>76</v>
      </c>
      <c r="AY1493" s="243" t="s">
        <v>208</v>
      </c>
    </row>
    <row r="1494" spans="1:65" s="2" customFormat="1" ht="16.5" customHeight="1">
      <c r="A1494" s="38"/>
      <c r="B1494" s="39"/>
      <c r="C1494" s="249" t="s">
        <v>2397</v>
      </c>
      <c r="D1494" s="249" t="s">
        <v>1397</v>
      </c>
      <c r="E1494" s="250" t="s">
        <v>2398</v>
      </c>
      <c r="F1494" s="251" t="s">
        <v>2399</v>
      </c>
      <c r="G1494" s="252" t="s">
        <v>331</v>
      </c>
      <c r="H1494" s="253">
        <v>27.52</v>
      </c>
      <c r="I1494" s="254"/>
      <c r="J1494" s="253">
        <f>ROUND(I1494*H1494,2)</f>
        <v>0</v>
      </c>
      <c r="K1494" s="251" t="s">
        <v>215</v>
      </c>
      <c r="L1494" s="255"/>
      <c r="M1494" s="256" t="s">
        <v>18</v>
      </c>
      <c r="N1494" s="257" t="s">
        <v>42</v>
      </c>
      <c r="O1494" s="68"/>
      <c r="P1494" s="190">
        <f>O1494*H1494</f>
        <v>0</v>
      </c>
      <c r="Q1494" s="190">
        <v>3.2000000000000003E-4</v>
      </c>
      <c r="R1494" s="190">
        <f>Q1494*H1494</f>
        <v>8.8064000000000007E-3</v>
      </c>
      <c r="S1494" s="190">
        <v>0</v>
      </c>
      <c r="T1494" s="190">
        <f>S1494*H1494</f>
        <v>0</v>
      </c>
      <c r="U1494" s="191" t="s">
        <v>18</v>
      </c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R1494" s="192" t="s">
        <v>545</v>
      </c>
      <c r="AT1494" s="192" t="s">
        <v>1397</v>
      </c>
      <c r="AU1494" s="192" t="s">
        <v>80</v>
      </c>
      <c r="AY1494" s="21" t="s">
        <v>208</v>
      </c>
      <c r="BE1494" s="193">
        <f>IF(N1494="základní",J1494,0)</f>
        <v>0</v>
      </c>
      <c r="BF1494" s="193">
        <f>IF(N1494="snížená",J1494,0)</f>
        <v>0</v>
      </c>
      <c r="BG1494" s="193">
        <f>IF(N1494="zákl. přenesená",J1494,0)</f>
        <v>0</v>
      </c>
      <c r="BH1494" s="193">
        <f>IF(N1494="sníž. přenesená",J1494,0)</f>
        <v>0</v>
      </c>
      <c r="BI1494" s="193">
        <f>IF(N1494="nulová",J1494,0)</f>
        <v>0</v>
      </c>
      <c r="BJ1494" s="21" t="s">
        <v>76</v>
      </c>
      <c r="BK1494" s="193">
        <f>ROUND(I1494*H1494,2)</f>
        <v>0</v>
      </c>
      <c r="BL1494" s="21" t="s">
        <v>343</v>
      </c>
      <c r="BM1494" s="192" t="s">
        <v>2400</v>
      </c>
    </row>
    <row r="1495" spans="1:65" s="2" customFormat="1" ht="11.25">
      <c r="A1495" s="38"/>
      <c r="B1495" s="39"/>
      <c r="C1495" s="40"/>
      <c r="D1495" s="194" t="s">
        <v>217</v>
      </c>
      <c r="E1495" s="40"/>
      <c r="F1495" s="195" t="s">
        <v>2399</v>
      </c>
      <c r="G1495" s="40"/>
      <c r="H1495" s="40"/>
      <c r="I1495" s="196"/>
      <c r="J1495" s="40"/>
      <c r="K1495" s="40"/>
      <c r="L1495" s="43"/>
      <c r="M1495" s="197"/>
      <c r="N1495" s="198"/>
      <c r="O1495" s="68"/>
      <c r="P1495" s="68"/>
      <c r="Q1495" s="68"/>
      <c r="R1495" s="68"/>
      <c r="S1495" s="68"/>
      <c r="T1495" s="68"/>
      <c r="U1495" s="69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T1495" s="21" t="s">
        <v>217</v>
      </c>
      <c r="AU1495" s="21" t="s">
        <v>80</v>
      </c>
    </row>
    <row r="1496" spans="1:65" s="14" customFormat="1" ht="11.25">
      <c r="B1496" s="211"/>
      <c r="C1496" s="212"/>
      <c r="D1496" s="194" t="s">
        <v>221</v>
      </c>
      <c r="E1496" s="213" t="s">
        <v>18</v>
      </c>
      <c r="F1496" s="214" t="s">
        <v>2401</v>
      </c>
      <c r="G1496" s="212"/>
      <c r="H1496" s="215">
        <v>25.02</v>
      </c>
      <c r="I1496" s="216"/>
      <c r="J1496" s="212"/>
      <c r="K1496" s="212"/>
      <c r="L1496" s="217"/>
      <c r="M1496" s="218"/>
      <c r="N1496" s="219"/>
      <c r="O1496" s="219"/>
      <c r="P1496" s="219"/>
      <c r="Q1496" s="219"/>
      <c r="R1496" s="219"/>
      <c r="S1496" s="219"/>
      <c r="T1496" s="219"/>
      <c r="U1496" s="220"/>
      <c r="AT1496" s="221" t="s">
        <v>221</v>
      </c>
      <c r="AU1496" s="221" t="s">
        <v>80</v>
      </c>
      <c r="AV1496" s="14" t="s">
        <v>80</v>
      </c>
      <c r="AW1496" s="14" t="s">
        <v>33</v>
      </c>
      <c r="AX1496" s="14" t="s">
        <v>71</v>
      </c>
      <c r="AY1496" s="221" t="s">
        <v>208</v>
      </c>
    </row>
    <row r="1497" spans="1:65" s="14" customFormat="1" ht="11.25">
      <c r="B1497" s="211"/>
      <c r="C1497" s="212"/>
      <c r="D1497" s="194" t="s">
        <v>221</v>
      </c>
      <c r="E1497" s="212"/>
      <c r="F1497" s="214" t="s">
        <v>2402</v>
      </c>
      <c r="G1497" s="212"/>
      <c r="H1497" s="215">
        <v>27.52</v>
      </c>
      <c r="I1497" s="216"/>
      <c r="J1497" s="212"/>
      <c r="K1497" s="212"/>
      <c r="L1497" s="217"/>
      <c r="M1497" s="218"/>
      <c r="N1497" s="219"/>
      <c r="O1497" s="219"/>
      <c r="P1497" s="219"/>
      <c r="Q1497" s="219"/>
      <c r="R1497" s="219"/>
      <c r="S1497" s="219"/>
      <c r="T1497" s="219"/>
      <c r="U1497" s="220"/>
      <c r="AT1497" s="221" t="s">
        <v>221</v>
      </c>
      <c r="AU1497" s="221" t="s">
        <v>80</v>
      </c>
      <c r="AV1497" s="14" t="s">
        <v>80</v>
      </c>
      <c r="AW1497" s="14" t="s">
        <v>4</v>
      </c>
      <c r="AX1497" s="14" t="s">
        <v>76</v>
      </c>
      <c r="AY1497" s="221" t="s">
        <v>208</v>
      </c>
    </row>
    <row r="1498" spans="1:65" s="2" customFormat="1" ht="16.5" customHeight="1">
      <c r="A1498" s="38"/>
      <c r="B1498" s="39"/>
      <c r="C1498" s="182" t="s">
        <v>2403</v>
      </c>
      <c r="D1498" s="182" t="s">
        <v>212</v>
      </c>
      <c r="E1498" s="183" t="s">
        <v>2404</v>
      </c>
      <c r="F1498" s="184" t="s">
        <v>2405</v>
      </c>
      <c r="G1498" s="185" t="s">
        <v>331</v>
      </c>
      <c r="H1498" s="186">
        <v>62</v>
      </c>
      <c r="I1498" s="187"/>
      <c r="J1498" s="186">
        <f>ROUND(I1498*H1498,2)</f>
        <v>0</v>
      </c>
      <c r="K1498" s="184" t="s">
        <v>215</v>
      </c>
      <c r="L1498" s="43"/>
      <c r="M1498" s="188" t="s">
        <v>18</v>
      </c>
      <c r="N1498" s="189" t="s">
        <v>42</v>
      </c>
      <c r="O1498" s="68"/>
      <c r="P1498" s="190">
        <f>O1498*H1498</f>
        <v>0</v>
      </c>
      <c r="Q1498" s="190">
        <v>9.0000000000000006E-5</v>
      </c>
      <c r="R1498" s="190">
        <f>Q1498*H1498</f>
        <v>5.5800000000000008E-3</v>
      </c>
      <c r="S1498" s="190">
        <v>0</v>
      </c>
      <c r="T1498" s="190">
        <f>S1498*H1498</f>
        <v>0</v>
      </c>
      <c r="U1498" s="191" t="s">
        <v>18</v>
      </c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R1498" s="192" t="s">
        <v>343</v>
      </c>
      <c r="AT1498" s="192" t="s">
        <v>212</v>
      </c>
      <c r="AU1498" s="192" t="s">
        <v>80</v>
      </c>
      <c r="AY1498" s="21" t="s">
        <v>208</v>
      </c>
      <c r="BE1498" s="193">
        <f>IF(N1498="základní",J1498,0)</f>
        <v>0</v>
      </c>
      <c r="BF1498" s="193">
        <f>IF(N1498="snížená",J1498,0)</f>
        <v>0</v>
      </c>
      <c r="BG1498" s="193">
        <f>IF(N1498="zákl. přenesená",J1498,0)</f>
        <v>0</v>
      </c>
      <c r="BH1498" s="193">
        <f>IF(N1498="sníž. přenesená",J1498,0)</f>
        <v>0</v>
      </c>
      <c r="BI1498" s="193">
        <f>IF(N1498="nulová",J1498,0)</f>
        <v>0</v>
      </c>
      <c r="BJ1498" s="21" t="s">
        <v>76</v>
      </c>
      <c r="BK1498" s="193">
        <f>ROUND(I1498*H1498,2)</f>
        <v>0</v>
      </c>
      <c r="BL1498" s="21" t="s">
        <v>343</v>
      </c>
      <c r="BM1498" s="192" t="s">
        <v>2406</v>
      </c>
    </row>
    <row r="1499" spans="1:65" s="2" customFormat="1" ht="11.25">
      <c r="A1499" s="38"/>
      <c r="B1499" s="39"/>
      <c r="C1499" s="40"/>
      <c r="D1499" s="194" t="s">
        <v>217</v>
      </c>
      <c r="E1499" s="40"/>
      <c r="F1499" s="195" t="s">
        <v>2407</v>
      </c>
      <c r="G1499" s="40"/>
      <c r="H1499" s="40"/>
      <c r="I1499" s="196"/>
      <c r="J1499" s="40"/>
      <c r="K1499" s="40"/>
      <c r="L1499" s="43"/>
      <c r="M1499" s="197"/>
      <c r="N1499" s="198"/>
      <c r="O1499" s="68"/>
      <c r="P1499" s="68"/>
      <c r="Q1499" s="68"/>
      <c r="R1499" s="68"/>
      <c r="S1499" s="68"/>
      <c r="T1499" s="68"/>
      <c r="U1499" s="69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T1499" s="21" t="s">
        <v>217</v>
      </c>
      <c r="AU1499" s="21" t="s">
        <v>80</v>
      </c>
    </row>
    <row r="1500" spans="1:65" s="2" customFormat="1" ht="11.25">
      <c r="A1500" s="38"/>
      <c r="B1500" s="39"/>
      <c r="C1500" s="40"/>
      <c r="D1500" s="199" t="s">
        <v>219</v>
      </c>
      <c r="E1500" s="40"/>
      <c r="F1500" s="200" t="s">
        <v>2408</v>
      </c>
      <c r="G1500" s="40"/>
      <c r="H1500" s="40"/>
      <c r="I1500" s="196"/>
      <c r="J1500" s="40"/>
      <c r="K1500" s="40"/>
      <c r="L1500" s="43"/>
      <c r="M1500" s="197"/>
      <c r="N1500" s="198"/>
      <c r="O1500" s="68"/>
      <c r="P1500" s="68"/>
      <c r="Q1500" s="68"/>
      <c r="R1500" s="68"/>
      <c r="S1500" s="68"/>
      <c r="T1500" s="68"/>
      <c r="U1500" s="69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T1500" s="21" t="s">
        <v>219</v>
      </c>
      <c r="AU1500" s="21" t="s">
        <v>80</v>
      </c>
    </row>
    <row r="1501" spans="1:65" s="13" customFormat="1" ht="11.25">
      <c r="B1501" s="201"/>
      <c r="C1501" s="202"/>
      <c r="D1501" s="194" t="s">
        <v>221</v>
      </c>
      <c r="E1501" s="203" t="s">
        <v>18</v>
      </c>
      <c r="F1501" s="204" t="s">
        <v>2409</v>
      </c>
      <c r="G1501" s="202"/>
      <c r="H1501" s="203" t="s">
        <v>18</v>
      </c>
      <c r="I1501" s="205"/>
      <c r="J1501" s="202"/>
      <c r="K1501" s="202"/>
      <c r="L1501" s="206"/>
      <c r="M1501" s="207"/>
      <c r="N1501" s="208"/>
      <c r="O1501" s="208"/>
      <c r="P1501" s="208"/>
      <c r="Q1501" s="208"/>
      <c r="R1501" s="208"/>
      <c r="S1501" s="208"/>
      <c r="T1501" s="208"/>
      <c r="U1501" s="209"/>
      <c r="AT1501" s="210" t="s">
        <v>221</v>
      </c>
      <c r="AU1501" s="210" t="s">
        <v>80</v>
      </c>
      <c r="AV1501" s="13" t="s">
        <v>76</v>
      </c>
      <c r="AW1501" s="13" t="s">
        <v>33</v>
      </c>
      <c r="AX1501" s="13" t="s">
        <v>71</v>
      </c>
      <c r="AY1501" s="210" t="s">
        <v>208</v>
      </c>
    </row>
    <row r="1502" spans="1:65" s="14" customFormat="1" ht="11.25">
      <c r="B1502" s="211"/>
      <c r="C1502" s="212"/>
      <c r="D1502" s="194" t="s">
        <v>221</v>
      </c>
      <c r="E1502" s="213" t="s">
        <v>18</v>
      </c>
      <c r="F1502" s="214" t="s">
        <v>365</v>
      </c>
      <c r="G1502" s="212"/>
      <c r="H1502" s="215">
        <v>18</v>
      </c>
      <c r="I1502" s="216"/>
      <c r="J1502" s="212"/>
      <c r="K1502" s="212"/>
      <c r="L1502" s="217"/>
      <c r="M1502" s="218"/>
      <c r="N1502" s="219"/>
      <c r="O1502" s="219"/>
      <c r="P1502" s="219"/>
      <c r="Q1502" s="219"/>
      <c r="R1502" s="219"/>
      <c r="S1502" s="219"/>
      <c r="T1502" s="219"/>
      <c r="U1502" s="220"/>
      <c r="AT1502" s="221" t="s">
        <v>221</v>
      </c>
      <c r="AU1502" s="221" t="s">
        <v>80</v>
      </c>
      <c r="AV1502" s="14" t="s">
        <v>80</v>
      </c>
      <c r="AW1502" s="14" t="s">
        <v>33</v>
      </c>
      <c r="AX1502" s="14" t="s">
        <v>71</v>
      </c>
      <c r="AY1502" s="221" t="s">
        <v>208</v>
      </c>
    </row>
    <row r="1503" spans="1:65" s="14" customFormat="1" ht="11.25">
      <c r="B1503" s="211"/>
      <c r="C1503" s="212"/>
      <c r="D1503" s="194" t="s">
        <v>221</v>
      </c>
      <c r="E1503" s="213" t="s">
        <v>18</v>
      </c>
      <c r="F1503" s="214" t="s">
        <v>335</v>
      </c>
      <c r="G1503" s="212"/>
      <c r="H1503" s="215">
        <v>15</v>
      </c>
      <c r="I1503" s="216"/>
      <c r="J1503" s="212"/>
      <c r="K1503" s="212"/>
      <c r="L1503" s="217"/>
      <c r="M1503" s="218"/>
      <c r="N1503" s="219"/>
      <c r="O1503" s="219"/>
      <c r="P1503" s="219"/>
      <c r="Q1503" s="219"/>
      <c r="R1503" s="219"/>
      <c r="S1503" s="219"/>
      <c r="T1503" s="219"/>
      <c r="U1503" s="220"/>
      <c r="AT1503" s="221" t="s">
        <v>221</v>
      </c>
      <c r="AU1503" s="221" t="s">
        <v>80</v>
      </c>
      <c r="AV1503" s="14" t="s">
        <v>80</v>
      </c>
      <c r="AW1503" s="14" t="s">
        <v>33</v>
      </c>
      <c r="AX1503" s="14" t="s">
        <v>71</v>
      </c>
      <c r="AY1503" s="221" t="s">
        <v>208</v>
      </c>
    </row>
    <row r="1504" spans="1:65" s="13" customFormat="1" ht="11.25">
      <c r="B1504" s="201"/>
      <c r="C1504" s="202"/>
      <c r="D1504" s="194" t="s">
        <v>221</v>
      </c>
      <c r="E1504" s="203" t="s">
        <v>18</v>
      </c>
      <c r="F1504" s="204" t="s">
        <v>2410</v>
      </c>
      <c r="G1504" s="202"/>
      <c r="H1504" s="203" t="s">
        <v>18</v>
      </c>
      <c r="I1504" s="205"/>
      <c r="J1504" s="202"/>
      <c r="K1504" s="202"/>
      <c r="L1504" s="206"/>
      <c r="M1504" s="207"/>
      <c r="N1504" s="208"/>
      <c r="O1504" s="208"/>
      <c r="P1504" s="208"/>
      <c r="Q1504" s="208"/>
      <c r="R1504" s="208"/>
      <c r="S1504" s="208"/>
      <c r="T1504" s="208"/>
      <c r="U1504" s="209"/>
      <c r="AT1504" s="210" t="s">
        <v>221</v>
      </c>
      <c r="AU1504" s="210" t="s">
        <v>80</v>
      </c>
      <c r="AV1504" s="13" t="s">
        <v>76</v>
      </c>
      <c r="AW1504" s="13" t="s">
        <v>33</v>
      </c>
      <c r="AX1504" s="13" t="s">
        <v>71</v>
      </c>
      <c r="AY1504" s="210" t="s">
        <v>208</v>
      </c>
    </row>
    <row r="1505" spans="1:65" s="14" customFormat="1" ht="11.25">
      <c r="B1505" s="211"/>
      <c r="C1505" s="212"/>
      <c r="D1505" s="194" t="s">
        <v>221</v>
      </c>
      <c r="E1505" s="213" t="s">
        <v>18</v>
      </c>
      <c r="F1505" s="214" t="s">
        <v>2411</v>
      </c>
      <c r="G1505" s="212"/>
      <c r="H1505" s="215">
        <v>29</v>
      </c>
      <c r="I1505" s="216"/>
      <c r="J1505" s="212"/>
      <c r="K1505" s="212"/>
      <c r="L1505" s="217"/>
      <c r="M1505" s="218"/>
      <c r="N1505" s="219"/>
      <c r="O1505" s="219"/>
      <c r="P1505" s="219"/>
      <c r="Q1505" s="219"/>
      <c r="R1505" s="219"/>
      <c r="S1505" s="219"/>
      <c r="T1505" s="219"/>
      <c r="U1505" s="220"/>
      <c r="AT1505" s="221" t="s">
        <v>221</v>
      </c>
      <c r="AU1505" s="221" t="s">
        <v>80</v>
      </c>
      <c r="AV1505" s="14" t="s">
        <v>80</v>
      </c>
      <c r="AW1505" s="14" t="s">
        <v>33</v>
      </c>
      <c r="AX1505" s="14" t="s">
        <v>71</v>
      </c>
      <c r="AY1505" s="221" t="s">
        <v>208</v>
      </c>
    </row>
    <row r="1506" spans="1:65" s="2" customFormat="1" ht="16.5" customHeight="1">
      <c r="A1506" s="38"/>
      <c r="B1506" s="39"/>
      <c r="C1506" s="182" t="s">
        <v>2412</v>
      </c>
      <c r="D1506" s="182" t="s">
        <v>212</v>
      </c>
      <c r="E1506" s="183" t="s">
        <v>2413</v>
      </c>
      <c r="F1506" s="184" t="s">
        <v>2414</v>
      </c>
      <c r="G1506" s="185" t="s">
        <v>402</v>
      </c>
      <c r="H1506" s="186">
        <v>36</v>
      </c>
      <c r="I1506" s="187"/>
      <c r="J1506" s="186">
        <f>ROUND(I1506*H1506,2)</f>
        <v>0</v>
      </c>
      <c r="K1506" s="184" t="s">
        <v>215</v>
      </c>
      <c r="L1506" s="43"/>
      <c r="M1506" s="188" t="s">
        <v>18</v>
      </c>
      <c r="N1506" s="189" t="s">
        <v>42</v>
      </c>
      <c r="O1506" s="68"/>
      <c r="P1506" s="190">
        <f>O1506*H1506</f>
        <v>0</v>
      </c>
      <c r="Q1506" s="190">
        <v>0</v>
      </c>
      <c r="R1506" s="190">
        <f>Q1506*H1506</f>
        <v>0</v>
      </c>
      <c r="S1506" s="190">
        <v>0</v>
      </c>
      <c r="T1506" s="190">
        <f>S1506*H1506</f>
        <v>0</v>
      </c>
      <c r="U1506" s="191" t="s">
        <v>18</v>
      </c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R1506" s="192" t="s">
        <v>343</v>
      </c>
      <c r="AT1506" s="192" t="s">
        <v>212</v>
      </c>
      <c r="AU1506" s="192" t="s">
        <v>80</v>
      </c>
      <c r="AY1506" s="21" t="s">
        <v>208</v>
      </c>
      <c r="BE1506" s="193">
        <f>IF(N1506="základní",J1506,0)</f>
        <v>0</v>
      </c>
      <c r="BF1506" s="193">
        <f>IF(N1506="snížená",J1506,0)</f>
        <v>0</v>
      </c>
      <c r="BG1506" s="193">
        <f>IF(N1506="zákl. přenesená",J1506,0)</f>
        <v>0</v>
      </c>
      <c r="BH1506" s="193">
        <f>IF(N1506="sníž. přenesená",J1506,0)</f>
        <v>0</v>
      </c>
      <c r="BI1506" s="193">
        <f>IF(N1506="nulová",J1506,0)</f>
        <v>0</v>
      </c>
      <c r="BJ1506" s="21" t="s">
        <v>76</v>
      </c>
      <c r="BK1506" s="193">
        <f>ROUND(I1506*H1506,2)</f>
        <v>0</v>
      </c>
      <c r="BL1506" s="21" t="s">
        <v>343</v>
      </c>
      <c r="BM1506" s="192" t="s">
        <v>2415</v>
      </c>
    </row>
    <row r="1507" spans="1:65" s="2" customFormat="1" ht="19.5">
      <c r="A1507" s="38"/>
      <c r="B1507" s="39"/>
      <c r="C1507" s="40"/>
      <c r="D1507" s="194" t="s">
        <v>217</v>
      </c>
      <c r="E1507" s="40"/>
      <c r="F1507" s="195" t="s">
        <v>2416</v>
      </c>
      <c r="G1507" s="40"/>
      <c r="H1507" s="40"/>
      <c r="I1507" s="196"/>
      <c r="J1507" s="40"/>
      <c r="K1507" s="40"/>
      <c r="L1507" s="43"/>
      <c r="M1507" s="197"/>
      <c r="N1507" s="198"/>
      <c r="O1507" s="68"/>
      <c r="P1507" s="68"/>
      <c r="Q1507" s="68"/>
      <c r="R1507" s="68"/>
      <c r="S1507" s="68"/>
      <c r="T1507" s="68"/>
      <c r="U1507" s="69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T1507" s="21" t="s">
        <v>217</v>
      </c>
      <c r="AU1507" s="21" t="s">
        <v>80</v>
      </c>
    </row>
    <row r="1508" spans="1:65" s="2" customFormat="1" ht="11.25">
      <c r="A1508" s="38"/>
      <c r="B1508" s="39"/>
      <c r="C1508" s="40"/>
      <c r="D1508" s="199" t="s">
        <v>219</v>
      </c>
      <c r="E1508" s="40"/>
      <c r="F1508" s="200" t="s">
        <v>2417</v>
      </c>
      <c r="G1508" s="40"/>
      <c r="H1508" s="40"/>
      <c r="I1508" s="196"/>
      <c r="J1508" s="40"/>
      <c r="K1508" s="40"/>
      <c r="L1508" s="43"/>
      <c r="M1508" s="197"/>
      <c r="N1508" s="198"/>
      <c r="O1508" s="68"/>
      <c r="P1508" s="68"/>
      <c r="Q1508" s="68"/>
      <c r="R1508" s="68"/>
      <c r="S1508" s="68"/>
      <c r="T1508" s="68"/>
      <c r="U1508" s="69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T1508" s="21" t="s">
        <v>219</v>
      </c>
      <c r="AU1508" s="21" t="s">
        <v>80</v>
      </c>
    </row>
    <row r="1509" spans="1:65" s="14" customFormat="1" ht="11.25">
      <c r="B1509" s="211"/>
      <c r="C1509" s="212"/>
      <c r="D1509" s="194" t="s">
        <v>221</v>
      </c>
      <c r="E1509" s="213" t="s">
        <v>18</v>
      </c>
      <c r="F1509" s="214" t="s">
        <v>103</v>
      </c>
      <c r="G1509" s="212"/>
      <c r="H1509" s="215">
        <v>6</v>
      </c>
      <c r="I1509" s="216"/>
      <c r="J1509" s="212"/>
      <c r="K1509" s="212"/>
      <c r="L1509" s="217"/>
      <c r="M1509" s="218"/>
      <c r="N1509" s="219"/>
      <c r="O1509" s="219"/>
      <c r="P1509" s="219"/>
      <c r="Q1509" s="219"/>
      <c r="R1509" s="219"/>
      <c r="S1509" s="219"/>
      <c r="T1509" s="219"/>
      <c r="U1509" s="220"/>
      <c r="AT1509" s="221" t="s">
        <v>221</v>
      </c>
      <c r="AU1509" s="221" t="s">
        <v>80</v>
      </c>
      <c r="AV1509" s="14" t="s">
        <v>80</v>
      </c>
      <c r="AW1509" s="14" t="s">
        <v>33</v>
      </c>
      <c r="AX1509" s="14" t="s">
        <v>71</v>
      </c>
      <c r="AY1509" s="221" t="s">
        <v>208</v>
      </c>
    </row>
    <row r="1510" spans="1:65" s="14" customFormat="1" ht="11.25">
      <c r="B1510" s="211"/>
      <c r="C1510" s="212"/>
      <c r="D1510" s="194" t="s">
        <v>221</v>
      </c>
      <c r="E1510" s="213" t="s">
        <v>18</v>
      </c>
      <c r="F1510" s="214" t="s">
        <v>2418</v>
      </c>
      <c r="G1510" s="212"/>
      <c r="H1510" s="215">
        <v>24</v>
      </c>
      <c r="I1510" s="216"/>
      <c r="J1510" s="212"/>
      <c r="K1510" s="212"/>
      <c r="L1510" s="217"/>
      <c r="M1510" s="218"/>
      <c r="N1510" s="219"/>
      <c r="O1510" s="219"/>
      <c r="P1510" s="219"/>
      <c r="Q1510" s="219"/>
      <c r="R1510" s="219"/>
      <c r="S1510" s="219"/>
      <c r="T1510" s="219"/>
      <c r="U1510" s="220"/>
      <c r="AT1510" s="221" t="s">
        <v>221</v>
      </c>
      <c r="AU1510" s="221" t="s">
        <v>80</v>
      </c>
      <c r="AV1510" s="14" t="s">
        <v>80</v>
      </c>
      <c r="AW1510" s="14" t="s">
        <v>33</v>
      </c>
      <c r="AX1510" s="14" t="s">
        <v>71</v>
      </c>
      <c r="AY1510" s="221" t="s">
        <v>208</v>
      </c>
    </row>
    <row r="1511" spans="1:65" s="14" customFormat="1" ht="11.25">
      <c r="B1511" s="211"/>
      <c r="C1511" s="212"/>
      <c r="D1511" s="194" t="s">
        <v>221</v>
      </c>
      <c r="E1511" s="213" t="s">
        <v>18</v>
      </c>
      <c r="F1511" s="214" t="s">
        <v>89</v>
      </c>
      <c r="G1511" s="212"/>
      <c r="H1511" s="215">
        <v>4</v>
      </c>
      <c r="I1511" s="216"/>
      <c r="J1511" s="212"/>
      <c r="K1511" s="212"/>
      <c r="L1511" s="217"/>
      <c r="M1511" s="218"/>
      <c r="N1511" s="219"/>
      <c r="O1511" s="219"/>
      <c r="P1511" s="219"/>
      <c r="Q1511" s="219"/>
      <c r="R1511" s="219"/>
      <c r="S1511" s="219"/>
      <c r="T1511" s="219"/>
      <c r="U1511" s="220"/>
      <c r="AT1511" s="221" t="s">
        <v>221</v>
      </c>
      <c r="AU1511" s="221" t="s">
        <v>80</v>
      </c>
      <c r="AV1511" s="14" t="s">
        <v>80</v>
      </c>
      <c r="AW1511" s="14" t="s">
        <v>33</v>
      </c>
      <c r="AX1511" s="14" t="s">
        <v>71</v>
      </c>
      <c r="AY1511" s="221" t="s">
        <v>208</v>
      </c>
    </row>
    <row r="1512" spans="1:65" s="14" customFormat="1" ht="11.25">
      <c r="B1512" s="211"/>
      <c r="C1512" s="212"/>
      <c r="D1512" s="194" t="s">
        <v>221</v>
      </c>
      <c r="E1512" s="213" t="s">
        <v>18</v>
      </c>
      <c r="F1512" s="214" t="s">
        <v>80</v>
      </c>
      <c r="G1512" s="212"/>
      <c r="H1512" s="215">
        <v>2</v>
      </c>
      <c r="I1512" s="216"/>
      <c r="J1512" s="212"/>
      <c r="K1512" s="212"/>
      <c r="L1512" s="217"/>
      <c r="M1512" s="218"/>
      <c r="N1512" s="219"/>
      <c r="O1512" s="219"/>
      <c r="P1512" s="219"/>
      <c r="Q1512" s="219"/>
      <c r="R1512" s="219"/>
      <c r="S1512" s="219"/>
      <c r="T1512" s="219"/>
      <c r="U1512" s="220"/>
      <c r="AT1512" s="221" t="s">
        <v>221</v>
      </c>
      <c r="AU1512" s="221" t="s">
        <v>80</v>
      </c>
      <c r="AV1512" s="14" t="s">
        <v>80</v>
      </c>
      <c r="AW1512" s="14" t="s">
        <v>33</v>
      </c>
      <c r="AX1512" s="14" t="s">
        <v>71</v>
      </c>
      <c r="AY1512" s="221" t="s">
        <v>208</v>
      </c>
    </row>
    <row r="1513" spans="1:65" s="16" customFormat="1" ht="11.25">
      <c r="B1513" s="233"/>
      <c r="C1513" s="234"/>
      <c r="D1513" s="194" t="s">
        <v>221</v>
      </c>
      <c r="E1513" s="235" t="s">
        <v>18</v>
      </c>
      <c r="F1513" s="236" t="s">
        <v>247</v>
      </c>
      <c r="G1513" s="234"/>
      <c r="H1513" s="237">
        <v>36</v>
      </c>
      <c r="I1513" s="238"/>
      <c r="J1513" s="234"/>
      <c r="K1513" s="234"/>
      <c r="L1513" s="239"/>
      <c r="M1513" s="240"/>
      <c r="N1513" s="241"/>
      <c r="O1513" s="241"/>
      <c r="P1513" s="241"/>
      <c r="Q1513" s="241"/>
      <c r="R1513" s="241"/>
      <c r="S1513" s="241"/>
      <c r="T1513" s="241"/>
      <c r="U1513" s="242"/>
      <c r="AT1513" s="243" t="s">
        <v>221</v>
      </c>
      <c r="AU1513" s="243" t="s">
        <v>80</v>
      </c>
      <c r="AV1513" s="16" t="s">
        <v>89</v>
      </c>
      <c r="AW1513" s="16" t="s">
        <v>33</v>
      </c>
      <c r="AX1513" s="16" t="s">
        <v>76</v>
      </c>
      <c r="AY1513" s="243" t="s">
        <v>208</v>
      </c>
    </row>
    <row r="1514" spans="1:65" s="2" customFormat="1" ht="21.75" customHeight="1">
      <c r="A1514" s="38"/>
      <c r="B1514" s="39"/>
      <c r="C1514" s="182" t="s">
        <v>2419</v>
      </c>
      <c r="D1514" s="182" t="s">
        <v>212</v>
      </c>
      <c r="E1514" s="183" t="s">
        <v>2420</v>
      </c>
      <c r="F1514" s="184" t="s">
        <v>2421</v>
      </c>
      <c r="G1514" s="185" t="s">
        <v>402</v>
      </c>
      <c r="H1514" s="186">
        <v>18</v>
      </c>
      <c r="I1514" s="187"/>
      <c r="J1514" s="186">
        <f>ROUND(I1514*H1514,2)</f>
        <v>0</v>
      </c>
      <c r="K1514" s="184" t="s">
        <v>215</v>
      </c>
      <c r="L1514" s="43"/>
      <c r="M1514" s="188" t="s">
        <v>18</v>
      </c>
      <c r="N1514" s="189" t="s">
        <v>42</v>
      </c>
      <c r="O1514" s="68"/>
      <c r="P1514" s="190">
        <f>O1514*H1514</f>
        <v>0</v>
      </c>
      <c r="Q1514" s="190">
        <v>0</v>
      </c>
      <c r="R1514" s="190">
        <f>Q1514*H1514</f>
        <v>0</v>
      </c>
      <c r="S1514" s="190">
        <v>0</v>
      </c>
      <c r="T1514" s="190">
        <f>S1514*H1514</f>
        <v>0</v>
      </c>
      <c r="U1514" s="191" t="s">
        <v>18</v>
      </c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R1514" s="192" t="s">
        <v>343</v>
      </c>
      <c r="AT1514" s="192" t="s">
        <v>212</v>
      </c>
      <c r="AU1514" s="192" t="s">
        <v>80</v>
      </c>
      <c r="AY1514" s="21" t="s">
        <v>208</v>
      </c>
      <c r="BE1514" s="193">
        <f>IF(N1514="základní",J1514,0)</f>
        <v>0</v>
      </c>
      <c r="BF1514" s="193">
        <f>IF(N1514="snížená",J1514,0)</f>
        <v>0</v>
      </c>
      <c r="BG1514" s="193">
        <f>IF(N1514="zákl. přenesená",J1514,0)</f>
        <v>0</v>
      </c>
      <c r="BH1514" s="193">
        <f>IF(N1514="sníž. přenesená",J1514,0)</f>
        <v>0</v>
      </c>
      <c r="BI1514" s="193">
        <f>IF(N1514="nulová",J1514,0)</f>
        <v>0</v>
      </c>
      <c r="BJ1514" s="21" t="s">
        <v>76</v>
      </c>
      <c r="BK1514" s="193">
        <f>ROUND(I1514*H1514,2)</f>
        <v>0</v>
      </c>
      <c r="BL1514" s="21" t="s">
        <v>343</v>
      </c>
      <c r="BM1514" s="192" t="s">
        <v>2422</v>
      </c>
    </row>
    <row r="1515" spans="1:65" s="2" customFormat="1" ht="19.5">
      <c r="A1515" s="38"/>
      <c r="B1515" s="39"/>
      <c r="C1515" s="40"/>
      <c r="D1515" s="194" t="s">
        <v>217</v>
      </c>
      <c r="E1515" s="40"/>
      <c r="F1515" s="195" t="s">
        <v>2423</v>
      </c>
      <c r="G1515" s="40"/>
      <c r="H1515" s="40"/>
      <c r="I1515" s="196"/>
      <c r="J1515" s="40"/>
      <c r="K1515" s="40"/>
      <c r="L1515" s="43"/>
      <c r="M1515" s="197"/>
      <c r="N1515" s="198"/>
      <c r="O1515" s="68"/>
      <c r="P1515" s="68"/>
      <c r="Q1515" s="68"/>
      <c r="R1515" s="68"/>
      <c r="S1515" s="68"/>
      <c r="T1515" s="68"/>
      <c r="U1515" s="69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T1515" s="21" t="s">
        <v>217</v>
      </c>
      <c r="AU1515" s="21" t="s">
        <v>80</v>
      </c>
    </row>
    <row r="1516" spans="1:65" s="2" customFormat="1" ht="11.25">
      <c r="A1516" s="38"/>
      <c r="B1516" s="39"/>
      <c r="C1516" s="40"/>
      <c r="D1516" s="199" t="s">
        <v>219</v>
      </c>
      <c r="E1516" s="40"/>
      <c r="F1516" s="200" t="s">
        <v>2424</v>
      </c>
      <c r="G1516" s="40"/>
      <c r="H1516" s="40"/>
      <c r="I1516" s="196"/>
      <c r="J1516" s="40"/>
      <c r="K1516" s="40"/>
      <c r="L1516" s="43"/>
      <c r="M1516" s="197"/>
      <c r="N1516" s="198"/>
      <c r="O1516" s="68"/>
      <c r="P1516" s="68"/>
      <c r="Q1516" s="68"/>
      <c r="R1516" s="68"/>
      <c r="S1516" s="68"/>
      <c r="T1516" s="68"/>
      <c r="U1516" s="69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T1516" s="21" t="s">
        <v>219</v>
      </c>
      <c r="AU1516" s="21" t="s">
        <v>80</v>
      </c>
    </row>
    <row r="1517" spans="1:65" s="14" customFormat="1" ht="11.25">
      <c r="B1517" s="211"/>
      <c r="C1517" s="212"/>
      <c r="D1517" s="194" t="s">
        <v>221</v>
      </c>
      <c r="E1517" s="213" t="s">
        <v>18</v>
      </c>
      <c r="F1517" s="214" t="s">
        <v>2425</v>
      </c>
      <c r="G1517" s="212"/>
      <c r="H1517" s="215">
        <v>4</v>
      </c>
      <c r="I1517" s="216"/>
      <c r="J1517" s="212"/>
      <c r="K1517" s="212"/>
      <c r="L1517" s="217"/>
      <c r="M1517" s="218"/>
      <c r="N1517" s="219"/>
      <c r="O1517" s="219"/>
      <c r="P1517" s="219"/>
      <c r="Q1517" s="219"/>
      <c r="R1517" s="219"/>
      <c r="S1517" s="219"/>
      <c r="T1517" s="219"/>
      <c r="U1517" s="220"/>
      <c r="AT1517" s="221" t="s">
        <v>221</v>
      </c>
      <c r="AU1517" s="221" t="s">
        <v>80</v>
      </c>
      <c r="AV1517" s="14" t="s">
        <v>80</v>
      </c>
      <c r="AW1517" s="14" t="s">
        <v>33</v>
      </c>
      <c r="AX1517" s="14" t="s">
        <v>71</v>
      </c>
      <c r="AY1517" s="221" t="s">
        <v>208</v>
      </c>
    </row>
    <row r="1518" spans="1:65" s="14" customFormat="1" ht="11.25">
      <c r="B1518" s="211"/>
      <c r="C1518" s="212"/>
      <c r="D1518" s="194" t="s">
        <v>221</v>
      </c>
      <c r="E1518" s="213" t="s">
        <v>18</v>
      </c>
      <c r="F1518" s="214" t="s">
        <v>8</v>
      </c>
      <c r="G1518" s="212"/>
      <c r="H1518" s="215">
        <v>12</v>
      </c>
      <c r="I1518" s="216"/>
      <c r="J1518" s="212"/>
      <c r="K1518" s="212"/>
      <c r="L1518" s="217"/>
      <c r="M1518" s="218"/>
      <c r="N1518" s="219"/>
      <c r="O1518" s="219"/>
      <c r="P1518" s="219"/>
      <c r="Q1518" s="219"/>
      <c r="R1518" s="219"/>
      <c r="S1518" s="219"/>
      <c r="T1518" s="219"/>
      <c r="U1518" s="220"/>
      <c r="AT1518" s="221" t="s">
        <v>221</v>
      </c>
      <c r="AU1518" s="221" t="s">
        <v>80</v>
      </c>
      <c r="AV1518" s="14" t="s">
        <v>80</v>
      </c>
      <c r="AW1518" s="14" t="s">
        <v>33</v>
      </c>
      <c r="AX1518" s="14" t="s">
        <v>71</v>
      </c>
      <c r="AY1518" s="221" t="s">
        <v>208</v>
      </c>
    </row>
    <row r="1519" spans="1:65" s="14" customFormat="1" ht="11.25">
      <c r="B1519" s="211"/>
      <c r="C1519" s="212"/>
      <c r="D1519" s="194" t="s">
        <v>221</v>
      </c>
      <c r="E1519" s="213" t="s">
        <v>18</v>
      </c>
      <c r="F1519" s="214" t="s">
        <v>76</v>
      </c>
      <c r="G1519" s="212"/>
      <c r="H1519" s="215">
        <v>1</v>
      </c>
      <c r="I1519" s="216"/>
      <c r="J1519" s="212"/>
      <c r="K1519" s="212"/>
      <c r="L1519" s="217"/>
      <c r="M1519" s="218"/>
      <c r="N1519" s="219"/>
      <c r="O1519" s="219"/>
      <c r="P1519" s="219"/>
      <c r="Q1519" s="219"/>
      <c r="R1519" s="219"/>
      <c r="S1519" s="219"/>
      <c r="T1519" s="219"/>
      <c r="U1519" s="220"/>
      <c r="AT1519" s="221" t="s">
        <v>221</v>
      </c>
      <c r="AU1519" s="221" t="s">
        <v>80</v>
      </c>
      <c r="AV1519" s="14" t="s">
        <v>80</v>
      </c>
      <c r="AW1519" s="14" t="s">
        <v>33</v>
      </c>
      <c r="AX1519" s="14" t="s">
        <v>71</v>
      </c>
      <c r="AY1519" s="221" t="s">
        <v>208</v>
      </c>
    </row>
    <row r="1520" spans="1:65" s="14" customFormat="1" ht="11.25">
      <c r="B1520" s="211"/>
      <c r="C1520" s="212"/>
      <c r="D1520" s="194" t="s">
        <v>221</v>
      </c>
      <c r="E1520" s="213" t="s">
        <v>18</v>
      </c>
      <c r="F1520" s="214" t="s">
        <v>76</v>
      </c>
      <c r="G1520" s="212"/>
      <c r="H1520" s="215">
        <v>1</v>
      </c>
      <c r="I1520" s="216"/>
      <c r="J1520" s="212"/>
      <c r="K1520" s="212"/>
      <c r="L1520" s="217"/>
      <c r="M1520" s="218"/>
      <c r="N1520" s="219"/>
      <c r="O1520" s="219"/>
      <c r="P1520" s="219"/>
      <c r="Q1520" s="219"/>
      <c r="R1520" s="219"/>
      <c r="S1520" s="219"/>
      <c r="T1520" s="219"/>
      <c r="U1520" s="220"/>
      <c r="AT1520" s="221" t="s">
        <v>221</v>
      </c>
      <c r="AU1520" s="221" t="s">
        <v>80</v>
      </c>
      <c r="AV1520" s="14" t="s">
        <v>80</v>
      </c>
      <c r="AW1520" s="14" t="s">
        <v>33</v>
      </c>
      <c r="AX1520" s="14" t="s">
        <v>71</v>
      </c>
      <c r="AY1520" s="221" t="s">
        <v>208</v>
      </c>
    </row>
    <row r="1521" spans="1:65" s="16" customFormat="1" ht="11.25">
      <c r="B1521" s="233"/>
      <c r="C1521" s="234"/>
      <c r="D1521" s="194" t="s">
        <v>221</v>
      </c>
      <c r="E1521" s="235" t="s">
        <v>18</v>
      </c>
      <c r="F1521" s="236" t="s">
        <v>247</v>
      </c>
      <c r="G1521" s="234"/>
      <c r="H1521" s="237">
        <v>18</v>
      </c>
      <c r="I1521" s="238"/>
      <c r="J1521" s="234"/>
      <c r="K1521" s="234"/>
      <c r="L1521" s="239"/>
      <c r="M1521" s="240"/>
      <c r="N1521" s="241"/>
      <c r="O1521" s="241"/>
      <c r="P1521" s="241"/>
      <c r="Q1521" s="241"/>
      <c r="R1521" s="241"/>
      <c r="S1521" s="241"/>
      <c r="T1521" s="241"/>
      <c r="U1521" s="242"/>
      <c r="AT1521" s="243" t="s">
        <v>221</v>
      </c>
      <c r="AU1521" s="243" t="s">
        <v>80</v>
      </c>
      <c r="AV1521" s="16" t="s">
        <v>89</v>
      </c>
      <c r="AW1521" s="16" t="s">
        <v>33</v>
      </c>
      <c r="AX1521" s="16" t="s">
        <v>76</v>
      </c>
      <c r="AY1521" s="243" t="s">
        <v>208</v>
      </c>
    </row>
    <row r="1522" spans="1:65" s="2" customFormat="1" ht="16.5" customHeight="1">
      <c r="A1522" s="38"/>
      <c r="B1522" s="39"/>
      <c r="C1522" s="182" t="s">
        <v>2426</v>
      </c>
      <c r="D1522" s="182" t="s">
        <v>212</v>
      </c>
      <c r="E1522" s="183" t="s">
        <v>2427</v>
      </c>
      <c r="F1522" s="184" t="s">
        <v>2428</v>
      </c>
      <c r="G1522" s="185" t="s">
        <v>402</v>
      </c>
      <c r="H1522" s="186">
        <v>5</v>
      </c>
      <c r="I1522" s="187"/>
      <c r="J1522" s="186">
        <f>ROUND(I1522*H1522,2)</f>
        <v>0</v>
      </c>
      <c r="K1522" s="184" t="s">
        <v>215</v>
      </c>
      <c r="L1522" s="43"/>
      <c r="M1522" s="188" t="s">
        <v>18</v>
      </c>
      <c r="N1522" s="189" t="s">
        <v>42</v>
      </c>
      <c r="O1522" s="68"/>
      <c r="P1522" s="190">
        <f>O1522*H1522</f>
        <v>0</v>
      </c>
      <c r="Q1522" s="190">
        <v>0</v>
      </c>
      <c r="R1522" s="190">
        <f>Q1522*H1522</f>
        <v>0</v>
      </c>
      <c r="S1522" s="190">
        <v>0</v>
      </c>
      <c r="T1522" s="190">
        <f>S1522*H1522</f>
        <v>0</v>
      </c>
      <c r="U1522" s="191" t="s">
        <v>18</v>
      </c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R1522" s="192" t="s">
        <v>343</v>
      </c>
      <c r="AT1522" s="192" t="s">
        <v>212</v>
      </c>
      <c r="AU1522" s="192" t="s">
        <v>80</v>
      </c>
      <c r="AY1522" s="21" t="s">
        <v>208</v>
      </c>
      <c r="BE1522" s="193">
        <f>IF(N1522="základní",J1522,0)</f>
        <v>0</v>
      </c>
      <c r="BF1522" s="193">
        <f>IF(N1522="snížená",J1522,0)</f>
        <v>0</v>
      </c>
      <c r="BG1522" s="193">
        <f>IF(N1522="zákl. přenesená",J1522,0)</f>
        <v>0</v>
      </c>
      <c r="BH1522" s="193">
        <f>IF(N1522="sníž. přenesená",J1522,0)</f>
        <v>0</v>
      </c>
      <c r="BI1522" s="193">
        <f>IF(N1522="nulová",J1522,0)</f>
        <v>0</v>
      </c>
      <c r="BJ1522" s="21" t="s">
        <v>76</v>
      </c>
      <c r="BK1522" s="193">
        <f>ROUND(I1522*H1522,2)</f>
        <v>0</v>
      </c>
      <c r="BL1522" s="21" t="s">
        <v>343</v>
      </c>
      <c r="BM1522" s="192" t="s">
        <v>2429</v>
      </c>
    </row>
    <row r="1523" spans="1:65" s="2" customFormat="1" ht="19.5">
      <c r="A1523" s="38"/>
      <c r="B1523" s="39"/>
      <c r="C1523" s="40"/>
      <c r="D1523" s="194" t="s">
        <v>217</v>
      </c>
      <c r="E1523" s="40"/>
      <c r="F1523" s="195" t="s">
        <v>2430</v>
      </c>
      <c r="G1523" s="40"/>
      <c r="H1523" s="40"/>
      <c r="I1523" s="196"/>
      <c r="J1523" s="40"/>
      <c r="K1523" s="40"/>
      <c r="L1523" s="43"/>
      <c r="M1523" s="197"/>
      <c r="N1523" s="198"/>
      <c r="O1523" s="68"/>
      <c r="P1523" s="68"/>
      <c r="Q1523" s="68"/>
      <c r="R1523" s="68"/>
      <c r="S1523" s="68"/>
      <c r="T1523" s="68"/>
      <c r="U1523" s="69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T1523" s="21" t="s">
        <v>217</v>
      </c>
      <c r="AU1523" s="21" t="s">
        <v>80</v>
      </c>
    </row>
    <row r="1524" spans="1:65" s="2" customFormat="1" ht="11.25">
      <c r="A1524" s="38"/>
      <c r="B1524" s="39"/>
      <c r="C1524" s="40"/>
      <c r="D1524" s="199" t="s">
        <v>219</v>
      </c>
      <c r="E1524" s="40"/>
      <c r="F1524" s="200" t="s">
        <v>2431</v>
      </c>
      <c r="G1524" s="40"/>
      <c r="H1524" s="40"/>
      <c r="I1524" s="196"/>
      <c r="J1524" s="40"/>
      <c r="K1524" s="40"/>
      <c r="L1524" s="43"/>
      <c r="M1524" s="197"/>
      <c r="N1524" s="198"/>
      <c r="O1524" s="68"/>
      <c r="P1524" s="68"/>
      <c r="Q1524" s="68"/>
      <c r="R1524" s="68"/>
      <c r="S1524" s="68"/>
      <c r="T1524" s="68"/>
      <c r="U1524" s="69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T1524" s="21" t="s">
        <v>219</v>
      </c>
      <c r="AU1524" s="21" t="s">
        <v>80</v>
      </c>
    </row>
    <row r="1525" spans="1:65" s="14" customFormat="1" ht="11.25">
      <c r="B1525" s="211"/>
      <c r="C1525" s="212"/>
      <c r="D1525" s="194" t="s">
        <v>221</v>
      </c>
      <c r="E1525" s="213" t="s">
        <v>18</v>
      </c>
      <c r="F1525" s="214" t="s">
        <v>94</v>
      </c>
      <c r="G1525" s="212"/>
      <c r="H1525" s="215">
        <v>5</v>
      </c>
      <c r="I1525" s="216"/>
      <c r="J1525" s="212"/>
      <c r="K1525" s="212"/>
      <c r="L1525" s="217"/>
      <c r="M1525" s="218"/>
      <c r="N1525" s="219"/>
      <c r="O1525" s="219"/>
      <c r="P1525" s="219"/>
      <c r="Q1525" s="219"/>
      <c r="R1525" s="219"/>
      <c r="S1525" s="219"/>
      <c r="T1525" s="219"/>
      <c r="U1525" s="220"/>
      <c r="AT1525" s="221" t="s">
        <v>221</v>
      </c>
      <c r="AU1525" s="221" t="s">
        <v>80</v>
      </c>
      <c r="AV1525" s="14" t="s">
        <v>80</v>
      </c>
      <c r="AW1525" s="14" t="s">
        <v>33</v>
      </c>
      <c r="AX1525" s="14" t="s">
        <v>76</v>
      </c>
      <c r="AY1525" s="221" t="s">
        <v>208</v>
      </c>
    </row>
    <row r="1526" spans="1:65" s="2" customFormat="1" ht="24.2" customHeight="1">
      <c r="A1526" s="38"/>
      <c r="B1526" s="39"/>
      <c r="C1526" s="182" t="s">
        <v>2432</v>
      </c>
      <c r="D1526" s="182" t="s">
        <v>212</v>
      </c>
      <c r="E1526" s="183" t="s">
        <v>2433</v>
      </c>
      <c r="F1526" s="184" t="s">
        <v>2434</v>
      </c>
      <c r="G1526" s="185" t="s">
        <v>129</v>
      </c>
      <c r="H1526" s="186">
        <v>124.6</v>
      </c>
      <c r="I1526" s="187"/>
      <c r="J1526" s="186">
        <f>ROUND(I1526*H1526,2)</f>
        <v>0</v>
      </c>
      <c r="K1526" s="184" t="s">
        <v>215</v>
      </c>
      <c r="L1526" s="43"/>
      <c r="M1526" s="188" t="s">
        <v>18</v>
      </c>
      <c r="N1526" s="189" t="s">
        <v>42</v>
      </c>
      <c r="O1526" s="68"/>
      <c r="P1526" s="190">
        <f>O1526*H1526</f>
        <v>0</v>
      </c>
      <c r="Q1526" s="190">
        <v>5.0000000000000002E-5</v>
      </c>
      <c r="R1526" s="190">
        <f>Q1526*H1526</f>
        <v>6.2300000000000003E-3</v>
      </c>
      <c r="S1526" s="190">
        <v>0</v>
      </c>
      <c r="T1526" s="190">
        <f>S1526*H1526</f>
        <v>0</v>
      </c>
      <c r="U1526" s="191" t="s">
        <v>18</v>
      </c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R1526" s="192" t="s">
        <v>343</v>
      </c>
      <c r="AT1526" s="192" t="s">
        <v>212</v>
      </c>
      <c r="AU1526" s="192" t="s">
        <v>80</v>
      </c>
      <c r="AY1526" s="21" t="s">
        <v>208</v>
      </c>
      <c r="BE1526" s="193">
        <f>IF(N1526="základní",J1526,0)</f>
        <v>0</v>
      </c>
      <c r="BF1526" s="193">
        <f>IF(N1526="snížená",J1526,0)</f>
        <v>0</v>
      </c>
      <c r="BG1526" s="193">
        <f>IF(N1526="zákl. přenesená",J1526,0)</f>
        <v>0</v>
      </c>
      <c r="BH1526" s="193">
        <f>IF(N1526="sníž. přenesená",J1526,0)</f>
        <v>0</v>
      </c>
      <c r="BI1526" s="193">
        <f>IF(N1526="nulová",J1526,0)</f>
        <v>0</v>
      </c>
      <c r="BJ1526" s="21" t="s">
        <v>76</v>
      </c>
      <c r="BK1526" s="193">
        <f>ROUND(I1526*H1526,2)</f>
        <v>0</v>
      </c>
      <c r="BL1526" s="21" t="s">
        <v>343</v>
      </c>
      <c r="BM1526" s="192" t="s">
        <v>2435</v>
      </c>
    </row>
    <row r="1527" spans="1:65" s="2" customFormat="1" ht="19.5">
      <c r="A1527" s="38"/>
      <c r="B1527" s="39"/>
      <c r="C1527" s="40"/>
      <c r="D1527" s="194" t="s">
        <v>217</v>
      </c>
      <c r="E1527" s="40"/>
      <c r="F1527" s="195" t="s">
        <v>2436</v>
      </c>
      <c r="G1527" s="40"/>
      <c r="H1527" s="40"/>
      <c r="I1527" s="196"/>
      <c r="J1527" s="40"/>
      <c r="K1527" s="40"/>
      <c r="L1527" s="43"/>
      <c r="M1527" s="197"/>
      <c r="N1527" s="198"/>
      <c r="O1527" s="68"/>
      <c r="P1527" s="68"/>
      <c r="Q1527" s="68"/>
      <c r="R1527" s="68"/>
      <c r="S1527" s="68"/>
      <c r="T1527" s="68"/>
      <c r="U1527" s="69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T1527" s="21" t="s">
        <v>217</v>
      </c>
      <c r="AU1527" s="21" t="s">
        <v>80</v>
      </c>
    </row>
    <row r="1528" spans="1:65" s="2" customFormat="1" ht="11.25">
      <c r="A1528" s="38"/>
      <c r="B1528" s="39"/>
      <c r="C1528" s="40"/>
      <c r="D1528" s="199" t="s">
        <v>219</v>
      </c>
      <c r="E1528" s="40"/>
      <c r="F1528" s="200" t="s">
        <v>2437</v>
      </c>
      <c r="G1528" s="40"/>
      <c r="H1528" s="40"/>
      <c r="I1528" s="196"/>
      <c r="J1528" s="40"/>
      <c r="K1528" s="40"/>
      <c r="L1528" s="43"/>
      <c r="M1528" s="197"/>
      <c r="N1528" s="198"/>
      <c r="O1528" s="68"/>
      <c r="P1528" s="68"/>
      <c r="Q1528" s="68"/>
      <c r="R1528" s="68"/>
      <c r="S1528" s="68"/>
      <c r="T1528" s="68"/>
      <c r="U1528" s="69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T1528" s="21" t="s">
        <v>219</v>
      </c>
      <c r="AU1528" s="21" t="s">
        <v>80</v>
      </c>
    </row>
    <row r="1529" spans="1:65" s="14" customFormat="1" ht="11.25">
      <c r="B1529" s="211"/>
      <c r="C1529" s="212"/>
      <c r="D1529" s="194" t="s">
        <v>221</v>
      </c>
      <c r="E1529" s="213" t="s">
        <v>18</v>
      </c>
      <c r="F1529" s="214" t="s">
        <v>979</v>
      </c>
      <c r="G1529" s="212"/>
      <c r="H1529" s="215">
        <v>87.56</v>
      </c>
      <c r="I1529" s="216"/>
      <c r="J1529" s="212"/>
      <c r="K1529" s="212"/>
      <c r="L1529" s="217"/>
      <c r="M1529" s="218"/>
      <c r="N1529" s="219"/>
      <c r="O1529" s="219"/>
      <c r="P1529" s="219"/>
      <c r="Q1529" s="219"/>
      <c r="R1529" s="219"/>
      <c r="S1529" s="219"/>
      <c r="T1529" s="219"/>
      <c r="U1529" s="220"/>
      <c r="AT1529" s="221" t="s">
        <v>221</v>
      </c>
      <c r="AU1529" s="221" t="s">
        <v>80</v>
      </c>
      <c r="AV1529" s="14" t="s">
        <v>80</v>
      </c>
      <c r="AW1529" s="14" t="s">
        <v>33</v>
      </c>
      <c r="AX1529" s="14" t="s">
        <v>71</v>
      </c>
      <c r="AY1529" s="221" t="s">
        <v>208</v>
      </c>
    </row>
    <row r="1530" spans="1:65" s="14" customFormat="1" ht="11.25">
      <c r="B1530" s="211"/>
      <c r="C1530" s="212"/>
      <c r="D1530" s="194" t="s">
        <v>221</v>
      </c>
      <c r="E1530" s="213" t="s">
        <v>18</v>
      </c>
      <c r="F1530" s="214" t="s">
        <v>985</v>
      </c>
      <c r="G1530" s="212"/>
      <c r="H1530" s="215">
        <v>25.97</v>
      </c>
      <c r="I1530" s="216"/>
      <c r="J1530" s="212"/>
      <c r="K1530" s="212"/>
      <c r="L1530" s="217"/>
      <c r="M1530" s="218"/>
      <c r="N1530" s="219"/>
      <c r="O1530" s="219"/>
      <c r="P1530" s="219"/>
      <c r="Q1530" s="219"/>
      <c r="R1530" s="219"/>
      <c r="S1530" s="219"/>
      <c r="T1530" s="219"/>
      <c r="U1530" s="220"/>
      <c r="AT1530" s="221" t="s">
        <v>221</v>
      </c>
      <c r="AU1530" s="221" t="s">
        <v>80</v>
      </c>
      <c r="AV1530" s="14" t="s">
        <v>80</v>
      </c>
      <c r="AW1530" s="14" t="s">
        <v>33</v>
      </c>
      <c r="AX1530" s="14" t="s">
        <v>71</v>
      </c>
      <c r="AY1530" s="221" t="s">
        <v>208</v>
      </c>
    </row>
    <row r="1531" spans="1:65" s="14" customFormat="1" ht="11.25">
      <c r="B1531" s="211"/>
      <c r="C1531" s="212"/>
      <c r="D1531" s="194" t="s">
        <v>221</v>
      </c>
      <c r="E1531" s="213" t="s">
        <v>18</v>
      </c>
      <c r="F1531" s="214" t="s">
        <v>988</v>
      </c>
      <c r="G1531" s="212"/>
      <c r="H1531" s="215">
        <v>11.07</v>
      </c>
      <c r="I1531" s="216"/>
      <c r="J1531" s="212"/>
      <c r="K1531" s="212"/>
      <c r="L1531" s="217"/>
      <c r="M1531" s="218"/>
      <c r="N1531" s="219"/>
      <c r="O1531" s="219"/>
      <c r="P1531" s="219"/>
      <c r="Q1531" s="219"/>
      <c r="R1531" s="219"/>
      <c r="S1531" s="219"/>
      <c r="T1531" s="219"/>
      <c r="U1531" s="220"/>
      <c r="AT1531" s="221" t="s">
        <v>221</v>
      </c>
      <c r="AU1531" s="221" t="s">
        <v>80</v>
      </c>
      <c r="AV1531" s="14" t="s">
        <v>80</v>
      </c>
      <c r="AW1531" s="14" t="s">
        <v>33</v>
      </c>
      <c r="AX1531" s="14" t="s">
        <v>71</v>
      </c>
      <c r="AY1531" s="221" t="s">
        <v>208</v>
      </c>
    </row>
    <row r="1532" spans="1:65" s="2" customFormat="1" ht="24.2" customHeight="1">
      <c r="A1532" s="38"/>
      <c r="B1532" s="39"/>
      <c r="C1532" s="182" t="s">
        <v>2438</v>
      </c>
      <c r="D1532" s="182" t="s">
        <v>212</v>
      </c>
      <c r="E1532" s="183" t="s">
        <v>2439</v>
      </c>
      <c r="F1532" s="184" t="s">
        <v>2440</v>
      </c>
      <c r="G1532" s="185" t="s">
        <v>752</v>
      </c>
      <c r="H1532" s="187"/>
      <c r="I1532" s="187"/>
      <c r="J1532" s="186">
        <f>ROUND(I1532*H1532,2)</f>
        <v>0</v>
      </c>
      <c r="K1532" s="184" t="s">
        <v>215</v>
      </c>
      <c r="L1532" s="43"/>
      <c r="M1532" s="188" t="s">
        <v>18</v>
      </c>
      <c r="N1532" s="189" t="s">
        <v>42</v>
      </c>
      <c r="O1532" s="68"/>
      <c r="P1532" s="190">
        <f>O1532*H1532</f>
        <v>0</v>
      </c>
      <c r="Q1532" s="190">
        <v>0</v>
      </c>
      <c r="R1532" s="190">
        <f>Q1532*H1532</f>
        <v>0</v>
      </c>
      <c r="S1532" s="190">
        <v>0</v>
      </c>
      <c r="T1532" s="190">
        <f>S1532*H1532</f>
        <v>0</v>
      </c>
      <c r="U1532" s="191" t="s">
        <v>18</v>
      </c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R1532" s="192" t="s">
        <v>343</v>
      </c>
      <c r="AT1532" s="192" t="s">
        <v>212</v>
      </c>
      <c r="AU1532" s="192" t="s">
        <v>80</v>
      </c>
      <c r="AY1532" s="21" t="s">
        <v>208</v>
      </c>
      <c r="BE1532" s="193">
        <f>IF(N1532="základní",J1532,0)</f>
        <v>0</v>
      </c>
      <c r="BF1532" s="193">
        <f>IF(N1532="snížená",J1532,0)</f>
        <v>0</v>
      </c>
      <c r="BG1532" s="193">
        <f>IF(N1532="zákl. přenesená",J1532,0)</f>
        <v>0</v>
      </c>
      <c r="BH1532" s="193">
        <f>IF(N1532="sníž. přenesená",J1532,0)</f>
        <v>0</v>
      </c>
      <c r="BI1532" s="193">
        <f>IF(N1532="nulová",J1532,0)</f>
        <v>0</v>
      </c>
      <c r="BJ1532" s="21" t="s">
        <v>76</v>
      </c>
      <c r="BK1532" s="193">
        <f>ROUND(I1532*H1532,2)</f>
        <v>0</v>
      </c>
      <c r="BL1532" s="21" t="s">
        <v>343</v>
      </c>
      <c r="BM1532" s="192" t="s">
        <v>2441</v>
      </c>
    </row>
    <row r="1533" spans="1:65" s="2" customFormat="1" ht="29.25">
      <c r="A1533" s="38"/>
      <c r="B1533" s="39"/>
      <c r="C1533" s="40"/>
      <c r="D1533" s="194" t="s">
        <v>217</v>
      </c>
      <c r="E1533" s="40"/>
      <c r="F1533" s="195" t="s">
        <v>2442</v>
      </c>
      <c r="G1533" s="40"/>
      <c r="H1533" s="40"/>
      <c r="I1533" s="196"/>
      <c r="J1533" s="40"/>
      <c r="K1533" s="40"/>
      <c r="L1533" s="43"/>
      <c r="M1533" s="197"/>
      <c r="N1533" s="198"/>
      <c r="O1533" s="68"/>
      <c r="P1533" s="68"/>
      <c r="Q1533" s="68"/>
      <c r="R1533" s="68"/>
      <c r="S1533" s="68"/>
      <c r="T1533" s="68"/>
      <c r="U1533" s="69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T1533" s="21" t="s">
        <v>217</v>
      </c>
      <c r="AU1533" s="21" t="s">
        <v>80</v>
      </c>
    </row>
    <row r="1534" spans="1:65" s="2" customFormat="1" ht="11.25">
      <c r="A1534" s="38"/>
      <c r="B1534" s="39"/>
      <c r="C1534" s="40"/>
      <c r="D1534" s="199" t="s">
        <v>219</v>
      </c>
      <c r="E1534" s="40"/>
      <c r="F1534" s="200" t="s">
        <v>2443</v>
      </c>
      <c r="G1534" s="40"/>
      <c r="H1534" s="40"/>
      <c r="I1534" s="196"/>
      <c r="J1534" s="40"/>
      <c r="K1534" s="40"/>
      <c r="L1534" s="43"/>
      <c r="M1534" s="197"/>
      <c r="N1534" s="198"/>
      <c r="O1534" s="68"/>
      <c r="P1534" s="68"/>
      <c r="Q1534" s="68"/>
      <c r="R1534" s="68"/>
      <c r="S1534" s="68"/>
      <c r="T1534" s="68"/>
      <c r="U1534" s="69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T1534" s="21" t="s">
        <v>219</v>
      </c>
      <c r="AU1534" s="21" t="s">
        <v>80</v>
      </c>
    </row>
    <row r="1535" spans="1:65" s="12" customFormat="1" ht="22.9" customHeight="1">
      <c r="B1535" s="166"/>
      <c r="C1535" s="167"/>
      <c r="D1535" s="168" t="s">
        <v>70</v>
      </c>
      <c r="E1535" s="180" t="s">
        <v>925</v>
      </c>
      <c r="F1535" s="180" t="s">
        <v>2444</v>
      </c>
      <c r="G1535" s="167"/>
      <c r="H1535" s="167"/>
      <c r="I1535" s="170"/>
      <c r="J1535" s="181">
        <f>BK1535</f>
        <v>0</v>
      </c>
      <c r="K1535" s="167"/>
      <c r="L1535" s="172"/>
      <c r="M1535" s="173"/>
      <c r="N1535" s="174"/>
      <c r="O1535" s="174"/>
      <c r="P1535" s="175">
        <f>SUM(P1536:P1635)</f>
        <v>0</v>
      </c>
      <c r="Q1535" s="174"/>
      <c r="R1535" s="175">
        <f>SUM(R1536:R1635)</f>
        <v>4.452184400000001</v>
      </c>
      <c r="S1535" s="174"/>
      <c r="T1535" s="175">
        <f>SUM(T1536:T1635)</f>
        <v>0</v>
      </c>
      <c r="U1535" s="176"/>
      <c r="AR1535" s="177" t="s">
        <v>80</v>
      </c>
      <c r="AT1535" s="178" t="s">
        <v>70</v>
      </c>
      <c r="AU1535" s="178" t="s">
        <v>76</v>
      </c>
      <c r="AY1535" s="177" t="s">
        <v>208</v>
      </c>
      <c r="BK1535" s="179">
        <f>SUM(BK1536:BK1635)</f>
        <v>0</v>
      </c>
    </row>
    <row r="1536" spans="1:65" s="2" customFormat="1" ht="24.2" customHeight="1">
      <c r="A1536" s="38"/>
      <c r="B1536" s="39"/>
      <c r="C1536" s="182" t="s">
        <v>2445</v>
      </c>
      <c r="D1536" s="182" t="s">
        <v>212</v>
      </c>
      <c r="E1536" s="183" t="s">
        <v>2446</v>
      </c>
      <c r="F1536" s="184" t="s">
        <v>2447</v>
      </c>
      <c r="G1536" s="185" t="s">
        <v>129</v>
      </c>
      <c r="H1536" s="186">
        <v>3.39</v>
      </c>
      <c r="I1536" s="187"/>
      <c r="J1536" s="186">
        <f>ROUND(I1536*H1536,2)</f>
        <v>0</v>
      </c>
      <c r="K1536" s="184" t="s">
        <v>215</v>
      </c>
      <c r="L1536" s="43"/>
      <c r="M1536" s="188" t="s">
        <v>18</v>
      </c>
      <c r="N1536" s="189" t="s">
        <v>42</v>
      </c>
      <c r="O1536" s="68"/>
      <c r="P1536" s="190">
        <f>O1536*H1536</f>
        <v>0</v>
      </c>
      <c r="Q1536" s="190">
        <v>6.9999999999999994E-5</v>
      </c>
      <c r="R1536" s="190">
        <f>Q1536*H1536</f>
        <v>2.3729999999999999E-4</v>
      </c>
      <c r="S1536" s="190">
        <v>0</v>
      </c>
      <c r="T1536" s="190">
        <f>S1536*H1536</f>
        <v>0</v>
      </c>
      <c r="U1536" s="191" t="s">
        <v>18</v>
      </c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R1536" s="192" t="s">
        <v>343</v>
      </c>
      <c r="AT1536" s="192" t="s">
        <v>212</v>
      </c>
      <c r="AU1536" s="192" t="s">
        <v>80</v>
      </c>
      <c r="AY1536" s="21" t="s">
        <v>208</v>
      </c>
      <c r="BE1536" s="193">
        <f>IF(N1536="základní",J1536,0)</f>
        <v>0</v>
      </c>
      <c r="BF1536" s="193">
        <f>IF(N1536="snížená",J1536,0)</f>
        <v>0</v>
      </c>
      <c r="BG1536" s="193">
        <f>IF(N1536="zákl. přenesená",J1536,0)</f>
        <v>0</v>
      </c>
      <c r="BH1536" s="193">
        <f>IF(N1536="sníž. přenesená",J1536,0)</f>
        <v>0</v>
      </c>
      <c r="BI1536" s="193">
        <f>IF(N1536="nulová",J1536,0)</f>
        <v>0</v>
      </c>
      <c r="BJ1536" s="21" t="s">
        <v>76</v>
      </c>
      <c r="BK1536" s="193">
        <f>ROUND(I1536*H1536,2)</f>
        <v>0</v>
      </c>
      <c r="BL1536" s="21" t="s">
        <v>343</v>
      </c>
      <c r="BM1536" s="192" t="s">
        <v>2448</v>
      </c>
    </row>
    <row r="1537" spans="1:65" s="2" customFormat="1" ht="19.5">
      <c r="A1537" s="38"/>
      <c r="B1537" s="39"/>
      <c r="C1537" s="40"/>
      <c r="D1537" s="194" t="s">
        <v>217</v>
      </c>
      <c r="E1537" s="40"/>
      <c r="F1537" s="195" t="s">
        <v>2449</v>
      </c>
      <c r="G1537" s="40"/>
      <c r="H1537" s="40"/>
      <c r="I1537" s="196"/>
      <c r="J1537" s="40"/>
      <c r="K1537" s="40"/>
      <c r="L1537" s="43"/>
      <c r="M1537" s="197"/>
      <c r="N1537" s="198"/>
      <c r="O1537" s="68"/>
      <c r="P1537" s="68"/>
      <c r="Q1537" s="68"/>
      <c r="R1537" s="68"/>
      <c r="S1537" s="68"/>
      <c r="T1537" s="68"/>
      <c r="U1537" s="69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T1537" s="21" t="s">
        <v>217</v>
      </c>
      <c r="AU1537" s="21" t="s">
        <v>80</v>
      </c>
    </row>
    <row r="1538" spans="1:65" s="2" customFormat="1" ht="11.25">
      <c r="A1538" s="38"/>
      <c r="B1538" s="39"/>
      <c r="C1538" s="40"/>
      <c r="D1538" s="199" t="s">
        <v>219</v>
      </c>
      <c r="E1538" s="40"/>
      <c r="F1538" s="200" t="s">
        <v>2450</v>
      </c>
      <c r="G1538" s="40"/>
      <c r="H1538" s="40"/>
      <c r="I1538" s="196"/>
      <c r="J1538" s="40"/>
      <c r="K1538" s="40"/>
      <c r="L1538" s="43"/>
      <c r="M1538" s="197"/>
      <c r="N1538" s="198"/>
      <c r="O1538" s="68"/>
      <c r="P1538" s="68"/>
      <c r="Q1538" s="68"/>
      <c r="R1538" s="68"/>
      <c r="S1538" s="68"/>
      <c r="T1538" s="68"/>
      <c r="U1538" s="69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T1538" s="21" t="s">
        <v>219</v>
      </c>
      <c r="AU1538" s="21" t="s">
        <v>80</v>
      </c>
    </row>
    <row r="1539" spans="1:65" s="13" customFormat="1" ht="11.25">
      <c r="B1539" s="201"/>
      <c r="C1539" s="202"/>
      <c r="D1539" s="194" t="s">
        <v>221</v>
      </c>
      <c r="E1539" s="203" t="s">
        <v>18</v>
      </c>
      <c r="F1539" s="204" t="s">
        <v>406</v>
      </c>
      <c r="G1539" s="202"/>
      <c r="H1539" s="203" t="s">
        <v>18</v>
      </c>
      <c r="I1539" s="205"/>
      <c r="J1539" s="202"/>
      <c r="K1539" s="202"/>
      <c r="L1539" s="206"/>
      <c r="M1539" s="207"/>
      <c r="N1539" s="208"/>
      <c r="O1539" s="208"/>
      <c r="P1539" s="208"/>
      <c r="Q1539" s="208"/>
      <c r="R1539" s="208"/>
      <c r="S1539" s="208"/>
      <c r="T1539" s="208"/>
      <c r="U1539" s="209"/>
      <c r="AT1539" s="210" t="s">
        <v>221</v>
      </c>
      <c r="AU1539" s="210" t="s">
        <v>80</v>
      </c>
      <c r="AV1539" s="13" t="s">
        <v>76</v>
      </c>
      <c r="AW1539" s="13" t="s">
        <v>33</v>
      </c>
      <c r="AX1539" s="13" t="s">
        <v>71</v>
      </c>
      <c r="AY1539" s="210" t="s">
        <v>208</v>
      </c>
    </row>
    <row r="1540" spans="1:65" s="14" customFormat="1" ht="11.25">
      <c r="B1540" s="211"/>
      <c r="C1540" s="212"/>
      <c r="D1540" s="194" t="s">
        <v>221</v>
      </c>
      <c r="E1540" s="213" t="s">
        <v>18</v>
      </c>
      <c r="F1540" s="214" t="s">
        <v>2451</v>
      </c>
      <c r="G1540" s="212"/>
      <c r="H1540" s="215">
        <v>3.15</v>
      </c>
      <c r="I1540" s="216"/>
      <c r="J1540" s="212"/>
      <c r="K1540" s="212"/>
      <c r="L1540" s="217"/>
      <c r="M1540" s="218"/>
      <c r="N1540" s="219"/>
      <c r="O1540" s="219"/>
      <c r="P1540" s="219"/>
      <c r="Q1540" s="219"/>
      <c r="R1540" s="219"/>
      <c r="S1540" s="219"/>
      <c r="T1540" s="219"/>
      <c r="U1540" s="220"/>
      <c r="AT1540" s="221" t="s">
        <v>221</v>
      </c>
      <c r="AU1540" s="221" t="s">
        <v>80</v>
      </c>
      <c r="AV1540" s="14" t="s">
        <v>80</v>
      </c>
      <c r="AW1540" s="14" t="s">
        <v>33</v>
      </c>
      <c r="AX1540" s="14" t="s">
        <v>71</v>
      </c>
      <c r="AY1540" s="221" t="s">
        <v>208</v>
      </c>
    </row>
    <row r="1541" spans="1:65" s="14" customFormat="1" ht="11.25">
      <c r="B1541" s="211"/>
      <c r="C1541" s="212"/>
      <c r="D1541" s="194" t="s">
        <v>221</v>
      </c>
      <c r="E1541" s="213" t="s">
        <v>18</v>
      </c>
      <c r="F1541" s="214" t="s">
        <v>2452</v>
      </c>
      <c r="G1541" s="212"/>
      <c r="H1541" s="215">
        <v>0.24</v>
      </c>
      <c r="I1541" s="216"/>
      <c r="J1541" s="212"/>
      <c r="K1541" s="212"/>
      <c r="L1541" s="217"/>
      <c r="M1541" s="218"/>
      <c r="N1541" s="219"/>
      <c r="O1541" s="219"/>
      <c r="P1541" s="219"/>
      <c r="Q1541" s="219"/>
      <c r="R1541" s="219"/>
      <c r="S1541" s="219"/>
      <c r="T1541" s="219"/>
      <c r="U1541" s="220"/>
      <c r="AT1541" s="221" t="s">
        <v>221</v>
      </c>
      <c r="AU1541" s="221" t="s">
        <v>80</v>
      </c>
      <c r="AV1541" s="14" t="s">
        <v>80</v>
      </c>
      <c r="AW1541" s="14" t="s">
        <v>33</v>
      </c>
      <c r="AX1541" s="14" t="s">
        <v>71</v>
      </c>
      <c r="AY1541" s="221" t="s">
        <v>208</v>
      </c>
    </row>
    <row r="1542" spans="1:65" s="16" customFormat="1" ht="11.25">
      <c r="B1542" s="233"/>
      <c r="C1542" s="234"/>
      <c r="D1542" s="194" t="s">
        <v>221</v>
      </c>
      <c r="E1542" s="235" t="s">
        <v>18</v>
      </c>
      <c r="F1542" s="236" t="s">
        <v>247</v>
      </c>
      <c r="G1542" s="234"/>
      <c r="H1542" s="237">
        <v>3.3899999999999997</v>
      </c>
      <c r="I1542" s="238"/>
      <c r="J1542" s="234"/>
      <c r="K1542" s="234"/>
      <c r="L1542" s="239"/>
      <c r="M1542" s="240"/>
      <c r="N1542" s="241"/>
      <c r="O1542" s="241"/>
      <c r="P1542" s="241"/>
      <c r="Q1542" s="241"/>
      <c r="R1542" s="241"/>
      <c r="S1542" s="241"/>
      <c r="T1542" s="241"/>
      <c r="U1542" s="242"/>
      <c r="AT1542" s="243" t="s">
        <v>221</v>
      </c>
      <c r="AU1542" s="243" t="s">
        <v>80</v>
      </c>
      <c r="AV1542" s="16" t="s">
        <v>89</v>
      </c>
      <c r="AW1542" s="16" t="s">
        <v>33</v>
      </c>
      <c r="AX1542" s="16" t="s">
        <v>76</v>
      </c>
      <c r="AY1542" s="243" t="s">
        <v>208</v>
      </c>
    </row>
    <row r="1543" spans="1:65" s="2" customFormat="1" ht="24.2" customHeight="1">
      <c r="A1543" s="38"/>
      <c r="B1543" s="39"/>
      <c r="C1543" s="182" t="s">
        <v>2453</v>
      </c>
      <c r="D1543" s="182" t="s">
        <v>212</v>
      </c>
      <c r="E1543" s="183" t="s">
        <v>2454</v>
      </c>
      <c r="F1543" s="184" t="s">
        <v>2455</v>
      </c>
      <c r="G1543" s="185" t="s">
        <v>129</v>
      </c>
      <c r="H1543" s="186">
        <v>3.39</v>
      </c>
      <c r="I1543" s="187"/>
      <c r="J1543" s="186">
        <f>ROUND(I1543*H1543,2)</f>
        <v>0</v>
      </c>
      <c r="K1543" s="184" t="s">
        <v>215</v>
      </c>
      <c r="L1543" s="43"/>
      <c r="M1543" s="188" t="s">
        <v>18</v>
      </c>
      <c r="N1543" s="189" t="s">
        <v>42</v>
      </c>
      <c r="O1543" s="68"/>
      <c r="P1543" s="190">
        <f>O1543*H1543</f>
        <v>0</v>
      </c>
      <c r="Q1543" s="190">
        <v>1.3999999999999999E-4</v>
      </c>
      <c r="R1543" s="190">
        <f>Q1543*H1543</f>
        <v>4.7459999999999999E-4</v>
      </c>
      <c r="S1543" s="190">
        <v>0</v>
      </c>
      <c r="T1543" s="190">
        <f>S1543*H1543</f>
        <v>0</v>
      </c>
      <c r="U1543" s="191" t="s">
        <v>18</v>
      </c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R1543" s="192" t="s">
        <v>343</v>
      </c>
      <c r="AT1543" s="192" t="s">
        <v>212</v>
      </c>
      <c r="AU1543" s="192" t="s">
        <v>80</v>
      </c>
      <c r="AY1543" s="21" t="s">
        <v>208</v>
      </c>
      <c r="BE1543" s="193">
        <f>IF(N1543="základní",J1543,0)</f>
        <v>0</v>
      </c>
      <c r="BF1543" s="193">
        <f>IF(N1543="snížená",J1543,0)</f>
        <v>0</v>
      </c>
      <c r="BG1543" s="193">
        <f>IF(N1543="zákl. přenesená",J1543,0)</f>
        <v>0</v>
      </c>
      <c r="BH1543" s="193">
        <f>IF(N1543="sníž. přenesená",J1543,0)</f>
        <v>0</v>
      </c>
      <c r="BI1543" s="193">
        <f>IF(N1543="nulová",J1543,0)</f>
        <v>0</v>
      </c>
      <c r="BJ1543" s="21" t="s">
        <v>76</v>
      </c>
      <c r="BK1543" s="193">
        <f>ROUND(I1543*H1543,2)</f>
        <v>0</v>
      </c>
      <c r="BL1543" s="21" t="s">
        <v>343</v>
      </c>
      <c r="BM1543" s="192" t="s">
        <v>2456</v>
      </c>
    </row>
    <row r="1544" spans="1:65" s="2" customFormat="1" ht="11.25">
      <c r="A1544" s="38"/>
      <c r="B1544" s="39"/>
      <c r="C1544" s="40"/>
      <c r="D1544" s="194" t="s">
        <v>217</v>
      </c>
      <c r="E1544" s="40"/>
      <c r="F1544" s="195" t="s">
        <v>2457</v>
      </c>
      <c r="G1544" s="40"/>
      <c r="H1544" s="40"/>
      <c r="I1544" s="196"/>
      <c r="J1544" s="40"/>
      <c r="K1544" s="40"/>
      <c r="L1544" s="43"/>
      <c r="M1544" s="197"/>
      <c r="N1544" s="198"/>
      <c r="O1544" s="68"/>
      <c r="P1544" s="68"/>
      <c r="Q1544" s="68"/>
      <c r="R1544" s="68"/>
      <c r="S1544" s="68"/>
      <c r="T1544" s="68"/>
      <c r="U1544" s="69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T1544" s="21" t="s">
        <v>217</v>
      </c>
      <c r="AU1544" s="21" t="s">
        <v>80</v>
      </c>
    </row>
    <row r="1545" spans="1:65" s="2" customFormat="1" ht="11.25">
      <c r="A1545" s="38"/>
      <c r="B1545" s="39"/>
      <c r="C1545" s="40"/>
      <c r="D1545" s="199" t="s">
        <v>219</v>
      </c>
      <c r="E1545" s="40"/>
      <c r="F1545" s="200" t="s">
        <v>2458</v>
      </c>
      <c r="G1545" s="40"/>
      <c r="H1545" s="40"/>
      <c r="I1545" s="196"/>
      <c r="J1545" s="40"/>
      <c r="K1545" s="40"/>
      <c r="L1545" s="43"/>
      <c r="M1545" s="197"/>
      <c r="N1545" s="198"/>
      <c r="O1545" s="68"/>
      <c r="P1545" s="68"/>
      <c r="Q1545" s="68"/>
      <c r="R1545" s="68"/>
      <c r="S1545" s="68"/>
      <c r="T1545" s="68"/>
      <c r="U1545" s="69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T1545" s="21" t="s">
        <v>219</v>
      </c>
      <c r="AU1545" s="21" t="s">
        <v>80</v>
      </c>
    </row>
    <row r="1546" spans="1:65" s="13" customFormat="1" ht="11.25">
      <c r="B1546" s="201"/>
      <c r="C1546" s="202"/>
      <c r="D1546" s="194" t="s">
        <v>221</v>
      </c>
      <c r="E1546" s="203" t="s">
        <v>18</v>
      </c>
      <c r="F1546" s="204" t="s">
        <v>406</v>
      </c>
      <c r="G1546" s="202"/>
      <c r="H1546" s="203" t="s">
        <v>18</v>
      </c>
      <c r="I1546" s="205"/>
      <c r="J1546" s="202"/>
      <c r="K1546" s="202"/>
      <c r="L1546" s="206"/>
      <c r="M1546" s="207"/>
      <c r="N1546" s="208"/>
      <c r="O1546" s="208"/>
      <c r="P1546" s="208"/>
      <c r="Q1546" s="208"/>
      <c r="R1546" s="208"/>
      <c r="S1546" s="208"/>
      <c r="T1546" s="208"/>
      <c r="U1546" s="209"/>
      <c r="AT1546" s="210" t="s">
        <v>221</v>
      </c>
      <c r="AU1546" s="210" t="s">
        <v>80</v>
      </c>
      <c r="AV1546" s="13" t="s">
        <v>76</v>
      </c>
      <c r="AW1546" s="13" t="s">
        <v>33</v>
      </c>
      <c r="AX1546" s="13" t="s">
        <v>71</v>
      </c>
      <c r="AY1546" s="210" t="s">
        <v>208</v>
      </c>
    </row>
    <row r="1547" spans="1:65" s="14" customFormat="1" ht="11.25">
      <c r="B1547" s="211"/>
      <c r="C1547" s="212"/>
      <c r="D1547" s="194" t="s">
        <v>221</v>
      </c>
      <c r="E1547" s="213" t="s">
        <v>18</v>
      </c>
      <c r="F1547" s="214" t="s">
        <v>2459</v>
      </c>
      <c r="G1547" s="212"/>
      <c r="H1547" s="215">
        <v>3.39</v>
      </c>
      <c r="I1547" s="216"/>
      <c r="J1547" s="212"/>
      <c r="K1547" s="212"/>
      <c r="L1547" s="217"/>
      <c r="M1547" s="218"/>
      <c r="N1547" s="219"/>
      <c r="O1547" s="219"/>
      <c r="P1547" s="219"/>
      <c r="Q1547" s="219"/>
      <c r="R1547" s="219"/>
      <c r="S1547" s="219"/>
      <c r="T1547" s="219"/>
      <c r="U1547" s="220"/>
      <c r="AT1547" s="221" t="s">
        <v>221</v>
      </c>
      <c r="AU1547" s="221" t="s">
        <v>80</v>
      </c>
      <c r="AV1547" s="14" t="s">
        <v>80</v>
      </c>
      <c r="AW1547" s="14" t="s">
        <v>33</v>
      </c>
      <c r="AX1547" s="14" t="s">
        <v>76</v>
      </c>
      <c r="AY1547" s="221" t="s">
        <v>208</v>
      </c>
    </row>
    <row r="1548" spans="1:65" s="2" customFormat="1" ht="24.2" customHeight="1">
      <c r="A1548" s="38"/>
      <c r="B1548" s="39"/>
      <c r="C1548" s="182" t="s">
        <v>2460</v>
      </c>
      <c r="D1548" s="182" t="s">
        <v>212</v>
      </c>
      <c r="E1548" s="183" t="s">
        <v>2461</v>
      </c>
      <c r="F1548" s="184" t="s">
        <v>2462</v>
      </c>
      <c r="G1548" s="185" t="s">
        <v>129</v>
      </c>
      <c r="H1548" s="186">
        <v>3.39</v>
      </c>
      <c r="I1548" s="187"/>
      <c r="J1548" s="186">
        <f>ROUND(I1548*H1548,2)</f>
        <v>0</v>
      </c>
      <c r="K1548" s="184" t="s">
        <v>215</v>
      </c>
      <c r="L1548" s="43"/>
      <c r="M1548" s="188" t="s">
        <v>18</v>
      </c>
      <c r="N1548" s="189" t="s">
        <v>42</v>
      </c>
      <c r="O1548" s="68"/>
      <c r="P1548" s="190">
        <f>O1548*H1548</f>
        <v>0</v>
      </c>
      <c r="Q1548" s="190">
        <v>1.2E-4</v>
      </c>
      <c r="R1548" s="190">
        <f>Q1548*H1548</f>
        <v>4.0680000000000002E-4</v>
      </c>
      <c r="S1548" s="190">
        <v>0</v>
      </c>
      <c r="T1548" s="190">
        <f>S1548*H1548</f>
        <v>0</v>
      </c>
      <c r="U1548" s="191" t="s">
        <v>18</v>
      </c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R1548" s="192" t="s">
        <v>343</v>
      </c>
      <c r="AT1548" s="192" t="s">
        <v>212</v>
      </c>
      <c r="AU1548" s="192" t="s">
        <v>80</v>
      </c>
      <c r="AY1548" s="21" t="s">
        <v>208</v>
      </c>
      <c r="BE1548" s="193">
        <f>IF(N1548="základní",J1548,0)</f>
        <v>0</v>
      </c>
      <c r="BF1548" s="193">
        <f>IF(N1548="snížená",J1548,0)</f>
        <v>0</v>
      </c>
      <c r="BG1548" s="193">
        <f>IF(N1548="zákl. přenesená",J1548,0)</f>
        <v>0</v>
      </c>
      <c r="BH1548" s="193">
        <f>IF(N1548="sníž. přenesená",J1548,0)</f>
        <v>0</v>
      </c>
      <c r="BI1548" s="193">
        <f>IF(N1548="nulová",J1548,0)</f>
        <v>0</v>
      </c>
      <c r="BJ1548" s="21" t="s">
        <v>76</v>
      </c>
      <c r="BK1548" s="193">
        <f>ROUND(I1548*H1548,2)</f>
        <v>0</v>
      </c>
      <c r="BL1548" s="21" t="s">
        <v>343</v>
      </c>
      <c r="BM1548" s="192" t="s">
        <v>2463</v>
      </c>
    </row>
    <row r="1549" spans="1:65" s="2" customFormat="1" ht="19.5">
      <c r="A1549" s="38"/>
      <c r="B1549" s="39"/>
      <c r="C1549" s="40"/>
      <c r="D1549" s="194" t="s">
        <v>217</v>
      </c>
      <c r="E1549" s="40"/>
      <c r="F1549" s="195" t="s">
        <v>2464</v>
      </c>
      <c r="G1549" s="40"/>
      <c r="H1549" s="40"/>
      <c r="I1549" s="196"/>
      <c r="J1549" s="40"/>
      <c r="K1549" s="40"/>
      <c r="L1549" s="43"/>
      <c r="M1549" s="197"/>
      <c r="N1549" s="198"/>
      <c r="O1549" s="68"/>
      <c r="P1549" s="68"/>
      <c r="Q1549" s="68"/>
      <c r="R1549" s="68"/>
      <c r="S1549" s="68"/>
      <c r="T1549" s="68"/>
      <c r="U1549" s="69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T1549" s="21" t="s">
        <v>217</v>
      </c>
      <c r="AU1549" s="21" t="s">
        <v>80</v>
      </c>
    </row>
    <row r="1550" spans="1:65" s="2" customFormat="1" ht="11.25">
      <c r="A1550" s="38"/>
      <c r="B1550" s="39"/>
      <c r="C1550" s="40"/>
      <c r="D1550" s="199" t="s">
        <v>219</v>
      </c>
      <c r="E1550" s="40"/>
      <c r="F1550" s="200" t="s">
        <v>2465</v>
      </c>
      <c r="G1550" s="40"/>
      <c r="H1550" s="40"/>
      <c r="I1550" s="196"/>
      <c r="J1550" s="40"/>
      <c r="K1550" s="40"/>
      <c r="L1550" s="43"/>
      <c r="M1550" s="197"/>
      <c r="N1550" s="198"/>
      <c r="O1550" s="68"/>
      <c r="P1550" s="68"/>
      <c r="Q1550" s="68"/>
      <c r="R1550" s="68"/>
      <c r="S1550" s="68"/>
      <c r="T1550" s="68"/>
      <c r="U1550" s="69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T1550" s="21" t="s">
        <v>219</v>
      </c>
      <c r="AU1550" s="21" t="s">
        <v>80</v>
      </c>
    </row>
    <row r="1551" spans="1:65" s="13" customFormat="1" ht="11.25">
      <c r="B1551" s="201"/>
      <c r="C1551" s="202"/>
      <c r="D1551" s="194" t="s">
        <v>221</v>
      </c>
      <c r="E1551" s="203" t="s">
        <v>18</v>
      </c>
      <c r="F1551" s="204" t="s">
        <v>406</v>
      </c>
      <c r="G1551" s="202"/>
      <c r="H1551" s="203" t="s">
        <v>18</v>
      </c>
      <c r="I1551" s="205"/>
      <c r="J1551" s="202"/>
      <c r="K1551" s="202"/>
      <c r="L1551" s="206"/>
      <c r="M1551" s="207"/>
      <c r="N1551" s="208"/>
      <c r="O1551" s="208"/>
      <c r="P1551" s="208"/>
      <c r="Q1551" s="208"/>
      <c r="R1551" s="208"/>
      <c r="S1551" s="208"/>
      <c r="T1551" s="208"/>
      <c r="U1551" s="209"/>
      <c r="AT1551" s="210" t="s">
        <v>221</v>
      </c>
      <c r="AU1551" s="210" t="s">
        <v>80</v>
      </c>
      <c r="AV1551" s="13" t="s">
        <v>76</v>
      </c>
      <c r="AW1551" s="13" t="s">
        <v>33</v>
      </c>
      <c r="AX1551" s="13" t="s">
        <v>71</v>
      </c>
      <c r="AY1551" s="210" t="s">
        <v>208</v>
      </c>
    </row>
    <row r="1552" spans="1:65" s="14" customFormat="1" ht="11.25">
      <c r="B1552" s="211"/>
      <c r="C1552" s="212"/>
      <c r="D1552" s="194" t="s">
        <v>221</v>
      </c>
      <c r="E1552" s="213" t="s">
        <v>18</v>
      </c>
      <c r="F1552" s="214" t="s">
        <v>2459</v>
      </c>
      <c r="G1552" s="212"/>
      <c r="H1552" s="215">
        <v>3.39</v>
      </c>
      <c r="I1552" s="216"/>
      <c r="J1552" s="212"/>
      <c r="K1552" s="212"/>
      <c r="L1552" s="217"/>
      <c r="M1552" s="218"/>
      <c r="N1552" s="219"/>
      <c r="O1552" s="219"/>
      <c r="P1552" s="219"/>
      <c r="Q1552" s="219"/>
      <c r="R1552" s="219"/>
      <c r="S1552" s="219"/>
      <c r="T1552" s="219"/>
      <c r="U1552" s="220"/>
      <c r="AT1552" s="221" t="s">
        <v>221</v>
      </c>
      <c r="AU1552" s="221" t="s">
        <v>80</v>
      </c>
      <c r="AV1552" s="14" t="s">
        <v>80</v>
      </c>
      <c r="AW1552" s="14" t="s">
        <v>33</v>
      </c>
      <c r="AX1552" s="14" t="s">
        <v>76</v>
      </c>
      <c r="AY1552" s="221" t="s">
        <v>208</v>
      </c>
    </row>
    <row r="1553" spans="1:65" s="2" customFormat="1" ht="24.2" customHeight="1">
      <c r="A1553" s="38"/>
      <c r="B1553" s="39"/>
      <c r="C1553" s="182" t="s">
        <v>2466</v>
      </c>
      <c r="D1553" s="182" t="s">
        <v>212</v>
      </c>
      <c r="E1553" s="183" t="s">
        <v>2467</v>
      </c>
      <c r="F1553" s="184" t="s">
        <v>2468</v>
      </c>
      <c r="G1553" s="185" t="s">
        <v>129</v>
      </c>
      <c r="H1553" s="186">
        <v>3.39</v>
      </c>
      <c r="I1553" s="187"/>
      <c r="J1553" s="186">
        <f>ROUND(I1553*H1553,2)</f>
        <v>0</v>
      </c>
      <c r="K1553" s="184" t="s">
        <v>215</v>
      </c>
      <c r="L1553" s="43"/>
      <c r="M1553" s="188" t="s">
        <v>18</v>
      </c>
      <c r="N1553" s="189" t="s">
        <v>42</v>
      </c>
      <c r="O1553" s="68"/>
      <c r="P1553" s="190">
        <f>O1553*H1553</f>
        <v>0</v>
      </c>
      <c r="Q1553" s="190">
        <v>3.0000000000000001E-5</v>
      </c>
      <c r="R1553" s="190">
        <f>Q1553*H1553</f>
        <v>1.0170000000000001E-4</v>
      </c>
      <c r="S1553" s="190">
        <v>0</v>
      </c>
      <c r="T1553" s="190">
        <f>S1553*H1553</f>
        <v>0</v>
      </c>
      <c r="U1553" s="191" t="s">
        <v>18</v>
      </c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R1553" s="192" t="s">
        <v>343</v>
      </c>
      <c r="AT1553" s="192" t="s">
        <v>212</v>
      </c>
      <c r="AU1553" s="192" t="s">
        <v>80</v>
      </c>
      <c r="AY1553" s="21" t="s">
        <v>208</v>
      </c>
      <c r="BE1553" s="193">
        <f>IF(N1553="základní",J1553,0)</f>
        <v>0</v>
      </c>
      <c r="BF1553" s="193">
        <f>IF(N1553="snížená",J1553,0)</f>
        <v>0</v>
      </c>
      <c r="BG1553" s="193">
        <f>IF(N1553="zákl. přenesená",J1553,0)</f>
        <v>0</v>
      </c>
      <c r="BH1553" s="193">
        <f>IF(N1553="sníž. přenesená",J1553,0)</f>
        <v>0</v>
      </c>
      <c r="BI1553" s="193">
        <f>IF(N1553="nulová",J1553,0)</f>
        <v>0</v>
      </c>
      <c r="BJ1553" s="21" t="s">
        <v>76</v>
      </c>
      <c r="BK1553" s="193">
        <f>ROUND(I1553*H1553,2)</f>
        <v>0</v>
      </c>
      <c r="BL1553" s="21" t="s">
        <v>343</v>
      </c>
      <c r="BM1553" s="192" t="s">
        <v>2469</v>
      </c>
    </row>
    <row r="1554" spans="1:65" s="2" customFormat="1" ht="19.5">
      <c r="A1554" s="38"/>
      <c r="B1554" s="39"/>
      <c r="C1554" s="40"/>
      <c r="D1554" s="194" t="s">
        <v>217</v>
      </c>
      <c r="E1554" s="40"/>
      <c r="F1554" s="195" t="s">
        <v>2470</v>
      </c>
      <c r="G1554" s="40"/>
      <c r="H1554" s="40"/>
      <c r="I1554" s="196"/>
      <c r="J1554" s="40"/>
      <c r="K1554" s="40"/>
      <c r="L1554" s="43"/>
      <c r="M1554" s="197"/>
      <c r="N1554" s="198"/>
      <c r="O1554" s="68"/>
      <c r="P1554" s="68"/>
      <c r="Q1554" s="68"/>
      <c r="R1554" s="68"/>
      <c r="S1554" s="68"/>
      <c r="T1554" s="68"/>
      <c r="U1554" s="69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T1554" s="21" t="s">
        <v>217</v>
      </c>
      <c r="AU1554" s="21" t="s">
        <v>80</v>
      </c>
    </row>
    <row r="1555" spans="1:65" s="2" customFormat="1" ht="11.25">
      <c r="A1555" s="38"/>
      <c r="B1555" s="39"/>
      <c r="C1555" s="40"/>
      <c r="D1555" s="199" t="s">
        <v>219</v>
      </c>
      <c r="E1555" s="40"/>
      <c r="F1555" s="200" t="s">
        <v>2471</v>
      </c>
      <c r="G1555" s="40"/>
      <c r="H1555" s="40"/>
      <c r="I1555" s="196"/>
      <c r="J1555" s="40"/>
      <c r="K1555" s="40"/>
      <c r="L1555" s="43"/>
      <c r="M1555" s="197"/>
      <c r="N1555" s="198"/>
      <c r="O1555" s="68"/>
      <c r="P1555" s="68"/>
      <c r="Q1555" s="68"/>
      <c r="R1555" s="68"/>
      <c r="S1555" s="68"/>
      <c r="T1555" s="68"/>
      <c r="U1555" s="69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T1555" s="21" t="s">
        <v>219</v>
      </c>
      <c r="AU1555" s="21" t="s">
        <v>80</v>
      </c>
    </row>
    <row r="1556" spans="1:65" s="14" customFormat="1" ht="11.25">
      <c r="B1556" s="211"/>
      <c r="C1556" s="212"/>
      <c r="D1556" s="194" t="s">
        <v>221</v>
      </c>
      <c r="E1556" s="213" t="s">
        <v>18</v>
      </c>
      <c r="F1556" s="214" t="s">
        <v>2459</v>
      </c>
      <c r="G1556" s="212"/>
      <c r="H1556" s="215">
        <v>3.39</v>
      </c>
      <c r="I1556" s="216"/>
      <c r="J1556" s="212"/>
      <c r="K1556" s="212"/>
      <c r="L1556" s="217"/>
      <c r="M1556" s="218"/>
      <c r="N1556" s="219"/>
      <c r="O1556" s="219"/>
      <c r="P1556" s="219"/>
      <c r="Q1556" s="219"/>
      <c r="R1556" s="219"/>
      <c r="S1556" s="219"/>
      <c r="T1556" s="219"/>
      <c r="U1556" s="220"/>
      <c r="AT1556" s="221" t="s">
        <v>221</v>
      </c>
      <c r="AU1556" s="221" t="s">
        <v>80</v>
      </c>
      <c r="AV1556" s="14" t="s">
        <v>80</v>
      </c>
      <c r="AW1556" s="14" t="s">
        <v>33</v>
      </c>
      <c r="AX1556" s="14" t="s">
        <v>76</v>
      </c>
      <c r="AY1556" s="221" t="s">
        <v>208</v>
      </c>
    </row>
    <row r="1557" spans="1:65" s="2" customFormat="1" ht="24.2" customHeight="1">
      <c r="A1557" s="38"/>
      <c r="B1557" s="39"/>
      <c r="C1557" s="182" t="s">
        <v>2472</v>
      </c>
      <c r="D1557" s="182" t="s">
        <v>212</v>
      </c>
      <c r="E1557" s="183" t="s">
        <v>2473</v>
      </c>
      <c r="F1557" s="184" t="s">
        <v>2474</v>
      </c>
      <c r="G1557" s="185" t="s">
        <v>331</v>
      </c>
      <c r="H1557" s="186">
        <v>350</v>
      </c>
      <c r="I1557" s="187"/>
      <c r="J1557" s="186">
        <f>ROUND(I1557*H1557,2)</f>
        <v>0</v>
      </c>
      <c r="K1557" s="184" t="s">
        <v>215</v>
      </c>
      <c r="L1557" s="43"/>
      <c r="M1557" s="188" t="s">
        <v>18</v>
      </c>
      <c r="N1557" s="189" t="s">
        <v>42</v>
      </c>
      <c r="O1557" s="68"/>
      <c r="P1557" s="190">
        <f>O1557*H1557</f>
        <v>0</v>
      </c>
      <c r="Q1557" s="190">
        <v>2.0000000000000002E-5</v>
      </c>
      <c r="R1557" s="190">
        <f>Q1557*H1557</f>
        <v>7.0000000000000001E-3</v>
      </c>
      <c r="S1557" s="190">
        <v>0</v>
      </c>
      <c r="T1557" s="190">
        <f>S1557*H1557</f>
        <v>0</v>
      </c>
      <c r="U1557" s="191" t="s">
        <v>18</v>
      </c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R1557" s="192" t="s">
        <v>343</v>
      </c>
      <c r="AT1557" s="192" t="s">
        <v>212</v>
      </c>
      <c r="AU1557" s="192" t="s">
        <v>80</v>
      </c>
      <c r="AY1557" s="21" t="s">
        <v>208</v>
      </c>
      <c r="BE1557" s="193">
        <f>IF(N1557="základní",J1557,0)</f>
        <v>0</v>
      </c>
      <c r="BF1557" s="193">
        <f>IF(N1557="snížená",J1557,0)</f>
        <v>0</v>
      </c>
      <c r="BG1557" s="193">
        <f>IF(N1557="zákl. přenesená",J1557,0)</f>
        <v>0</v>
      </c>
      <c r="BH1557" s="193">
        <f>IF(N1557="sníž. přenesená",J1557,0)</f>
        <v>0</v>
      </c>
      <c r="BI1557" s="193">
        <f>IF(N1557="nulová",J1557,0)</f>
        <v>0</v>
      </c>
      <c r="BJ1557" s="21" t="s">
        <v>76</v>
      </c>
      <c r="BK1557" s="193">
        <f>ROUND(I1557*H1557,2)</f>
        <v>0</v>
      </c>
      <c r="BL1557" s="21" t="s">
        <v>343</v>
      </c>
      <c r="BM1557" s="192" t="s">
        <v>2475</v>
      </c>
    </row>
    <row r="1558" spans="1:65" s="2" customFormat="1" ht="29.25">
      <c r="A1558" s="38"/>
      <c r="B1558" s="39"/>
      <c r="C1558" s="40"/>
      <c r="D1558" s="194" t="s">
        <v>217</v>
      </c>
      <c r="E1558" s="40"/>
      <c r="F1558" s="195" t="s">
        <v>2476</v>
      </c>
      <c r="G1558" s="40"/>
      <c r="H1558" s="40"/>
      <c r="I1558" s="196"/>
      <c r="J1558" s="40"/>
      <c r="K1558" s="40"/>
      <c r="L1558" s="43"/>
      <c r="M1558" s="197"/>
      <c r="N1558" s="198"/>
      <c r="O1558" s="68"/>
      <c r="P1558" s="68"/>
      <c r="Q1558" s="68"/>
      <c r="R1558" s="68"/>
      <c r="S1558" s="68"/>
      <c r="T1558" s="68"/>
      <c r="U1558" s="69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T1558" s="21" t="s">
        <v>217</v>
      </c>
      <c r="AU1558" s="21" t="s">
        <v>80</v>
      </c>
    </row>
    <row r="1559" spans="1:65" s="2" customFormat="1" ht="11.25">
      <c r="A1559" s="38"/>
      <c r="B1559" s="39"/>
      <c r="C1559" s="40"/>
      <c r="D1559" s="199" t="s">
        <v>219</v>
      </c>
      <c r="E1559" s="40"/>
      <c r="F1559" s="200" t="s">
        <v>2477</v>
      </c>
      <c r="G1559" s="40"/>
      <c r="H1559" s="40"/>
      <c r="I1559" s="196"/>
      <c r="J1559" s="40"/>
      <c r="K1559" s="40"/>
      <c r="L1559" s="43"/>
      <c r="M1559" s="197"/>
      <c r="N1559" s="198"/>
      <c r="O1559" s="68"/>
      <c r="P1559" s="68"/>
      <c r="Q1559" s="68"/>
      <c r="R1559" s="68"/>
      <c r="S1559" s="68"/>
      <c r="T1559" s="68"/>
      <c r="U1559" s="69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T1559" s="21" t="s">
        <v>219</v>
      </c>
      <c r="AU1559" s="21" t="s">
        <v>80</v>
      </c>
    </row>
    <row r="1560" spans="1:65" s="13" customFormat="1" ht="11.25">
      <c r="B1560" s="201"/>
      <c r="C1560" s="202"/>
      <c r="D1560" s="194" t="s">
        <v>221</v>
      </c>
      <c r="E1560" s="203" t="s">
        <v>18</v>
      </c>
      <c r="F1560" s="204" t="s">
        <v>2478</v>
      </c>
      <c r="G1560" s="202"/>
      <c r="H1560" s="203" t="s">
        <v>18</v>
      </c>
      <c r="I1560" s="205"/>
      <c r="J1560" s="202"/>
      <c r="K1560" s="202"/>
      <c r="L1560" s="206"/>
      <c r="M1560" s="207"/>
      <c r="N1560" s="208"/>
      <c r="O1560" s="208"/>
      <c r="P1560" s="208"/>
      <c r="Q1560" s="208"/>
      <c r="R1560" s="208"/>
      <c r="S1560" s="208"/>
      <c r="T1560" s="208"/>
      <c r="U1560" s="209"/>
      <c r="AT1560" s="210" t="s">
        <v>221</v>
      </c>
      <c r="AU1560" s="210" t="s">
        <v>80</v>
      </c>
      <c r="AV1560" s="13" t="s">
        <v>76</v>
      </c>
      <c r="AW1560" s="13" t="s">
        <v>33</v>
      </c>
      <c r="AX1560" s="13" t="s">
        <v>71</v>
      </c>
      <c r="AY1560" s="210" t="s">
        <v>208</v>
      </c>
    </row>
    <row r="1561" spans="1:65" s="14" customFormat="1" ht="11.25">
      <c r="B1561" s="211"/>
      <c r="C1561" s="212"/>
      <c r="D1561" s="194" t="s">
        <v>221</v>
      </c>
      <c r="E1561" s="213" t="s">
        <v>18</v>
      </c>
      <c r="F1561" s="214" t="s">
        <v>2054</v>
      </c>
      <c r="G1561" s="212"/>
      <c r="H1561" s="215">
        <v>150</v>
      </c>
      <c r="I1561" s="216"/>
      <c r="J1561" s="212"/>
      <c r="K1561" s="212"/>
      <c r="L1561" s="217"/>
      <c r="M1561" s="218"/>
      <c r="N1561" s="219"/>
      <c r="O1561" s="219"/>
      <c r="P1561" s="219"/>
      <c r="Q1561" s="219"/>
      <c r="R1561" s="219"/>
      <c r="S1561" s="219"/>
      <c r="T1561" s="219"/>
      <c r="U1561" s="220"/>
      <c r="AT1561" s="221" t="s">
        <v>221</v>
      </c>
      <c r="AU1561" s="221" t="s">
        <v>80</v>
      </c>
      <c r="AV1561" s="14" t="s">
        <v>80</v>
      </c>
      <c r="AW1561" s="14" t="s">
        <v>33</v>
      </c>
      <c r="AX1561" s="14" t="s">
        <v>71</v>
      </c>
      <c r="AY1561" s="221" t="s">
        <v>208</v>
      </c>
    </row>
    <row r="1562" spans="1:65" s="14" customFormat="1" ht="11.25">
      <c r="B1562" s="211"/>
      <c r="C1562" s="212"/>
      <c r="D1562" s="194" t="s">
        <v>221</v>
      </c>
      <c r="E1562" s="213" t="s">
        <v>18</v>
      </c>
      <c r="F1562" s="214" t="s">
        <v>2381</v>
      </c>
      <c r="G1562" s="212"/>
      <c r="H1562" s="215">
        <v>200</v>
      </c>
      <c r="I1562" s="216"/>
      <c r="J1562" s="212"/>
      <c r="K1562" s="212"/>
      <c r="L1562" s="217"/>
      <c r="M1562" s="218"/>
      <c r="N1562" s="219"/>
      <c r="O1562" s="219"/>
      <c r="P1562" s="219"/>
      <c r="Q1562" s="219"/>
      <c r="R1562" s="219"/>
      <c r="S1562" s="219"/>
      <c r="T1562" s="219"/>
      <c r="U1562" s="220"/>
      <c r="AT1562" s="221" t="s">
        <v>221</v>
      </c>
      <c r="AU1562" s="221" t="s">
        <v>80</v>
      </c>
      <c r="AV1562" s="14" t="s">
        <v>80</v>
      </c>
      <c r="AW1562" s="14" t="s">
        <v>33</v>
      </c>
      <c r="AX1562" s="14" t="s">
        <v>71</v>
      </c>
      <c r="AY1562" s="221" t="s">
        <v>208</v>
      </c>
    </row>
    <row r="1563" spans="1:65" s="16" customFormat="1" ht="11.25">
      <c r="B1563" s="233"/>
      <c r="C1563" s="234"/>
      <c r="D1563" s="194" t="s">
        <v>221</v>
      </c>
      <c r="E1563" s="235" t="s">
        <v>18</v>
      </c>
      <c r="F1563" s="236" t="s">
        <v>247</v>
      </c>
      <c r="G1563" s="234"/>
      <c r="H1563" s="237">
        <v>350</v>
      </c>
      <c r="I1563" s="238"/>
      <c r="J1563" s="234"/>
      <c r="K1563" s="234"/>
      <c r="L1563" s="239"/>
      <c r="M1563" s="240"/>
      <c r="N1563" s="241"/>
      <c r="O1563" s="241"/>
      <c r="P1563" s="241"/>
      <c r="Q1563" s="241"/>
      <c r="R1563" s="241"/>
      <c r="S1563" s="241"/>
      <c r="T1563" s="241"/>
      <c r="U1563" s="242"/>
      <c r="AT1563" s="243" t="s">
        <v>221</v>
      </c>
      <c r="AU1563" s="243" t="s">
        <v>80</v>
      </c>
      <c r="AV1563" s="16" t="s">
        <v>89</v>
      </c>
      <c r="AW1563" s="16" t="s">
        <v>33</v>
      </c>
      <c r="AX1563" s="16" t="s">
        <v>76</v>
      </c>
      <c r="AY1563" s="243" t="s">
        <v>208</v>
      </c>
    </row>
    <row r="1564" spans="1:65" s="2" customFormat="1" ht="24.2" customHeight="1">
      <c r="A1564" s="38"/>
      <c r="B1564" s="39"/>
      <c r="C1564" s="182" t="s">
        <v>2479</v>
      </c>
      <c r="D1564" s="182" t="s">
        <v>212</v>
      </c>
      <c r="E1564" s="183" t="s">
        <v>2480</v>
      </c>
      <c r="F1564" s="184" t="s">
        <v>2481</v>
      </c>
      <c r="G1564" s="185" t="s">
        <v>331</v>
      </c>
      <c r="H1564" s="186">
        <v>350</v>
      </c>
      <c r="I1564" s="187"/>
      <c r="J1564" s="186">
        <f>ROUND(I1564*H1564,2)</f>
        <v>0</v>
      </c>
      <c r="K1564" s="184" t="s">
        <v>215</v>
      </c>
      <c r="L1564" s="43"/>
      <c r="M1564" s="188" t="s">
        <v>18</v>
      </c>
      <c r="N1564" s="189" t="s">
        <v>42</v>
      </c>
      <c r="O1564" s="68"/>
      <c r="P1564" s="190">
        <f>O1564*H1564</f>
        <v>0</v>
      </c>
      <c r="Q1564" s="190">
        <v>3.0000000000000001E-5</v>
      </c>
      <c r="R1564" s="190">
        <f>Q1564*H1564</f>
        <v>1.0500000000000001E-2</v>
      </c>
      <c r="S1564" s="190">
        <v>0</v>
      </c>
      <c r="T1564" s="190">
        <f>S1564*H1564</f>
        <v>0</v>
      </c>
      <c r="U1564" s="191" t="s">
        <v>18</v>
      </c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R1564" s="192" t="s">
        <v>343</v>
      </c>
      <c r="AT1564" s="192" t="s">
        <v>212</v>
      </c>
      <c r="AU1564" s="192" t="s">
        <v>80</v>
      </c>
      <c r="AY1564" s="21" t="s">
        <v>208</v>
      </c>
      <c r="BE1564" s="193">
        <f>IF(N1564="základní",J1564,0)</f>
        <v>0</v>
      </c>
      <c r="BF1564" s="193">
        <f>IF(N1564="snížená",J1564,0)</f>
        <v>0</v>
      </c>
      <c r="BG1564" s="193">
        <f>IF(N1564="zákl. přenesená",J1564,0)</f>
        <v>0</v>
      </c>
      <c r="BH1564" s="193">
        <f>IF(N1564="sníž. přenesená",J1564,0)</f>
        <v>0</v>
      </c>
      <c r="BI1564" s="193">
        <f>IF(N1564="nulová",J1564,0)</f>
        <v>0</v>
      </c>
      <c r="BJ1564" s="21" t="s">
        <v>76</v>
      </c>
      <c r="BK1564" s="193">
        <f>ROUND(I1564*H1564,2)</f>
        <v>0</v>
      </c>
      <c r="BL1564" s="21" t="s">
        <v>343</v>
      </c>
      <c r="BM1564" s="192" t="s">
        <v>2482</v>
      </c>
    </row>
    <row r="1565" spans="1:65" s="2" customFormat="1" ht="19.5">
      <c r="A1565" s="38"/>
      <c r="B1565" s="39"/>
      <c r="C1565" s="40"/>
      <c r="D1565" s="194" t="s">
        <v>217</v>
      </c>
      <c r="E1565" s="40"/>
      <c r="F1565" s="195" t="s">
        <v>2483</v>
      </c>
      <c r="G1565" s="40"/>
      <c r="H1565" s="40"/>
      <c r="I1565" s="196"/>
      <c r="J1565" s="40"/>
      <c r="K1565" s="40"/>
      <c r="L1565" s="43"/>
      <c r="M1565" s="197"/>
      <c r="N1565" s="198"/>
      <c r="O1565" s="68"/>
      <c r="P1565" s="68"/>
      <c r="Q1565" s="68"/>
      <c r="R1565" s="68"/>
      <c r="S1565" s="68"/>
      <c r="T1565" s="68"/>
      <c r="U1565" s="69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T1565" s="21" t="s">
        <v>217</v>
      </c>
      <c r="AU1565" s="21" t="s">
        <v>80</v>
      </c>
    </row>
    <row r="1566" spans="1:65" s="2" customFormat="1" ht="11.25">
      <c r="A1566" s="38"/>
      <c r="B1566" s="39"/>
      <c r="C1566" s="40"/>
      <c r="D1566" s="199" t="s">
        <v>219</v>
      </c>
      <c r="E1566" s="40"/>
      <c r="F1566" s="200" t="s">
        <v>2484</v>
      </c>
      <c r="G1566" s="40"/>
      <c r="H1566" s="40"/>
      <c r="I1566" s="196"/>
      <c r="J1566" s="40"/>
      <c r="K1566" s="40"/>
      <c r="L1566" s="43"/>
      <c r="M1566" s="197"/>
      <c r="N1566" s="198"/>
      <c r="O1566" s="68"/>
      <c r="P1566" s="68"/>
      <c r="Q1566" s="68"/>
      <c r="R1566" s="68"/>
      <c r="S1566" s="68"/>
      <c r="T1566" s="68"/>
      <c r="U1566" s="69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T1566" s="21" t="s">
        <v>219</v>
      </c>
      <c r="AU1566" s="21" t="s">
        <v>80</v>
      </c>
    </row>
    <row r="1567" spans="1:65" s="14" customFormat="1" ht="11.25">
      <c r="B1567" s="211"/>
      <c r="C1567" s="212"/>
      <c r="D1567" s="194" t="s">
        <v>221</v>
      </c>
      <c r="E1567" s="213" t="s">
        <v>18</v>
      </c>
      <c r="F1567" s="214" t="s">
        <v>2485</v>
      </c>
      <c r="G1567" s="212"/>
      <c r="H1567" s="215">
        <v>350</v>
      </c>
      <c r="I1567" s="216"/>
      <c r="J1567" s="212"/>
      <c r="K1567" s="212"/>
      <c r="L1567" s="217"/>
      <c r="M1567" s="218"/>
      <c r="N1567" s="219"/>
      <c r="O1567" s="219"/>
      <c r="P1567" s="219"/>
      <c r="Q1567" s="219"/>
      <c r="R1567" s="219"/>
      <c r="S1567" s="219"/>
      <c r="T1567" s="219"/>
      <c r="U1567" s="220"/>
      <c r="AT1567" s="221" t="s">
        <v>221</v>
      </c>
      <c r="AU1567" s="221" t="s">
        <v>80</v>
      </c>
      <c r="AV1567" s="14" t="s">
        <v>80</v>
      </c>
      <c r="AW1567" s="14" t="s">
        <v>33</v>
      </c>
      <c r="AX1567" s="14" t="s">
        <v>76</v>
      </c>
      <c r="AY1567" s="221" t="s">
        <v>208</v>
      </c>
    </row>
    <row r="1568" spans="1:65" s="2" customFormat="1" ht="16.5" customHeight="1">
      <c r="A1568" s="38"/>
      <c r="B1568" s="39"/>
      <c r="C1568" s="182" t="s">
        <v>2486</v>
      </c>
      <c r="D1568" s="182" t="s">
        <v>212</v>
      </c>
      <c r="E1568" s="183" t="s">
        <v>2487</v>
      </c>
      <c r="F1568" s="184" t="s">
        <v>2488</v>
      </c>
      <c r="G1568" s="185" t="s">
        <v>129</v>
      </c>
      <c r="H1568" s="186">
        <v>791.69</v>
      </c>
      <c r="I1568" s="187"/>
      <c r="J1568" s="186">
        <f>ROUND(I1568*H1568,2)</f>
        <v>0</v>
      </c>
      <c r="K1568" s="184" t="s">
        <v>215</v>
      </c>
      <c r="L1568" s="43"/>
      <c r="M1568" s="188" t="s">
        <v>18</v>
      </c>
      <c r="N1568" s="189" t="s">
        <v>42</v>
      </c>
      <c r="O1568" s="68"/>
      <c r="P1568" s="190">
        <f>O1568*H1568</f>
        <v>0</v>
      </c>
      <c r="Q1568" s="190">
        <v>0</v>
      </c>
      <c r="R1568" s="190">
        <f>Q1568*H1568</f>
        <v>0</v>
      </c>
      <c r="S1568" s="190">
        <v>0</v>
      </c>
      <c r="T1568" s="190">
        <f>S1568*H1568</f>
        <v>0</v>
      </c>
      <c r="U1568" s="191" t="s">
        <v>18</v>
      </c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R1568" s="192" t="s">
        <v>343</v>
      </c>
      <c r="AT1568" s="192" t="s">
        <v>212</v>
      </c>
      <c r="AU1568" s="192" t="s">
        <v>80</v>
      </c>
      <c r="AY1568" s="21" t="s">
        <v>208</v>
      </c>
      <c r="BE1568" s="193">
        <f>IF(N1568="základní",J1568,0)</f>
        <v>0</v>
      </c>
      <c r="BF1568" s="193">
        <f>IF(N1568="snížená",J1568,0)</f>
        <v>0</v>
      </c>
      <c r="BG1568" s="193">
        <f>IF(N1568="zákl. přenesená",J1568,0)</f>
        <v>0</v>
      </c>
      <c r="BH1568" s="193">
        <f>IF(N1568="sníž. přenesená",J1568,0)</f>
        <v>0</v>
      </c>
      <c r="BI1568" s="193">
        <f>IF(N1568="nulová",J1568,0)</f>
        <v>0</v>
      </c>
      <c r="BJ1568" s="21" t="s">
        <v>76</v>
      </c>
      <c r="BK1568" s="193">
        <f>ROUND(I1568*H1568,2)</f>
        <v>0</v>
      </c>
      <c r="BL1568" s="21" t="s">
        <v>343</v>
      </c>
      <c r="BM1568" s="192" t="s">
        <v>2489</v>
      </c>
    </row>
    <row r="1569" spans="1:51" s="2" customFormat="1" ht="11.25">
      <c r="A1569" s="38"/>
      <c r="B1569" s="39"/>
      <c r="C1569" s="40"/>
      <c r="D1569" s="194" t="s">
        <v>217</v>
      </c>
      <c r="E1569" s="40"/>
      <c r="F1569" s="195" t="s">
        <v>2490</v>
      </c>
      <c r="G1569" s="40"/>
      <c r="H1569" s="40"/>
      <c r="I1569" s="196"/>
      <c r="J1569" s="40"/>
      <c r="K1569" s="40"/>
      <c r="L1569" s="43"/>
      <c r="M1569" s="197"/>
      <c r="N1569" s="198"/>
      <c r="O1569" s="68"/>
      <c r="P1569" s="68"/>
      <c r="Q1569" s="68"/>
      <c r="R1569" s="68"/>
      <c r="S1569" s="68"/>
      <c r="T1569" s="68"/>
      <c r="U1569" s="69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T1569" s="21" t="s">
        <v>217</v>
      </c>
      <c r="AU1569" s="21" t="s">
        <v>80</v>
      </c>
    </row>
    <row r="1570" spans="1:51" s="2" customFormat="1" ht="11.25">
      <c r="A1570" s="38"/>
      <c r="B1570" s="39"/>
      <c r="C1570" s="40"/>
      <c r="D1570" s="199" t="s">
        <v>219</v>
      </c>
      <c r="E1570" s="40"/>
      <c r="F1570" s="200" t="s">
        <v>2491</v>
      </c>
      <c r="G1570" s="40"/>
      <c r="H1570" s="40"/>
      <c r="I1570" s="196"/>
      <c r="J1570" s="40"/>
      <c r="K1570" s="40"/>
      <c r="L1570" s="43"/>
      <c r="M1570" s="197"/>
      <c r="N1570" s="198"/>
      <c r="O1570" s="68"/>
      <c r="P1570" s="68"/>
      <c r="Q1570" s="68"/>
      <c r="R1570" s="68"/>
      <c r="S1570" s="68"/>
      <c r="T1570" s="68"/>
      <c r="U1570" s="69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T1570" s="21" t="s">
        <v>219</v>
      </c>
      <c r="AU1570" s="21" t="s">
        <v>80</v>
      </c>
    </row>
    <row r="1571" spans="1:51" s="13" customFormat="1" ht="11.25">
      <c r="B1571" s="201"/>
      <c r="C1571" s="202"/>
      <c r="D1571" s="194" t="s">
        <v>221</v>
      </c>
      <c r="E1571" s="203" t="s">
        <v>18</v>
      </c>
      <c r="F1571" s="204" t="s">
        <v>2492</v>
      </c>
      <c r="G1571" s="202"/>
      <c r="H1571" s="203" t="s">
        <v>18</v>
      </c>
      <c r="I1571" s="205"/>
      <c r="J1571" s="202"/>
      <c r="K1571" s="202"/>
      <c r="L1571" s="206"/>
      <c r="M1571" s="207"/>
      <c r="N1571" s="208"/>
      <c r="O1571" s="208"/>
      <c r="P1571" s="208"/>
      <c r="Q1571" s="208"/>
      <c r="R1571" s="208"/>
      <c r="S1571" s="208"/>
      <c r="T1571" s="208"/>
      <c r="U1571" s="209"/>
      <c r="AT1571" s="210" t="s">
        <v>221</v>
      </c>
      <c r="AU1571" s="210" t="s">
        <v>80</v>
      </c>
      <c r="AV1571" s="13" t="s">
        <v>76</v>
      </c>
      <c r="AW1571" s="13" t="s">
        <v>33</v>
      </c>
      <c r="AX1571" s="13" t="s">
        <v>71</v>
      </c>
      <c r="AY1571" s="210" t="s">
        <v>208</v>
      </c>
    </row>
    <row r="1572" spans="1:51" s="13" customFormat="1" ht="11.25">
      <c r="B1572" s="201"/>
      <c r="C1572" s="202"/>
      <c r="D1572" s="194" t="s">
        <v>221</v>
      </c>
      <c r="E1572" s="203" t="s">
        <v>18</v>
      </c>
      <c r="F1572" s="204" t="s">
        <v>472</v>
      </c>
      <c r="G1572" s="202"/>
      <c r="H1572" s="203" t="s">
        <v>18</v>
      </c>
      <c r="I1572" s="205"/>
      <c r="J1572" s="202"/>
      <c r="K1572" s="202"/>
      <c r="L1572" s="206"/>
      <c r="M1572" s="207"/>
      <c r="N1572" s="208"/>
      <c r="O1572" s="208"/>
      <c r="P1572" s="208"/>
      <c r="Q1572" s="208"/>
      <c r="R1572" s="208"/>
      <c r="S1572" s="208"/>
      <c r="T1572" s="208"/>
      <c r="U1572" s="209"/>
      <c r="AT1572" s="210" t="s">
        <v>221</v>
      </c>
      <c r="AU1572" s="210" t="s">
        <v>80</v>
      </c>
      <c r="AV1572" s="13" t="s">
        <v>76</v>
      </c>
      <c r="AW1572" s="13" t="s">
        <v>33</v>
      </c>
      <c r="AX1572" s="13" t="s">
        <v>71</v>
      </c>
      <c r="AY1572" s="210" t="s">
        <v>208</v>
      </c>
    </row>
    <row r="1573" spans="1:51" s="14" customFormat="1" ht="22.5">
      <c r="B1573" s="211"/>
      <c r="C1573" s="212"/>
      <c r="D1573" s="194" t="s">
        <v>221</v>
      </c>
      <c r="E1573" s="213" t="s">
        <v>18</v>
      </c>
      <c r="F1573" s="214" t="s">
        <v>2493</v>
      </c>
      <c r="G1573" s="212"/>
      <c r="H1573" s="215">
        <v>63.42</v>
      </c>
      <c r="I1573" s="216"/>
      <c r="J1573" s="212"/>
      <c r="K1573" s="212"/>
      <c r="L1573" s="217"/>
      <c r="M1573" s="218"/>
      <c r="N1573" s="219"/>
      <c r="O1573" s="219"/>
      <c r="P1573" s="219"/>
      <c r="Q1573" s="219"/>
      <c r="R1573" s="219"/>
      <c r="S1573" s="219"/>
      <c r="T1573" s="219"/>
      <c r="U1573" s="220"/>
      <c r="AT1573" s="221" t="s">
        <v>221</v>
      </c>
      <c r="AU1573" s="221" t="s">
        <v>80</v>
      </c>
      <c r="AV1573" s="14" t="s">
        <v>80</v>
      </c>
      <c r="AW1573" s="14" t="s">
        <v>33</v>
      </c>
      <c r="AX1573" s="14" t="s">
        <v>71</v>
      </c>
      <c r="AY1573" s="221" t="s">
        <v>208</v>
      </c>
    </row>
    <row r="1574" spans="1:51" s="14" customFormat="1" ht="11.25">
      <c r="B1574" s="211"/>
      <c r="C1574" s="212"/>
      <c r="D1574" s="194" t="s">
        <v>221</v>
      </c>
      <c r="E1574" s="213" t="s">
        <v>18</v>
      </c>
      <c r="F1574" s="214" t="s">
        <v>2494</v>
      </c>
      <c r="G1574" s="212"/>
      <c r="H1574" s="215">
        <v>10.18</v>
      </c>
      <c r="I1574" s="216"/>
      <c r="J1574" s="212"/>
      <c r="K1574" s="212"/>
      <c r="L1574" s="217"/>
      <c r="M1574" s="218"/>
      <c r="N1574" s="219"/>
      <c r="O1574" s="219"/>
      <c r="P1574" s="219"/>
      <c r="Q1574" s="219"/>
      <c r="R1574" s="219"/>
      <c r="S1574" s="219"/>
      <c r="T1574" s="219"/>
      <c r="U1574" s="220"/>
      <c r="AT1574" s="221" t="s">
        <v>221</v>
      </c>
      <c r="AU1574" s="221" t="s">
        <v>80</v>
      </c>
      <c r="AV1574" s="14" t="s">
        <v>80</v>
      </c>
      <c r="AW1574" s="14" t="s">
        <v>33</v>
      </c>
      <c r="AX1574" s="14" t="s">
        <v>71</v>
      </c>
      <c r="AY1574" s="221" t="s">
        <v>208</v>
      </c>
    </row>
    <row r="1575" spans="1:51" s="13" customFormat="1" ht="11.25">
      <c r="B1575" s="201"/>
      <c r="C1575" s="202"/>
      <c r="D1575" s="194" t="s">
        <v>221</v>
      </c>
      <c r="E1575" s="203" t="s">
        <v>18</v>
      </c>
      <c r="F1575" s="204" t="s">
        <v>474</v>
      </c>
      <c r="G1575" s="202"/>
      <c r="H1575" s="203" t="s">
        <v>18</v>
      </c>
      <c r="I1575" s="205"/>
      <c r="J1575" s="202"/>
      <c r="K1575" s="202"/>
      <c r="L1575" s="206"/>
      <c r="M1575" s="207"/>
      <c r="N1575" s="208"/>
      <c r="O1575" s="208"/>
      <c r="P1575" s="208"/>
      <c r="Q1575" s="208"/>
      <c r="R1575" s="208"/>
      <c r="S1575" s="208"/>
      <c r="T1575" s="208"/>
      <c r="U1575" s="209"/>
      <c r="AT1575" s="210" t="s">
        <v>221</v>
      </c>
      <c r="AU1575" s="210" t="s">
        <v>80</v>
      </c>
      <c r="AV1575" s="13" t="s">
        <v>76</v>
      </c>
      <c r="AW1575" s="13" t="s">
        <v>33</v>
      </c>
      <c r="AX1575" s="13" t="s">
        <v>71</v>
      </c>
      <c r="AY1575" s="210" t="s">
        <v>208</v>
      </c>
    </row>
    <row r="1576" spans="1:51" s="14" customFormat="1" ht="11.25">
      <c r="B1576" s="211"/>
      <c r="C1576" s="212"/>
      <c r="D1576" s="194" t="s">
        <v>221</v>
      </c>
      <c r="E1576" s="213" t="s">
        <v>18</v>
      </c>
      <c r="F1576" s="214" t="s">
        <v>2495</v>
      </c>
      <c r="G1576" s="212"/>
      <c r="H1576" s="215">
        <v>8.84</v>
      </c>
      <c r="I1576" s="216"/>
      <c r="J1576" s="212"/>
      <c r="K1576" s="212"/>
      <c r="L1576" s="217"/>
      <c r="M1576" s="218"/>
      <c r="N1576" s="219"/>
      <c r="O1576" s="219"/>
      <c r="P1576" s="219"/>
      <c r="Q1576" s="219"/>
      <c r="R1576" s="219"/>
      <c r="S1576" s="219"/>
      <c r="T1576" s="219"/>
      <c r="U1576" s="220"/>
      <c r="AT1576" s="221" t="s">
        <v>221</v>
      </c>
      <c r="AU1576" s="221" t="s">
        <v>80</v>
      </c>
      <c r="AV1576" s="14" t="s">
        <v>80</v>
      </c>
      <c r="AW1576" s="14" t="s">
        <v>33</v>
      </c>
      <c r="AX1576" s="14" t="s">
        <v>71</v>
      </c>
      <c r="AY1576" s="221" t="s">
        <v>208</v>
      </c>
    </row>
    <row r="1577" spans="1:51" s="14" customFormat="1" ht="11.25">
      <c r="B1577" s="211"/>
      <c r="C1577" s="212"/>
      <c r="D1577" s="194" t="s">
        <v>221</v>
      </c>
      <c r="E1577" s="213" t="s">
        <v>18</v>
      </c>
      <c r="F1577" s="214" t="s">
        <v>2496</v>
      </c>
      <c r="G1577" s="212"/>
      <c r="H1577" s="215">
        <v>15.03</v>
      </c>
      <c r="I1577" s="216"/>
      <c r="J1577" s="212"/>
      <c r="K1577" s="212"/>
      <c r="L1577" s="217"/>
      <c r="M1577" s="218"/>
      <c r="N1577" s="219"/>
      <c r="O1577" s="219"/>
      <c r="P1577" s="219"/>
      <c r="Q1577" s="219"/>
      <c r="R1577" s="219"/>
      <c r="S1577" s="219"/>
      <c r="T1577" s="219"/>
      <c r="U1577" s="220"/>
      <c r="AT1577" s="221" t="s">
        <v>221</v>
      </c>
      <c r="AU1577" s="221" t="s">
        <v>80</v>
      </c>
      <c r="AV1577" s="14" t="s">
        <v>80</v>
      </c>
      <c r="AW1577" s="14" t="s">
        <v>33</v>
      </c>
      <c r="AX1577" s="14" t="s">
        <v>71</v>
      </c>
      <c r="AY1577" s="221" t="s">
        <v>208</v>
      </c>
    </row>
    <row r="1578" spans="1:51" s="14" customFormat="1" ht="22.5">
      <c r="B1578" s="211"/>
      <c r="C1578" s="212"/>
      <c r="D1578" s="194" t="s">
        <v>221</v>
      </c>
      <c r="E1578" s="213" t="s">
        <v>18</v>
      </c>
      <c r="F1578" s="214" t="s">
        <v>2497</v>
      </c>
      <c r="G1578" s="212"/>
      <c r="H1578" s="215">
        <v>5.64</v>
      </c>
      <c r="I1578" s="216"/>
      <c r="J1578" s="212"/>
      <c r="K1578" s="212"/>
      <c r="L1578" s="217"/>
      <c r="M1578" s="218"/>
      <c r="N1578" s="219"/>
      <c r="O1578" s="219"/>
      <c r="P1578" s="219"/>
      <c r="Q1578" s="219"/>
      <c r="R1578" s="219"/>
      <c r="S1578" s="219"/>
      <c r="T1578" s="219"/>
      <c r="U1578" s="220"/>
      <c r="AT1578" s="221" t="s">
        <v>221</v>
      </c>
      <c r="AU1578" s="221" t="s">
        <v>80</v>
      </c>
      <c r="AV1578" s="14" t="s">
        <v>80</v>
      </c>
      <c r="AW1578" s="14" t="s">
        <v>33</v>
      </c>
      <c r="AX1578" s="14" t="s">
        <v>71</v>
      </c>
      <c r="AY1578" s="221" t="s">
        <v>208</v>
      </c>
    </row>
    <row r="1579" spans="1:51" s="13" customFormat="1" ht="11.25">
      <c r="B1579" s="201"/>
      <c r="C1579" s="202"/>
      <c r="D1579" s="194" t="s">
        <v>221</v>
      </c>
      <c r="E1579" s="203" t="s">
        <v>18</v>
      </c>
      <c r="F1579" s="204" t="s">
        <v>2498</v>
      </c>
      <c r="G1579" s="202"/>
      <c r="H1579" s="203" t="s">
        <v>18</v>
      </c>
      <c r="I1579" s="205"/>
      <c r="J1579" s="202"/>
      <c r="K1579" s="202"/>
      <c r="L1579" s="206"/>
      <c r="M1579" s="207"/>
      <c r="N1579" s="208"/>
      <c r="O1579" s="208"/>
      <c r="P1579" s="208"/>
      <c r="Q1579" s="208"/>
      <c r="R1579" s="208"/>
      <c r="S1579" s="208"/>
      <c r="T1579" s="208"/>
      <c r="U1579" s="209"/>
      <c r="AT1579" s="210" t="s">
        <v>221</v>
      </c>
      <c r="AU1579" s="210" t="s">
        <v>80</v>
      </c>
      <c r="AV1579" s="13" t="s">
        <v>76</v>
      </c>
      <c r="AW1579" s="13" t="s">
        <v>33</v>
      </c>
      <c r="AX1579" s="13" t="s">
        <v>71</v>
      </c>
      <c r="AY1579" s="210" t="s">
        <v>208</v>
      </c>
    </row>
    <row r="1580" spans="1:51" s="14" customFormat="1" ht="22.5">
      <c r="B1580" s="211"/>
      <c r="C1580" s="212"/>
      <c r="D1580" s="194" t="s">
        <v>221</v>
      </c>
      <c r="E1580" s="213" t="s">
        <v>18</v>
      </c>
      <c r="F1580" s="214" t="s">
        <v>2499</v>
      </c>
      <c r="G1580" s="212"/>
      <c r="H1580" s="215">
        <v>105.83</v>
      </c>
      <c r="I1580" s="216"/>
      <c r="J1580" s="212"/>
      <c r="K1580" s="212"/>
      <c r="L1580" s="217"/>
      <c r="M1580" s="218"/>
      <c r="N1580" s="219"/>
      <c r="O1580" s="219"/>
      <c r="P1580" s="219"/>
      <c r="Q1580" s="219"/>
      <c r="R1580" s="219"/>
      <c r="S1580" s="219"/>
      <c r="T1580" s="219"/>
      <c r="U1580" s="220"/>
      <c r="AT1580" s="221" t="s">
        <v>221</v>
      </c>
      <c r="AU1580" s="221" t="s">
        <v>80</v>
      </c>
      <c r="AV1580" s="14" t="s">
        <v>80</v>
      </c>
      <c r="AW1580" s="14" t="s">
        <v>33</v>
      </c>
      <c r="AX1580" s="14" t="s">
        <v>71</v>
      </c>
      <c r="AY1580" s="221" t="s">
        <v>208</v>
      </c>
    </row>
    <row r="1581" spans="1:51" s="14" customFormat="1" ht="11.25">
      <c r="B1581" s="211"/>
      <c r="C1581" s="212"/>
      <c r="D1581" s="194" t="s">
        <v>221</v>
      </c>
      <c r="E1581" s="213" t="s">
        <v>18</v>
      </c>
      <c r="F1581" s="214" t="s">
        <v>2500</v>
      </c>
      <c r="G1581" s="212"/>
      <c r="H1581" s="215">
        <v>22</v>
      </c>
      <c r="I1581" s="216"/>
      <c r="J1581" s="212"/>
      <c r="K1581" s="212"/>
      <c r="L1581" s="217"/>
      <c r="M1581" s="218"/>
      <c r="N1581" s="219"/>
      <c r="O1581" s="219"/>
      <c r="P1581" s="219"/>
      <c r="Q1581" s="219"/>
      <c r="R1581" s="219"/>
      <c r="S1581" s="219"/>
      <c r="T1581" s="219"/>
      <c r="U1581" s="220"/>
      <c r="AT1581" s="221" t="s">
        <v>221</v>
      </c>
      <c r="AU1581" s="221" t="s">
        <v>80</v>
      </c>
      <c r="AV1581" s="14" t="s">
        <v>80</v>
      </c>
      <c r="AW1581" s="14" t="s">
        <v>33</v>
      </c>
      <c r="AX1581" s="14" t="s">
        <v>71</v>
      </c>
      <c r="AY1581" s="221" t="s">
        <v>208</v>
      </c>
    </row>
    <row r="1582" spans="1:51" s="13" customFormat="1" ht="11.25">
      <c r="B1582" s="201"/>
      <c r="C1582" s="202"/>
      <c r="D1582" s="194" t="s">
        <v>221</v>
      </c>
      <c r="E1582" s="203" t="s">
        <v>18</v>
      </c>
      <c r="F1582" s="204" t="s">
        <v>2501</v>
      </c>
      <c r="G1582" s="202"/>
      <c r="H1582" s="203" t="s">
        <v>18</v>
      </c>
      <c r="I1582" s="205"/>
      <c r="J1582" s="202"/>
      <c r="K1582" s="202"/>
      <c r="L1582" s="206"/>
      <c r="M1582" s="207"/>
      <c r="N1582" s="208"/>
      <c r="O1582" s="208"/>
      <c r="P1582" s="208"/>
      <c r="Q1582" s="208"/>
      <c r="R1582" s="208"/>
      <c r="S1582" s="208"/>
      <c r="T1582" s="208"/>
      <c r="U1582" s="209"/>
      <c r="AT1582" s="210" t="s">
        <v>221</v>
      </c>
      <c r="AU1582" s="210" t="s">
        <v>80</v>
      </c>
      <c r="AV1582" s="13" t="s">
        <v>76</v>
      </c>
      <c r="AW1582" s="13" t="s">
        <v>33</v>
      </c>
      <c r="AX1582" s="13" t="s">
        <v>71</v>
      </c>
      <c r="AY1582" s="210" t="s">
        <v>208</v>
      </c>
    </row>
    <row r="1583" spans="1:51" s="14" customFormat="1" ht="22.5">
      <c r="B1583" s="211"/>
      <c r="C1583" s="212"/>
      <c r="D1583" s="194" t="s">
        <v>221</v>
      </c>
      <c r="E1583" s="213" t="s">
        <v>18</v>
      </c>
      <c r="F1583" s="214" t="s">
        <v>2502</v>
      </c>
      <c r="G1583" s="212"/>
      <c r="H1583" s="215">
        <v>20.67</v>
      </c>
      <c r="I1583" s="216"/>
      <c r="J1583" s="212"/>
      <c r="K1583" s="212"/>
      <c r="L1583" s="217"/>
      <c r="M1583" s="218"/>
      <c r="N1583" s="219"/>
      <c r="O1583" s="219"/>
      <c r="P1583" s="219"/>
      <c r="Q1583" s="219"/>
      <c r="R1583" s="219"/>
      <c r="S1583" s="219"/>
      <c r="T1583" s="219"/>
      <c r="U1583" s="220"/>
      <c r="AT1583" s="221" t="s">
        <v>221</v>
      </c>
      <c r="AU1583" s="221" t="s">
        <v>80</v>
      </c>
      <c r="AV1583" s="14" t="s">
        <v>80</v>
      </c>
      <c r="AW1583" s="14" t="s">
        <v>33</v>
      </c>
      <c r="AX1583" s="14" t="s">
        <v>71</v>
      </c>
      <c r="AY1583" s="221" t="s">
        <v>208</v>
      </c>
    </row>
    <row r="1584" spans="1:51" s="14" customFormat="1" ht="11.25">
      <c r="B1584" s="211"/>
      <c r="C1584" s="212"/>
      <c r="D1584" s="194" t="s">
        <v>221</v>
      </c>
      <c r="E1584" s="213" t="s">
        <v>18</v>
      </c>
      <c r="F1584" s="214" t="s">
        <v>2503</v>
      </c>
      <c r="G1584" s="212"/>
      <c r="H1584" s="215">
        <v>20.75</v>
      </c>
      <c r="I1584" s="216"/>
      <c r="J1584" s="212"/>
      <c r="K1584" s="212"/>
      <c r="L1584" s="217"/>
      <c r="M1584" s="218"/>
      <c r="N1584" s="219"/>
      <c r="O1584" s="219"/>
      <c r="P1584" s="219"/>
      <c r="Q1584" s="219"/>
      <c r="R1584" s="219"/>
      <c r="S1584" s="219"/>
      <c r="T1584" s="219"/>
      <c r="U1584" s="220"/>
      <c r="AT1584" s="221" t="s">
        <v>221</v>
      </c>
      <c r="AU1584" s="221" t="s">
        <v>80</v>
      </c>
      <c r="AV1584" s="14" t="s">
        <v>80</v>
      </c>
      <c r="AW1584" s="14" t="s">
        <v>33</v>
      </c>
      <c r="AX1584" s="14" t="s">
        <v>71</v>
      </c>
      <c r="AY1584" s="221" t="s">
        <v>208</v>
      </c>
    </row>
    <row r="1585" spans="2:51" s="14" customFormat="1" ht="11.25">
      <c r="B1585" s="211"/>
      <c r="C1585" s="212"/>
      <c r="D1585" s="194" t="s">
        <v>221</v>
      </c>
      <c r="E1585" s="213" t="s">
        <v>18</v>
      </c>
      <c r="F1585" s="214" t="s">
        <v>2504</v>
      </c>
      <c r="G1585" s="212"/>
      <c r="H1585" s="215">
        <v>26.9</v>
      </c>
      <c r="I1585" s="216"/>
      <c r="J1585" s="212"/>
      <c r="K1585" s="212"/>
      <c r="L1585" s="217"/>
      <c r="M1585" s="218"/>
      <c r="N1585" s="219"/>
      <c r="O1585" s="219"/>
      <c r="P1585" s="219"/>
      <c r="Q1585" s="219"/>
      <c r="R1585" s="219"/>
      <c r="S1585" s="219"/>
      <c r="T1585" s="219"/>
      <c r="U1585" s="220"/>
      <c r="AT1585" s="221" t="s">
        <v>221</v>
      </c>
      <c r="AU1585" s="221" t="s">
        <v>80</v>
      </c>
      <c r="AV1585" s="14" t="s">
        <v>80</v>
      </c>
      <c r="AW1585" s="14" t="s">
        <v>33</v>
      </c>
      <c r="AX1585" s="14" t="s">
        <v>71</v>
      </c>
      <c r="AY1585" s="221" t="s">
        <v>208</v>
      </c>
    </row>
    <row r="1586" spans="2:51" s="14" customFormat="1" ht="22.5">
      <c r="B1586" s="211"/>
      <c r="C1586" s="212"/>
      <c r="D1586" s="194" t="s">
        <v>221</v>
      </c>
      <c r="E1586" s="213" t="s">
        <v>18</v>
      </c>
      <c r="F1586" s="214" t="s">
        <v>2505</v>
      </c>
      <c r="G1586" s="212"/>
      <c r="H1586" s="215">
        <v>18.23</v>
      </c>
      <c r="I1586" s="216"/>
      <c r="J1586" s="212"/>
      <c r="K1586" s="212"/>
      <c r="L1586" s="217"/>
      <c r="M1586" s="218"/>
      <c r="N1586" s="219"/>
      <c r="O1586" s="219"/>
      <c r="P1586" s="219"/>
      <c r="Q1586" s="219"/>
      <c r="R1586" s="219"/>
      <c r="S1586" s="219"/>
      <c r="T1586" s="219"/>
      <c r="U1586" s="220"/>
      <c r="AT1586" s="221" t="s">
        <v>221</v>
      </c>
      <c r="AU1586" s="221" t="s">
        <v>80</v>
      </c>
      <c r="AV1586" s="14" t="s">
        <v>80</v>
      </c>
      <c r="AW1586" s="14" t="s">
        <v>33</v>
      </c>
      <c r="AX1586" s="14" t="s">
        <v>71</v>
      </c>
      <c r="AY1586" s="221" t="s">
        <v>208</v>
      </c>
    </row>
    <row r="1587" spans="2:51" s="14" customFormat="1" ht="11.25">
      <c r="B1587" s="211"/>
      <c r="C1587" s="212"/>
      <c r="D1587" s="194" t="s">
        <v>221</v>
      </c>
      <c r="E1587" s="213" t="s">
        <v>18</v>
      </c>
      <c r="F1587" s="214" t="s">
        <v>2506</v>
      </c>
      <c r="G1587" s="212"/>
      <c r="H1587" s="215">
        <v>15.22</v>
      </c>
      <c r="I1587" s="216"/>
      <c r="J1587" s="212"/>
      <c r="K1587" s="212"/>
      <c r="L1587" s="217"/>
      <c r="M1587" s="218"/>
      <c r="N1587" s="219"/>
      <c r="O1587" s="219"/>
      <c r="P1587" s="219"/>
      <c r="Q1587" s="219"/>
      <c r="R1587" s="219"/>
      <c r="S1587" s="219"/>
      <c r="T1587" s="219"/>
      <c r="U1587" s="220"/>
      <c r="AT1587" s="221" t="s">
        <v>221</v>
      </c>
      <c r="AU1587" s="221" t="s">
        <v>80</v>
      </c>
      <c r="AV1587" s="14" t="s">
        <v>80</v>
      </c>
      <c r="AW1587" s="14" t="s">
        <v>33</v>
      </c>
      <c r="AX1587" s="14" t="s">
        <v>71</v>
      </c>
      <c r="AY1587" s="221" t="s">
        <v>208</v>
      </c>
    </row>
    <row r="1588" spans="2:51" s="14" customFormat="1" ht="11.25">
      <c r="B1588" s="211"/>
      <c r="C1588" s="212"/>
      <c r="D1588" s="194" t="s">
        <v>221</v>
      </c>
      <c r="E1588" s="213" t="s">
        <v>18</v>
      </c>
      <c r="F1588" s="214" t="s">
        <v>2507</v>
      </c>
      <c r="G1588" s="212"/>
      <c r="H1588" s="215">
        <v>25.23</v>
      </c>
      <c r="I1588" s="216"/>
      <c r="J1588" s="212"/>
      <c r="K1588" s="212"/>
      <c r="L1588" s="217"/>
      <c r="M1588" s="218"/>
      <c r="N1588" s="219"/>
      <c r="O1588" s="219"/>
      <c r="P1588" s="219"/>
      <c r="Q1588" s="219"/>
      <c r="R1588" s="219"/>
      <c r="S1588" s="219"/>
      <c r="T1588" s="219"/>
      <c r="U1588" s="220"/>
      <c r="AT1588" s="221" t="s">
        <v>221</v>
      </c>
      <c r="AU1588" s="221" t="s">
        <v>80</v>
      </c>
      <c r="AV1588" s="14" t="s">
        <v>80</v>
      </c>
      <c r="AW1588" s="14" t="s">
        <v>33</v>
      </c>
      <c r="AX1588" s="14" t="s">
        <v>71</v>
      </c>
      <c r="AY1588" s="221" t="s">
        <v>208</v>
      </c>
    </row>
    <row r="1589" spans="2:51" s="13" customFormat="1" ht="11.25">
      <c r="B1589" s="201"/>
      <c r="C1589" s="202"/>
      <c r="D1589" s="194" t="s">
        <v>221</v>
      </c>
      <c r="E1589" s="203" t="s">
        <v>18</v>
      </c>
      <c r="F1589" s="204" t="s">
        <v>228</v>
      </c>
      <c r="G1589" s="202"/>
      <c r="H1589" s="203" t="s">
        <v>18</v>
      </c>
      <c r="I1589" s="205"/>
      <c r="J1589" s="202"/>
      <c r="K1589" s="202"/>
      <c r="L1589" s="206"/>
      <c r="M1589" s="207"/>
      <c r="N1589" s="208"/>
      <c r="O1589" s="208"/>
      <c r="P1589" s="208"/>
      <c r="Q1589" s="208"/>
      <c r="R1589" s="208"/>
      <c r="S1589" s="208"/>
      <c r="T1589" s="208"/>
      <c r="U1589" s="209"/>
      <c r="AT1589" s="210" t="s">
        <v>221</v>
      </c>
      <c r="AU1589" s="210" t="s">
        <v>80</v>
      </c>
      <c r="AV1589" s="13" t="s">
        <v>76</v>
      </c>
      <c r="AW1589" s="13" t="s">
        <v>33</v>
      </c>
      <c r="AX1589" s="13" t="s">
        <v>71</v>
      </c>
      <c r="AY1589" s="210" t="s">
        <v>208</v>
      </c>
    </row>
    <row r="1590" spans="2:51" s="14" customFormat="1" ht="22.5">
      <c r="B1590" s="211"/>
      <c r="C1590" s="212"/>
      <c r="D1590" s="194" t="s">
        <v>221</v>
      </c>
      <c r="E1590" s="213" t="s">
        <v>18</v>
      </c>
      <c r="F1590" s="214" t="s">
        <v>2508</v>
      </c>
      <c r="G1590" s="212"/>
      <c r="H1590" s="215">
        <v>24.52</v>
      </c>
      <c r="I1590" s="216"/>
      <c r="J1590" s="212"/>
      <c r="K1590" s="212"/>
      <c r="L1590" s="217"/>
      <c r="M1590" s="218"/>
      <c r="N1590" s="219"/>
      <c r="O1590" s="219"/>
      <c r="P1590" s="219"/>
      <c r="Q1590" s="219"/>
      <c r="R1590" s="219"/>
      <c r="S1590" s="219"/>
      <c r="T1590" s="219"/>
      <c r="U1590" s="220"/>
      <c r="AT1590" s="221" t="s">
        <v>221</v>
      </c>
      <c r="AU1590" s="221" t="s">
        <v>80</v>
      </c>
      <c r="AV1590" s="14" t="s">
        <v>80</v>
      </c>
      <c r="AW1590" s="14" t="s">
        <v>33</v>
      </c>
      <c r="AX1590" s="14" t="s">
        <v>71</v>
      </c>
      <c r="AY1590" s="221" t="s">
        <v>208</v>
      </c>
    </row>
    <row r="1591" spans="2:51" s="13" customFormat="1" ht="11.25">
      <c r="B1591" s="201"/>
      <c r="C1591" s="202"/>
      <c r="D1591" s="194" t="s">
        <v>221</v>
      </c>
      <c r="E1591" s="203" t="s">
        <v>18</v>
      </c>
      <c r="F1591" s="204" t="s">
        <v>846</v>
      </c>
      <c r="G1591" s="202"/>
      <c r="H1591" s="203" t="s">
        <v>18</v>
      </c>
      <c r="I1591" s="205"/>
      <c r="J1591" s="202"/>
      <c r="K1591" s="202"/>
      <c r="L1591" s="206"/>
      <c r="M1591" s="207"/>
      <c r="N1591" s="208"/>
      <c r="O1591" s="208"/>
      <c r="P1591" s="208"/>
      <c r="Q1591" s="208"/>
      <c r="R1591" s="208"/>
      <c r="S1591" s="208"/>
      <c r="T1591" s="208"/>
      <c r="U1591" s="209"/>
      <c r="AT1591" s="210" t="s">
        <v>221</v>
      </c>
      <c r="AU1591" s="210" t="s">
        <v>80</v>
      </c>
      <c r="AV1591" s="13" t="s">
        <v>76</v>
      </c>
      <c r="AW1591" s="13" t="s">
        <v>33</v>
      </c>
      <c r="AX1591" s="13" t="s">
        <v>71</v>
      </c>
      <c r="AY1591" s="210" t="s">
        <v>208</v>
      </c>
    </row>
    <row r="1592" spans="2:51" s="14" customFormat="1" ht="11.25">
      <c r="B1592" s="211"/>
      <c r="C1592" s="212"/>
      <c r="D1592" s="194" t="s">
        <v>221</v>
      </c>
      <c r="E1592" s="213" t="s">
        <v>18</v>
      </c>
      <c r="F1592" s="214" t="s">
        <v>2509</v>
      </c>
      <c r="G1592" s="212"/>
      <c r="H1592" s="215">
        <v>28.59</v>
      </c>
      <c r="I1592" s="216"/>
      <c r="J1592" s="212"/>
      <c r="K1592" s="212"/>
      <c r="L1592" s="217"/>
      <c r="M1592" s="218"/>
      <c r="N1592" s="219"/>
      <c r="O1592" s="219"/>
      <c r="P1592" s="219"/>
      <c r="Q1592" s="219"/>
      <c r="R1592" s="219"/>
      <c r="S1592" s="219"/>
      <c r="T1592" s="219"/>
      <c r="U1592" s="220"/>
      <c r="AT1592" s="221" t="s">
        <v>221</v>
      </c>
      <c r="AU1592" s="221" t="s">
        <v>80</v>
      </c>
      <c r="AV1592" s="14" t="s">
        <v>80</v>
      </c>
      <c r="AW1592" s="14" t="s">
        <v>33</v>
      </c>
      <c r="AX1592" s="14" t="s">
        <v>71</v>
      </c>
      <c r="AY1592" s="221" t="s">
        <v>208</v>
      </c>
    </row>
    <row r="1593" spans="2:51" s="13" customFormat="1" ht="11.25">
      <c r="B1593" s="201"/>
      <c r="C1593" s="202"/>
      <c r="D1593" s="194" t="s">
        <v>221</v>
      </c>
      <c r="E1593" s="203" t="s">
        <v>18</v>
      </c>
      <c r="F1593" s="204" t="s">
        <v>2510</v>
      </c>
      <c r="G1593" s="202"/>
      <c r="H1593" s="203" t="s">
        <v>18</v>
      </c>
      <c r="I1593" s="205"/>
      <c r="J1593" s="202"/>
      <c r="K1593" s="202"/>
      <c r="L1593" s="206"/>
      <c r="M1593" s="207"/>
      <c r="N1593" s="208"/>
      <c r="O1593" s="208"/>
      <c r="P1593" s="208"/>
      <c r="Q1593" s="208"/>
      <c r="R1593" s="208"/>
      <c r="S1593" s="208"/>
      <c r="T1593" s="208"/>
      <c r="U1593" s="209"/>
      <c r="AT1593" s="210" t="s">
        <v>221</v>
      </c>
      <c r="AU1593" s="210" t="s">
        <v>80</v>
      </c>
      <c r="AV1593" s="13" t="s">
        <v>76</v>
      </c>
      <c r="AW1593" s="13" t="s">
        <v>33</v>
      </c>
      <c r="AX1593" s="13" t="s">
        <v>71</v>
      </c>
      <c r="AY1593" s="210" t="s">
        <v>208</v>
      </c>
    </row>
    <row r="1594" spans="2:51" s="14" customFormat="1" ht="11.25">
      <c r="B1594" s="211"/>
      <c r="C1594" s="212"/>
      <c r="D1594" s="194" t="s">
        <v>221</v>
      </c>
      <c r="E1594" s="213" t="s">
        <v>18</v>
      </c>
      <c r="F1594" s="214" t="s">
        <v>2511</v>
      </c>
      <c r="G1594" s="212"/>
      <c r="H1594" s="215">
        <v>30.18</v>
      </c>
      <c r="I1594" s="216"/>
      <c r="J1594" s="212"/>
      <c r="K1594" s="212"/>
      <c r="L1594" s="217"/>
      <c r="M1594" s="218"/>
      <c r="N1594" s="219"/>
      <c r="O1594" s="219"/>
      <c r="P1594" s="219"/>
      <c r="Q1594" s="219"/>
      <c r="R1594" s="219"/>
      <c r="S1594" s="219"/>
      <c r="T1594" s="219"/>
      <c r="U1594" s="220"/>
      <c r="AT1594" s="221" t="s">
        <v>221</v>
      </c>
      <c r="AU1594" s="221" t="s">
        <v>80</v>
      </c>
      <c r="AV1594" s="14" t="s">
        <v>80</v>
      </c>
      <c r="AW1594" s="14" t="s">
        <v>33</v>
      </c>
      <c r="AX1594" s="14" t="s">
        <v>71</v>
      </c>
      <c r="AY1594" s="221" t="s">
        <v>208</v>
      </c>
    </row>
    <row r="1595" spans="2:51" s="14" customFormat="1" ht="11.25">
      <c r="B1595" s="211"/>
      <c r="C1595" s="212"/>
      <c r="D1595" s="194" t="s">
        <v>221</v>
      </c>
      <c r="E1595" s="213" t="s">
        <v>18</v>
      </c>
      <c r="F1595" s="214" t="s">
        <v>2512</v>
      </c>
      <c r="G1595" s="212"/>
      <c r="H1595" s="215">
        <v>18.91</v>
      </c>
      <c r="I1595" s="216"/>
      <c r="J1595" s="212"/>
      <c r="K1595" s="212"/>
      <c r="L1595" s="217"/>
      <c r="M1595" s="218"/>
      <c r="N1595" s="219"/>
      <c r="O1595" s="219"/>
      <c r="P1595" s="219"/>
      <c r="Q1595" s="219"/>
      <c r="R1595" s="219"/>
      <c r="S1595" s="219"/>
      <c r="T1595" s="219"/>
      <c r="U1595" s="220"/>
      <c r="AT1595" s="221" t="s">
        <v>221</v>
      </c>
      <c r="AU1595" s="221" t="s">
        <v>80</v>
      </c>
      <c r="AV1595" s="14" t="s">
        <v>80</v>
      </c>
      <c r="AW1595" s="14" t="s">
        <v>33</v>
      </c>
      <c r="AX1595" s="14" t="s">
        <v>71</v>
      </c>
      <c r="AY1595" s="221" t="s">
        <v>208</v>
      </c>
    </row>
    <row r="1596" spans="2:51" s="13" customFormat="1" ht="11.25">
      <c r="B1596" s="201"/>
      <c r="C1596" s="202"/>
      <c r="D1596" s="194" t="s">
        <v>221</v>
      </c>
      <c r="E1596" s="203" t="s">
        <v>18</v>
      </c>
      <c r="F1596" s="204" t="s">
        <v>523</v>
      </c>
      <c r="G1596" s="202"/>
      <c r="H1596" s="203" t="s">
        <v>18</v>
      </c>
      <c r="I1596" s="205"/>
      <c r="J1596" s="202"/>
      <c r="K1596" s="202"/>
      <c r="L1596" s="206"/>
      <c r="M1596" s="207"/>
      <c r="N1596" s="208"/>
      <c r="O1596" s="208"/>
      <c r="P1596" s="208"/>
      <c r="Q1596" s="208"/>
      <c r="R1596" s="208"/>
      <c r="S1596" s="208"/>
      <c r="T1596" s="208"/>
      <c r="U1596" s="209"/>
      <c r="AT1596" s="210" t="s">
        <v>221</v>
      </c>
      <c r="AU1596" s="210" t="s">
        <v>80</v>
      </c>
      <c r="AV1596" s="13" t="s">
        <v>76</v>
      </c>
      <c r="AW1596" s="13" t="s">
        <v>33</v>
      </c>
      <c r="AX1596" s="13" t="s">
        <v>71</v>
      </c>
      <c r="AY1596" s="210" t="s">
        <v>208</v>
      </c>
    </row>
    <row r="1597" spans="2:51" s="14" customFormat="1" ht="11.25">
      <c r="B1597" s="211"/>
      <c r="C1597" s="212"/>
      <c r="D1597" s="194" t="s">
        <v>221</v>
      </c>
      <c r="E1597" s="213" t="s">
        <v>18</v>
      </c>
      <c r="F1597" s="214" t="s">
        <v>2513</v>
      </c>
      <c r="G1597" s="212"/>
      <c r="H1597" s="215">
        <v>14.1</v>
      </c>
      <c r="I1597" s="216"/>
      <c r="J1597" s="212"/>
      <c r="K1597" s="212"/>
      <c r="L1597" s="217"/>
      <c r="M1597" s="218"/>
      <c r="N1597" s="219"/>
      <c r="O1597" s="219"/>
      <c r="P1597" s="219"/>
      <c r="Q1597" s="219"/>
      <c r="R1597" s="219"/>
      <c r="S1597" s="219"/>
      <c r="T1597" s="219"/>
      <c r="U1597" s="220"/>
      <c r="AT1597" s="221" t="s">
        <v>221</v>
      </c>
      <c r="AU1597" s="221" t="s">
        <v>80</v>
      </c>
      <c r="AV1597" s="14" t="s">
        <v>80</v>
      </c>
      <c r="AW1597" s="14" t="s">
        <v>33</v>
      </c>
      <c r="AX1597" s="14" t="s">
        <v>71</v>
      </c>
      <c r="AY1597" s="221" t="s">
        <v>208</v>
      </c>
    </row>
    <row r="1598" spans="2:51" s="13" customFormat="1" ht="11.25">
      <c r="B1598" s="201"/>
      <c r="C1598" s="202"/>
      <c r="D1598" s="194" t="s">
        <v>221</v>
      </c>
      <c r="E1598" s="203" t="s">
        <v>18</v>
      </c>
      <c r="F1598" s="204" t="s">
        <v>525</v>
      </c>
      <c r="G1598" s="202"/>
      <c r="H1598" s="203" t="s">
        <v>18</v>
      </c>
      <c r="I1598" s="205"/>
      <c r="J1598" s="202"/>
      <c r="K1598" s="202"/>
      <c r="L1598" s="206"/>
      <c r="M1598" s="207"/>
      <c r="N1598" s="208"/>
      <c r="O1598" s="208"/>
      <c r="P1598" s="208"/>
      <c r="Q1598" s="208"/>
      <c r="R1598" s="208"/>
      <c r="S1598" s="208"/>
      <c r="T1598" s="208"/>
      <c r="U1598" s="209"/>
      <c r="AT1598" s="210" t="s">
        <v>221</v>
      </c>
      <c r="AU1598" s="210" t="s">
        <v>80</v>
      </c>
      <c r="AV1598" s="13" t="s">
        <v>76</v>
      </c>
      <c r="AW1598" s="13" t="s">
        <v>33</v>
      </c>
      <c r="AX1598" s="13" t="s">
        <v>71</v>
      </c>
      <c r="AY1598" s="210" t="s">
        <v>208</v>
      </c>
    </row>
    <row r="1599" spans="2:51" s="14" customFormat="1" ht="11.25">
      <c r="B1599" s="211"/>
      <c r="C1599" s="212"/>
      <c r="D1599" s="194" t="s">
        <v>221</v>
      </c>
      <c r="E1599" s="213" t="s">
        <v>18</v>
      </c>
      <c r="F1599" s="214" t="s">
        <v>2514</v>
      </c>
      <c r="G1599" s="212"/>
      <c r="H1599" s="215">
        <v>8.76</v>
      </c>
      <c r="I1599" s="216"/>
      <c r="J1599" s="212"/>
      <c r="K1599" s="212"/>
      <c r="L1599" s="217"/>
      <c r="M1599" s="218"/>
      <c r="N1599" s="219"/>
      <c r="O1599" s="219"/>
      <c r="P1599" s="219"/>
      <c r="Q1599" s="219"/>
      <c r="R1599" s="219"/>
      <c r="S1599" s="219"/>
      <c r="T1599" s="219"/>
      <c r="U1599" s="220"/>
      <c r="AT1599" s="221" t="s">
        <v>221</v>
      </c>
      <c r="AU1599" s="221" t="s">
        <v>80</v>
      </c>
      <c r="AV1599" s="14" t="s">
        <v>80</v>
      </c>
      <c r="AW1599" s="14" t="s">
        <v>33</v>
      </c>
      <c r="AX1599" s="14" t="s">
        <v>71</v>
      </c>
      <c r="AY1599" s="221" t="s">
        <v>208</v>
      </c>
    </row>
    <row r="1600" spans="2:51" s="13" customFormat="1" ht="11.25">
      <c r="B1600" s="201"/>
      <c r="C1600" s="202"/>
      <c r="D1600" s="194" t="s">
        <v>221</v>
      </c>
      <c r="E1600" s="203" t="s">
        <v>18</v>
      </c>
      <c r="F1600" s="204" t="s">
        <v>235</v>
      </c>
      <c r="G1600" s="202"/>
      <c r="H1600" s="203" t="s">
        <v>18</v>
      </c>
      <c r="I1600" s="205"/>
      <c r="J1600" s="202"/>
      <c r="K1600" s="202"/>
      <c r="L1600" s="206"/>
      <c r="M1600" s="207"/>
      <c r="N1600" s="208"/>
      <c r="O1600" s="208"/>
      <c r="P1600" s="208"/>
      <c r="Q1600" s="208"/>
      <c r="R1600" s="208"/>
      <c r="S1600" s="208"/>
      <c r="T1600" s="208"/>
      <c r="U1600" s="209"/>
      <c r="AT1600" s="210" t="s">
        <v>221</v>
      </c>
      <c r="AU1600" s="210" t="s">
        <v>80</v>
      </c>
      <c r="AV1600" s="13" t="s">
        <v>76</v>
      </c>
      <c r="AW1600" s="13" t="s">
        <v>33</v>
      </c>
      <c r="AX1600" s="13" t="s">
        <v>71</v>
      </c>
      <c r="AY1600" s="210" t="s">
        <v>208</v>
      </c>
    </row>
    <row r="1601" spans="1:65" s="14" customFormat="1" ht="11.25">
      <c r="B1601" s="211"/>
      <c r="C1601" s="212"/>
      <c r="D1601" s="194" t="s">
        <v>221</v>
      </c>
      <c r="E1601" s="213" t="s">
        <v>18</v>
      </c>
      <c r="F1601" s="214" t="s">
        <v>2515</v>
      </c>
      <c r="G1601" s="212"/>
      <c r="H1601" s="215">
        <v>30.02</v>
      </c>
      <c r="I1601" s="216"/>
      <c r="J1601" s="212"/>
      <c r="K1601" s="212"/>
      <c r="L1601" s="217"/>
      <c r="M1601" s="218"/>
      <c r="N1601" s="219"/>
      <c r="O1601" s="219"/>
      <c r="P1601" s="219"/>
      <c r="Q1601" s="219"/>
      <c r="R1601" s="219"/>
      <c r="S1601" s="219"/>
      <c r="T1601" s="219"/>
      <c r="U1601" s="220"/>
      <c r="AT1601" s="221" t="s">
        <v>221</v>
      </c>
      <c r="AU1601" s="221" t="s">
        <v>80</v>
      </c>
      <c r="AV1601" s="14" t="s">
        <v>80</v>
      </c>
      <c r="AW1601" s="14" t="s">
        <v>33</v>
      </c>
      <c r="AX1601" s="14" t="s">
        <v>71</v>
      </c>
      <c r="AY1601" s="221" t="s">
        <v>208</v>
      </c>
    </row>
    <row r="1602" spans="1:65" s="13" customFormat="1" ht="11.25">
      <c r="B1602" s="201"/>
      <c r="C1602" s="202"/>
      <c r="D1602" s="194" t="s">
        <v>221</v>
      </c>
      <c r="E1602" s="203" t="s">
        <v>18</v>
      </c>
      <c r="F1602" s="204" t="s">
        <v>2516</v>
      </c>
      <c r="G1602" s="202"/>
      <c r="H1602" s="203" t="s">
        <v>18</v>
      </c>
      <c r="I1602" s="205"/>
      <c r="J1602" s="202"/>
      <c r="K1602" s="202"/>
      <c r="L1602" s="206"/>
      <c r="M1602" s="207"/>
      <c r="N1602" s="208"/>
      <c r="O1602" s="208"/>
      <c r="P1602" s="208"/>
      <c r="Q1602" s="208"/>
      <c r="R1602" s="208"/>
      <c r="S1602" s="208"/>
      <c r="T1602" s="208"/>
      <c r="U1602" s="209"/>
      <c r="AT1602" s="210" t="s">
        <v>221</v>
      </c>
      <c r="AU1602" s="210" t="s">
        <v>80</v>
      </c>
      <c r="AV1602" s="13" t="s">
        <v>76</v>
      </c>
      <c r="AW1602" s="13" t="s">
        <v>33</v>
      </c>
      <c r="AX1602" s="13" t="s">
        <v>71</v>
      </c>
      <c r="AY1602" s="210" t="s">
        <v>208</v>
      </c>
    </row>
    <row r="1603" spans="1:65" s="14" customFormat="1" ht="22.5">
      <c r="B1603" s="211"/>
      <c r="C1603" s="212"/>
      <c r="D1603" s="194" t="s">
        <v>221</v>
      </c>
      <c r="E1603" s="213" t="s">
        <v>18</v>
      </c>
      <c r="F1603" s="214" t="s">
        <v>2517</v>
      </c>
      <c r="G1603" s="212"/>
      <c r="H1603" s="215">
        <v>75.37</v>
      </c>
      <c r="I1603" s="216"/>
      <c r="J1603" s="212"/>
      <c r="K1603" s="212"/>
      <c r="L1603" s="217"/>
      <c r="M1603" s="218"/>
      <c r="N1603" s="219"/>
      <c r="O1603" s="219"/>
      <c r="P1603" s="219"/>
      <c r="Q1603" s="219"/>
      <c r="R1603" s="219"/>
      <c r="S1603" s="219"/>
      <c r="T1603" s="219"/>
      <c r="U1603" s="220"/>
      <c r="AT1603" s="221" t="s">
        <v>221</v>
      </c>
      <c r="AU1603" s="221" t="s">
        <v>80</v>
      </c>
      <c r="AV1603" s="14" t="s">
        <v>80</v>
      </c>
      <c r="AW1603" s="14" t="s">
        <v>33</v>
      </c>
      <c r="AX1603" s="14" t="s">
        <v>71</v>
      </c>
      <c r="AY1603" s="221" t="s">
        <v>208</v>
      </c>
    </row>
    <row r="1604" spans="1:65" s="14" customFormat="1" ht="11.25">
      <c r="B1604" s="211"/>
      <c r="C1604" s="212"/>
      <c r="D1604" s="194" t="s">
        <v>221</v>
      </c>
      <c r="E1604" s="213" t="s">
        <v>18</v>
      </c>
      <c r="F1604" s="214" t="s">
        <v>2518</v>
      </c>
      <c r="G1604" s="212"/>
      <c r="H1604" s="215">
        <v>13.31</v>
      </c>
      <c r="I1604" s="216"/>
      <c r="J1604" s="212"/>
      <c r="K1604" s="212"/>
      <c r="L1604" s="217"/>
      <c r="M1604" s="218"/>
      <c r="N1604" s="219"/>
      <c r="O1604" s="219"/>
      <c r="P1604" s="219"/>
      <c r="Q1604" s="219"/>
      <c r="R1604" s="219"/>
      <c r="S1604" s="219"/>
      <c r="T1604" s="219"/>
      <c r="U1604" s="220"/>
      <c r="AT1604" s="221" t="s">
        <v>221</v>
      </c>
      <c r="AU1604" s="221" t="s">
        <v>80</v>
      </c>
      <c r="AV1604" s="14" t="s">
        <v>80</v>
      </c>
      <c r="AW1604" s="14" t="s">
        <v>33</v>
      </c>
      <c r="AX1604" s="14" t="s">
        <v>71</v>
      </c>
      <c r="AY1604" s="221" t="s">
        <v>208</v>
      </c>
    </row>
    <row r="1605" spans="1:65" s="13" customFormat="1" ht="11.25">
      <c r="B1605" s="201"/>
      <c r="C1605" s="202"/>
      <c r="D1605" s="194" t="s">
        <v>221</v>
      </c>
      <c r="E1605" s="203" t="s">
        <v>18</v>
      </c>
      <c r="F1605" s="204" t="s">
        <v>2519</v>
      </c>
      <c r="G1605" s="202"/>
      <c r="H1605" s="203" t="s">
        <v>18</v>
      </c>
      <c r="I1605" s="205"/>
      <c r="J1605" s="202"/>
      <c r="K1605" s="202"/>
      <c r="L1605" s="206"/>
      <c r="M1605" s="207"/>
      <c r="N1605" s="208"/>
      <c r="O1605" s="208"/>
      <c r="P1605" s="208"/>
      <c r="Q1605" s="208"/>
      <c r="R1605" s="208"/>
      <c r="S1605" s="208"/>
      <c r="T1605" s="208"/>
      <c r="U1605" s="209"/>
      <c r="AT1605" s="210" t="s">
        <v>221</v>
      </c>
      <c r="AU1605" s="210" t="s">
        <v>80</v>
      </c>
      <c r="AV1605" s="13" t="s">
        <v>76</v>
      </c>
      <c r="AW1605" s="13" t="s">
        <v>33</v>
      </c>
      <c r="AX1605" s="13" t="s">
        <v>71</v>
      </c>
      <c r="AY1605" s="210" t="s">
        <v>208</v>
      </c>
    </row>
    <row r="1606" spans="1:65" s="14" customFormat="1" ht="11.25">
      <c r="B1606" s="211"/>
      <c r="C1606" s="212"/>
      <c r="D1606" s="194" t="s">
        <v>221</v>
      </c>
      <c r="E1606" s="213" t="s">
        <v>18</v>
      </c>
      <c r="F1606" s="214" t="s">
        <v>2520</v>
      </c>
      <c r="G1606" s="212"/>
      <c r="H1606" s="215">
        <v>24.58</v>
      </c>
      <c r="I1606" s="216"/>
      <c r="J1606" s="212"/>
      <c r="K1606" s="212"/>
      <c r="L1606" s="217"/>
      <c r="M1606" s="218"/>
      <c r="N1606" s="219"/>
      <c r="O1606" s="219"/>
      <c r="P1606" s="219"/>
      <c r="Q1606" s="219"/>
      <c r="R1606" s="219"/>
      <c r="S1606" s="219"/>
      <c r="T1606" s="219"/>
      <c r="U1606" s="220"/>
      <c r="AT1606" s="221" t="s">
        <v>221</v>
      </c>
      <c r="AU1606" s="221" t="s">
        <v>80</v>
      </c>
      <c r="AV1606" s="14" t="s">
        <v>80</v>
      </c>
      <c r="AW1606" s="14" t="s">
        <v>33</v>
      </c>
      <c r="AX1606" s="14" t="s">
        <v>71</v>
      </c>
      <c r="AY1606" s="221" t="s">
        <v>208</v>
      </c>
    </row>
    <row r="1607" spans="1:65" s="14" customFormat="1" ht="11.25">
      <c r="B1607" s="211"/>
      <c r="C1607" s="212"/>
      <c r="D1607" s="194" t="s">
        <v>221</v>
      </c>
      <c r="E1607" s="213" t="s">
        <v>18</v>
      </c>
      <c r="F1607" s="214" t="s">
        <v>2521</v>
      </c>
      <c r="G1607" s="212"/>
      <c r="H1607" s="215">
        <v>19.88</v>
      </c>
      <c r="I1607" s="216"/>
      <c r="J1607" s="212"/>
      <c r="K1607" s="212"/>
      <c r="L1607" s="217"/>
      <c r="M1607" s="218"/>
      <c r="N1607" s="219"/>
      <c r="O1607" s="219"/>
      <c r="P1607" s="219"/>
      <c r="Q1607" s="219"/>
      <c r="R1607" s="219"/>
      <c r="S1607" s="219"/>
      <c r="T1607" s="219"/>
      <c r="U1607" s="220"/>
      <c r="AT1607" s="221" t="s">
        <v>221</v>
      </c>
      <c r="AU1607" s="221" t="s">
        <v>80</v>
      </c>
      <c r="AV1607" s="14" t="s">
        <v>80</v>
      </c>
      <c r="AW1607" s="14" t="s">
        <v>33</v>
      </c>
      <c r="AX1607" s="14" t="s">
        <v>71</v>
      </c>
      <c r="AY1607" s="221" t="s">
        <v>208</v>
      </c>
    </row>
    <row r="1608" spans="1:65" s="14" customFormat="1" ht="11.25">
      <c r="B1608" s="211"/>
      <c r="C1608" s="212"/>
      <c r="D1608" s="194" t="s">
        <v>221</v>
      </c>
      <c r="E1608" s="213" t="s">
        <v>18</v>
      </c>
      <c r="F1608" s="214" t="s">
        <v>2522</v>
      </c>
      <c r="G1608" s="212"/>
      <c r="H1608" s="215">
        <v>24.26</v>
      </c>
      <c r="I1608" s="216"/>
      <c r="J1608" s="212"/>
      <c r="K1608" s="212"/>
      <c r="L1608" s="217"/>
      <c r="M1608" s="218"/>
      <c r="N1608" s="219"/>
      <c r="O1608" s="219"/>
      <c r="P1608" s="219"/>
      <c r="Q1608" s="219"/>
      <c r="R1608" s="219"/>
      <c r="S1608" s="219"/>
      <c r="T1608" s="219"/>
      <c r="U1608" s="220"/>
      <c r="AT1608" s="221" t="s">
        <v>221</v>
      </c>
      <c r="AU1608" s="221" t="s">
        <v>80</v>
      </c>
      <c r="AV1608" s="14" t="s">
        <v>80</v>
      </c>
      <c r="AW1608" s="14" t="s">
        <v>33</v>
      </c>
      <c r="AX1608" s="14" t="s">
        <v>71</v>
      </c>
      <c r="AY1608" s="221" t="s">
        <v>208</v>
      </c>
    </row>
    <row r="1609" spans="1:65" s="14" customFormat="1" ht="11.25">
      <c r="B1609" s="211"/>
      <c r="C1609" s="212"/>
      <c r="D1609" s="194" t="s">
        <v>221</v>
      </c>
      <c r="E1609" s="213" t="s">
        <v>18</v>
      </c>
      <c r="F1609" s="214" t="s">
        <v>2523</v>
      </c>
      <c r="G1609" s="212"/>
      <c r="H1609" s="215">
        <v>24.46</v>
      </c>
      <c r="I1609" s="216"/>
      <c r="J1609" s="212"/>
      <c r="K1609" s="212"/>
      <c r="L1609" s="217"/>
      <c r="M1609" s="218"/>
      <c r="N1609" s="219"/>
      <c r="O1609" s="219"/>
      <c r="P1609" s="219"/>
      <c r="Q1609" s="219"/>
      <c r="R1609" s="219"/>
      <c r="S1609" s="219"/>
      <c r="T1609" s="219"/>
      <c r="U1609" s="220"/>
      <c r="AT1609" s="221" t="s">
        <v>221</v>
      </c>
      <c r="AU1609" s="221" t="s">
        <v>80</v>
      </c>
      <c r="AV1609" s="14" t="s">
        <v>80</v>
      </c>
      <c r="AW1609" s="14" t="s">
        <v>33</v>
      </c>
      <c r="AX1609" s="14" t="s">
        <v>71</v>
      </c>
      <c r="AY1609" s="221" t="s">
        <v>208</v>
      </c>
    </row>
    <row r="1610" spans="1:65" s="13" customFormat="1" ht="11.25">
      <c r="B1610" s="201"/>
      <c r="C1610" s="202"/>
      <c r="D1610" s="194" t="s">
        <v>221</v>
      </c>
      <c r="E1610" s="203" t="s">
        <v>18</v>
      </c>
      <c r="F1610" s="204" t="s">
        <v>1635</v>
      </c>
      <c r="G1610" s="202"/>
      <c r="H1610" s="203" t="s">
        <v>18</v>
      </c>
      <c r="I1610" s="205"/>
      <c r="J1610" s="202"/>
      <c r="K1610" s="202"/>
      <c r="L1610" s="206"/>
      <c r="M1610" s="207"/>
      <c r="N1610" s="208"/>
      <c r="O1610" s="208"/>
      <c r="P1610" s="208"/>
      <c r="Q1610" s="208"/>
      <c r="R1610" s="208"/>
      <c r="S1610" s="208"/>
      <c r="T1610" s="208"/>
      <c r="U1610" s="209"/>
      <c r="AT1610" s="210" t="s">
        <v>221</v>
      </c>
      <c r="AU1610" s="210" t="s">
        <v>80</v>
      </c>
      <c r="AV1610" s="13" t="s">
        <v>76</v>
      </c>
      <c r="AW1610" s="13" t="s">
        <v>33</v>
      </c>
      <c r="AX1610" s="13" t="s">
        <v>71</v>
      </c>
      <c r="AY1610" s="210" t="s">
        <v>208</v>
      </c>
    </row>
    <row r="1611" spans="1:65" s="14" customFormat="1" ht="22.5">
      <c r="B1611" s="211"/>
      <c r="C1611" s="212"/>
      <c r="D1611" s="194" t="s">
        <v>221</v>
      </c>
      <c r="E1611" s="213" t="s">
        <v>18</v>
      </c>
      <c r="F1611" s="214" t="s">
        <v>2524</v>
      </c>
      <c r="G1611" s="212"/>
      <c r="H1611" s="215">
        <v>54.91</v>
      </c>
      <c r="I1611" s="216"/>
      <c r="J1611" s="212"/>
      <c r="K1611" s="212"/>
      <c r="L1611" s="217"/>
      <c r="M1611" s="218"/>
      <c r="N1611" s="219"/>
      <c r="O1611" s="219"/>
      <c r="P1611" s="219"/>
      <c r="Q1611" s="219"/>
      <c r="R1611" s="219"/>
      <c r="S1611" s="219"/>
      <c r="T1611" s="219"/>
      <c r="U1611" s="220"/>
      <c r="AT1611" s="221" t="s">
        <v>221</v>
      </c>
      <c r="AU1611" s="221" t="s">
        <v>80</v>
      </c>
      <c r="AV1611" s="14" t="s">
        <v>80</v>
      </c>
      <c r="AW1611" s="14" t="s">
        <v>33</v>
      </c>
      <c r="AX1611" s="14" t="s">
        <v>71</v>
      </c>
      <c r="AY1611" s="221" t="s">
        <v>208</v>
      </c>
    </row>
    <row r="1612" spans="1:65" s="13" customFormat="1" ht="11.25">
      <c r="B1612" s="201"/>
      <c r="C1612" s="202"/>
      <c r="D1612" s="194" t="s">
        <v>221</v>
      </c>
      <c r="E1612" s="203" t="s">
        <v>18</v>
      </c>
      <c r="F1612" s="204" t="s">
        <v>239</v>
      </c>
      <c r="G1612" s="202"/>
      <c r="H1612" s="203" t="s">
        <v>18</v>
      </c>
      <c r="I1612" s="205"/>
      <c r="J1612" s="202"/>
      <c r="K1612" s="202"/>
      <c r="L1612" s="206"/>
      <c r="M1612" s="207"/>
      <c r="N1612" s="208"/>
      <c r="O1612" s="208"/>
      <c r="P1612" s="208"/>
      <c r="Q1612" s="208"/>
      <c r="R1612" s="208"/>
      <c r="S1612" s="208"/>
      <c r="T1612" s="208"/>
      <c r="U1612" s="209"/>
      <c r="AT1612" s="210" t="s">
        <v>221</v>
      </c>
      <c r="AU1612" s="210" t="s">
        <v>80</v>
      </c>
      <c r="AV1612" s="13" t="s">
        <v>76</v>
      </c>
      <c r="AW1612" s="13" t="s">
        <v>33</v>
      </c>
      <c r="AX1612" s="13" t="s">
        <v>71</v>
      </c>
      <c r="AY1612" s="210" t="s">
        <v>208</v>
      </c>
    </row>
    <row r="1613" spans="1:65" s="14" customFormat="1" ht="22.5">
      <c r="B1613" s="211"/>
      <c r="C1613" s="212"/>
      <c r="D1613" s="194" t="s">
        <v>221</v>
      </c>
      <c r="E1613" s="213" t="s">
        <v>18</v>
      </c>
      <c r="F1613" s="214" t="s">
        <v>2525</v>
      </c>
      <c r="G1613" s="212"/>
      <c r="H1613" s="215">
        <v>41.9</v>
      </c>
      <c r="I1613" s="216"/>
      <c r="J1613" s="212"/>
      <c r="K1613" s="212"/>
      <c r="L1613" s="217"/>
      <c r="M1613" s="218"/>
      <c r="N1613" s="219"/>
      <c r="O1613" s="219"/>
      <c r="P1613" s="219"/>
      <c r="Q1613" s="219"/>
      <c r="R1613" s="219"/>
      <c r="S1613" s="219"/>
      <c r="T1613" s="219"/>
      <c r="U1613" s="220"/>
      <c r="AT1613" s="221" t="s">
        <v>221</v>
      </c>
      <c r="AU1613" s="221" t="s">
        <v>80</v>
      </c>
      <c r="AV1613" s="14" t="s">
        <v>80</v>
      </c>
      <c r="AW1613" s="14" t="s">
        <v>33</v>
      </c>
      <c r="AX1613" s="14" t="s">
        <v>71</v>
      </c>
      <c r="AY1613" s="221" t="s">
        <v>208</v>
      </c>
    </row>
    <row r="1614" spans="1:65" s="16" customFormat="1" ht="11.25">
      <c r="B1614" s="233"/>
      <c r="C1614" s="234"/>
      <c r="D1614" s="194" t="s">
        <v>221</v>
      </c>
      <c r="E1614" s="235" t="s">
        <v>18</v>
      </c>
      <c r="F1614" s="236" t="s">
        <v>247</v>
      </c>
      <c r="G1614" s="234"/>
      <c r="H1614" s="237">
        <v>791.69</v>
      </c>
      <c r="I1614" s="238"/>
      <c r="J1614" s="234"/>
      <c r="K1614" s="234"/>
      <c r="L1614" s="239"/>
      <c r="M1614" s="240"/>
      <c r="N1614" s="241"/>
      <c r="O1614" s="241"/>
      <c r="P1614" s="241"/>
      <c r="Q1614" s="241"/>
      <c r="R1614" s="241"/>
      <c r="S1614" s="241"/>
      <c r="T1614" s="241"/>
      <c r="U1614" s="242"/>
      <c r="AT1614" s="243" t="s">
        <v>221</v>
      </c>
      <c r="AU1614" s="243" t="s">
        <v>80</v>
      </c>
      <c r="AV1614" s="16" t="s">
        <v>89</v>
      </c>
      <c r="AW1614" s="16" t="s">
        <v>33</v>
      </c>
      <c r="AX1614" s="16" t="s">
        <v>76</v>
      </c>
      <c r="AY1614" s="243" t="s">
        <v>208</v>
      </c>
    </row>
    <row r="1615" spans="1:65" s="2" customFormat="1" ht="16.5" customHeight="1">
      <c r="A1615" s="38"/>
      <c r="B1615" s="39"/>
      <c r="C1615" s="182" t="s">
        <v>2526</v>
      </c>
      <c r="D1615" s="182" t="s">
        <v>212</v>
      </c>
      <c r="E1615" s="183" t="s">
        <v>2527</v>
      </c>
      <c r="F1615" s="184" t="s">
        <v>2528</v>
      </c>
      <c r="G1615" s="185" t="s">
        <v>129</v>
      </c>
      <c r="H1615" s="186">
        <v>791.69</v>
      </c>
      <c r="I1615" s="187"/>
      <c r="J1615" s="186">
        <f>ROUND(I1615*H1615,2)</f>
        <v>0</v>
      </c>
      <c r="K1615" s="184" t="s">
        <v>215</v>
      </c>
      <c r="L1615" s="43"/>
      <c r="M1615" s="188" t="s">
        <v>18</v>
      </c>
      <c r="N1615" s="189" t="s">
        <v>42</v>
      </c>
      <c r="O1615" s="68"/>
      <c r="P1615" s="190">
        <f>O1615*H1615</f>
        <v>0</v>
      </c>
      <c r="Q1615" s="190">
        <v>0</v>
      </c>
      <c r="R1615" s="190">
        <f>Q1615*H1615</f>
        <v>0</v>
      </c>
      <c r="S1615" s="190">
        <v>0</v>
      </c>
      <c r="T1615" s="190">
        <f>S1615*H1615</f>
        <v>0</v>
      </c>
      <c r="U1615" s="191" t="s">
        <v>18</v>
      </c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R1615" s="192" t="s">
        <v>343</v>
      </c>
      <c r="AT1615" s="192" t="s">
        <v>212</v>
      </c>
      <c r="AU1615" s="192" t="s">
        <v>80</v>
      </c>
      <c r="AY1615" s="21" t="s">
        <v>208</v>
      </c>
      <c r="BE1615" s="193">
        <f>IF(N1615="základní",J1615,0)</f>
        <v>0</v>
      </c>
      <c r="BF1615" s="193">
        <f>IF(N1615="snížená",J1615,0)</f>
        <v>0</v>
      </c>
      <c r="BG1615" s="193">
        <f>IF(N1615="zákl. přenesená",J1615,0)</f>
        <v>0</v>
      </c>
      <c r="BH1615" s="193">
        <f>IF(N1615="sníž. přenesená",J1615,0)</f>
        <v>0</v>
      </c>
      <c r="BI1615" s="193">
        <f>IF(N1615="nulová",J1615,0)</f>
        <v>0</v>
      </c>
      <c r="BJ1615" s="21" t="s">
        <v>76</v>
      </c>
      <c r="BK1615" s="193">
        <f>ROUND(I1615*H1615,2)</f>
        <v>0</v>
      </c>
      <c r="BL1615" s="21" t="s">
        <v>343</v>
      </c>
      <c r="BM1615" s="192" t="s">
        <v>2529</v>
      </c>
    </row>
    <row r="1616" spans="1:65" s="2" customFormat="1" ht="11.25">
      <c r="A1616" s="38"/>
      <c r="B1616" s="39"/>
      <c r="C1616" s="40"/>
      <c r="D1616" s="194" t="s">
        <v>217</v>
      </c>
      <c r="E1616" s="40"/>
      <c r="F1616" s="195" t="s">
        <v>2530</v>
      </c>
      <c r="G1616" s="40"/>
      <c r="H1616" s="40"/>
      <c r="I1616" s="196"/>
      <c r="J1616" s="40"/>
      <c r="K1616" s="40"/>
      <c r="L1616" s="43"/>
      <c r="M1616" s="197"/>
      <c r="N1616" s="198"/>
      <c r="O1616" s="68"/>
      <c r="P1616" s="68"/>
      <c r="Q1616" s="68"/>
      <c r="R1616" s="68"/>
      <c r="S1616" s="68"/>
      <c r="T1616" s="68"/>
      <c r="U1616" s="69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T1616" s="21" t="s">
        <v>217</v>
      </c>
      <c r="AU1616" s="21" t="s">
        <v>80</v>
      </c>
    </row>
    <row r="1617" spans="1:65" s="2" customFormat="1" ht="11.25">
      <c r="A1617" s="38"/>
      <c r="B1617" s="39"/>
      <c r="C1617" s="40"/>
      <c r="D1617" s="199" t="s">
        <v>219</v>
      </c>
      <c r="E1617" s="40"/>
      <c r="F1617" s="200" t="s">
        <v>2531</v>
      </c>
      <c r="G1617" s="40"/>
      <c r="H1617" s="40"/>
      <c r="I1617" s="196"/>
      <c r="J1617" s="40"/>
      <c r="K1617" s="40"/>
      <c r="L1617" s="43"/>
      <c r="M1617" s="197"/>
      <c r="N1617" s="198"/>
      <c r="O1617" s="68"/>
      <c r="P1617" s="68"/>
      <c r="Q1617" s="68"/>
      <c r="R1617" s="68"/>
      <c r="S1617" s="68"/>
      <c r="T1617" s="68"/>
      <c r="U1617" s="69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T1617" s="21" t="s">
        <v>219</v>
      </c>
      <c r="AU1617" s="21" t="s">
        <v>80</v>
      </c>
    </row>
    <row r="1618" spans="1:65" s="14" customFormat="1" ht="11.25">
      <c r="B1618" s="211"/>
      <c r="C1618" s="212"/>
      <c r="D1618" s="194" t="s">
        <v>221</v>
      </c>
      <c r="E1618" s="213" t="s">
        <v>18</v>
      </c>
      <c r="F1618" s="214" t="s">
        <v>976</v>
      </c>
      <c r="G1618" s="212"/>
      <c r="H1618" s="215">
        <v>791.69</v>
      </c>
      <c r="I1618" s="216"/>
      <c r="J1618" s="212"/>
      <c r="K1618" s="212"/>
      <c r="L1618" s="217"/>
      <c r="M1618" s="218"/>
      <c r="N1618" s="219"/>
      <c r="O1618" s="219"/>
      <c r="P1618" s="219"/>
      <c r="Q1618" s="219"/>
      <c r="R1618" s="219"/>
      <c r="S1618" s="219"/>
      <c r="T1618" s="219"/>
      <c r="U1618" s="220"/>
      <c r="AT1618" s="221" t="s">
        <v>221</v>
      </c>
      <c r="AU1618" s="221" t="s">
        <v>80</v>
      </c>
      <c r="AV1618" s="14" t="s">
        <v>80</v>
      </c>
      <c r="AW1618" s="14" t="s">
        <v>33</v>
      </c>
      <c r="AX1618" s="14" t="s">
        <v>76</v>
      </c>
      <c r="AY1618" s="221" t="s">
        <v>208</v>
      </c>
    </row>
    <row r="1619" spans="1:65" s="2" customFormat="1" ht="24.2" customHeight="1">
      <c r="A1619" s="38"/>
      <c r="B1619" s="39"/>
      <c r="C1619" s="182" t="s">
        <v>2532</v>
      </c>
      <c r="D1619" s="182" t="s">
        <v>212</v>
      </c>
      <c r="E1619" s="183" t="s">
        <v>2533</v>
      </c>
      <c r="F1619" s="184" t="s">
        <v>2534</v>
      </c>
      <c r="G1619" s="185" t="s">
        <v>129</v>
      </c>
      <c r="H1619" s="186">
        <v>791.69</v>
      </c>
      <c r="I1619" s="187"/>
      <c r="J1619" s="186">
        <f>ROUND(I1619*H1619,2)</f>
        <v>0</v>
      </c>
      <c r="K1619" s="184" t="s">
        <v>215</v>
      </c>
      <c r="L1619" s="43"/>
      <c r="M1619" s="188" t="s">
        <v>18</v>
      </c>
      <c r="N1619" s="189" t="s">
        <v>42</v>
      </c>
      <c r="O1619" s="68"/>
      <c r="P1619" s="190">
        <f>O1619*H1619</f>
        <v>0</v>
      </c>
      <c r="Q1619" s="190">
        <v>1E-4</v>
      </c>
      <c r="R1619" s="190">
        <f>Q1619*H1619</f>
        <v>7.9169000000000003E-2</v>
      </c>
      <c r="S1619" s="190">
        <v>0</v>
      </c>
      <c r="T1619" s="190">
        <f>S1619*H1619</f>
        <v>0</v>
      </c>
      <c r="U1619" s="191" t="s">
        <v>18</v>
      </c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R1619" s="192" t="s">
        <v>343</v>
      </c>
      <c r="AT1619" s="192" t="s">
        <v>212</v>
      </c>
      <c r="AU1619" s="192" t="s">
        <v>80</v>
      </c>
      <c r="AY1619" s="21" t="s">
        <v>208</v>
      </c>
      <c r="BE1619" s="193">
        <f>IF(N1619="základní",J1619,0)</f>
        <v>0</v>
      </c>
      <c r="BF1619" s="193">
        <f>IF(N1619="snížená",J1619,0)</f>
        <v>0</v>
      </c>
      <c r="BG1619" s="193">
        <f>IF(N1619="zákl. přenesená",J1619,0)</f>
        <v>0</v>
      </c>
      <c r="BH1619" s="193">
        <f>IF(N1619="sníž. přenesená",J1619,0)</f>
        <v>0</v>
      </c>
      <c r="BI1619" s="193">
        <f>IF(N1619="nulová",J1619,0)</f>
        <v>0</v>
      </c>
      <c r="BJ1619" s="21" t="s">
        <v>76</v>
      </c>
      <c r="BK1619" s="193">
        <f>ROUND(I1619*H1619,2)</f>
        <v>0</v>
      </c>
      <c r="BL1619" s="21" t="s">
        <v>343</v>
      </c>
      <c r="BM1619" s="192" t="s">
        <v>2535</v>
      </c>
    </row>
    <row r="1620" spans="1:65" s="2" customFormat="1" ht="19.5">
      <c r="A1620" s="38"/>
      <c r="B1620" s="39"/>
      <c r="C1620" s="40"/>
      <c r="D1620" s="194" t="s">
        <v>217</v>
      </c>
      <c r="E1620" s="40"/>
      <c r="F1620" s="195" t="s">
        <v>2536</v>
      </c>
      <c r="G1620" s="40"/>
      <c r="H1620" s="40"/>
      <c r="I1620" s="196"/>
      <c r="J1620" s="40"/>
      <c r="K1620" s="40"/>
      <c r="L1620" s="43"/>
      <c r="M1620" s="197"/>
      <c r="N1620" s="198"/>
      <c r="O1620" s="68"/>
      <c r="P1620" s="68"/>
      <c r="Q1620" s="68"/>
      <c r="R1620" s="68"/>
      <c r="S1620" s="68"/>
      <c r="T1620" s="68"/>
      <c r="U1620" s="69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T1620" s="21" t="s">
        <v>217</v>
      </c>
      <c r="AU1620" s="21" t="s">
        <v>80</v>
      </c>
    </row>
    <row r="1621" spans="1:65" s="2" customFormat="1" ht="11.25">
      <c r="A1621" s="38"/>
      <c r="B1621" s="39"/>
      <c r="C1621" s="40"/>
      <c r="D1621" s="199" t="s">
        <v>219</v>
      </c>
      <c r="E1621" s="40"/>
      <c r="F1621" s="200" t="s">
        <v>2537</v>
      </c>
      <c r="G1621" s="40"/>
      <c r="H1621" s="40"/>
      <c r="I1621" s="196"/>
      <c r="J1621" s="40"/>
      <c r="K1621" s="40"/>
      <c r="L1621" s="43"/>
      <c r="M1621" s="197"/>
      <c r="N1621" s="198"/>
      <c r="O1621" s="68"/>
      <c r="P1621" s="68"/>
      <c r="Q1621" s="68"/>
      <c r="R1621" s="68"/>
      <c r="S1621" s="68"/>
      <c r="T1621" s="68"/>
      <c r="U1621" s="69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T1621" s="21" t="s">
        <v>219</v>
      </c>
      <c r="AU1621" s="21" t="s">
        <v>80</v>
      </c>
    </row>
    <row r="1622" spans="1:65" s="14" customFormat="1" ht="11.25">
      <c r="B1622" s="211"/>
      <c r="C1622" s="212"/>
      <c r="D1622" s="194" t="s">
        <v>221</v>
      </c>
      <c r="E1622" s="213" t="s">
        <v>18</v>
      </c>
      <c r="F1622" s="214" t="s">
        <v>976</v>
      </c>
      <c r="G1622" s="212"/>
      <c r="H1622" s="215">
        <v>791.69</v>
      </c>
      <c r="I1622" s="216"/>
      <c r="J1622" s="212"/>
      <c r="K1622" s="212"/>
      <c r="L1622" s="217"/>
      <c r="M1622" s="218"/>
      <c r="N1622" s="219"/>
      <c r="O1622" s="219"/>
      <c r="P1622" s="219"/>
      <c r="Q1622" s="219"/>
      <c r="R1622" s="219"/>
      <c r="S1622" s="219"/>
      <c r="T1622" s="219"/>
      <c r="U1622" s="220"/>
      <c r="AT1622" s="221" t="s">
        <v>221</v>
      </c>
      <c r="AU1622" s="221" t="s">
        <v>80</v>
      </c>
      <c r="AV1622" s="14" t="s">
        <v>80</v>
      </c>
      <c r="AW1622" s="14" t="s">
        <v>33</v>
      </c>
      <c r="AX1622" s="14" t="s">
        <v>76</v>
      </c>
      <c r="AY1622" s="221" t="s">
        <v>208</v>
      </c>
    </row>
    <row r="1623" spans="1:65" s="2" customFormat="1" ht="24.2" customHeight="1">
      <c r="A1623" s="38"/>
      <c r="B1623" s="39"/>
      <c r="C1623" s="182" t="s">
        <v>2538</v>
      </c>
      <c r="D1623" s="182" t="s">
        <v>212</v>
      </c>
      <c r="E1623" s="183" t="s">
        <v>2539</v>
      </c>
      <c r="F1623" s="184" t="s">
        <v>2540</v>
      </c>
      <c r="G1623" s="185" t="s">
        <v>129</v>
      </c>
      <c r="H1623" s="186">
        <v>791.69</v>
      </c>
      <c r="I1623" s="187"/>
      <c r="J1623" s="186">
        <f>ROUND(I1623*H1623,2)</f>
        <v>0</v>
      </c>
      <c r="K1623" s="184" t="s">
        <v>215</v>
      </c>
      <c r="L1623" s="43"/>
      <c r="M1623" s="188" t="s">
        <v>18</v>
      </c>
      <c r="N1623" s="189" t="s">
        <v>42</v>
      </c>
      <c r="O1623" s="68"/>
      <c r="P1623" s="190">
        <f>O1623*H1623</f>
        <v>0</v>
      </c>
      <c r="Q1623" s="190">
        <v>4.8000000000000001E-4</v>
      </c>
      <c r="R1623" s="190">
        <f>Q1623*H1623</f>
        <v>0.38001120000000005</v>
      </c>
      <c r="S1623" s="190">
        <v>0</v>
      </c>
      <c r="T1623" s="190">
        <f>S1623*H1623</f>
        <v>0</v>
      </c>
      <c r="U1623" s="191" t="s">
        <v>18</v>
      </c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R1623" s="192" t="s">
        <v>343</v>
      </c>
      <c r="AT1623" s="192" t="s">
        <v>212</v>
      </c>
      <c r="AU1623" s="192" t="s">
        <v>80</v>
      </c>
      <c r="AY1623" s="21" t="s">
        <v>208</v>
      </c>
      <c r="BE1623" s="193">
        <f>IF(N1623="základní",J1623,0)</f>
        <v>0</v>
      </c>
      <c r="BF1623" s="193">
        <f>IF(N1623="snížená",J1623,0)</f>
        <v>0</v>
      </c>
      <c r="BG1623" s="193">
        <f>IF(N1623="zákl. přenesená",J1623,0)</f>
        <v>0</v>
      </c>
      <c r="BH1623" s="193">
        <f>IF(N1623="sníž. přenesená",J1623,0)</f>
        <v>0</v>
      </c>
      <c r="BI1623" s="193">
        <f>IF(N1623="nulová",J1623,0)</f>
        <v>0</v>
      </c>
      <c r="BJ1623" s="21" t="s">
        <v>76</v>
      </c>
      <c r="BK1623" s="193">
        <f>ROUND(I1623*H1623,2)</f>
        <v>0</v>
      </c>
      <c r="BL1623" s="21" t="s">
        <v>343</v>
      </c>
      <c r="BM1623" s="192" t="s">
        <v>2541</v>
      </c>
    </row>
    <row r="1624" spans="1:65" s="2" customFormat="1" ht="29.25">
      <c r="A1624" s="38"/>
      <c r="B1624" s="39"/>
      <c r="C1624" s="40"/>
      <c r="D1624" s="194" t="s">
        <v>217</v>
      </c>
      <c r="E1624" s="40"/>
      <c r="F1624" s="195" t="s">
        <v>2542</v>
      </c>
      <c r="G1624" s="40"/>
      <c r="H1624" s="40"/>
      <c r="I1624" s="196"/>
      <c r="J1624" s="40"/>
      <c r="K1624" s="40"/>
      <c r="L1624" s="43"/>
      <c r="M1624" s="197"/>
      <c r="N1624" s="198"/>
      <c r="O1624" s="68"/>
      <c r="P1624" s="68"/>
      <c r="Q1624" s="68"/>
      <c r="R1624" s="68"/>
      <c r="S1624" s="68"/>
      <c r="T1624" s="68"/>
      <c r="U1624" s="69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T1624" s="21" t="s">
        <v>217</v>
      </c>
      <c r="AU1624" s="21" t="s">
        <v>80</v>
      </c>
    </row>
    <row r="1625" spans="1:65" s="2" customFormat="1" ht="11.25">
      <c r="A1625" s="38"/>
      <c r="B1625" s="39"/>
      <c r="C1625" s="40"/>
      <c r="D1625" s="199" t="s">
        <v>219</v>
      </c>
      <c r="E1625" s="40"/>
      <c r="F1625" s="200" t="s">
        <v>2543</v>
      </c>
      <c r="G1625" s="40"/>
      <c r="H1625" s="40"/>
      <c r="I1625" s="196"/>
      <c r="J1625" s="40"/>
      <c r="K1625" s="40"/>
      <c r="L1625" s="43"/>
      <c r="M1625" s="197"/>
      <c r="N1625" s="198"/>
      <c r="O1625" s="68"/>
      <c r="P1625" s="68"/>
      <c r="Q1625" s="68"/>
      <c r="R1625" s="68"/>
      <c r="S1625" s="68"/>
      <c r="T1625" s="68"/>
      <c r="U1625" s="69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T1625" s="21" t="s">
        <v>219</v>
      </c>
      <c r="AU1625" s="21" t="s">
        <v>80</v>
      </c>
    </row>
    <row r="1626" spans="1:65" s="2" customFormat="1" ht="29.25">
      <c r="A1626" s="38"/>
      <c r="B1626" s="39"/>
      <c r="C1626" s="40"/>
      <c r="D1626" s="194" t="s">
        <v>703</v>
      </c>
      <c r="E1626" s="40"/>
      <c r="F1626" s="244" t="s">
        <v>2544</v>
      </c>
      <c r="G1626" s="40"/>
      <c r="H1626" s="40"/>
      <c r="I1626" s="196"/>
      <c r="J1626" s="40"/>
      <c r="K1626" s="40"/>
      <c r="L1626" s="43"/>
      <c r="M1626" s="197"/>
      <c r="N1626" s="198"/>
      <c r="O1626" s="68"/>
      <c r="P1626" s="68"/>
      <c r="Q1626" s="68"/>
      <c r="R1626" s="68"/>
      <c r="S1626" s="68"/>
      <c r="T1626" s="68"/>
      <c r="U1626" s="69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T1626" s="21" t="s">
        <v>703</v>
      </c>
      <c r="AU1626" s="21" t="s">
        <v>80</v>
      </c>
    </row>
    <row r="1627" spans="1:65" s="14" customFormat="1" ht="11.25">
      <c r="B1627" s="211"/>
      <c r="C1627" s="212"/>
      <c r="D1627" s="194" t="s">
        <v>221</v>
      </c>
      <c r="E1627" s="213" t="s">
        <v>18</v>
      </c>
      <c r="F1627" s="214" t="s">
        <v>976</v>
      </c>
      <c r="G1627" s="212"/>
      <c r="H1627" s="215">
        <v>791.69</v>
      </c>
      <c r="I1627" s="216"/>
      <c r="J1627" s="212"/>
      <c r="K1627" s="212"/>
      <c r="L1627" s="217"/>
      <c r="M1627" s="218"/>
      <c r="N1627" s="219"/>
      <c r="O1627" s="219"/>
      <c r="P1627" s="219"/>
      <c r="Q1627" s="219"/>
      <c r="R1627" s="219"/>
      <c r="S1627" s="219"/>
      <c r="T1627" s="219"/>
      <c r="U1627" s="220"/>
      <c r="AT1627" s="221" t="s">
        <v>221</v>
      </c>
      <c r="AU1627" s="221" t="s">
        <v>80</v>
      </c>
      <c r="AV1627" s="14" t="s">
        <v>80</v>
      </c>
      <c r="AW1627" s="14" t="s">
        <v>33</v>
      </c>
      <c r="AX1627" s="14" t="s">
        <v>76</v>
      </c>
      <c r="AY1627" s="221" t="s">
        <v>208</v>
      </c>
    </row>
    <row r="1628" spans="1:65" s="2" customFormat="1" ht="24.2" customHeight="1">
      <c r="A1628" s="38"/>
      <c r="B1628" s="39"/>
      <c r="C1628" s="182" t="s">
        <v>2545</v>
      </c>
      <c r="D1628" s="182" t="s">
        <v>212</v>
      </c>
      <c r="E1628" s="183" t="s">
        <v>2546</v>
      </c>
      <c r="F1628" s="184" t="s">
        <v>2547</v>
      </c>
      <c r="G1628" s="185" t="s">
        <v>129</v>
      </c>
      <c r="H1628" s="186">
        <v>791.69</v>
      </c>
      <c r="I1628" s="187"/>
      <c r="J1628" s="186">
        <f>ROUND(I1628*H1628,2)</f>
        <v>0</v>
      </c>
      <c r="K1628" s="184" t="s">
        <v>215</v>
      </c>
      <c r="L1628" s="43"/>
      <c r="M1628" s="188" t="s">
        <v>18</v>
      </c>
      <c r="N1628" s="189" t="s">
        <v>42</v>
      </c>
      <c r="O1628" s="68"/>
      <c r="P1628" s="190">
        <f>O1628*H1628</f>
        <v>0</v>
      </c>
      <c r="Q1628" s="190">
        <v>5.0000000000000001E-3</v>
      </c>
      <c r="R1628" s="190">
        <f>Q1628*H1628</f>
        <v>3.9584500000000005</v>
      </c>
      <c r="S1628" s="190">
        <v>0</v>
      </c>
      <c r="T1628" s="190">
        <f>S1628*H1628</f>
        <v>0</v>
      </c>
      <c r="U1628" s="191" t="s">
        <v>18</v>
      </c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R1628" s="192" t="s">
        <v>343</v>
      </c>
      <c r="AT1628" s="192" t="s">
        <v>212</v>
      </c>
      <c r="AU1628" s="192" t="s">
        <v>80</v>
      </c>
      <c r="AY1628" s="21" t="s">
        <v>208</v>
      </c>
      <c r="BE1628" s="193">
        <f>IF(N1628="základní",J1628,0)</f>
        <v>0</v>
      </c>
      <c r="BF1628" s="193">
        <f>IF(N1628="snížená",J1628,0)</f>
        <v>0</v>
      </c>
      <c r="BG1628" s="193">
        <f>IF(N1628="zákl. přenesená",J1628,0)</f>
        <v>0</v>
      </c>
      <c r="BH1628" s="193">
        <f>IF(N1628="sníž. přenesená",J1628,0)</f>
        <v>0</v>
      </c>
      <c r="BI1628" s="193">
        <f>IF(N1628="nulová",J1628,0)</f>
        <v>0</v>
      </c>
      <c r="BJ1628" s="21" t="s">
        <v>76</v>
      </c>
      <c r="BK1628" s="193">
        <f>ROUND(I1628*H1628,2)</f>
        <v>0</v>
      </c>
      <c r="BL1628" s="21" t="s">
        <v>343</v>
      </c>
      <c r="BM1628" s="192" t="s">
        <v>2548</v>
      </c>
    </row>
    <row r="1629" spans="1:65" s="2" customFormat="1" ht="19.5">
      <c r="A1629" s="38"/>
      <c r="B1629" s="39"/>
      <c r="C1629" s="40"/>
      <c r="D1629" s="194" t="s">
        <v>217</v>
      </c>
      <c r="E1629" s="40"/>
      <c r="F1629" s="195" t="s">
        <v>2549</v>
      </c>
      <c r="G1629" s="40"/>
      <c r="H1629" s="40"/>
      <c r="I1629" s="196"/>
      <c r="J1629" s="40"/>
      <c r="K1629" s="40"/>
      <c r="L1629" s="43"/>
      <c r="M1629" s="197"/>
      <c r="N1629" s="198"/>
      <c r="O1629" s="68"/>
      <c r="P1629" s="68"/>
      <c r="Q1629" s="68"/>
      <c r="R1629" s="68"/>
      <c r="S1629" s="68"/>
      <c r="T1629" s="68"/>
      <c r="U1629" s="69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T1629" s="21" t="s">
        <v>217</v>
      </c>
      <c r="AU1629" s="21" t="s">
        <v>80</v>
      </c>
    </row>
    <row r="1630" spans="1:65" s="2" customFormat="1" ht="11.25">
      <c r="A1630" s="38"/>
      <c r="B1630" s="39"/>
      <c r="C1630" s="40"/>
      <c r="D1630" s="199" t="s">
        <v>219</v>
      </c>
      <c r="E1630" s="40"/>
      <c r="F1630" s="200" t="s">
        <v>2550</v>
      </c>
      <c r="G1630" s="40"/>
      <c r="H1630" s="40"/>
      <c r="I1630" s="196"/>
      <c r="J1630" s="40"/>
      <c r="K1630" s="40"/>
      <c r="L1630" s="43"/>
      <c r="M1630" s="197"/>
      <c r="N1630" s="198"/>
      <c r="O1630" s="68"/>
      <c r="P1630" s="68"/>
      <c r="Q1630" s="68"/>
      <c r="R1630" s="68"/>
      <c r="S1630" s="68"/>
      <c r="T1630" s="68"/>
      <c r="U1630" s="69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T1630" s="21" t="s">
        <v>219</v>
      </c>
      <c r="AU1630" s="21" t="s">
        <v>80</v>
      </c>
    </row>
    <row r="1631" spans="1:65" s="14" customFormat="1" ht="11.25">
      <c r="B1631" s="211"/>
      <c r="C1631" s="212"/>
      <c r="D1631" s="194" t="s">
        <v>221</v>
      </c>
      <c r="E1631" s="213" t="s">
        <v>18</v>
      </c>
      <c r="F1631" s="214" t="s">
        <v>976</v>
      </c>
      <c r="G1631" s="212"/>
      <c r="H1631" s="215">
        <v>791.69</v>
      </c>
      <c r="I1631" s="216"/>
      <c r="J1631" s="212"/>
      <c r="K1631" s="212"/>
      <c r="L1631" s="217"/>
      <c r="M1631" s="218"/>
      <c r="N1631" s="219"/>
      <c r="O1631" s="219"/>
      <c r="P1631" s="219"/>
      <c r="Q1631" s="219"/>
      <c r="R1631" s="219"/>
      <c r="S1631" s="219"/>
      <c r="T1631" s="219"/>
      <c r="U1631" s="220"/>
      <c r="AT1631" s="221" t="s">
        <v>221</v>
      </c>
      <c r="AU1631" s="221" t="s">
        <v>80</v>
      </c>
      <c r="AV1631" s="14" t="s">
        <v>80</v>
      </c>
      <c r="AW1631" s="14" t="s">
        <v>33</v>
      </c>
      <c r="AX1631" s="14" t="s">
        <v>76</v>
      </c>
      <c r="AY1631" s="221" t="s">
        <v>208</v>
      </c>
    </row>
    <row r="1632" spans="1:65" s="2" customFormat="1" ht="33" customHeight="1">
      <c r="A1632" s="38"/>
      <c r="B1632" s="39"/>
      <c r="C1632" s="182" t="s">
        <v>2551</v>
      </c>
      <c r="D1632" s="182" t="s">
        <v>212</v>
      </c>
      <c r="E1632" s="183" t="s">
        <v>2552</v>
      </c>
      <c r="F1632" s="184" t="s">
        <v>2553</v>
      </c>
      <c r="G1632" s="185" t="s">
        <v>129</v>
      </c>
      <c r="H1632" s="186">
        <v>791.69</v>
      </c>
      <c r="I1632" s="187"/>
      <c r="J1632" s="186">
        <f>ROUND(I1632*H1632,2)</f>
        <v>0</v>
      </c>
      <c r="K1632" s="184" t="s">
        <v>215</v>
      </c>
      <c r="L1632" s="43"/>
      <c r="M1632" s="188" t="s">
        <v>18</v>
      </c>
      <c r="N1632" s="189" t="s">
        <v>42</v>
      </c>
      <c r="O1632" s="68"/>
      <c r="P1632" s="190">
        <f>O1632*H1632</f>
        <v>0</v>
      </c>
      <c r="Q1632" s="190">
        <v>2.0000000000000002E-5</v>
      </c>
      <c r="R1632" s="190">
        <f>Q1632*H1632</f>
        <v>1.5833800000000002E-2</v>
      </c>
      <c r="S1632" s="190">
        <v>0</v>
      </c>
      <c r="T1632" s="190">
        <f>S1632*H1632</f>
        <v>0</v>
      </c>
      <c r="U1632" s="191" t="s">
        <v>18</v>
      </c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R1632" s="192" t="s">
        <v>343</v>
      </c>
      <c r="AT1632" s="192" t="s">
        <v>212</v>
      </c>
      <c r="AU1632" s="192" t="s">
        <v>80</v>
      </c>
      <c r="AY1632" s="21" t="s">
        <v>208</v>
      </c>
      <c r="BE1632" s="193">
        <f>IF(N1632="základní",J1632,0)</f>
        <v>0</v>
      </c>
      <c r="BF1632" s="193">
        <f>IF(N1632="snížená",J1632,0)</f>
        <v>0</v>
      </c>
      <c r="BG1632" s="193">
        <f>IF(N1632="zákl. přenesená",J1632,0)</f>
        <v>0</v>
      </c>
      <c r="BH1632" s="193">
        <f>IF(N1632="sníž. přenesená",J1632,0)</f>
        <v>0</v>
      </c>
      <c r="BI1632" s="193">
        <f>IF(N1632="nulová",J1632,0)</f>
        <v>0</v>
      </c>
      <c r="BJ1632" s="21" t="s">
        <v>76</v>
      </c>
      <c r="BK1632" s="193">
        <f>ROUND(I1632*H1632,2)</f>
        <v>0</v>
      </c>
      <c r="BL1632" s="21" t="s">
        <v>343</v>
      </c>
      <c r="BM1632" s="192" t="s">
        <v>2554</v>
      </c>
    </row>
    <row r="1633" spans="1:65" s="2" customFormat="1" ht="19.5">
      <c r="A1633" s="38"/>
      <c r="B1633" s="39"/>
      <c r="C1633" s="40"/>
      <c r="D1633" s="194" t="s">
        <v>217</v>
      </c>
      <c r="E1633" s="40"/>
      <c r="F1633" s="195" t="s">
        <v>2555</v>
      </c>
      <c r="G1633" s="40"/>
      <c r="H1633" s="40"/>
      <c r="I1633" s="196"/>
      <c r="J1633" s="40"/>
      <c r="K1633" s="40"/>
      <c r="L1633" s="43"/>
      <c r="M1633" s="197"/>
      <c r="N1633" s="198"/>
      <c r="O1633" s="68"/>
      <c r="P1633" s="68"/>
      <c r="Q1633" s="68"/>
      <c r="R1633" s="68"/>
      <c r="S1633" s="68"/>
      <c r="T1633" s="68"/>
      <c r="U1633" s="69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T1633" s="21" t="s">
        <v>217</v>
      </c>
      <c r="AU1633" s="21" t="s">
        <v>80</v>
      </c>
    </row>
    <row r="1634" spans="1:65" s="2" customFormat="1" ht="11.25">
      <c r="A1634" s="38"/>
      <c r="B1634" s="39"/>
      <c r="C1634" s="40"/>
      <c r="D1634" s="199" t="s">
        <v>219</v>
      </c>
      <c r="E1634" s="40"/>
      <c r="F1634" s="200" t="s">
        <v>2556</v>
      </c>
      <c r="G1634" s="40"/>
      <c r="H1634" s="40"/>
      <c r="I1634" s="196"/>
      <c r="J1634" s="40"/>
      <c r="K1634" s="40"/>
      <c r="L1634" s="43"/>
      <c r="M1634" s="197"/>
      <c r="N1634" s="198"/>
      <c r="O1634" s="68"/>
      <c r="P1634" s="68"/>
      <c r="Q1634" s="68"/>
      <c r="R1634" s="68"/>
      <c r="S1634" s="68"/>
      <c r="T1634" s="68"/>
      <c r="U1634" s="69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T1634" s="21" t="s">
        <v>219</v>
      </c>
      <c r="AU1634" s="21" t="s">
        <v>80</v>
      </c>
    </row>
    <row r="1635" spans="1:65" s="14" customFormat="1" ht="11.25">
      <c r="B1635" s="211"/>
      <c r="C1635" s="212"/>
      <c r="D1635" s="194" t="s">
        <v>221</v>
      </c>
      <c r="E1635" s="213" t="s">
        <v>18</v>
      </c>
      <c r="F1635" s="214" t="s">
        <v>976</v>
      </c>
      <c r="G1635" s="212"/>
      <c r="H1635" s="215">
        <v>791.69</v>
      </c>
      <c r="I1635" s="216"/>
      <c r="J1635" s="212"/>
      <c r="K1635" s="212"/>
      <c r="L1635" s="217"/>
      <c r="M1635" s="218"/>
      <c r="N1635" s="219"/>
      <c r="O1635" s="219"/>
      <c r="P1635" s="219"/>
      <c r="Q1635" s="219"/>
      <c r="R1635" s="219"/>
      <c r="S1635" s="219"/>
      <c r="T1635" s="219"/>
      <c r="U1635" s="220"/>
      <c r="AT1635" s="221" t="s">
        <v>221</v>
      </c>
      <c r="AU1635" s="221" t="s">
        <v>80</v>
      </c>
      <c r="AV1635" s="14" t="s">
        <v>80</v>
      </c>
      <c r="AW1635" s="14" t="s">
        <v>33</v>
      </c>
      <c r="AX1635" s="14" t="s">
        <v>76</v>
      </c>
      <c r="AY1635" s="221" t="s">
        <v>208</v>
      </c>
    </row>
    <row r="1636" spans="1:65" s="12" customFormat="1" ht="22.9" customHeight="1">
      <c r="B1636" s="166"/>
      <c r="C1636" s="167"/>
      <c r="D1636" s="168" t="s">
        <v>70</v>
      </c>
      <c r="E1636" s="180" t="s">
        <v>2557</v>
      </c>
      <c r="F1636" s="180" t="s">
        <v>2558</v>
      </c>
      <c r="G1636" s="167"/>
      <c r="H1636" s="167"/>
      <c r="I1636" s="170"/>
      <c r="J1636" s="181">
        <f>BK1636</f>
        <v>0</v>
      </c>
      <c r="K1636" s="167"/>
      <c r="L1636" s="172"/>
      <c r="M1636" s="173"/>
      <c r="N1636" s="174"/>
      <c r="O1636" s="174"/>
      <c r="P1636" s="175">
        <f>SUM(P1637:P1719)</f>
        <v>0</v>
      </c>
      <c r="Q1636" s="174"/>
      <c r="R1636" s="175">
        <f>SUM(R1637:R1719)</f>
        <v>1.2231992</v>
      </c>
      <c r="S1636" s="174"/>
      <c r="T1636" s="175">
        <f>SUM(T1637:T1719)</f>
        <v>0.26520829999999995</v>
      </c>
      <c r="U1636" s="176"/>
      <c r="AR1636" s="177" t="s">
        <v>80</v>
      </c>
      <c r="AT1636" s="178" t="s">
        <v>70</v>
      </c>
      <c r="AU1636" s="178" t="s">
        <v>76</v>
      </c>
      <c r="AY1636" s="177" t="s">
        <v>208</v>
      </c>
      <c r="BK1636" s="179">
        <f>SUM(BK1637:BK1719)</f>
        <v>0</v>
      </c>
    </row>
    <row r="1637" spans="1:65" s="2" customFormat="1" ht="24.2" customHeight="1">
      <c r="A1637" s="38"/>
      <c r="B1637" s="39"/>
      <c r="C1637" s="182" t="s">
        <v>2559</v>
      </c>
      <c r="D1637" s="182" t="s">
        <v>212</v>
      </c>
      <c r="E1637" s="183" t="s">
        <v>2560</v>
      </c>
      <c r="F1637" s="184" t="s">
        <v>2561</v>
      </c>
      <c r="G1637" s="185" t="s">
        <v>129</v>
      </c>
      <c r="H1637" s="186">
        <v>916.88</v>
      </c>
      <c r="I1637" s="187"/>
      <c r="J1637" s="186">
        <f>ROUND(I1637*H1637,2)</f>
        <v>0</v>
      </c>
      <c r="K1637" s="184" t="s">
        <v>215</v>
      </c>
      <c r="L1637" s="43"/>
      <c r="M1637" s="188" t="s">
        <v>18</v>
      </c>
      <c r="N1637" s="189" t="s">
        <v>42</v>
      </c>
      <c r="O1637" s="68"/>
      <c r="P1637" s="190">
        <f>O1637*H1637</f>
        <v>0</v>
      </c>
      <c r="Q1637" s="190">
        <v>0</v>
      </c>
      <c r="R1637" s="190">
        <f>Q1637*H1637</f>
        <v>0</v>
      </c>
      <c r="S1637" s="190">
        <v>1.4999999999999999E-4</v>
      </c>
      <c r="T1637" s="190">
        <f>S1637*H1637</f>
        <v>0.13753199999999999</v>
      </c>
      <c r="U1637" s="191" t="s">
        <v>18</v>
      </c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R1637" s="192" t="s">
        <v>343</v>
      </c>
      <c r="AT1637" s="192" t="s">
        <v>212</v>
      </c>
      <c r="AU1637" s="192" t="s">
        <v>80</v>
      </c>
      <c r="AY1637" s="21" t="s">
        <v>208</v>
      </c>
      <c r="BE1637" s="193">
        <f>IF(N1637="základní",J1637,0)</f>
        <v>0</v>
      </c>
      <c r="BF1637" s="193">
        <f>IF(N1637="snížená",J1637,0)</f>
        <v>0</v>
      </c>
      <c r="BG1637" s="193">
        <f>IF(N1637="zákl. přenesená",J1637,0)</f>
        <v>0</v>
      </c>
      <c r="BH1637" s="193">
        <f>IF(N1637="sníž. přenesená",J1637,0)</f>
        <v>0</v>
      </c>
      <c r="BI1637" s="193">
        <f>IF(N1637="nulová",J1637,0)</f>
        <v>0</v>
      </c>
      <c r="BJ1637" s="21" t="s">
        <v>76</v>
      </c>
      <c r="BK1637" s="193">
        <f>ROUND(I1637*H1637,2)</f>
        <v>0</v>
      </c>
      <c r="BL1637" s="21" t="s">
        <v>343</v>
      </c>
      <c r="BM1637" s="192" t="s">
        <v>2562</v>
      </c>
    </row>
    <row r="1638" spans="1:65" s="2" customFormat="1" ht="11.25">
      <c r="A1638" s="38"/>
      <c r="B1638" s="39"/>
      <c r="C1638" s="40"/>
      <c r="D1638" s="194" t="s">
        <v>217</v>
      </c>
      <c r="E1638" s="40"/>
      <c r="F1638" s="195" t="s">
        <v>2563</v>
      </c>
      <c r="G1638" s="40"/>
      <c r="H1638" s="40"/>
      <c r="I1638" s="196"/>
      <c r="J1638" s="40"/>
      <c r="K1638" s="40"/>
      <c r="L1638" s="43"/>
      <c r="M1638" s="197"/>
      <c r="N1638" s="198"/>
      <c r="O1638" s="68"/>
      <c r="P1638" s="68"/>
      <c r="Q1638" s="68"/>
      <c r="R1638" s="68"/>
      <c r="S1638" s="68"/>
      <c r="T1638" s="68"/>
      <c r="U1638" s="69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T1638" s="21" t="s">
        <v>217</v>
      </c>
      <c r="AU1638" s="21" t="s">
        <v>80</v>
      </c>
    </row>
    <row r="1639" spans="1:65" s="2" customFormat="1" ht="11.25">
      <c r="A1639" s="38"/>
      <c r="B1639" s="39"/>
      <c r="C1639" s="40"/>
      <c r="D1639" s="199" t="s">
        <v>219</v>
      </c>
      <c r="E1639" s="40"/>
      <c r="F1639" s="200" t="s">
        <v>2564</v>
      </c>
      <c r="G1639" s="40"/>
      <c r="H1639" s="40"/>
      <c r="I1639" s="196"/>
      <c r="J1639" s="40"/>
      <c r="K1639" s="40"/>
      <c r="L1639" s="43"/>
      <c r="M1639" s="197"/>
      <c r="N1639" s="198"/>
      <c r="O1639" s="68"/>
      <c r="P1639" s="68"/>
      <c r="Q1639" s="68"/>
      <c r="R1639" s="68"/>
      <c r="S1639" s="68"/>
      <c r="T1639" s="68"/>
      <c r="U1639" s="69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T1639" s="21" t="s">
        <v>219</v>
      </c>
      <c r="AU1639" s="21" t="s">
        <v>80</v>
      </c>
    </row>
    <row r="1640" spans="1:65" s="13" customFormat="1" ht="11.25">
      <c r="B1640" s="201"/>
      <c r="C1640" s="202"/>
      <c r="D1640" s="194" t="s">
        <v>221</v>
      </c>
      <c r="E1640" s="203" t="s">
        <v>18</v>
      </c>
      <c r="F1640" s="204" t="s">
        <v>2565</v>
      </c>
      <c r="G1640" s="202"/>
      <c r="H1640" s="203" t="s">
        <v>18</v>
      </c>
      <c r="I1640" s="205"/>
      <c r="J1640" s="202"/>
      <c r="K1640" s="202"/>
      <c r="L1640" s="206"/>
      <c r="M1640" s="207"/>
      <c r="N1640" s="208"/>
      <c r="O1640" s="208"/>
      <c r="P1640" s="208"/>
      <c r="Q1640" s="208"/>
      <c r="R1640" s="208"/>
      <c r="S1640" s="208"/>
      <c r="T1640" s="208"/>
      <c r="U1640" s="209"/>
      <c r="AT1640" s="210" t="s">
        <v>221</v>
      </c>
      <c r="AU1640" s="210" t="s">
        <v>80</v>
      </c>
      <c r="AV1640" s="13" t="s">
        <v>76</v>
      </c>
      <c r="AW1640" s="13" t="s">
        <v>33</v>
      </c>
      <c r="AX1640" s="13" t="s">
        <v>71</v>
      </c>
      <c r="AY1640" s="210" t="s">
        <v>208</v>
      </c>
    </row>
    <row r="1641" spans="1:65" s="14" customFormat="1" ht="11.25">
      <c r="B1641" s="211"/>
      <c r="C1641" s="212"/>
      <c r="D1641" s="194" t="s">
        <v>221</v>
      </c>
      <c r="E1641" s="213" t="s">
        <v>18</v>
      </c>
      <c r="F1641" s="214" t="s">
        <v>1280</v>
      </c>
      <c r="G1641" s="212"/>
      <c r="H1641" s="215">
        <v>330.46</v>
      </c>
      <c r="I1641" s="216"/>
      <c r="J1641" s="212"/>
      <c r="K1641" s="212"/>
      <c r="L1641" s="217"/>
      <c r="M1641" s="218"/>
      <c r="N1641" s="219"/>
      <c r="O1641" s="219"/>
      <c r="P1641" s="219"/>
      <c r="Q1641" s="219"/>
      <c r="R1641" s="219"/>
      <c r="S1641" s="219"/>
      <c r="T1641" s="219"/>
      <c r="U1641" s="220"/>
      <c r="AT1641" s="221" t="s">
        <v>221</v>
      </c>
      <c r="AU1641" s="221" t="s">
        <v>80</v>
      </c>
      <c r="AV1641" s="14" t="s">
        <v>80</v>
      </c>
      <c r="AW1641" s="14" t="s">
        <v>33</v>
      </c>
      <c r="AX1641" s="14" t="s">
        <v>71</v>
      </c>
      <c r="AY1641" s="221" t="s">
        <v>208</v>
      </c>
    </row>
    <row r="1642" spans="1:65" s="14" customFormat="1" ht="11.25">
      <c r="B1642" s="211"/>
      <c r="C1642" s="212"/>
      <c r="D1642" s="194" t="s">
        <v>221</v>
      </c>
      <c r="E1642" s="213" t="s">
        <v>18</v>
      </c>
      <c r="F1642" s="214" t="s">
        <v>1281</v>
      </c>
      <c r="G1642" s="212"/>
      <c r="H1642" s="215">
        <v>11.06</v>
      </c>
      <c r="I1642" s="216"/>
      <c r="J1642" s="212"/>
      <c r="K1642" s="212"/>
      <c r="L1642" s="217"/>
      <c r="M1642" s="218"/>
      <c r="N1642" s="219"/>
      <c r="O1642" s="219"/>
      <c r="P1642" s="219"/>
      <c r="Q1642" s="219"/>
      <c r="R1642" s="219"/>
      <c r="S1642" s="219"/>
      <c r="T1642" s="219"/>
      <c r="U1642" s="220"/>
      <c r="AT1642" s="221" t="s">
        <v>221</v>
      </c>
      <c r="AU1642" s="221" t="s">
        <v>80</v>
      </c>
      <c r="AV1642" s="14" t="s">
        <v>80</v>
      </c>
      <c r="AW1642" s="14" t="s">
        <v>33</v>
      </c>
      <c r="AX1642" s="14" t="s">
        <v>71</v>
      </c>
      <c r="AY1642" s="221" t="s">
        <v>208</v>
      </c>
    </row>
    <row r="1643" spans="1:65" s="13" customFormat="1" ht="11.25">
      <c r="B1643" s="201"/>
      <c r="C1643" s="202"/>
      <c r="D1643" s="194" t="s">
        <v>221</v>
      </c>
      <c r="E1643" s="203" t="s">
        <v>18</v>
      </c>
      <c r="F1643" s="204" t="s">
        <v>2566</v>
      </c>
      <c r="G1643" s="202"/>
      <c r="H1643" s="203" t="s">
        <v>18</v>
      </c>
      <c r="I1643" s="205"/>
      <c r="J1643" s="202"/>
      <c r="K1643" s="202"/>
      <c r="L1643" s="206"/>
      <c r="M1643" s="207"/>
      <c r="N1643" s="208"/>
      <c r="O1643" s="208"/>
      <c r="P1643" s="208"/>
      <c r="Q1643" s="208"/>
      <c r="R1643" s="208"/>
      <c r="S1643" s="208"/>
      <c r="T1643" s="208"/>
      <c r="U1643" s="209"/>
      <c r="AT1643" s="210" t="s">
        <v>221</v>
      </c>
      <c r="AU1643" s="210" t="s">
        <v>80</v>
      </c>
      <c r="AV1643" s="13" t="s">
        <v>76</v>
      </c>
      <c r="AW1643" s="13" t="s">
        <v>33</v>
      </c>
      <c r="AX1643" s="13" t="s">
        <v>71</v>
      </c>
      <c r="AY1643" s="210" t="s">
        <v>208</v>
      </c>
    </row>
    <row r="1644" spans="1:65" s="14" customFormat="1" ht="11.25">
      <c r="B1644" s="211"/>
      <c r="C1644" s="212"/>
      <c r="D1644" s="194" t="s">
        <v>221</v>
      </c>
      <c r="E1644" s="213" t="s">
        <v>18</v>
      </c>
      <c r="F1644" s="214" t="s">
        <v>2567</v>
      </c>
      <c r="G1644" s="212"/>
      <c r="H1644" s="215">
        <v>705.9</v>
      </c>
      <c r="I1644" s="216"/>
      <c r="J1644" s="212"/>
      <c r="K1644" s="212"/>
      <c r="L1644" s="217"/>
      <c r="M1644" s="218"/>
      <c r="N1644" s="219"/>
      <c r="O1644" s="219"/>
      <c r="P1644" s="219"/>
      <c r="Q1644" s="219"/>
      <c r="R1644" s="219"/>
      <c r="S1644" s="219"/>
      <c r="T1644" s="219"/>
      <c r="U1644" s="220"/>
      <c r="AT1644" s="221" t="s">
        <v>221</v>
      </c>
      <c r="AU1644" s="221" t="s">
        <v>80</v>
      </c>
      <c r="AV1644" s="14" t="s">
        <v>80</v>
      </c>
      <c r="AW1644" s="14" t="s">
        <v>33</v>
      </c>
      <c r="AX1644" s="14" t="s">
        <v>71</v>
      </c>
      <c r="AY1644" s="221" t="s">
        <v>208</v>
      </c>
    </row>
    <row r="1645" spans="1:65" s="14" customFormat="1" ht="11.25">
      <c r="B1645" s="211"/>
      <c r="C1645" s="212"/>
      <c r="D1645" s="194" t="s">
        <v>221</v>
      </c>
      <c r="E1645" s="213" t="s">
        <v>18</v>
      </c>
      <c r="F1645" s="214" t="s">
        <v>1331</v>
      </c>
      <c r="G1645" s="212"/>
      <c r="H1645" s="215">
        <v>-87.56</v>
      </c>
      <c r="I1645" s="216"/>
      <c r="J1645" s="212"/>
      <c r="K1645" s="212"/>
      <c r="L1645" s="217"/>
      <c r="M1645" s="218"/>
      <c r="N1645" s="219"/>
      <c r="O1645" s="219"/>
      <c r="P1645" s="219"/>
      <c r="Q1645" s="219"/>
      <c r="R1645" s="219"/>
      <c r="S1645" s="219"/>
      <c r="T1645" s="219"/>
      <c r="U1645" s="220"/>
      <c r="AT1645" s="221" t="s">
        <v>221</v>
      </c>
      <c r="AU1645" s="221" t="s">
        <v>80</v>
      </c>
      <c r="AV1645" s="14" t="s">
        <v>80</v>
      </c>
      <c r="AW1645" s="14" t="s">
        <v>33</v>
      </c>
      <c r="AX1645" s="14" t="s">
        <v>71</v>
      </c>
      <c r="AY1645" s="221" t="s">
        <v>208</v>
      </c>
    </row>
    <row r="1646" spans="1:65" s="14" customFormat="1" ht="11.25">
      <c r="B1646" s="211"/>
      <c r="C1646" s="212"/>
      <c r="D1646" s="194" t="s">
        <v>221</v>
      </c>
      <c r="E1646" s="213" t="s">
        <v>18</v>
      </c>
      <c r="F1646" s="214" t="s">
        <v>1332</v>
      </c>
      <c r="G1646" s="212"/>
      <c r="H1646" s="215">
        <v>-25.97</v>
      </c>
      <c r="I1646" s="216"/>
      <c r="J1646" s="212"/>
      <c r="K1646" s="212"/>
      <c r="L1646" s="217"/>
      <c r="M1646" s="218"/>
      <c r="N1646" s="219"/>
      <c r="O1646" s="219"/>
      <c r="P1646" s="219"/>
      <c r="Q1646" s="219"/>
      <c r="R1646" s="219"/>
      <c r="S1646" s="219"/>
      <c r="T1646" s="219"/>
      <c r="U1646" s="220"/>
      <c r="AT1646" s="221" t="s">
        <v>221</v>
      </c>
      <c r="AU1646" s="221" t="s">
        <v>80</v>
      </c>
      <c r="AV1646" s="14" t="s">
        <v>80</v>
      </c>
      <c r="AW1646" s="14" t="s">
        <v>33</v>
      </c>
      <c r="AX1646" s="14" t="s">
        <v>71</v>
      </c>
      <c r="AY1646" s="221" t="s">
        <v>208</v>
      </c>
    </row>
    <row r="1647" spans="1:65" s="14" customFormat="1" ht="11.25">
      <c r="B1647" s="211"/>
      <c r="C1647" s="212"/>
      <c r="D1647" s="194" t="s">
        <v>221</v>
      </c>
      <c r="E1647" s="213" t="s">
        <v>18</v>
      </c>
      <c r="F1647" s="214" t="s">
        <v>1333</v>
      </c>
      <c r="G1647" s="212"/>
      <c r="H1647" s="215">
        <v>-17.010000000000002</v>
      </c>
      <c r="I1647" s="216"/>
      <c r="J1647" s="212"/>
      <c r="K1647" s="212"/>
      <c r="L1647" s="217"/>
      <c r="M1647" s="218"/>
      <c r="N1647" s="219"/>
      <c r="O1647" s="219"/>
      <c r="P1647" s="219"/>
      <c r="Q1647" s="219"/>
      <c r="R1647" s="219"/>
      <c r="S1647" s="219"/>
      <c r="T1647" s="219"/>
      <c r="U1647" s="220"/>
      <c r="AT1647" s="221" t="s">
        <v>221</v>
      </c>
      <c r="AU1647" s="221" t="s">
        <v>80</v>
      </c>
      <c r="AV1647" s="14" t="s">
        <v>80</v>
      </c>
      <c r="AW1647" s="14" t="s">
        <v>33</v>
      </c>
      <c r="AX1647" s="14" t="s">
        <v>71</v>
      </c>
      <c r="AY1647" s="221" t="s">
        <v>208</v>
      </c>
    </row>
    <row r="1648" spans="1:65" s="2" customFormat="1" ht="16.5" customHeight="1">
      <c r="A1648" s="38"/>
      <c r="B1648" s="39"/>
      <c r="C1648" s="182" t="s">
        <v>2568</v>
      </c>
      <c r="D1648" s="182" t="s">
        <v>212</v>
      </c>
      <c r="E1648" s="183" t="s">
        <v>2569</v>
      </c>
      <c r="F1648" s="184" t="s">
        <v>2570</v>
      </c>
      <c r="G1648" s="185" t="s">
        <v>129</v>
      </c>
      <c r="H1648" s="186">
        <v>346.7</v>
      </c>
      <c r="I1648" s="187"/>
      <c r="J1648" s="186">
        <f>ROUND(I1648*H1648,2)</f>
        <v>0</v>
      </c>
      <c r="K1648" s="184" t="s">
        <v>215</v>
      </c>
      <c r="L1648" s="43"/>
      <c r="M1648" s="188" t="s">
        <v>18</v>
      </c>
      <c r="N1648" s="189" t="s">
        <v>42</v>
      </c>
      <c r="O1648" s="68"/>
      <c r="P1648" s="190">
        <f>O1648*H1648</f>
        <v>0</v>
      </c>
      <c r="Q1648" s="190">
        <v>1E-3</v>
      </c>
      <c r="R1648" s="190">
        <f>Q1648*H1648</f>
        <v>0.34670000000000001</v>
      </c>
      <c r="S1648" s="190">
        <v>3.1E-4</v>
      </c>
      <c r="T1648" s="190">
        <f>S1648*H1648</f>
        <v>0.107477</v>
      </c>
      <c r="U1648" s="191" t="s">
        <v>18</v>
      </c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R1648" s="192" t="s">
        <v>343</v>
      </c>
      <c r="AT1648" s="192" t="s">
        <v>212</v>
      </c>
      <c r="AU1648" s="192" t="s">
        <v>80</v>
      </c>
      <c r="AY1648" s="21" t="s">
        <v>208</v>
      </c>
      <c r="BE1648" s="193">
        <f>IF(N1648="základní",J1648,0)</f>
        <v>0</v>
      </c>
      <c r="BF1648" s="193">
        <f>IF(N1648="snížená",J1648,0)</f>
        <v>0</v>
      </c>
      <c r="BG1648" s="193">
        <f>IF(N1648="zákl. přenesená",J1648,0)</f>
        <v>0</v>
      </c>
      <c r="BH1648" s="193">
        <f>IF(N1648="sníž. přenesená",J1648,0)</f>
        <v>0</v>
      </c>
      <c r="BI1648" s="193">
        <f>IF(N1648="nulová",J1648,0)</f>
        <v>0</v>
      </c>
      <c r="BJ1648" s="21" t="s">
        <v>76</v>
      </c>
      <c r="BK1648" s="193">
        <f>ROUND(I1648*H1648,2)</f>
        <v>0</v>
      </c>
      <c r="BL1648" s="21" t="s">
        <v>343</v>
      </c>
      <c r="BM1648" s="192" t="s">
        <v>2571</v>
      </c>
    </row>
    <row r="1649" spans="1:65" s="2" customFormat="1" ht="11.25">
      <c r="A1649" s="38"/>
      <c r="B1649" s="39"/>
      <c r="C1649" s="40"/>
      <c r="D1649" s="194" t="s">
        <v>217</v>
      </c>
      <c r="E1649" s="40"/>
      <c r="F1649" s="195" t="s">
        <v>2572</v>
      </c>
      <c r="G1649" s="40"/>
      <c r="H1649" s="40"/>
      <c r="I1649" s="196"/>
      <c r="J1649" s="40"/>
      <c r="K1649" s="40"/>
      <c r="L1649" s="43"/>
      <c r="M1649" s="197"/>
      <c r="N1649" s="198"/>
      <c r="O1649" s="68"/>
      <c r="P1649" s="68"/>
      <c r="Q1649" s="68"/>
      <c r="R1649" s="68"/>
      <c r="S1649" s="68"/>
      <c r="T1649" s="68"/>
      <c r="U1649" s="69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T1649" s="21" t="s">
        <v>217</v>
      </c>
      <c r="AU1649" s="21" t="s">
        <v>80</v>
      </c>
    </row>
    <row r="1650" spans="1:65" s="2" customFormat="1" ht="11.25">
      <c r="A1650" s="38"/>
      <c r="B1650" s="39"/>
      <c r="C1650" s="40"/>
      <c r="D1650" s="199" t="s">
        <v>219</v>
      </c>
      <c r="E1650" s="40"/>
      <c r="F1650" s="200" t="s">
        <v>2573</v>
      </c>
      <c r="G1650" s="40"/>
      <c r="H1650" s="40"/>
      <c r="I1650" s="196"/>
      <c r="J1650" s="40"/>
      <c r="K1650" s="40"/>
      <c r="L1650" s="43"/>
      <c r="M1650" s="197"/>
      <c r="N1650" s="198"/>
      <c r="O1650" s="68"/>
      <c r="P1650" s="68"/>
      <c r="Q1650" s="68"/>
      <c r="R1650" s="68"/>
      <c r="S1650" s="68"/>
      <c r="T1650" s="68"/>
      <c r="U1650" s="69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T1650" s="21" t="s">
        <v>219</v>
      </c>
      <c r="AU1650" s="21" t="s">
        <v>80</v>
      </c>
    </row>
    <row r="1651" spans="1:65" s="14" customFormat="1" ht="11.25">
      <c r="B1651" s="211"/>
      <c r="C1651" s="212"/>
      <c r="D1651" s="194" t="s">
        <v>221</v>
      </c>
      <c r="E1651" s="213" t="s">
        <v>18</v>
      </c>
      <c r="F1651" s="214" t="s">
        <v>2574</v>
      </c>
      <c r="G1651" s="212"/>
      <c r="H1651" s="215">
        <v>346.7</v>
      </c>
      <c r="I1651" s="216"/>
      <c r="J1651" s="212"/>
      <c r="K1651" s="212"/>
      <c r="L1651" s="217"/>
      <c r="M1651" s="218"/>
      <c r="N1651" s="219"/>
      <c r="O1651" s="219"/>
      <c r="P1651" s="219"/>
      <c r="Q1651" s="219"/>
      <c r="R1651" s="219"/>
      <c r="S1651" s="219"/>
      <c r="T1651" s="219"/>
      <c r="U1651" s="220"/>
      <c r="AT1651" s="221" t="s">
        <v>221</v>
      </c>
      <c r="AU1651" s="221" t="s">
        <v>80</v>
      </c>
      <c r="AV1651" s="14" t="s">
        <v>80</v>
      </c>
      <c r="AW1651" s="14" t="s">
        <v>33</v>
      </c>
      <c r="AX1651" s="14" t="s">
        <v>76</v>
      </c>
      <c r="AY1651" s="221" t="s">
        <v>208</v>
      </c>
    </row>
    <row r="1652" spans="1:65" s="2" customFormat="1" ht="16.5" customHeight="1">
      <c r="A1652" s="38"/>
      <c r="B1652" s="39"/>
      <c r="C1652" s="182" t="s">
        <v>2575</v>
      </c>
      <c r="D1652" s="182" t="s">
        <v>212</v>
      </c>
      <c r="E1652" s="183" t="s">
        <v>2576</v>
      </c>
      <c r="F1652" s="184" t="s">
        <v>2577</v>
      </c>
      <c r="G1652" s="185" t="s">
        <v>129</v>
      </c>
      <c r="H1652" s="186">
        <v>460.85</v>
      </c>
      <c r="I1652" s="187"/>
      <c r="J1652" s="186">
        <f>ROUND(I1652*H1652,2)</f>
        <v>0</v>
      </c>
      <c r="K1652" s="184" t="s">
        <v>215</v>
      </c>
      <c r="L1652" s="43"/>
      <c r="M1652" s="188" t="s">
        <v>18</v>
      </c>
      <c r="N1652" s="189" t="s">
        <v>42</v>
      </c>
      <c r="O1652" s="68"/>
      <c r="P1652" s="190">
        <f>O1652*H1652</f>
        <v>0</v>
      </c>
      <c r="Q1652" s="190">
        <v>0</v>
      </c>
      <c r="R1652" s="190">
        <f>Q1652*H1652</f>
        <v>0</v>
      </c>
      <c r="S1652" s="190">
        <v>3.0000000000000001E-5</v>
      </c>
      <c r="T1652" s="190">
        <f>S1652*H1652</f>
        <v>1.3825500000000001E-2</v>
      </c>
      <c r="U1652" s="191" t="s">
        <v>18</v>
      </c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R1652" s="192" t="s">
        <v>343</v>
      </c>
      <c r="AT1652" s="192" t="s">
        <v>212</v>
      </c>
      <c r="AU1652" s="192" t="s">
        <v>80</v>
      </c>
      <c r="AY1652" s="21" t="s">
        <v>208</v>
      </c>
      <c r="BE1652" s="193">
        <f>IF(N1652="základní",J1652,0)</f>
        <v>0</v>
      </c>
      <c r="BF1652" s="193">
        <f>IF(N1652="snížená",J1652,0)</f>
        <v>0</v>
      </c>
      <c r="BG1652" s="193">
        <f>IF(N1652="zákl. přenesená",J1652,0)</f>
        <v>0</v>
      </c>
      <c r="BH1652" s="193">
        <f>IF(N1652="sníž. přenesená",J1652,0)</f>
        <v>0</v>
      </c>
      <c r="BI1652" s="193">
        <f>IF(N1652="nulová",J1652,0)</f>
        <v>0</v>
      </c>
      <c r="BJ1652" s="21" t="s">
        <v>76</v>
      </c>
      <c r="BK1652" s="193">
        <f>ROUND(I1652*H1652,2)</f>
        <v>0</v>
      </c>
      <c r="BL1652" s="21" t="s">
        <v>343</v>
      </c>
      <c r="BM1652" s="192" t="s">
        <v>2578</v>
      </c>
    </row>
    <row r="1653" spans="1:65" s="2" customFormat="1" ht="19.5">
      <c r="A1653" s="38"/>
      <c r="B1653" s="39"/>
      <c r="C1653" s="40"/>
      <c r="D1653" s="194" t="s">
        <v>217</v>
      </c>
      <c r="E1653" s="40"/>
      <c r="F1653" s="195" t="s">
        <v>2579</v>
      </c>
      <c r="G1653" s="40"/>
      <c r="H1653" s="40"/>
      <c r="I1653" s="196"/>
      <c r="J1653" s="40"/>
      <c r="K1653" s="40"/>
      <c r="L1653" s="43"/>
      <c r="M1653" s="197"/>
      <c r="N1653" s="198"/>
      <c r="O1653" s="68"/>
      <c r="P1653" s="68"/>
      <c r="Q1653" s="68"/>
      <c r="R1653" s="68"/>
      <c r="S1653" s="68"/>
      <c r="T1653" s="68"/>
      <c r="U1653" s="69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T1653" s="21" t="s">
        <v>217</v>
      </c>
      <c r="AU1653" s="21" t="s">
        <v>80</v>
      </c>
    </row>
    <row r="1654" spans="1:65" s="2" customFormat="1" ht="11.25">
      <c r="A1654" s="38"/>
      <c r="B1654" s="39"/>
      <c r="C1654" s="40"/>
      <c r="D1654" s="199" t="s">
        <v>219</v>
      </c>
      <c r="E1654" s="40"/>
      <c r="F1654" s="200" t="s">
        <v>2580</v>
      </c>
      <c r="G1654" s="40"/>
      <c r="H1654" s="40"/>
      <c r="I1654" s="196"/>
      <c r="J1654" s="40"/>
      <c r="K1654" s="40"/>
      <c r="L1654" s="43"/>
      <c r="M1654" s="197"/>
      <c r="N1654" s="198"/>
      <c r="O1654" s="68"/>
      <c r="P1654" s="68"/>
      <c r="Q1654" s="68"/>
      <c r="R1654" s="68"/>
      <c r="S1654" s="68"/>
      <c r="T1654" s="68"/>
      <c r="U1654" s="69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T1654" s="21" t="s">
        <v>219</v>
      </c>
      <c r="AU1654" s="21" t="s">
        <v>80</v>
      </c>
    </row>
    <row r="1655" spans="1:65" s="14" customFormat="1" ht="11.25">
      <c r="B1655" s="211"/>
      <c r="C1655" s="212"/>
      <c r="D1655" s="194" t="s">
        <v>221</v>
      </c>
      <c r="E1655" s="213" t="s">
        <v>18</v>
      </c>
      <c r="F1655" s="214" t="s">
        <v>1006</v>
      </c>
      <c r="G1655" s="212"/>
      <c r="H1655" s="215">
        <v>225.68</v>
      </c>
      <c r="I1655" s="216"/>
      <c r="J1655" s="212"/>
      <c r="K1655" s="212"/>
      <c r="L1655" s="217"/>
      <c r="M1655" s="218"/>
      <c r="N1655" s="219"/>
      <c r="O1655" s="219"/>
      <c r="P1655" s="219"/>
      <c r="Q1655" s="219"/>
      <c r="R1655" s="219"/>
      <c r="S1655" s="219"/>
      <c r="T1655" s="219"/>
      <c r="U1655" s="220"/>
      <c r="AT1655" s="221" t="s">
        <v>221</v>
      </c>
      <c r="AU1655" s="221" t="s">
        <v>80</v>
      </c>
      <c r="AV1655" s="14" t="s">
        <v>80</v>
      </c>
      <c r="AW1655" s="14" t="s">
        <v>33</v>
      </c>
      <c r="AX1655" s="14" t="s">
        <v>71</v>
      </c>
      <c r="AY1655" s="221" t="s">
        <v>208</v>
      </c>
    </row>
    <row r="1656" spans="1:65" s="14" customFormat="1" ht="11.25">
      <c r="B1656" s="211"/>
      <c r="C1656" s="212"/>
      <c r="D1656" s="194" t="s">
        <v>221</v>
      </c>
      <c r="E1656" s="213" t="s">
        <v>18</v>
      </c>
      <c r="F1656" s="214" t="s">
        <v>1027</v>
      </c>
      <c r="G1656" s="212"/>
      <c r="H1656" s="215">
        <v>235.17</v>
      </c>
      <c r="I1656" s="216"/>
      <c r="J1656" s="212"/>
      <c r="K1656" s="212"/>
      <c r="L1656" s="217"/>
      <c r="M1656" s="218"/>
      <c r="N1656" s="219"/>
      <c r="O1656" s="219"/>
      <c r="P1656" s="219"/>
      <c r="Q1656" s="219"/>
      <c r="R1656" s="219"/>
      <c r="S1656" s="219"/>
      <c r="T1656" s="219"/>
      <c r="U1656" s="220"/>
      <c r="AT1656" s="221" t="s">
        <v>221</v>
      </c>
      <c r="AU1656" s="221" t="s">
        <v>80</v>
      </c>
      <c r="AV1656" s="14" t="s">
        <v>80</v>
      </c>
      <c r="AW1656" s="14" t="s">
        <v>33</v>
      </c>
      <c r="AX1656" s="14" t="s">
        <v>71</v>
      </c>
      <c r="AY1656" s="221" t="s">
        <v>208</v>
      </c>
    </row>
    <row r="1657" spans="1:65" s="16" customFormat="1" ht="11.25">
      <c r="B1657" s="233"/>
      <c r="C1657" s="234"/>
      <c r="D1657" s="194" t="s">
        <v>221</v>
      </c>
      <c r="E1657" s="235" t="s">
        <v>18</v>
      </c>
      <c r="F1657" s="236" t="s">
        <v>247</v>
      </c>
      <c r="G1657" s="234"/>
      <c r="H1657" s="237">
        <v>460.85</v>
      </c>
      <c r="I1657" s="238"/>
      <c r="J1657" s="234"/>
      <c r="K1657" s="234"/>
      <c r="L1657" s="239"/>
      <c r="M1657" s="240"/>
      <c r="N1657" s="241"/>
      <c r="O1657" s="241"/>
      <c r="P1657" s="241"/>
      <c r="Q1657" s="241"/>
      <c r="R1657" s="241"/>
      <c r="S1657" s="241"/>
      <c r="T1657" s="241"/>
      <c r="U1657" s="242"/>
      <c r="AT1657" s="243" t="s">
        <v>221</v>
      </c>
      <c r="AU1657" s="243" t="s">
        <v>80</v>
      </c>
      <c r="AV1657" s="16" t="s">
        <v>89</v>
      </c>
      <c r="AW1657" s="16" t="s">
        <v>33</v>
      </c>
      <c r="AX1657" s="16" t="s">
        <v>76</v>
      </c>
      <c r="AY1657" s="243" t="s">
        <v>208</v>
      </c>
    </row>
    <row r="1658" spans="1:65" s="2" customFormat="1" ht="21.75" customHeight="1">
      <c r="A1658" s="38"/>
      <c r="B1658" s="39"/>
      <c r="C1658" s="182" t="s">
        <v>2581</v>
      </c>
      <c r="D1658" s="182" t="s">
        <v>212</v>
      </c>
      <c r="E1658" s="183" t="s">
        <v>2582</v>
      </c>
      <c r="F1658" s="184" t="s">
        <v>2583</v>
      </c>
      <c r="G1658" s="185" t="s">
        <v>129</v>
      </c>
      <c r="H1658" s="186">
        <v>212.46</v>
      </c>
      <c r="I1658" s="187"/>
      <c r="J1658" s="186">
        <f>ROUND(I1658*H1658,2)</f>
        <v>0</v>
      </c>
      <c r="K1658" s="184" t="s">
        <v>215</v>
      </c>
      <c r="L1658" s="43"/>
      <c r="M1658" s="188" t="s">
        <v>18</v>
      </c>
      <c r="N1658" s="189" t="s">
        <v>42</v>
      </c>
      <c r="O1658" s="68"/>
      <c r="P1658" s="190">
        <f>O1658*H1658</f>
        <v>0</v>
      </c>
      <c r="Q1658" s="190">
        <v>0</v>
      </c>
      <c r="R1658" s="190">
        <f>Q1658*H1658</f>
        <v>0</v>
      </c>
      <c r="S1658" s="190">
        <v>3.0000000000000001E-5</v>
      </c>
      <c r="T1658" s="190">
        <f>S1658*H1658</f>
        <v>6.3738000000000006E-3</v>
      </c>
      <c r="U1658" s="191" t="s">
        <v>18</v>
      </c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R1658" s="192" t="s">
        <v>343</v>
      </c>
      <c r="AT1658" s="192" t="s">
        <v>212</v>
      </c>
      <c r="AU1658" s="192" t="s">
        <v>80</v>
      </c>
      <c r="AY1658" s="21" t="s">
        <v>208</v>
      </c>
      <c r="BE1658" s="193">
        <f>IF(N1658="základní",J1658,0)</f>
        <v>0</v>
      </c>
      <c r="BF1658" s="193">
        <f>IF(N1658="snížená",J1658,0)</f>
        <v>0</v>
      </c>
      <c r="BG1658" s="193">
        <f>IF(N1658="zákl. přenesená",J1658,0)</f>
        <v>0</v>
      </c>
      <c r="BH1658" s="193">
        <f>IF(N1658="sníž. přenesená",J1658,0)</f>
        <v>0</v>
      </c>
      <c r="BI1658" s="193">
        <f>IF(N1658="nulová",J1658,0)</f>
        <v>0</v>
      </c>
      <c r="BJ1658" s="21" t="s">
        <v>76</v>
      </c>
      <c r="BK1658" s="193">
        <f>ROUND(I1658*H1658,2)</f>
        <v>0</v>
      </c>
      <c r="BL1658" s="21" t="s">
        <v>343</v>
      </c>
      <c r="BM1658" s="192" t="s">
        <v>2584</v>
      </c>
    </row>
    <row r="1659" spans="1:65" s="2" customFormat="1" ht="29.25">
      <c r="A1659" s="38"/>
      <c r="B1659" s="39"/>
      <c r="C1659" s="40"/>
      <c r="D1659" s="194" t="s">
        <v>217</v>
      </c>
      <c r="E1659" s="40"/>
      <c r="F1659" s="195" t="s">
        <v>2585</v>
      </c>
      <c r="G1659" s="40"/>
      <c r="H1659" s="40"/>
      <c r="I1659" s="196"/>
      <c r="J1659" s="40"/>
      <c r="K1659" s="40"/>
      <c r="L1659" s="43"/>
      <c r="M1659" s="197"/>
      <c r="N1659" s="198"/>
      <c r="O1659" s="68"/>
      <c r="P1659" s="68"/>
      <c r="Q1659" s="68"/>
      <c r="R1659" s="68"/>
      <c r="S1659" s="68"/>
      <c r="T1659" s="68"/>
      <c r="U1659" s="69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T1659" s="21" t="s">
        <v>217</v>
      </c>
      <c r="AU1659" s="21" t="s">
        <v>80</v>
      </c>
    </row>
    <row r="1660" spans="1:65" s="2" customFormat="1" ht="11.25">
      <c r="A1660" s="38"/>
      <c r="B1660" s="39"/>
      <c r="C1660" s="40"/>
      <c r="D1660" s="199" t="s">
        <v>219</v>
      </c>
      <c r="E1660" s="40"/>
      <c r="F1660" s="200" t="s">
        <v>2586</v>
      </c>
      <c r="G1660" s="40"/>
      <c r="H1660" s="40"/>
      <c r="I1660" s="196"/>
      <c r="J1660" s="40"/>
      <c r="K1660" s="40"/>
      <c r="L1660" s="43"/>
      <c r="M1660" s="197"/>
      <c r="N1660" s="198"/>
      <c r="O1660" s="68"/>
      <c r="P1660" s="68"/>
      <c r="Q1660" s="68"/>
      <c r="R1660" s="68"/>
      <c r="S1660" s="68"/>
      <c r="T1660" s="68"/>
      <c r="U1660" s="69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T1660" s="21" t="s">
        <v>219</v>
      </c>
      <c r="AU1660" s="21" t="s">
        <v>80</v>
      </c>
    </row>
    <row r="1661" spans="1:65" s="14" customFormat="1" ht="11.25">
      <c r="B1661" s="211"/>
      <c r="C1661" s="212"/>
      <c r="D1661" s="194" t="s">
        <v>221</v>
      </c>
      <c r="E1661" s="213" t="s">
        <v>18</v>
      </c>
      <c r="F1661" s="214" t="s">
        <v>2587</v>
      </c>
      <c r="G1661" s="212"/>
      <c r="H1661" s="215">
        <v>1.1200000000000001</v>
      </c>
      <c r="I1661" s="216"/>
      <c r="J1661" s="212"/>
      <c r="K1661" s="212"/>
      <c r="L1661" s="217"/>
      <c r="M1661" s="218"/>
      <c r="N1661" s="219"/>
      <c r="O1661" s="219"/>
      <c r="P1661" s="219"/>
      <c r="Q1661" s="219"/>
      <c r="R1661" s="219"/>
      <c r="S1661" s="219"/>
      <c r="T1661" s="219"/>
      <c r="U1661" s="220"/>
      <c r="AT1661" s="221" t="s">
        <v>221</v>
      </c>
      <c r="AU1661" s="221" t="s">
        <v>80</v>
      </c>
      <c r="AV1661" s="14" t="s">
        <v>80</v>
      </c>
      <c r="AW1661" s="14" t="s">
        <v>33</v>
      </c>
      <c r="AX1661" s="14" t="s">
        <v>71</v>
      </c>
      <c r="AY1661" s="221" t="s">
        <v>208</v>
      </c>
    </row>
    <row r="1662" spans="1:65" s="14" customFormat="1" ht="11.25">
      <c r="B1662" s="211"/>
      <c r="C1662" s="212"/>
      <c r="D1662" s="194" t="s">
        <v>221</v>
      </c>
      <c r="E1662" s="213" t="s">
        <v>18</v>
      </c>
      <c r="F1662" s="214" t="s">
        <v>2588</v>
      </c>
      <c r="G1662" s="212"/>
      <c r="H1662" s="215">
        <v>8.82</v>
      </c>
      <c r="I1662" s="216"/>
      <c r="J1662" s="212"/>
      <c r="K1662" s="212"/>
      <c r="L1662" s="217"/>
      <c r="M1662" s="218"/>
      <c r="N1662" s="219"/>
      <c r="O1662" s="219"/>
      <c r="P1662" s="219"/>
      <c r="Q1662" s="219"/>
      <c r="R1662" s="219"/>
      <c r="S1662" s="219"/>
      <c r="T1662" s="219"/>
      <c r="U1662" s="220"/>
      <c r="AT1662" s="221" t="s">
        <v>221</v>
      </c>
      <c r="AU1662" s="221" t="s">
        <v>80</v>
      </c>
      <c r="AV1662" s="14" t="s">
        <v>80</v>
      </c>
      <c r="AW1662" s="14" t="s">
        <v>33</v>
      </c>
      <c r="AX1662" s="14" t="s">
        <v>71</v>
      </c>
      <c r="AY1662" s="221" t="s">
        <v>208</v>
      </c>
    </row>
    <row r="1663" spans="1:65" s="14" customFormat="1" ht="11.25">
      <c r="B1663" s="211"/>
      <c r="C1663" s="212"/>
      <c r="D1663" s="194" t="s">
        <v>221</v>
      </c>
      <c r="E1663" s="213" t="s">
        <v>18</v>
      </c>
      <c r="F1663" s="214" t="s">
        <v>2589</v>
      </c>
      <c r="G1663" s="212"/>
      <c r="H1663" s="215">
        <v>0.86</v>
      </c>
      <c r="I1663" s="216"/>
      <c r="J1663" s="212"/>
      <c r="K1663" s="212"/>
      <c r="L1663" s="217"/>
      <c r="M1663" s="218"/>
      <c r="N1663" s="219"/>
      <c r="O1663" s="219"/>
      <c r="P1663" s="219"/>
      <c r="Q1663" s="219"/>
      <c r="R1663" s="219"/>
      <c r="S1663" s="219"/>
      <c r="T1663" s="219"/>
      <c r="U1663" s="220"/>
      <c r="AT1663" s="221" t="s">
        <v>221</v>
      </c>
      <c r="AU1663" s="221" t="s">
        <v>80</v>
      </c>
      <c r="AV1663" s="14" t="s">
        <v>80</v>
      </c>
      <c r="AW1663" s="14" t="s">
        <v>33</v>
      </c>
      <c r="AX1663" s="14" t="s">
        <v>71</v>
      </c>
      <c r="AY1663" s="221" t="s">
        <v>208</v>
      </c>
    </row>
    <row r="1664" spans="1:65" s="14" customFormat="1" ht="11.25">
      <c r="B1664" s="211"/>
      <c r="C1664" s="212"/>
      <c r="D1664" s="194" t="s">
        <v>221</v>
      </c>
      <c r="E1664" s="213" t="s">
        <v>18</v>
      </c>
      <c r="F1664" s="214" t="s">
        <v>2590</v>
      </c>
      <c r="G1664" s="212"/>
      <c r="H1664" s="215">
        <v>2</v>
      </c>
      <c r="I1664" s="216"/>
      <c r="J1664" s="212"/>
      <c r="K1664" s="212"/>
      <c r="L1664" s="217"/>
      <c r="M1664" s="218"/>
      <c r="N1664" s="219"/>
      <c r="O1664" s="219"/>
      <c r="P1664" s="219"/>
      <c r="Q1664" s="219"/>
      <c r="R1664" s="219"/>
      <c r="S1664" s="219"/>
      <c r="T1664" s="219"/>
      <c r="U1664" s="220"/>
      <c r="AT1664" s="221" t="s">
        <v>221</v>
      </c>
      <c r="AU1664" s="221" t="s">
        <v>80</v>
      </c>
      <c r="AV1664" s="14" t="s">
        <v>80</v>
      </c>
      <c r="AW1664" s="14" t="s">
        <v>33</v>
      </c>
      <c r="AX1664" s="14" t="s">
        <v>71</v>
      </c>
      <c r="AY1664" s="221" t="s">
        <v>208</v>
      </c>
    </row>
    <row r="1665" spans="1:65" s="14" customFormat="1" ht="11.25">
      <c r="B1665" s="211"/>
      <c r="C1665" s="212"/>
      <c r="D1665" s="194" t="s">
        <v>221</v>
      </c>
      <c r="E1665" s="213" t="s">
        <v>18</v>
      </c>
      <c r="F1665" s="214" t="s">
        <v>2591</v>
      </c>
      <c r="G1665" s="212"/>
      <c r="H1665" s="215">
        <v>6.32</v>
      </c>
      <c r="I1665" s="216"/>
      <c r="J1665" s="212"/>
      <c r="K1665" s="212"/>
      <c r="L1665" s="217"/>
      <c r="M1665" s="218"/>
      <c r="N1665" s="219"/>
      <c r="O1665" s="219"/>
      <c r="P1665" s="219"/>
      <c r="Q1665" s="219"/>
      <c r="R1665" s="219"/>
      <c r="S1665" s="219"/>
      <c r="T1665" s="219"/>
      <c r="U1665" s="220"/>
      <c r="AT1665" s="221" t="s">
        <v>221</v>
      </c>
      <c r="AU1665" s="221" t="s">
        <v>80</v>
      </c>
      <c r="AV1665" s="14" t="s">
        <v>80</v>
      </c>
      <c r="AW1665" s="14" t="s">
        <v>33</v>
      </c>
      <c r="AX1665" s="14" t="s">
        <v>71</v>
      </c>
      <c r="AY1665" s="221" t="s">
        <v>208</v>
      </c>
    </row>
    <row r="1666" spans="1:65" s="14" customFormat="1" ht="11.25">
      <c r="B1666" s="211"/>
      <c r="C1666" s="212"/>
      <c r="D1666" s="194" t="s">
        <v>221</v>
      </c>
      <c r="E1666" s="213" t="s">
        <v>18</v>
      </c>
      <c r="F1666" s="214" t="s">
        <v>2592</v>
      </c>
      <c r="G1666" s="212"/>
      <c r="H1666" s="215">
        <v>3.51</v>
      </c>
      <c r="I1666" s="216"/>
      <c r="J1666" s="212"/>
      <c r="K1666" s="212"/>
      <c r="L1666" s="217"/>
      <c r="M1666" s="218"/>
      <c r="N1666" s="219"/>
      <c r="O1666" s="219"/>
      <c r="P1666" s="219"/>
      <c r="Q1666" s="219"/>
      <c r="R1666" s="219"/>
      <c r="S1666" s="219"/>
      <c r="T1666" s="219"/>
      <c r="U1666" s="220"/>
      <c r="AT1666" s="221" t="s">
        <v>221</v>
      </c>
      <c r="AU1666" s="221" t="s">
        <v>80</v>
      </c>
      <c r="AV1666" s="14" t="s">
        <v>80</v>
      </c>
      <c r="AW1666" s="14" t="s">
        <v>33</v>
      </c>
      <c r="AX1666" s="14" t="s">
        <v>71</v>
      </c>
      <c r="AY1666" s="221" t="s">
        <v>208</v>
      </c>
    </row>
    <row r="1667" spans="1:65" s="14" customFormat="1" ht="11.25">
      <c r="B1667" s="211"/>
      <c r="C1667" s="212"/>
      <c r="D1667" s="194" t="s">
        <v>221</v>
      </c>
      <c r="E1667" s="213" t="s">
        <v>18</v>
      </c>
      <c r="F1667" s="214" t="s">
        <v>2593</v>
      </c>
      <c r="G1667" s="212"/>
      <c r="H1667" s="215">
        <v>21.92</v>
      </c>
      <c r="I1667" s="216"/>
      <c r="J1667" s="212"/>
      <c r="K1667" s="212"/>
      <c r="L1667" s="217"/>
      <c r="M1667" s="218"/>
      <c r="N1667" s="219"/>
      <c r="O1667" s="219"/>
      <c r="P1667" s="219"/>
      <c r="Q1667" s="219"/>
      <c r="R1667" s="219"/>
      <c r="S1667" s="219"/>
      <c r="T1667" s="219"/>
      <c r="U1667" s="220"/>
      <c r="AT1667" s="221" t="s">
        <v>221</v>
      </c>
      <c r="AU1667" s="221" t="s">
        <v>80</v>
      </c>
      <c r="AV1667" s="14" t="s">
        <v>80</v>
      </c>
      <c r="AW1667" s="14" t="s">
        <v>33</v>
      </c>
      <c r="AX1667" s="14" t="s">
        <v>71</v>
      </c>
      <c r="AY1667" s="221" t="s">
        <v>208</v>
      </c>
    </row>
    <row r="1668" spans="1:65" s="14" customFormat="1" ht="11.25">
      <c r="B1668" s="211"/>
      <c r="C1668" s="212"/>
      <c r="D1668" s="194" t="s">
        <v>221</v>
      </c>
      <c r="E1668" s="213" t="s">
        <v>18</v>
      </c>
      <c r="F1668" s="214" t="s">
        <v>2594</v>
      </c>
      <c r="G1668" s="212"/>
      <c r="H1668" s="215">
        <v>1.75</v>
      </c>
      <c r="I1668" s="216"/>
      <c r="J1668" s="212"/>
      <c r="K1668" s="212"/>
      <c r="L1668" s="217"/>
      <c r="M1668" s="218"/>
      <c r="N1668" s="219"/>
      <c r="O1668" s="219"/>
      <c r="P1668" s="219"/>
      <c r="Q1668" s="219"/>
      <c r="R1668" s="219"/>
      <c r="S1668" s="219"/>
      <c r="T1668" s="219"/>
      <c r="U1668" s="220"/>
      <c r="AT1668" s="221" t="s">
        <v>221</v>
      </c>
      <c r="AU1668" s="221" t="s">
        <v>80</v>
      </c>
      <c r="AV1668" s="14" t="s">
        <v>80</v>
      </c>
      <c r="AW1668" s="14" t="s">
        <v>33</v>
      </c>
      <c r="AX1668" s="14" t="s">
        <v>71</v>
      </c>
      <c r="AY1668" s="221" t="s">
        <v>208</v>
      </c>
    </row>
    <row r="1669" spans="1:65" s="14" customFormat="1" ht="11.25">
      <c r="B1669" s="211"/>
      <c r="C1669" s="212"/>
      <c r="D1669" s="194" t="s">
        <v>221</v>
      </c>
      <c r="E1669" s="213" t="s">
        <v>18</v>
      </c>
      <c r="F1669" s="214" t="s">
        <v>2595</v>
      </c>
      <c r="G1669" s="212"/>
      <c r="H1669" s="215">
        <v>2.2000000000000002</v>
      </c>
      <c r="I1669" s="216"/>
      <c r="J1669" s="212"/>
      <c r="K1669" s="212"/>
      <c r="L1669" s="217"/>
      <c r="M1669" s="218"/>
      <c r="N1669" s="219"/>
      <c r="O1669" s="219"/>
      <c r="P1669" s="219"/>
      <c r="Q1669" s="219"/>
      <c r="R1669" s="219"/>
      <c r="S1669" s="219"/>
      <c r="T1669" s="219"/>
      <c r="U1669" s="220"/>
      <c r="AT1669" s="221" t="s">
        <v>221</v>
      </c>
      <c r="AU1669" s="221" t="s">
        <v>80</v>
      </c>
      <c r="AV1669" s="14" t="s">
        <v>80</v>
      </c>
      <c r="AW1669" s="14" t="s">
        <v>33</v>
      </c>
      <c r="AX1669" s="14" t="s">
        <v>71</v>
      </c>
      <c r="AY1669" s="221" t="s">
        <v>208</v>
      </c>
    </row>
    <row r="1670" spans="1:65" s="14" customFormat="1" ht="11.25">
      <c r="B1670" s="211"/>
      <c r="C1670" s="212"/>
      <c r="D1670" s="194" t="s">
        <v>221</v>
      </c>
      <c r="E1670" s="213" t="s">
        <v>18</v>
      </c>
      <c r="F1670" s="214" t="s">
        <v>2596</v>
      </c>
      <c r="G1670" s="212"/>
      <c r="H1670" s="215">
        <v>5.85</v>
      </c>
      <c r="I1670" s="216"/>
      <c r="J1670" s="212"/>
      <c r="K1670" s="212"/>
      <c r="L1670" s="217"/>
      <c r="M1670" s="218"/>
      <c r="N1670" s="219"/>
      <c r="O1670" s="219"/>
      <c r="P1670" s="219"/>
      <c r="Q1670" s="219"/>
      <c r="R1670" s="219"/>
      <c r="S1670" s="219"/>
      <c r="T1670" s="219"/>
      <c r="U1670" s="220"/>
      <c r="AT1670" s="221" t="s">
        <v>221</v>
      </c>
      <c r="AU1670" s="221" t="s">
        <v>80</v>
      </c>
      <c r="AV1670" s="14" t="s">
        <v>80</v>
      </c>
      <c r="AW1670" s="14" t="s">
        <v>33</v>
      </c>
      <c r="AX1670" s="14" t="s">
        <v>71</v>
      </c>
      <c r="AY1670" s="221" t="s">
        <v>208</v>
      </c>
    </row>
    <row r="1671" spans="1:65" s="14" customFormat="1" ht="11.25">
      <c r="B1671" s="211"/>
      <c r="C1671" s="212"/>
      <c r="D1671" s="194" t="s">
        <v>221</v>
      </c>
      <c r="E1671" s="213" t="s">
        <v>18</v>
      </c>
      <c r="F1671" s="214" t="s">
        <v>979</v>
      </c>
      <c r="G1671" s="212"/>
      <c r="H1671" s="215">
        <v>87.56</v>
      </c>
      <c r="I1671" s="216"/>
      <c r="J1671" s="212"/>
      <c r="K1671" s="212"/>
      <c r="L1671" s="217"/>
      <c r="M1671" s="218"/>
      <c r="N1671" s="219"/>
      <c r="O1671" s="219"/>
      <c r="P1671" s="219"/>
      <c r="Q1671" s="219"/>
      <c r="R1671" s="219"/>
      <c r="S1671" s="219"/>
      <c r="T1671" s="219"/>
      <c r="U1671" s="220"/>
      <c r="AT1671" s="221" t="s">
        <v>221</v>
      </c>
      <c r="AU1671" s="221" t="s">
        <v>80</v>
      </c>
      <c r="AV1671" s="14" t="s">
        <v>80</v>
      </c>
      <c r="AW1671" s="14" t="s">
        <v>33</v>
      </c>
      <c r="AX1671" s="14" t="s">
        <v>71</v>
      </c>
      <c r="AY1671" s="221" t="s">
        <v>208</v>
      </c>
    </row>
    <row r="1672" spans="1:65" s="14" customFormat="1" ht="11.25">
      <c r="B1672" s="211"/>
      <c r="C1672" s="212"/>
      <c r="D1672" s="194" t="s">
        <v>221</v>
      </c>
      <c r="E1672" s="213" t="s">
        <v>18</v>
      </c>
      <c r="F1672" s="214" t="s">
        <v>982</v>
      </c>
      <c r="G1672" s="212"/>
      <c r="H1672" s="215">
        <v>17.010000000000002</v>
      </c>
      <c r="I1672" s="216"/>
      <c r="J1672" s="212"/>
      <c r="K1672" s="212"/>
      <c r="L1672" s="217"/>
      <c r="M1672" s="218"/>
      <c r="N1672" s="219"/>
      <c r="O1672" s="219"/>
      <c r="P1672" s="219"/>
      <c r="Q1672" s="219"/>
      <c r="R1672" s="219"/>
      <c r="S1672" s="219"/>
      <c r="T1672" s="219"/>
      <c r="U1672" s="220"/>
      <c r="AT1672" s="221" t="s">
        <v>221</v>
      </c>
      <c r="AU1672" s="221" t="s">
        <v>80</v>
      </c>
      <c r="AV1672" s="14" t="s">
        <v>80</v>
      </c>
      <c r="AW1672" s="14" t="s">
        <v>33</v>
      </c>
      <c r="AX1672" s="14" t="s">
        <v>71</v>
      </c>
      <c r="AY1672" s="221" t="s">
        <v>208</v>
      </c>
    </row>
    <row r="1673" spans="1:65" s="14" customFormat="1" ht="11.25">
      <c r="B1673" s="211"/>
      <c r="C1673" s="212"/>
      <c r="D1673" s="194" t="s">
        <v>221</v>
      </c>
      <c r="E1673" s="213" t="s">
        <v>18</v>
      </c>
      <c r="F1673" s="214" t="s">
        <v>985</v>
      </c>
      <c r="G1673" s="212"/>
      <c r="H1673" s="215">
        <v>25.97</v>
      </c>
      <c r="I1673" s="216"/>
      <c r="J1673" s="212"/>
      <c r="K1673" s="212"/>
      <c r="L1673" s="217"/>
      <c r="M1673" s="218"/>
      <c r="N1673" s="219"/>
      <c r="O1673" s="219"/>
      <c r="P1673" s="219"/>
      <c r="Q1673" s="219"/>
      <c r="R1673" s="219"/>
      <c r="S1673" s="219"/>
      <c r="T1673" s="219"/>
      <c r="U1673" s="220"/>
      <c r="AT1673" s="221" t="s">
        <v>221</v>
      </c>
      <c r="AU1673" s="221" t="s">
        <v>80</v>
      </c>
      <c r="AV1673" s="14" t="s">
        <v>80</v>
      </c>
      <c r="AW1673" s="14" t="s">
        <v>33</v>
      </c>
      <c r="AX1673" s="14" t="s">
        <v>71</v>
      </c>
      <c r="AY1673" s="221" t="s">
        <v>208</v>
      </c>
    </row>
    <row r="1674" spans="1:65" s="14" customFormat="1" ht="11.25">
      <c r="B1674" s="211"/>
      <c r="C1674" s="212"/>
      <c r="D1674" s="194" t="s">
        <v>221</v>
      </c>
      <c r="E1674" s="213" t="s">
        <v>18</v>
      </c>
      <c r="F1674" s="214" t="s">
        <v>988</v>
      </c>
      <c r="G1674" s="212"/>
      <c r="H1674" s="215">
        <v>11.07</v>
      </c>
      <c r="I1674" s="216"/>
      <c r="J1674" s="212"/>
      <c r="K1674" s="212"/>
      <c r="L1674" s="217"/>
      <c r="M1674" s="218"/>
      <c r="N1674" s="219"/>
      <c r="O1674" s="219"/>
      <c r="P1674" s="219"/>
      <c r="Q1674" s="219"/>
      <c r="R1674" s="219"/>
      <c r="S1674" s="219"/>
      <c r="T1674" s="219"/>
      <c r="U1674" s="220"/>
      <c r="AT1674" s="221" t="s">
        <v>221</v>
      </c>
      <c r="AU1674" s="221" t="s">
        <v>80</v>
      </c>
      <c r="AV1674" s="14" t="s">
        <v>80</v>
      </c>
      <c r="AW1674" s="14" t="s">
        <v>33</v>
      </c>
      <c r="AX1674" s="14" t="s">
        <v>71</v>
      </c>
      <c r="AY1674" s="221" t="s">
        <v>208</v>
      </c>
    </row>
    <row r="1675" spans="1:65" s="14" customFormat="1" ht="11.25">
      <c r="B1675" s="211"/>
      <c r="C1675" s="212"/>
      <c r="D1675" s="194" t="s">
        <v>221</v>
      </c>
      <c r="E1675" s="213" t="s">
        <v>18</v>
      </c>
      <c r="F1675" s="214" t="s">
        <v>2597</v>
      </c>
      <c r="G1675" s="212"/>
      <c r="H1675" s="215">
        <v>16.5</v>
      </c>
      <c r="I1675" s="216"/>
      <c r="J1675" s="212"/>
      <c r="K1675" s="212"/>
      <c r="L1675" s="217"/>
      <c r="M1675" s="218"/>
      <c r="N1675" s="219"/>
      <c r="O1675" s="219"/>
      <c r="P1675" s="219"/>
      <c r="Q1675" s="219"/>
      <c r="R1675" s="219"/>
      <c r="S1675" s="219"/>
      <c r="T1675" s="219"/>
      <c r="U1675" s="220"/>
      <c r="AT1675" s="221" t="s">
        <v>221</v>
      </c>
      <c r="AU1675" s="221" t="s">
        <v>80</v>
      </c>
      <c r="AV1675" s="14" t="s">
        <v>80</v>
      </c>
      <c r="AW1675" s="14" t="s">
        <v>33</v>
      </c>
      <c r="AX1675" s="14" t="s">
        <v>71</v>
      </c>
      <c r="AY1675" s="221" t="s">
        <v>208</v>
      </c>
    </row>
    <row r="1676" spans="1:65" s="16" customFormat="1" ht="11.25">
      <c r="B1676" s="233"/>
      <c r="C1676" s="234"/>
      <c r="D1676" s="194" t="s">
        <v>221</v>
      </c>
      <c r="E1676" s="235" t="s">
        <v>18</v>
      </c>
      <c r="F1676" s="236" t="s">
        <v>247</v>
      </c>
      <c r="G1676" s="234"/>
      <c r="H1676" s="237">
        <v>212.46</v>
      </c>
      <c r="I1676" s="238"/>
      <c r="J1676" s="234"/>
      <c r="K1676" s="234"/>
      <c r="L1676" s="239"/>
      <c r="M1676" s="240"/>
      <c r="N1676" s="241"/>
      <c r="O1676" s="241"/>
      <c r="P1676" s="241"/>
      <c r="Q1676" s="241"/>
      <c r="R1676" s="241"/>
      <c r="S1676" s="241"/>
      <c r="T1676" s="241"/>
      <c r="U1676" s="242"/>
      <c r="AT1676" s="243" t="s">
        <v>221</v>
      </c>
      <c r="AU1676" s="243" t="s">
        <v>80</v>
      </c>
      <c r="AV1676" s="16" t="s">
        <v>89</v>
      </c>
      <c r="AW1676" s="16" t="s">
        <v>33</v>
      </c>
      <c r="AX1676" s="16" t="s">
        <v>76</v>
      </c>
      <c r="AY1676" s="243" t="s">
        <v>208</v>
      </c>
    </row>
    <row r="1677" spans="1:65" s="2" customFormat="1" ht="16.5" customHeight="1">
      <c r="A1677" s="38"/>
      <c r="B1677" s="39"/>
      <c r="C1677" s="249" t="s">
        <v>2598</v>
      </c>
      <c r="D1677" s="249" t="s">
        <v>1397</v>
      </c>
      <c r="E1677" s="250" t="s">
        <v>2599</v>
      </c>
      <c r="F1677" s="251" t="s">
        <v>2600</v>
      </c>
      <c r="G1677" s="252" t="s">
        <v>129</v>
      </c>
      <c r="H1677" s="253">
        <v>706.98</v>
      </c>
      <c r="I1677" s="254"/>
      <c r="J1677" s="253">
        <f>ROUND(I1677*H1677,2)</f>
        <v>0</v>
      </c>
      <c r="K1677" s="251" t="s">
        <v>215</v>
      </c>
      <c r="L1677" s="255"/>
      <c r="M1677" s="256" t="s">
        <v>18</v>
      </c>
      <c r="N1677" s="257" t="s">
        <v>42</v>
      </c>
      <c r="O1677" s="68"/>
      <c r="P1677" s="190">
        <f>O1677*H1677</f>
        <v>0</v>
      </c>
      <c r="Q1677" s="190">
        <v>4.0000000000000003E-5</v>
      </c>
      <c r="R1677" s="190">
        <f>Q1677*H1677</f>
        <v>2.8279200000000004E-2</v>
      </c>
      <c r="S1677" s="190">
        <v>0</v>
      </c>
      <c r="T1677" s="190">
        <f>S1677*H1677</f>
        <v>0</v>
      </c>
      <c r="U1677" s="191" t="s">
        <v>18</v>
      </c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R1677" s="192" t="s">
        <v>545</v>
      </c>
      <c r="AT1677" s="192" t="s">
        <v>1397</v>
      </c>
      <c r="AU1677" s="192" t="s">
        <v>80</v>
      </c>
      <c r="AY1677" s="21" t="s">
        <v>208</v>
      </c>
      <c r="BE1677" s="193">
        <f>IF(N1677="základní",J1677,0)</f>
        <v>0</v>
      </c>
      <c r="BF1677" s="193">
        <f>IF(N1677="snížená",J1677,0)</f>
        <v>0</v>
      </c>
      <c r="BG1677" s="193">
        <f>IF(N1677="zákl. přenesená",J1677,0)</f>
        <v>0</v>
      </c>
      <c r="BH1677" s="193">
        <f>IF(N1677="sníž. přenesená",J1677,0)</f>
        <v>0</v>
      </c>
      <c r="BI1677" s="193">
        <f>IF(N1677="nulová",J1677,0)</f>
        <v>0</v>
      </c>
      <c r="BJ1677" s="21" t="s">
        <v>76</v>
      </c>
      <c r="BK1677" s="193">
        <f>ROUND(I1677*H1677,2)</f>
        <v>0</v>
      </c>
      <c r="BL1677" s="21" t="s">
        <v>343</v>
      </c>
      <c r="BM1677" s="192" t="s">
        <v>2601</v>
      </c>
    </row>
    <row r="1678" spans="1:65" s="2" customFormat="1" ht="11.25">
      <c r="A1678" s="38"/>
      <c r="B1678" s="39"/>
      <c r="C1678" s="40"/>
      <c r="D1678" s="194" t="s">
        <v>217</v>
      </c>
      <c r="E1678" s="40"/>
      <c r="F1678" s="195" t="s">
        <v>2600</v>
      </c>
      <c r="G1678" s="40"/>
      <c r="H1678" s="40"/>
      <c r="I1678" s="196"/>
      <c r="J1678" s="40"/>
      <c r="K1678" s="40"/>
      <c r="L1678" s="43"/>
      <c r="M1678" s="197"/>
      <c r="N1678" s="198"/>
      <c r="O1678" s="68"/>
      <c r="P1678" s="68"/>
      <c r="Q1678" s="68"/>
      <c r="R1678" s="68"/>
      <c r="S1678" s="68"/>
      <c r="T1678" s="68"/>
      <c r="U1678" s="69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T1678" s="21" t="s">
        <v>217</v>
      </c>
      <c r="AU1678" s="21" t="s">
        <v>80</v>
      </c>
    </row>
    <row r="1679" spans="1:65" s="14" customFormat="1" ht="11.25">
      <c r="B1679" s="211"/>
      <c r="C1679" s="212"/>
      <c r="D1679" s="194" t="s">
        <v>221</v>
      </c>
      <c r="E1679" s="213" t="s">
        <v>18</v>
      </c>
      <c r="F1679" s="214" t="s">
        <v>1006</v>
      </c>
      <c r="G1679" s="212"/>
      <c r="H1679" s="215">
        <v>225.68</v>
      </c>
      <c r="I1679" s="216"/>
      <c r="J1679" s="212"/>
      <c r="K1679" s="212"/>
      <c r="L1679" s="217"/>
      <c r="M1679" s="218"/>
      <c r="N1679" s="219"/>
      <c r="O1679" s="219"/>
      <c r="P1679" s="219"/>
      <c r="Q1679" s="219"/>
      <c r="R1679" s="219"/>
      <c r="S1679" s="219"/>
      <c r="T1679" s="219"/>
      <c r="U1679" s="220"/>
      <c r="AT1679" s="221" t="s">
        <v>221</v>
      </c>
      <c r="AU1679" s="221" t="s">
        <v>80</v>
      </c>
      <c r="AV1679" s="14" t="s">
        <v>80</v>
      </c>
      <c r="AW1679" s="14" t="s">
        <v>33</v>
      </c>
      <c r="AX1679" s="14" t="s">
        <v>71</v>
      </c>
      <c r="AY1679" s="221" t="s">
        <v>208</v>
      </c>
    </row>
    <row r="1680" spans="1:65" s="14" customFormat="1" ht="11.25">
      <c r="B1680" s="211"/>
      <c r="C1680" s="212"/>
      <c r="D1680" s="194" t="s">
        <v>221</v>
      </c>
      <c r="E1680" s="213" t="s">
        <v>18</v>
      </c>
      <c r="F1680" s="214" t="s">
        <v>1027</v>
      </c>
      <c r="G1680" s="212"/>
      <c r="H1680" s="215">
        <v>235.17</v>
      </c>
      <c r="I1680" s="216"/>
      <c r="J1680" s="212"/>
      <c r="K1680" s="212"/>
      <c r="L1680" s="217"/>
      <c r="M1680" s="218"/>
      <c r="N1680" s="219"/>
      <c r="O1680" s="219"/>
      <c r="P1680" s="219"/>
      <c r="Q1680" s="219"/>
      <c r="R1680" s="219"/>
      <c r="S1680" s="219"/>
      <c r="T1680" s="219"/>
      <c r="U1680" s="220"/>
      <c r="AT1680" s="221" t="s">
        <v>221</v>
      </c>
      <c r="AU1680" s="221" t="s">
        <v>80</v>
      </c>
      <c r="AV1680" s="14" t="s">
        <v>80</v>
      </c>
      <c r="AW1680" s="14" t="s">
        <v>33</v>
      </c>
      <c r="AX1680" s="14" t="s">
        <v>71</v>
      </c>
      <c r="AY1680" s="221" t="s">
        <v>208</v>
      </c>
    </row>
    <row r="1681" spans="1:65" s="14" customFormat="1" ht="11.25">
      <c r="B1681" s="211"/>
      <c r="C1681" s="212"/>
      <c r="D1681" s="194" t="s">
        <v>221</v>
      </c>
      <c r="E1681" s="213" t="s">
        <v>18</v>
      </c>
      <c r="F1681" s="214" t="s">
        <v>2602</v>
      </c>
      <c r="G1681" s="212"/>
      <c r="H1681" s="215">
        <v>212.46</v>
      </c>
      <c r="I1681" s="216"/>
      <c r="J1681" s="212"/>
      <c r="K1681" s="212"/>
      <c r="L1681" s="217"/>
      <c r="M1681" s="218"/>
      <c r="N1681" s="219"/>
      <c r="O1681" s="219"/>
      <c r="P1681" s="219"/>
      <c r="Q1681" s="219"/>
      <c r="R1681" s="219"/>
      <c r="S1681" s="219"/>
      <c r="T1681" s="219"/>
      <c r="U1681" s="220"/>
      <c r="AT1681" s="221" t="s">
        <v>221</v>
      </c>
      <c r="AU1681" s="221" t="s">
        <v>80</v>
      </c>
      <c r="AV1681" s="14" t="s">
        <v>80</v>
      </c>
      <c r="AW1681" s="14" t="s">
        <v>33</v>
      </c>
      <c r="AX1681" s="14" t="s">
        <v>71</v>
      </c>
      <c r="AY1681" s="221" t="s">
        <v>208</v>
      </c>
    </row>
    <row r="1682" spans="1:65" s="16" customFormat="1" ht="11.25">
      <c r="B1682" s="233"/>
      <c r="C1682" s="234"/>
      <c r="D1682" s="194" t="s">
        <v>221</v>
      </c>
      <c r="E1682" s="235" t="s">
        <v>18</v>
      </c>
      <c r="F1682" s="236" t="s">
        <v>247</v>
      </c>
      <c r="G1682" s="234"/>
      <c r="H1682" s="237">
        <v>673.31</v>
      </c>
      <c r="I1682" s="238"/>
      <c r="J1682" s="234"/>
      <c r="K1682" s="234"/>
      <c r="L1682" s="239"/>
      <c r="M1682" s="240"/>
      <c r="N1682" s="241"/>
      <c r="O1682" s="241"/>
      <c r="P1682" s="241"/>
      <c r="Q1682" s="241"/>
      <c r="R1682" s="241"/>
      <c r="S1682" s="241"/>
      <c r="T1682" s="241"/>
      <c r="U1682" s="242"/>
      <c r="AT1682" s="243" t="s">
        <v>221</v>
      </c>
      <c r="AU1682" s="243" t="s">
        <v>80</v>
      </c>
      <c r="AV1682" s="16" t="s">
        <v>89</v>
      </c>
      <c r="AW1682" s="16" t="s">
        <v>33</v>
      </c>
      <c r="AX1682" s="16" t="s">
        <v>76</v>
      </c>
      <c r="AY1682" s="243" t="s">
        <v>208</v>
      </c>
    </row>
    <row r="1683" spans="1:65" s="14" customFormat="1" ht="11.25">
      <c r="B1683" s="211"/>
      <c r="C1683" s="212"/>
      <c r="D1683" s="194" t="s">
        <v>221</v>
      </c>
      <c r="E1683" s="212"/>
      <c r="F1683" s="214" t="s">
        <v>2603</v>
      </c>
      <c r="G1683" s="212"/>
      <c r="H1683" s="215">
        <v>706.98</v>
      </c>
      <c r="I1683" s="216"/>
      <c r="J1683" s="212"/>
      <c r="K1683" s="212"/>
      <c r="L1683" s="217"/>
      <c r="M1683" s="218"/>
      <c r="N1683" s="219"/>
      <c r="O1683" s="219"/>
      <c r="P1683" s="219"/>
      <c r="Q1683" s="219"/>
      <c r="R1683" s="219"/>
      <c r="S1683" s="219"/>
      <c r="T1683" s="219"/>
      <c r="U1683" s="220"/>
      <c r="AT1683" s="221" t="s">
        <v>221</v>
      </c>
      <c r="AU1683" s="221" t="s">
        <v>80</v>
      </c>
      <c r="AV1683" s="14" t="s">
        <v>80</v>
      </c>
      <c r="AW1683" s="14" t="s">
        <v>4</v>
      </c>
      <c r="AX1683" s="14" t="s">
        <v>76</v>
      </c>
      <c r="AY1683" s="221" t="s">
        <v>208</v>
      </c>
    </row>
    <row r="1684" spans="1:65" s="2" customFormat="1" ht="24.2" customHeight="1">
      <c r="A1684" s="38"/>
      <c r="B1684" s="39"/>
      <c r="C1684" s="182" t="s">
        <v>2604</v>
      </c>
      <c r="D1684" s="182" t="s">
        <v>212</v>
      </c>
      <c r="E1684" s="183" t="s">
        <v>2605</v>
      </c>
      <c r="F1684" s="184" t="s">
        <v>2606</v>
      </c>
      <c r="G1684" s="185" t="s">
        <v>129</v>
      </c>
      <c r="H1684" s="186">
        <v>1696.44</v>
      </c>
      <c r="I1684" s="187"/>
      <c r="J1684" s="186">
        <f>ROUND(I1684*H1684,2)</f>
        <v>0</v>
      </c>
      <c r="K1684" s="184" t="s">
        <v>215</v>
      </c>
      <c r="L1684" s="43"/>
      <c r="M1684" s="188" t="s">
        <v>18</v>
      </c>
      <c r="N1684" s="189" t="s">
        <v>42</v>
      </c>
      <c r="O1684" s="68"/>
      <c r="P1684" s="190">
        <f>O1684*H1684</f>
        <v>0</v>
      </c>
      <c r="Q1684" s="190">
        <v>2.1000000000000001E-4</v>
      </c>
      <c r="R1684" s="190">
        <f>Q1684*H1684</f>
        <v>0.35625240000000002</v>
      </c>
      <c r="S1684" s="190">
        <v>0</v>
      </c>
      <c r="T1684" s="190">
        <f>S1684*H1684</f>
        <v>0</v>
      </c>
      <c r="U1684" s="191" t="s">
        <v>18</v>
      </c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R1684" s="192" t="s">
        <v>343</v>
      </c>
      <c r="AT1684" s="192" t="s">
        <v>212</v>
      </c>
      <c r="AU1684" s="192" t="s">
        <v>80</v>
      </c>
      <c r="AY1684" s="21" t="s">
        <v>208</v>
      </c>
      <c r="BE1684" s="193">
        <f>IF(N1684="základní",J1684,0)</f>
        <v>0</v>
      </c>
      <c r="BF1684" s="193">
        <f>IF(N1684="snížená",J1684,0)</f>
        <v>0</v>
      </c>
      <c r="BG1684" s="193">
        <f>IF(N1684="zákl. přenesená",J1684,0)</f>
        <v>0</v>
      </c>
      <c r="BH1684" s="193">
        <f>IF(N1684="sníž. přenesená",J1684,0)</f>
        <v>0</v>
      </c>
      <c r="BI1684" s="193">
        <f>IF(N1684="nulová",J1684,0)</f>
        <v>0</v>
      </c>
      <c r="BJ1684" s="21" t="s">
        <v>76</v>
      </c>
      <c r="BK1684" s="193">
        <f>ROUND(I1684*H1684,2)</f>
        <v>0</v>
      </c>
      <c r="BL1684" s="21" t="s">
        <v>343</v>
      </c>
      <c r="BM1684" s="192" t="s">
        <v>2607</v>
      </c>
    </row>
    <row r="1685" spans="1:65" s="2" customFormat="1" ht="19.5">
      <c r="A1685" s="38"/>
      <c r="B1685" s="39"/>
      <c r="C1685" s="40"/>
      <c r="D1685" s="194" t="s">
        <v>217</v>
      </c>
      <c r="E1685" s="40"/>
      <c r="F1685" s="195" t="s">
        <v>2608</v>
      </c>
      <c r="G1685" s="40"/>
      <c r="H1685" s="40"/>
      <c r="I1685" s="196"/>
      <c r="J1685" s="40"/>
      <c r="K1685" s="40"/>
      <c r="L1685" s="43"/>
      <c r="M1685" s="197"/>
      <c r="N1685" s="198"/>
      <c r="O1685" s="68"/>
      <c r="P1685" s="68"/>
      <c r="Q1685" s="68"/>
      <c r="R1685" s="68"/>
      <c r="S1685" s="68"/>
      <c r="T1685" s="68"/>
      <c r="U1685" s="69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T1685" s="21" t="s">
        <v>217</v>
      </c>
      <c r="AU1685" s="21" t="s">
        <v>80</v>
      </c>
    </row>
    <row r="1686" spans="1:65" s="2" customFormat="1" ht="11.25">
      <c r="A1686" s="38"/>
      <c r="B1686" s="39"/>
      <c r="C1686" s="40"/>
      <c r="D1686" s="199" t="s">
        <v>219</v>
      </c>
      <c r="E1686" s="40"/>
      <c r="F1686" s="200" t="s">
        <v>2609</v>
      </c>
      <c r="G1686" s="40"/>
      <c r="H1686" s="40"/>
      <c r="I1686" s="196"/>
      <c r="J1686" s="40"/>
      <c r="K1686" s="40"/>
      <c r="L1686" s="43"/>
      <c r="M1686" s="197"/>
      <c r="N1686" s="198"/>
      <c r="O1686" s="68"/>
      <c r="P1686" s="68"/>
      <c r="Q1686" s="68"/>
      <c r="R1686" s="68"/>
      <c r="S1686" s="68"/>
      <c r="T1686" s="68"/>
      <c r="U1686" s="69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T1686" s="21" t="s">
        <v>219</v>
      </c>
      <c r="AU1686" s="21" t="s">
        <v>80</v>
      </c>
    </row>
    <row r="1687" spans="1:65" s="13" customFormat="1" ht="11.25">
      <c r="B1687" s="201"/>
      <c r="C1687" s="202"/>
      <c r="D1687" s="194" t="s">
        <v>221</v>
      </c>
      <c r="E1687" s="203" t="s">
        <v>18</v>
      </c>
      <c r="F1687" s="204" t="s">
        <v>2565</v>
      </c>
      <c r="G1687" s="202"/>
      <c r="H1687" s="203" t="s">
        <v>18</v>
      </c>
      <c r="I1687" s="205"/>
      <c r="J1687" s="202"/>
      <c r="K1687" s="202"/>
      <c r="L1687" s="206"/>
      <c r="M1687" s="207"/>
      <c r="N1687" s="208"/>
      <c r="O1687" s="208"/>
      <c r="P1687" s="208"/>
      <c r="Q1687" s="208"/>
      <c r="R1687" s="208"/>
      <c r="S1687" s="208"/>
      <c r="T1687" s="208"/>
      <c r="U1687" s="209"/>
      <c r="AT1687" s="210" t="s">
        <v>221</v>
      </c>
      <c r="AU1687" s="210" t="s">
        <v>80</v>
      </c>
      <c r="AV1687" s="13" t="s">
        <v>76</v>
      </c>
      <c r="AW1687" s="13" t="s">
        <v>33</v>
      </c>
      <c r="AX1687" s="13" t="s">
        <v>71</v>
      </c>
      <c r="AY1687" s="210" t="s">
        <v>208</v>
      </c>
    </row>
    <row r="1688" spans="1:65" s="14" customFormat="1" ht="11.25">
      <c r="B1688" s="211"/>
      <c r="C1688" s="212"/>
      <c r="D1688" s="194" t="s">
        <v>221</v>
      </c>
      <c r="E1688" s="213" t="s">
        <v>18</v>
      </c>
      <c r="F1688" s="214" t="s">
        <v>1280</v>
      </c>
      <c r="G1688" s="212"/>
      <c r="H1688" s="215">
        <v>330.46</v>
      </c>
      <c r="I1688" s="216"/>
      <c r="J1688" s="212"/>
      <c r="K1688" s="212"/>
      <c r="L1688" s="217"/>
      <c r="M1688" s="218"/>
      <c r="N1688" s="219"/>
      <c r="O1688" s="219"/>
      <c r="P1688" s="219"/>
      <c r="Q1688" s="219"/>
      <c r="R1688" s="219"/>
      <c r="S1688" s="219"/>
      <c r="T1688" s="219"/>
      <c r="U1688" s="220"/>
      <c r="AT1688" s="221" t="s">
        <v>221</v>
      </c>
      <c r="AU1688" s="221" t="s">
        <v>80</v>
      </c>
      <c r="AV1688" s="14" t="s">
        <v>80</v>
      </c>
      <c r="AW1688" s="14" t="s">
        <v>33</v>
      </c>
      <c r="AX1688" s="14" t="s">
        <v>71</v>
      </c>
      <c r="AY1688" s="221" t="s">
        <v>208</v>
      </c>
    </row>
    <row r="1689" spans="1:65" s="14" customFormat="1" ht="11.25">
      <c r="B1689" s="211"/>
      <c r="C1689" s="212"/>
      <c r="D1689" s="194" t="s">
        <v>221</v>
      </c>
      <c r="E1689" s="213" t="s">
        <v>18</v>
      </c>
      <c r="F1689" s="214" t="s">
        <v>1281</v>
      </c>
      <c r="G1689" s="212"/>
      <c r="H1689" s="215">
        <v>11.06</v>
      </c>
      <c r="I1689" s="216"/>
      <c r="J1689" s="212"/>
      <c r="K1689" s="212"/>
      <c r="L1689" s="217"/>
      <c r="M1689" s="218"/>
      <c r="N1689" s="219"/>
      <c r="O1689" s="219"/>
      <c r="P1689" s="219"/>
      <c r="Q1689" s="219"/>
      <c r="R1689" s="219"/>
      <c r="S1689" s="219"/>
      <c r="T1689" s="219"/>
      <c r="U1689" s="220"/>
      <c r="AT1689" s="221" t="s">
        <v>221</v>
      </c>
      <c r="AU1689" s="221" t="s">
        <v>80</v>
      </c>
      <c r="AV1689" s="14" t="s">
        <v>80</v>
      </c>
      <c r="AW1689" s="14" t="s">
        <v>33</v>
      </c>
      <c r="AX1689" s="14" t="s">
        <v>71</v>
      </c>
      <c r="AY1689" s="221" t="s">
        <v>208</v>
      </c>
    </row>
    <row r="1690" spans="1:65" s="13" customFormat="1" ht="11.25">
      <c r="B1690" s="201"/>
      <c r="C1690" s="202"/>
      <c r="D1690" s="194" t="s">
        <v>221</v>
      </c>
      <c r="E1690" s="203" t="s">
        <v>18</v>
      </c>
      <c r="F1690" s="204" t="s">
        <v>2566</v>
      </c>
      <c r="G1690" s="202"/>
      <c r="H1690" s="203" t="s">
        <v>18</v>
      </c>
      <c r="I1690" s="205"/>
      <c r="J1690" s="202"/>
      <c r="K1690" s="202"/>
      <c r="L1690" s="206"/>
      <c r="M1690" s="207"/>
      <c r="N1690" s="208"/>
      <c r="O1690" s="208"/>
      <c r="P1690" s="208"/>
      <c r="Q1690" s="208"/>
      <c r="R1690" s="208"/>
      <c r="S1690" s="208"/>
      <c r="T1690" s="208"/>
      <c r="U1690" s="209"/>
      <c r="AT1690" s="210" t="s">
        <v>221</v>
      </c>
      <c r="AU1690" s="210" t="s">
        <v>80</v>
      </c>
      <c r="AV1690" s="13" t="s">
        <v>76</v>
      </c>
      <c r="AW1690" s="13" t="s">
        <v>33</v>
      </c>
      <c r="AX1690" s="13" t="s">
        <v>71</v>
      </c>
      <c r="AY1690" s="210" t="s">
        <v>208</v>
      </c>
    </row>
    <row r="1691" spans="1:65" s="14" customFormat="1" ht="11.25">
      <c r="B1691" s="211"/>
      <c r="C1691" s="212"/>
      <c r="D1691" s="194" t="s">
        <v>221</v>
      </c>
      <c r="E1691" s="213" t="s">
        <v>18</v>
      </c>
      <c r="F1691" s="214" t="s">
        <v>2567</v>
      </c>
      <c r="G1691" s="212"/>
      <c r="H1691" s="215">
        <v>705.9</v>
      </c>
      <c r="I1691" s="216"/>
      <c r="J1691" s="212"/>
      <c r="K1691" s="212"/>
      <c r="L1691" s="217"/>
      <c r="M1691" s="218"/>
      <c r="N1691" s="219"/>
      <c r="O1691" s="219"/>
      <c r="P1691" s="219"/>
      <c r="Q1691" s="219"/>
      <c r="R1691" s="219"/>
      <c r="S1691" s="219"/>
      <c r="T1691" s="219"/>
      <c r="U1691" s="220"/>
      <c r="AT1691" s="221" t="s">
        <v>221</v>
      </c>
      <c r="AU1691" s="221" t="s">
        <v>80</v>
      </c>
      <c r="AV1691" s="14" t="s">
        <v>80</v>
      </c>
      <c r="AW1691" s="14" t="s">
        <v>33</v>
      </c>
      <c r="AX1691" s="14" t="s">
        <v>71</v>
      </c>
      <c r="AY1691" s="221" t="s">
        <v>208</v>
      </c>
    </row>
    <row r="1692" spans="1:65" s="14" customFormat="1" ht="11.25">
      <c r="B1692" s="211"/>
      <c r="C1692" s="212"/>
      <c r="D1692" s="194" t="s">
        <v>221</v>
      </c>
      <c r="E1692" s="213" t="s">
        <v>18</v>
      </c>
      <c r="F1692" s="214" t="s">
        <v>1331</v>
      </c>
      <c r="G1692" s="212"/>
      <c r="H1692" s="215">
        <v>-87.56</v>
      </c>
      <c r="I1692" s="216"/>
      <c r="J1692" s="212"/>
      <c r="K1692" s="212"/>
      <c r="L1692" s="217"/>
      <c r="M1692" s="218"/>
      <c r="N1692" s="219"/>
      <c r="O1692" s="219"/>
      <c r="P1692" s="219"/>
      <c r="Q1692" s="219"/>
      <c r="R1692" s="219"/>
      <c r="S1692" s="219"/>
      <c r="T1692" s="219"/>
      <c r="U1692" s="220"/>
      <c r="AT1692" s="221" t="s">
        <v>221</v>
      </c>
      <c r="AU1692" s="221" t="s">
        <v>80</v>
      </c>
      <c r="AV1692" s="14" t="s">
        <v>80</v>
      </c>
      <c r="AW1692" s="14" t="s">
        <v>33</v>
      </c>
      <c r="AX1692" s="14" t="s">
        <v>71</v>
      </c>
      <c r="AY1692" s="221" t="s">
        <v>208</v>
      </c>
    </row>
    <row r="1693" spans="1:65" s="14" customFormat="1" ht="11.25">
      <c r="B1693" s="211"/>
      <c r="C1693" s="212"/>
      <c r="D1693" s="194" t="s">
        <v>221</v>
      </c>
      <c r="E1693" s="213" t="s">
        <v>18</v>
      </c>
      <c r="F1693" s="214" t="s">
        <v>1332</v>
      </c>
      <c r="G1693" s="212"/>
      <c r="H1693" s="215">
        <v>-25.97</v>
      </c>
      <c r="I1693" s="216"/>
      <c r="J1693" s="212"/>
      <c r="K1693" s="212"/>
      <c r="L1693" s="217"/>
      <c r="M1693" s="218"/>
      <c r="N1693" s="219"/>
      <c r="O1693" s="219"/>
      <c r="P1693" s="219"/>
      <c r="Q1693" s="219"/>
      <c r="R1693" s="219"/>
      <c r="S1693" s="219"/>
      <c r="T1693" s="219"/>
      <c r="U1693" s="220"/>
      <c r="AT1693" s="221" t="s">
        <v>221</v>
      </c>
      <c r="AU1693" s="221" t="s">
        <v>80</v>
      </c>
      <c r="AV1693" s="14" t="s">
        <v>80</v>
      </c>
      <c r="AW1693" s="14" t="s">
        <v>33</v>
      </c>
      <c r="AX1693" s="14" t="s">
        <v>71</v>
      </c>
      <c r="AY1693" s="221" t="s">
        <v>208</v>
      </c>
    </row>
    <row r="1694" spans="1:65" s="14" customFormat="1" ht="11.25">
      <c r="B1694" s="211"/>
      <c r="C1694" s="212"/>
      <c r="D1694" s="194" t="s">
        <v>221</v>
      </c>
      <c r="E1694" s="213" t="s">
        <v>18</v>
      </c>
      <c r="F1694" s="214" t="s">
        <v>1333</v>
      </c>
      <c r="G1694" s="212"/>
      <c r="H1694" s="215">
        <v>-17.010000000000002</v>
      </c>
      <c r="I1694" s="216"/>
      <c r="J1694" s="212"/>
      <c r="K1694" s="212"/>
      <c r="L1694" s="217"/>
      <c r="M1694" s="218"/>
      <c r="N1694" s="219"/>
      <c r="O1694" s="219"/>
      <c r="P1694" s="219"/>
      <c r="Q1694" s="219"/>
      <c r="R1694" s="219"/>
      <c r="S1694" s="219"/>
      <c r="T1694" s="219"/>
      <c r="U1694" s="220"/>
      <c r="AT1694" s="221" t="s">
        <v>221</v>
      </c>
      <c r="AU1694" s="221" t="s">
        <v>80</v>
      </c>
      <c r="AV1694" s="14" t="s">
        <v>80</v>
      </c>
      <c r="AW1694" s="14" t="s">
        <v>33</v>
      </c>
      <c r="AX1694" s="14" t="s">
        <v>71</v>
      </c>
      <c r="AY1694" s="221" t="s">
        <v>208</v>
      </c>
    </row>
    <row r="1695" spans="1:65" s="13" customFormat="1" ht="11.25">
      <c r="B1695" s="201"/>
      <c r="C1695" s="202"/>
      <c r="D1695" s="194" t="s">
        <v>221</v>
      </c>
      <c r="E1695" s="203" t="s">
        <v>18</v>
      </c>
      <c r="F1695" s="204" t="s">
        <v>2610</v>
      </c>
      <c r="G1695" s="202"/>
      <c r="H1695" s="203" t="s">
        <v>18</v>
      </c>
      <c r="I1695" s="205"/>
      <c r="J1695" s="202"/>
      <c r="K1695" s="202"/>
      <c r="L1695" s="206"/>
      <c r="M1695" s="207"/>
      <c r="N1695" s="208"/>
      <c r="O1695" s="208"/>
      <c r="P1695" s="208"/>
      <c r="Q1695" s="208"/>
      <c r="R1695" s="208"/>
      <c r="S1695" s="208"/>
      <c r="T1695" s="208"/>
      <c r="U1695" s="209"/>
      <c r="AT1695" s="210" t="s">
        <v>221</v>
      </c>
      <c r="AU1695" s="210" t="s">
        <v>80</v>
      </c>
      <c r="AV1695" s="13" t="s">
        <v>76</v>
      </c>
      <c r="AW1695" s="13" t="s">
        <v>33</v>
      </c>
      <c r="AX1695" s="13" t="s">
        <v>71</v>
      </c>
      <c r="AY1695" s="210" t="s">
        <v>208</v>
      </c>
    </row>
    <row r="1696" spans="1:65" s="14" customFormat="1" ht="11.25">
      <c r="B1696" s="211"/>
      <c r="C1696" s="212"/>
      <c r="D1696" s="194" t="s">
        <v>221</v>
      </c>
      <c r="E1696" s="213" t="s">
        <v>18</v>
      </c>
      <c r="F1696" s="214" t="s">
        <v>2611</v>
      </c>
      <c r="G1696" s="212"/>
      <c r="H1696" s="215">
        <v>329.78</v>
      </c>
      <c r="I1696" s="216"/>
      <c r="J1696" s="212"/>
      <c r="K1696" s="212"/>
      <c r="L1696" s="217"/>
      <c r="M1696" s="218"/>
      <c r="N1696" s="219"/>
      <c r="O1696" s="219"/>
      <c r="P1696" s="219"/>
      <c r="Q1696" s="219"/>
      <c r="R1696" s="219"/>
      <c r="S1696" s="219"/>
      <c r="T1696" s="219"/>
      <c r="U1696" s="220"/>
      <c r="AT1696" s="221" t="s">
        <v>221</v>
      </c>
      <c r="AU1696" s="221" t="s">
        <v>80</v>
      </c>
      <c r="AV1696" s="14" t="s">
        <v>80</v>
      </c>
      <c r="AW1696" s="14" t="s">
        <v>33</v>
      </c>
      <c r="AX1696" s="14" t="s">
        <v>71</v>
      </c>
      <c r="AY1696" s="221" t="s">
        <v>208</v>
      </c>
    </row>
    <row r="1697" spans="1:65" s="14" customFormat="1" ht="11.25">
      <c r="B1697" s="211"/>
      <c r="C1697" s="212"/>
      <c r="D1697" s="194" t="s">
        <v>221</v>
      </c>
      <c r="E1697" s="213" t="s">
        <v>18</v>
      </c>
      <c r="F1697" s="214" t="s">
        <v>2612</v>
      </c>
      <c r="G1697" s="212"/>
      <c r="H1697" s="215">
        <v>-11.07</v>
      </c>
      <c r="I1697" s="216"/>
      <c r="J1697" s="212"/>
      <c r="K1697" s="212"/>
      <c r="L1697" s="217"/>
      <c r="M1697" s="218"/>
      <c r="N1697" s="219"/>
      <c r="O1697" s="219"/>
      <c r="P1697" s="219"/>
      <c r="Q1697" s="219"/>
      <c r="R1697" s="219"/>
      <c r="S1697" s="219"/>
      <c r="T1697" s="219"/>
      <c r="U1697" s="220"/>
      <c r="AT1697" s="221" t="s">
        <v>221</v>
      </c>
      <c r="AU1697" s="221" t="s">
        <v>80</v>
      </c>
      <c r="AV1697" s="14" t="s">
        <v>80</v>
      </c>
      <c r="AW1697" s="14" t="s">
        <v>33</v>
      </c>
      <c r="AX1697" s="14" t="s">
        <v>71</v>
      </c>
      <c r="AY1697" s="221" t="s">
        <v>208</v>
      </c>
    </row>
    <row r="1698" spans="1:65" s="13" customFormat="1" ht="11.25">
      <c r="B1698" s="201"/>
      <c r="C1698" s="202"/>
      <c r="D1698" s="194" t="s">
        <v>221</v>
      </c>
      <c r="E1698" s="203" t="s">
        <v>18</v>
      </c>
      <c r="F1698" s="204" t="s">
        <v>2613</v>
      </c>
      <c r="G1698" s="202"/>
      <c r="H1698" s="203" t="s">
        <v>18</v>
      </c>
      <c r="I1698" s="205"/>
      <c r="J1698" s="202"/>
      <c r="K1698" s="202"/>
      <c r="L1698" s="206"/>
      <c r="M1698" s="207"/>
      <c r="N1698" s="208"/>
      <c r="O1698" s="208"/>
      <c r="P1698" s="208"/>
      <c r="Q1698" s="208"/>
      <c r="R1698" s="208"/>
      <c r="S1698" s="208"/>
      <c r="T1698" s="208"/>
      <c r="U1698" s="209"/>
      <c r="AT1698" s="210" t="s">
        <v>221</v>
      </c>
      <c r="AU1698" s="210" t="s">
        <v>80</v>
      </c>
      <c r="AV1698" s="13" t="s">
        <v>76</v>
      </c>
      <c r="AW1698" s="13" t="s">
        <v>33</v>
      </c>
      <c r="AX1698" s="13" t="s">
        <v>71</v>
      </c>
      <c r="AY1698" s="210" t="s">
        <v>208</v>
      </c>
    </row>
    <row r="1699" spans="1:65" s="14" customFormat="1" ht="11.25">
      <c r="B1699" s="211"/>
      <c r="C1699" s="212"/>
      <c r="D1699" s="194" t="s">
        <v>221</v>
      </c>
      <c r="E1699" s="213" t="s">
        <v>18</v>
      </c>
      <c r="F1699" s="214" t="s">
        <v>1011</v>
      </c>
      <c r="G1699" s="212"/>
      <c r="H1699" s="215">
        <v>460.85</v>
      </c>
      <c r="I1699" s="216"/>
      <c r="J1699" s="212"/>
      <c r="K1699" s="212"/>
      <c r="L1699" s="217"/>
      <c r="M1699" s="218"/>
      <c r="N1699" s="219"/>
      <c r="O1699" s="219"/>
      <c r="P1699" s="219"/>
      <c r="Q1699" s="219"/>
      <c r="R1699" s="219"/>
      <c r="S1699" s="219"/>
      <c r="T1699" s="219"/>
      <c r="U1699" s="220"/>
      <c r="AT1699" s="221" t="s">
        <v>221</v>
      </c>
      <c r="AU1699" s="221" t="s">
        <v>80</v>
      </c>
      <c r="AV1699" s="14" t="s">
        <v>80</v>
      </c>
      <c r="AW1699" s="14" t="s">
        <v>33</v>
      </c>
      <c r="AX1699" s="14" t="s">
        <v>71</v>
      </c>
      <c r="AY1699" s="221" t="s">
        <v>208</v>
      </c>
    </row>
    <row r="1700" spans="1:65" s="2" customFormat="1" ht="33" customHeight="1">
      <c r="A1700" s="38"/>
      <c r="B1700" s="39"/>
      <c r="C1700" s="182" t="s">
        <v>2614</v>
      </c>
      <c r="D1700" s="182" t="s">
        <v>212</v>
      </c>
      <c r="E1700" s="183" t="s">
        <v>2615</v>
      </c>
      <c r="F1700" s="184" t="s">
        <v>2616</v>
      </c>
      <c r="G1700" s="185" t="s">
        <v>129</v>
      </c>
      <c r="H1700" s="186">
        <v>1696.44</v>
      </c>
      <c r="I1700" s="187"/>
      <c r="J1700" s="186">
        <f>ROUND(I1700*H1700,2)</f>
        <v>0</v>
      </c>
      <c r="K1700" s="184" t="s">
        <v>215</v>
      </c>
      <c r="L1700" s="43"/>
      <c r="M1700" s="188" t="s">
        <v>18</v>
      </c>
      <c r="N1700" s="189" t="s">
        <v>42</v>
      </c>
      <c r="O1700" s="68"/>
      <c r="P1700" s="190">
        <f>O1700*H1700</f>
        <v>0</v>
      </c>
      <c r="Q1700" s="190">
        <v>2.9E-4</v>
      </c>
      <c r="R1700" s="190">
        <f>Q1700*H1700</f>
        <v>0.4919676</v>
      </c>
      <c r="S1700" s="190">
        <v>0</v>
      </c>
      <c r="T1700" s="190">
        <f>S1700*H1700</f>
        <v>0</v>
      </c>
      <c r="U1700" s="191" t="s">
        <v>18</v>
      </c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R1700" s="192" t="s">
        <v>343</v>
      </c>
      <c r="AT1700" s="192" t="s">
        <v>212</v>
      </c>
      <c r="AU1700" s="192" t="s">
        <v>80</v>
      </c>
      <c r="AY1700" s="21" t="s">
        <v>208</v>
      </c>
      <c r="BE1700" s="193">
        <f>IF(N1700="základní",J1700,0)</f>
        <v>0</v>
      </c>
      <c r="BF1700" s="193">
        <f>IF(N1700="snížená",J1700,0)</f>
        <v>0</v>
      </c>
      <c r="BG1700" s="193">
        <f>IF(N1700="zákl. přenesená",J1700,0)</f>
        <v>0</v>
      </c>
      <c r="BH1700" s="193">
        <f>IF(N1700="sníž. přenesená",J1700,0)</f>
        <v>0</v>
      </c>
      <c r="BI1700" s="193">
        <f>IF(N1700="nulová",J1700,0)</f>
        <v>0</v>
      </c>
      <c r="BJ1700" s="21" t="s">
        <v>76</v>
      </c>
      <c r="BK1700" s="193">
        <f>ROUND(I1700*H1700,2)</f>
        <v>0</v>
      </c>
      <c r="BL1700" s="21" t="s">
        <v>343</v>
      </c>
      <c r="BM1700" s="192" t="s">
        <v>2617</v>
      </c>
    </row>
    <row r="1701" spans="1:65" s="2" customFormat="1" ht="29.25">
      <c r="A1701" s="38"/>
      <c r="B1701" s="39"/>
      <c r="C1701" s="40"/>
      <c r="D1701" s="194" t="s">
        <v>217</v>
      </c>
      <c r="E1701" s="40"/>
      <c r="F1701" s="195" t="s">
        <v>2618</v>
      </c>
      <c r="G1701" s="40"/>
      <c r="H1701" s="40"/>
      <c r="I1701" s="196"/>
      <c r="J1701" s="40"/>
      <c r="K1701" s="40"/>
      <c r="L1701" s="43"/>
      <c r="M1701" s="197"/>
      <c r="N1701" s="198"/>
      <c r="O1701" s="68"/>
      <c r="P1701" s="68"/>
      <c r="Q1701" s="68"/>
      <c r="R1701" s="68"/>
      <c r="S1701" s="68"/>
      <c r="T1701" s="68"/>
      <c r="U1701" s="69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T1701" s="21" t="s">
        <v>217</v>
      </c>
      <c r="AU1701" s="21" t="s">
        <v>80</v>
      </c>
    </row>
    <row r="1702" spans="1:65" s="2" customFormat="1" ht="11.25">
      <c r="A1702" s="38"/>
      <c r="B1702" s="39"/>
      <c r="C1702" s="40"/>
      <c r="D1702" s="199" t="s">
        <v>219</v>
      </c>
      <c r="E1702" s="40"/>
      <c r="F1702" s="200" t="s">
        <v>2619</v>
      </c>
      <c r="G1702" s="40"/>
      <c r="H1702" s="40"/>
      <c r="I1702" s="196"/>
      <c r="J1702" s="40"/>
      <c r="K1702" s="40"/>
      <c r="L1702" s="43"/>
      <c r="M1702" s="197"/>
      <c r="N1702" s="198"/>
      <c r="O1702" s="68"/>
      <c r="P1702" s="68"/>
      <c r="Q1702" s="68"/>
      <c r="R1702" s="68"/>
      <c r="S1702" s="68"/>
      <c r="T1702" s="68"/>
      <c r="U1702" s="69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T1702" s="21" t="s">
        <v>219</v>
      </c>
      <c r="AU1702" s="21" t="s">
        <v>80</v>
      </c>
    </row>
    <row r="1703" spans="1:65" s="13" customFormat="1" ht="11.25">
      <c r="B1703" s="201"/>
      <c r="C1703" s="202"/>
      <c r="D1703" s="194" t="s">
        <v>221</v>
      </c>
      <c r="E1703" s="203" t="s">
        <v>18</v>
      </c>
      <c r="F1703" s="204" t="s">
        <v>2565</v>
      </c>
      <c r="G1703" s="202"/>
      <c r="H1703" s="203" t="s">
        <v>18</v>
      </c>
      <c r="I1703" s="205"/>
      <c r="J1703" s="202"/>
      <c r="K1703" s="202"/>
      <c r="L1703" s="206"/>
      <c r="M1703" s="207"/>
      <c r="N1703" s="208"/>
      <c r="O1703" s="208"/>
      <c r="P1703" s="208"/>
      <c r="Q1703" s="208"/>
      <c r="R1703" s="208"/>
      <c r="S1703" s="208"/>
      <c r="T1703" s="208"/>
      <c r="U1703" s="209"/>
      <c r="AT1703" s="210" t="s">
        <v>221</v>
      </c>
      <c r="AU1703" s="210" t="s">
        <v>80</v>
      </c>
      <c r="AV1703" s="13" t="s">
        <v>76</v>
      </c>
      <c r="AW1703" s="13" t="s">
        <v>33</v>
      </c>
      <c r="AX1703" s="13" t="s">
        <v>71</v>
      </c>
      <c r="AY1703" s="210" t="s">
        <v>208</v>
      </c>
    </row>
    <row r="1704" spans="1:65" s="14" customFormat="1" ht="11.25">
      <c r="B1704" s="211"/>
      <c r="C1704" s="212"/>
      <c r="D1704" s="194" t="s">
        <v>221</v>
      </c>
      <c r="E1704" s="213" t="s">
        <v>18</v>
      </c>
      <c r="F1704" s="214" t="s">
        <v>1280</v>
      </c>
      <c r="G1704" s="212"/>
      <c r="H1704" s="215">
        <v>330.46</v>
      </c>
      <c r="I1704" s="216"/>
      <c r="J1704" s="212"/>
      <c r="K1704" s="212"/>
      <c r="L1704" s="217"/>
      <c r="M1704" s="218"/>
      <c r="N1704" s="219"/>
      <c r="O1704" s="219"/>
      <c r="P1704" s="219"/>
      <c r="Q1704" s="219"/>
      <c r="R1704" s="219"/>
      <c r="S1704" s="219"/>
      <c r="T1704" s="219"/>
      <c r="U1704" s="220"/>
      <c r="AT1704" s="221" t="s">
        <v>221</v>
      </c>
      <c r="AU1704" s="221" t="s">
        <v>80</v>
      </c>
      <c r="AV1704" s="14" t="s">
        <v>80</v>
      </c>
      <c r="AW1704" s="14" t="s">
        <v>33</v>
      </c>
      <c r="AX1704" s="14" t="s">
        <v>71</v>
      </c>
      <c r="AY1704" s="221" t="s">
        <v>208</v>
      </c>
    </row>
    <row r="1705" spans="1:65" s="14" customFormat="1" ht="11.25">
      <c r="B1705" s="211"/>
      <c r="C1705" s="212"/>
      <c r="D1705" s="194" t="s">
        <v>221</v>
      </c>
      <c r="E1705" s="213" t="s">
        <v>18</v>
      </c>
      <c r="F1705" s="214" t="s">
        <v>1281</v>
      </c>
      <c r="G1705" s="212"/>
      <c r="H1705" s="215">
        <v>11.06</v>
      </c>
      <c r="I1705" s="216"/>
      <c r="J1705" s="212"/>
      <c r="K1705" s="212"/>
      <c r="L1705" s="217"/>
      <c r="M1705" s="218"/>
      <c r="N1705" s="219"/>
      <c r="O1705" s="219"/>
      <c r="P1705" s="219"/>
      <c r="Q1705" s="219"/>
      <c r="R1705" s="219"/>
      <c r="S1705" s="219"/>
      <c r="T1705" s="219"/>
      <c r="U1705" s="220"/>
      <c r="AT1705" s="221" t="s">
        <v>221</v>
      </c>
      <c r="AU1705" s="221" t="s">
        <v>80</v>
      </c>
      <c r="AV1705" s="14" t="s">
        <v>80</v>
      </c>
      <c r="AW1705" s="14" t="s">
        <v>33</v>
      </c>
      <c r="AX1705" s="14" t="s">
        <v>71</v>
      </c>
      <c r="AY1705" s="221" t="s">
        <v>208</v>
      </c>
    </row>
    <row r="1706" spans="1:65" s="13" customFormat="1" ht="11.25">
      <c r="B1706" s="201"/>
      <c r="C1706" s="202"/>
      <c r="D1706" s="194" t="s">
        <v>221</v>
      </c>
      <c r="E1706" s="203" t="s">
        <v>18</v>
      </c>
      <c r="F1706" s="204" t="s">
        <v>2566</v>
      </c>
      <c r="G1706" s="202"/>
      <c r="H1706" s="203" t="s">
        <v>18</v>
      </c>
      <c r="I1706" s="205"/>
      <c r="J1706" s="202"/>
      <c r="K1706" s="202"/>
      <c r="L1706" s="206"/>
      <c r="M1706" s="207"/>
      <c r="N1706" s="208"/>
      <c r="O1706" s="208"/>
      <c r="P1706" s="208"/>
      <c r="Q1706" s="208"/>
      <c r="R1706" s="208"/>
      <c r="S1706" s="208"/>
      <c r="T1706" s="208"/>
      <c r="U1706" s="209"/>
      <c r="AT1706" s="210" t="s">
        <v>221</v>
      </c>
      <c r="AU1706" s="210" t="s">
        <v>80</v>
      </c>
      <c r="AV1706" s="13" t="s">
        <v>76</v>
      </c>
      <c r="AW1706" s="13" t="s">
        <v>33</v>
      </c>
      <c r="AX1706" s="13" t="s">
        <v>71</v>
      </c>
      <c r="AY1706" s="210" t="s">
        <v>208</v>
      </c>
    </row>
    <row r="1707" spans="1:65" s="14" customFormat="1" ht="11.25">
      <c r="B1707" s="211"/>
      <c r="C1707" s="212"/>
      <c r="D1707" s="194" t="s">
        <v>221</v>
      </c>
      <c r="E1707" s="213" t="s">
        <v>18</v>
      </c>
      <c r="F1707" s="214" t="s">
        <v>2567</v>
      </c>
      <c r="G1707" s="212"/>
      <c r="H1707" s="215">
        <v>705.9</v>
      </c>
      <c r="I1707" s="216"/>
      <c r="J1707" s="212"/>
      <c r="K1707" s="212"/>
      <c r="L1707" s="217"/>
      <c r="M1707" s="218"/>
      <c r="N1707" s="219"/>
      <c r="O1707" s="219"/>
      <c r="P1707" s="219"/>
      <c r="Q1707" s="219"/>
      <c r="R1707" s="219"/>
      <c r="S1707" s="219"/>
      <c r="T1707" s="219"/>
      <c r="U1707" s="220"/>
      <c r="AT1707" s="221" t="s">
        <v>221</v>
      </c>
      <c r="AU1707" s="221" t="s">
        <v>80</v>
      </c>
      <c r="AV1707" s="14" t="s">
        <v>80</v>
      </c>
      <c r="AW1707" s="14" t="s">
        <v>33</v>
      </c>
      <c r="AX1707" s="14" t="s">
        <v>71</v>
      </c>
      <c r="AY1707" s="221" t="s">
        <v>208</v>
      </c>
    </row>
    <row r="1708" spans="1:65" s="13" customFormat="1" ht="11.25">
      <c r="B1708" s="201"/>
      <c r="C1708" s="202"/>
      <c r="D1708" s="194" t="s">
        <v>221</v>
      </c>
      <c r="E1708" s="203" t="s">
        <v>18</v>
      </c>
      <c r="F1708" s="204" t="s">
        <v>1330</v>
      </c>
      <c r="G1708" s="202"/>
      <c r="H1708" s="203" t="s">
        <v>18</v>
      </c>
      <c r="I1708" s="205"/>
      <c r="J1708" s="202"/>
      <c r="K1708" s="202"/>
      <c r="L1708" s="206"/>
      <c r="M1708" s="207"/>
      <c r="N1708" s="208"/>
      <c r="O1708" s="208"/>
      <c r="P1708" s="208"/>
      <c r="Q1708" s="208"/>
      <c r="R1708" s="208"/>
      <c r="S1708" s="208"/>
      <c r="T1708" s="208"/>
      <c r="U1708" s="209"/>
      <c r="AT1708" s="210" t="s">
        <v>221</v>
      </c>
      <c r="AU1708" s="210" t="s">
        <v>80</v>
      </c>
      <c r="AV1708" s="13" t="s">
        <v>76</v>
      </c>
      <c r="AW1708" s="13" t="s">
        <v>33</v>
      </c>
      <c r="AX1708" s="13" t="s">
        <v>71</v>
      </c>
      <c r="AY1708" s="210" t="s">
        <v>208</v>
      </c>
    </row>
    <row r="1709" spans="1:65" s="14" customFormat="1" ht="11.25">
      <c r="B1709" s="211"/>
      <c r="C1709" s="212"/>
      <c r="D1709" s="194" t="s">
        <v>221</v>
      </c>
      <c r="E1709" s="213" t="s">
        <v>18</v>
      </c>
      <c r="F1709" s="214" t="s">
        <v>1331</v>
      </c>
      <c r="G1709" s="212"/>
      <c r="H1709" s="215">
        <v>-87.56</v>
      </c>
      <c r="I1709" s="216"/>
      <c r="J1709" s="212"/>
      <c r="K1709" s="212"/>
      <c r="L1709" s="217"/>
      <c r="M1709" s="218"/>
      <c r="N1709" s="219"/>
      <c r="O1709" s="219"/>
      <c r="P1709" s="219"/>
      <c r="Q1709" s="219"/>
      <c r="R1709" s="219"/>
      <c r="S1709" s="219"/>
      <c r="T1709" s="219"/>
      <c r="U1709" s="220"/>
      <c r="AT1709" s="221" t="s">
        <v>221</v>
      </c>
      <c r="AU1709" s="221" t="s">
        <v>80</v>
      </c>
      <c r="AV1709" s="14" t="s">
        <v>80</v>
      </c>
      <c r="AW1709" s="14" t="s">
        <v>33</v>
      </c>
      <c r="AX1709" s="14" t="s">
        <v>71</v>
      </c>
      <c r="AY1709" s="221" t="s">
        <v>208</v>
      </c>
    </row>
    <row r="1710" spans="1:65" s="14" customFormat="1" ht="11.25">
      <c r="B1710" s="211"/>
      <c r="C1710" s="212"/>
      <c r="D1710" s="194" t="s">
        <v>221</v>
      </c>
      <c r="E1710" s="213" t="s">
        <v>18</v>
      </c>
      <c r="F1710" s="214" t="s">
        <v>1332</v>
      </c>
      <c r="G1710" s="212"/>
      <c r="H1710" s="215">
        <v>-25.97</v>
      </c>
      <c r="I1710" s="216"/>
      <c r="J1710" s="212"/>
      <c r="K1710" s="212"/>
      <c r="L1710" s="217"/>
      <c r="M1710" s="218"/>
      <c r="N1710" s="219"/>
      <c r="O1710" s="219"/>
      <c r="P1710" s="219"/>
      <c r="Q1710" s="219"/>
      <c r="R1710" s="219"/>
      <c r="S1710" s="219"/>
      <c r="T1710" s="219"/>
      <c r="U1710" s="220"/>
      <c r="AT1710" s="221" t="s">
        <v>221</v>
      </c>
      <c r="AU1710" s="221" t="s">
        <v>80</v>
      </c>
      <c r="AV1710" s="14" t="s">
        <v>80</v>
      </c>
      <c r="AW1710" s="14" t="s">
        <v>33</v>
      </c>
      <c r="AX1710" s="14" t="s">
        <v>71</v>
      </c>
      <c r="AY1710" s="221" t="s">
        <v>208</v>
      </c>
    </row>
    <row r="1711" spans="1:65" s="14" customFormat="1" ht="11.25">
      <c r="B1711" s="211"/>
      <c r="C1711" s="212"/>
      <c r="D1711" s="194" t="s">
        <v>221</v>
      </c>
      <c r="E1711" s="213" t="s">
        <v>18</v>
      </c>
      <c r="F1711" s="214" t="s">
        <v>1333</v>
      </c>
      <c r="G1711" s="212"/>
      <c r="H1711" s="215">
        <v>-17.010000000000002</v>
      </c>
      <c r="I1711" s="216"/>
      <c r="J1711" s="212"/>
      <c r="K1711" s="212"/>
      <c r="L1711" s="217"/>
      <c r="M1711" s="218"/>
      <c r="N1711" s="219"/>
      <c r="O1711" s="219"/>
      <c r="P1711" s="219"/>
      <c r="Q1711" s="219"/>
      <c r="R1711" s="219"/>
      <c r="S1711" s="219"/>
      <c r="T1711" s="219"/>
      <c r="U1711" s="220"/>
      <c r="AT1711" s="221" t="s">
        <v>221</v>
      </c>
      <c r="AU1711" s="221" t="s">
        <v>80</v>
      </c>
      <c r="AV1711" s="14" t="s">
        <v>80</v>
      </c>
      <c r="AW1711" s="14" t="s">
        <v>33</v>
      </c>
      <c r="AX1711" s="14" t="s">
        <v>71</v>
      </c>
      <c r="AY1711" s="221" t="s">
        <v>208</v>
      </c>
    </row>
    <row r="1712" spans="1:65" s="13" customFormat="1" ht="11.25">
      <c r="B1712" s="201"/>
      <c r="C1712" s="202"/>
      <c r="D1712" s="194" t="s">
        <v>221</v>
      </c>
      <c r="E1712" s="203" t="s">
        <v>18</v>
      </c>
      <c r="F1712" s="204" t="s">
        <v>2610</v>
      </c>
      <c r="G1712" s="202"/>
      <c r="H1712" s="203" t="s">
        <v>18</v>
      </c>
      <c r="I1712" s="205"/>
      <c r="J1712" s="202"/>
      <c r="K1712" s="202"/>
      <c r="L1712" s="206"/>
      <c r="M1712" s="207"/>
      <c r="N1712" s="208"/>
      <c r="O1712" s="208"/>
      <c r="P1712" s="208"/>
      <c r="Q1712" s="208"/>
      <c r="R1712" s="208"/>
      <c r="S1712" s="208"/>
      <c r="T1712" s="208"/>
      <c r="U1712" s="209"/>
      <c r="AT1712" s="210" t="s">
        <v>221</v>
      </c>
      <c r="AU1712" s="210" t="s">
        <v>80</v>
      </c>
      <c r="AV1712" s="13" t="s">
        <v>76</v>
      </c>
      <c r="AW1712" s="13" t="s">
        <v>33</v>
      </c>
      <c r="AX1712" s="13" t="s">
        <v>71</v>
      </c>
      <c r="AY1712" s="210" t="s">
        <v>208</v>
      </c>
    </row>
    <row r="1713" spans="1:65" s="14" customFormat="1" ht="11.25">
      <c r="B1713" s="211"/>
      <c r="C1713" s="212"/>
      <c r="D1713" s="194" t="s">
        <v>221</v>
      </c>
      <c r="E1713" s="213" t="s">
        <v>18</v>
      </c>
      <c r="F1713" s="214" t="s">
        <v>2611</v>
      </c>
      <c r="G1713" s="212"/>
      <c r="H1713" s="215">
        <v>329.78</v>
      </c>
      <c r="I1713" s="216"/>
      <c r="J1713" s="212"/>
      <c r="K1713" s="212"/>
      <c r="L1713" s="217"/>
      <c r="M1713" s="218"/>
      <c r="N1713" s="219"/>
      <c r="O1713" s="219"/>
      <c r="P1713" s="219"/>
      <c r="Q1713" s="219"/>
      <c r="R1713" s="219"/>
      <c r="S1713" s="219"/>
      <c r="T1713" s="219"/>
      <c r="U1713" s="220"/>
      <c r="AT1713" s="221" t="s">
        <v>221</v>
      </c>
      <c r="AU1713" s="221" t="s">
        <v>80</v>
      </c>
      <c r="AV1713" s="14" t="s">
        <v>80</v>
      </c>
      <c r="AW1713" s="14" t="s">
        <v>33</v>
      </c>
      <c r="AX1713" s="14" t="s">
        <v>71</v>
      </c>
      <c r="AY1713" s="221" t="s">
        <v>208</v>
      </c>
    </row>
    <row r="1714" spans="1:65" s="14" customFormat="1" ht="11.25">
      <c r="B1714" s="211"/>
      <c r="C1714" s="212"/>
      <c r="D1714" s="194" t="s">
        <v>221</v>
      </c>
      <c r="E1714" s="213" t="s">
        <v>18</v>
      </c>
      <c r="F1714" s="214" t="s">
        <v>2612</v>
      </c>
      <c r="G1714" s="212"/>
      <c r="H1714" s="215">
        <v>-11.07</v>
      </c>
      <c r="I1714" s="216"/>
      <c r="J1714" s="212"/>
      <c r="K1714" s="212"/>
      <c r="L1714" s="217"/>
      <c r="M1714" s="218"/>
      <c r="N1714" s="219"/>
      <c r="O1714" s="219"/>
      <c r="P1714" s="219"/>
      <c r="Q1714" s="219"/>
      <c r="R1714" s="219"/>
      <c r="S1714" s="219"/>
      <c r="T1714" s="219"/>
      <c r="U1714" s="220"/>
      <c r="AT1714" s="221" t="s">
        <v>221</v>
      </c>
      <c r="AU1714" s="221" t="s">
        <v>80</v>
      </c>
      <c r="AV1714" s="14" t="s">
        <v>80</v>
      </c>
      <c r="AW1714" s="14" t="s">
        <v>33</v>
      </c>
      <c r="AX1714" s="14" t="s">
        <v>71</v>
      </c>
      <c r="AY1714" s="221" t="s">
        <v>208</v>
      </c>
    </row>
    <row r="1715" spans="1:65" s="15" customFormat="1" ht="11.25">
      <c r="B1715" s="222"/>
      <c r="C1715" s="223"/>
      <c r="D1715" s="194" t="s">
        <v>221</v>
      </c>
      <c r="E1715" s="224" t="s">
        <v>18</v>
      </c>
      <c r="F1715" s="225" t="s">
        <v>241</v>
      </c>
      <c r="G1715" s="223"/>
      <c r="H1715" s="226">
        <v>1235.5899999999999</v>
      </c>
      <c r="I1715" s="227"/>
      <c r="J1715" s="223"/>
      <c r="K1715" s="223"/>
      <c r="L1715" s="228"/>
      <c r="M1715" s="229"/>
      <c r="N1715" s="230"/>
      <c r="O1715" s="230"/>
      <c r="P1715" s="230"/>
      <c r="Q1715" s="230"/>
      <c r="R1715" s="230"/>
      <c r="S1715" s="230"/>
      <c r="T1715" s="230"/>
      <c r="U1715" s="231"/>
      <c r="AT1715" s="232" t="s">
        <v>221</v>
      </c>
      <c r="AU1715" s="232" t="s">
        <v>80</v>
      </c>
      <c r="AV1715" s="15" t="s">
        <v>83</v>
      </c>
      <c r="AW1715" s="15" t="s">
        <v>4</v>
      </c>
      <c r="AX1715" s="15" t="s">
        <v>71</v>
      </c>
      <c r="AY1715" s="232" t="s">
        <v>208</v>
      </c>
    </row>
    <row r="1716" spans="1:65" s="13" customFormat="1" ht="11.25">
      <c r="B1716" s="201"/>
      <c r="C1716" s="202"/>
      <c r="D1716" s="194" t="s">
        <v>221</v>
      </c>
      <c r="E1716" s="203" t="s">
        <v>18</v>
      </c>
      <c r="F1716" s="204" t="s">
        <v>2613</v>
      </c>
      <c r="G1716" s="202"/>
      <c r="H1716" s="203" t="s">
        <v>18</v>
      </c>
      <c r="I1716" s="205"/>
      <c r="J1716" s="202"/>
      <c r="K1716" s="202"/>
      <c r="L1716" s="206"/>
      <c r="M1716" s="207"/>
      <c r="N1716" s="208"/>
      <c r="O1716" s="208"/>
      <c r="P1716" s="208"/>
      <c r="Q1716" s="208"/>
      <c r="R1716" s="208"/>
      <c r="S1716" s="208"/>
      <c r="T1716" s="208"/>
      <c r="U1716" s="209"/>
      <c r="AT1716" s="210" t="s">
        <v>221</v>
      </c>
      <c r="AU1716" s="210" t="s">
        <v>80</v>
      </c>
      <c r="AV1716" s="13" t="s">
        <v>76</v>
      </c>
      <c r="AW1716" s="13" t="s">
        <v>33</v>
      </c>
      <c r="AX1716" s="13" t="s">
        <v>71</v>
      </c>
      <c r="AY1716" s="210" t="s">
        <v>208</v>
      </c>
    </row>
    <row r="1717" spans="1:65" s="14" customFormat="1" ht="11.25">
      <c r="B1717" s="211"/>
      <c r="C1717" s="212"/>
      <c r="D1717" s="194" t="s">
        <v>221</v>
      </c>
      <c r="E1717" s="213" t="s">
        <v>18</v>
      </c>
      <c r="F1717" s="214" t="s">
        <v>1011</v>
      </c>
      <c r="G1717" s="212"/>
      <c r="H1717" s="215">
        <v>460.85</v>
      </c>
      <c r="I1717" s="216"/>
      <c r="J1717" s="212"/>
      <c r="K1717" s="212"/>
      <c r="L1717" s="217"/>
      <c r="M1717" s="218"/>
      <c r="N1717" s="219"/>
      <c r="O1717" s="219"/>
      <c r="P1717" s="219"/>
      <c r="Q1717" s="219"/>
      <c r="R1717" s="219"/>
      <c r="S1717" s="219"/>
      <c r="T1717" s="219"/>
      <c r="U1717" s="220"/>
      <c r="AT1717" s="221" t="s">
        <v>221</v>
      </c>
      <c r="AU1717" s="221" t="s">
        <v>80</v>
      </c>
      <c r="AV1717" s="14" t="s">
        <v>80</v>
      </c>
      <c r="AW1717" s="14" t="s">
        <v>33</v>
      </c>
      <c r="AX1717" s="14" t="s">
        <v>71</v>
      </c>
      <c r="AY1717" s="221" t="s">
        <v>208</v>
      </c>
    </row>
    <row r="1718" spans="1:65" s="15" customFormat="1" ht="11.25">
      <c r="B1718" s="222"/>
      <c r="C1718" s="223"/>
      <c r="D1718" s="194" t="s">
        <v>221</v>
      </c>
      <c r="E1718" s="224" t="s">
        <v>18</v>
      </c>
      <c r="F1718" s="225" t="s">
        <v>241</v>
      </c>
      <c r="G1718" s="223"/>
      <c r="H1718" s="226">
        <v>460.85</v>
      </c>
      <c r="I1718" s="227"/>
      <c r="J1718" s="223"/>
      <c r="K1718" s="223"/>
      <c r="L1718" s="228"/>
      <c r="M1718" s="229"/>
      <c r="N1718" s="230"/>
      <c r="O1718" s="230"/>
      <c r="P1718" s="230"/>
      <c r="Q1718" s="230"/>
      <c r="R1718" s="230"/>
      <c r="S1718" s="230"/>
      <c r="T1718" s="230"/>
      <c r="U1718" s="231"/>
      <c r="AT1718" s="232" t="s">
        <v>221</v>
      </c>
      <c r="AU1718" s="232" t="s">
        <v>80</v>
      </c>
      <c r="AV1718" s="15" t="s">
        <v>83</v>
      </c>
      <c r="AW1718" s="15" t="s">
        <v>4</v>
      </c>
      <c r="AX1718" s="15" t="s">
        <v>71</v>
      </c>
      <c r="AY1718" s="232" t="s">
        <v>208</v>
      </c>
    </row>
    <row r="1719" spans="1:65" s="16" customFormat="1" ht="11.25">
      <c r="B1719" s="233"/>
      <c r="C1719" s="234"/>
      <c r="D1719" s="194" t="s">
        <v>221</v>
      </c>
      <c r="E1719" s="235" t="s">
        <v>18</v>
      </c>
      <c r="F1719" s="236" t="s">
        <v>247</v>
      </c>
      <c r="G1719" s="234"/>
      <c r="H1719" s="237">
        <v>1696.44</v>
      </c>
      <c r="I1719" s="238"/>
      <c r="J1719" s="234"/>
      <c r="K1719" s="234"/>
      <c r="L1719" s="239"/>
      <c r="M1719" s="240"/>
      <c r="N1719" s="241"/>
      <c r="O1719" s="241"/>
      <c r="P1719" s="241"/>
      <c r="Q1719" s="241"/>
      <c r="R1719" s="241"/>
      <c r="S1719" s="241"/>
      <c r="T1719" s="241"/>
      <c r="U1719" s="242"/>
      <c r="AT1719" s="243" t="s">
        <v>221</v>
      </c>
      <c r="AU1719" s="243" t="s">
        <v>80</v>
      </c>
      <c r="AV1719" s="16" t="s">
        <v>89</v>
      </c>
      <c r="AW1719" s="16" t="s">
        <v>33</v>
      </c>
      <c r="AX1719" s="16" t="s">
        <v>76</v>
      </c>
      <c r="AY1719" s="243" t="s">
        <v>208</v>
      </c>
    </row>
    <row r="1720" spans="1:65" s="12" customFormat="1" ht="22.9" customHeight="1">
      <c r="B1720" s="166"/>
      <c r="C1720" s="167"/>
      <c r="D1720" s="168" t="s">
        <v>70</v>
      </c>
      <c r="E1720" s="180" t="s">
        <v>2620</v>
      </c>
      <c r="F1720" s="180" t="s">
        <v>2621</v>
      </c>
      <c r="G1720" s="167"/>
      <c r="H1720" s="167"/>
      <c r="I1720" s="170"/>
      <c r="J1720" s="181">
        <f>BK1720</f>
        <v>0</v>
      </c>
      <c r="K1720" s="167"/>
      <c r="L1720" s="172"/>
      <c r="M1720" s="173"/>
      <c r="N1720" s="174"/>
      <c r="O1720" s="174"/>
      <c r="P1720" s="175">
        <f>SUM(P1721:P1737)</f>
        <v>0</v>
      </c>
      <c r="Q1720" s="174"/>
      <c r="R1720" s="175">
        <f>SUM(R1721:R1737)</f>
        <v>1.2930000000000001E-3</v>
      </c>
      <c r="S1720" s="174"/>
      <c r="T1720" s="175">
        <f>SUM(T1721:T1737)</f>
        <v>0</v>
      </c>
      <c r="U1720" s="176"/>
      <c r="AR1720" s="177" t="s">
        <v>80</v>
      </c>
      <c r="AT1720" s="178" t="s">
        <v>70</v>
      </c>
      <c r="AU1720" s="178" t="s">
        <v>76</v>
      </c>
      <c r="AY1720" s="177" t="s">
        <v>208</v>
      </c>
      <c r="BK1720" s="179">
        <f>SUM(BK1721:BK1737)</f>
        <v>0</v>
      </c>
    </row>
    <row r="1721" spans="1:65" s="2" customFormat="1" ht="16.5" customHeight="1">
      <c r="A1721" s="38"/>
      <c r="B1721" s="39"/>
      <c r="C1721" s="182" t="s">
        <v>2622</v>
      </c>
      <c r="D1721" s="182" t="s">
        <v>212</v>
      </c>
      <c r="E1721" s="183" t="s">
        <v>2623</v>
      </c>
      <c r="F1721" s="184" t="s">
        <v>2624</v>
      </c>
      <c r="G1721" s="185" t="s">
        <v>129</v>
      </c>
      <c r="H1721" s="186">
        <v>12.68</v>
      </c>
      <c r="I1721" s="187"/>
      <c r="J1721" s="186">
        <f>ROUND(I1721*H1721,2)</f>
        <v>0</v>
      </c>
      <c r="K1721" s="184" t="s">
        <v>215</v>
      </c>
      <c r="L1721" s="43"/>
      <c r="M1721" s="188" t="s">
        <v>18</v>
      </c>
      <c r="N1721" s="189" t="s">
        <v>42</v>
      </c>
      <c r="O1721" s="68"/>
      <c r="P1721" s="190">
        <f>O1721*H1721</f>
        <v>0</v>
      </c>
      <c r="Q1721" s="190">
        <v>0</v>
      </c>
      <c r="R1721" s="190">
        <f>Q1721*H1721</f>
        <v>0</v>
      </c>
      <c r="S1721" s="190">
        <v>0</v>
      </c>
      <c r="T1721" s="190">
        <f>S1721*H1721</f>
        <v>0</v>
      </c>
      <c r="U1721" s="191" t="s">
        <v>18</v>
      </c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R1721" s="192" t="s">
        <v>343</v>
      </c>
      <c r="AT1721" s="192" t="s">
        <v>212</v>
      </c>
      <c r="AU1721" s="192" t="s">
        <v>80</v>
      </c>
      <c r="AY1721" s="21" t="s">
        <v>208</v>
      </c>
      <c r="BE1721" s="193">
        <f>IF(N1721="základní",J1721,0)</f>
        <v>0</v>
      </c>
      <c r="BF1721" s="193">
        <f>IF(N1721="snížená",J1721,0)</f>
        <v>0</v>
      </c>
      <c r="BG1721" s="193">
        <f>IF(N1721="zákl. přenesená",J1721,0)</f>
        <v>0</v>
      </c>
      <c r="BH1721" s="193">
        <f>IF(N1721="sníž. přenesená",J1721,0)</f>
        <v>0</v>
      </c>
      <c r="BI1721" s="193">
        <f>IF(N1721="nulová",J1721,0)</f>
        <v>0</v>
      </c>
      <c r="BJ1721" s="21" t="s">
        <v>76</v>
      </c>
      <c r="BK1721" s="193">
        <f>ROUND(I1721*H1721,2)</f>
        <v>0</v>
      </c>
      <c r="BL1721" s="21" t="s">
        <v>343</v>
      </c>
      <c r="BM1721" s="192" t="s">
        <v>2625</v>
      </c>
    </row>
    <row r="1722" spans="1:65" s="2" customFormat="1" ht="11.25">
      <c r="A1722" s="38"/>
      <c r="B1722" s="39"/>
      <c r="C1722" s="40"/>
      <c r="D1722" s="194" t="s">
        <v>217</v>
      </c>
      <c r="E1722" s="40"/>
      <c r="F1722" s="195" t="s">
        <v>2626</v>
      </c>
      <c r="G1722" s="40"/>
      <c r="H1722" s="40"/>
      <c r="I1722" s="196"/>
      <c r="J1722" s="40"/>
      <c r="K1722" s="40"/>
      <c r="L1722" s="43"/>
      <c r="M1722" s="197"/>
      <c r="N1722" s="198"/>
      <c r="O1722" s="68"/>
      <c r="P1722" s="68"/>
      <c r="Q1722" s="68"/>
      <c r="R1722" s="68"/>
      <c r="S1722" s="68"/>
      <c r="T1722" s="68"/>
      <c r="U1722" s="69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T1722" s="21" t="s">
        <v>217</v>
      </c>
      <c r="AU1722" s="21" t="s">
        <v>80</v>
      </c>
    </row>
    <row r="1723" spans="1:65" s="2" customFormat="1" ht="11.25">
      <c r="A1723" s="38"/>
      <c r="B1723" s="39"/>
      <c r="C1723" s="40"/>
      <c r="D1723" s="199" t="s">
        <v>219</v>
      </c>
      <c r="E1723" s="40"/>
      <c r="F1723" s="200" t="s">
        <v>2627</v>
      </c>
      <c r="G1723" s="40"/>
      <c r="H1723" s="40"/>
      <c r="I1723" s="196"/>
      <c r="J1723" s="40"/>
      <c r="K1723" s="40"/>
      <c r="L1723" s="43"/>
      <c r="M1723" s="197"/>
      <c r="N1723" s="198"/>
      <c r="O1723" s="68"/>
      <c r="P1723" s="68"/>
      <c r="Q1723" s="68"/>
      <c r="R1723" s="68"/>
      <c r="S1723" s="68"/>
      <c r="T1723" s="68"/>
      <c r="U1723" s="69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T1723" s="21" t="s">
        <v>219</v>
      </c>
      <c r="AU1723" s="21" t="s">
        <v>80</v>
      </c>
    </row>
    <row r="1724" spans="1:65" s="13" customFormat="1" ht="11.25">
      <c r="B1724" s="201"/>
      <c r="C1724" s="202"/>
      <c r="D1724" s="194" t="s">
        <v>221</v>
      </c>
      <c r="E1724" s="203" t="s">
        <v>18</v>
      </c>
      <c r="F1724" s="204" t="s">
        <v>2628</v>
      </c>
      <c r="G1724" s="202"/>
      <c r="H1724" s="203" t="s">
        <v>18</v>
      </c>
      <c r="I1724" s="205"/>
      <c r="J1724" s="202"/>
      <c r="K1724" s="202"/>
      <c r="L1724" s="206"/>
      <c r="M1724" s="207"/>
      <c r="N1724" s="208"/>
      <c r="O1724" s="208"/>
      <c r="P1724" s="208"/>
      <c r="Q1724" s="208"/>
      <c r="R1724" s="208"/>
      <c r="S1724" s="208"/>
      <c r="T1724" s="208"/>
      <c r="U1724" s="209"/>
      <c r="AT1724" s="210" t="s">
        <v>221</v>
      </c>
      <c r="AU1724" s="210" t="s">
        <v>80</v>
      </c>
      <c r="AV1724" s="13" t="s">
        <v>76</v>
      </c>
      <c r="AW1724" s="13" t="s">
        <v>33</v>
      </c>
      <c r="AX1724" s="13" t="s">
        <v>71</v>
      </c>
      <c r="AY1724" s="210" t="s">
        <v>208</v>
      </c>
    </row>
    <row r="1725" spans="1:65" s="14" customFormat="1" ht="11.25">
      <c r="B1725" s="211"/>
      <c r="C1725" s="212"/>
      <c r="D1725" s="194" t="s">
        <v>221</v>
      </c>
      <c r="E1725" s="213" t="s">
        <v>18</v>
      </c>
      <c r="F1725" s="214" t="s">
        <v>2590</v>
      </c>
      <c r="G1725" s="212"/>
      <c r="H1725" s="215">
        <v>2</v>
      </c>
      <c r="I1725" s="216"/>
      <c r="J1725" s="212"/>
      <c r="K1725" s="212"/>
      <c r="L1725" s="217"/>
      <c r="M1725" s="218"/>
      <c r="N1725" s="219"/>
      <c r="O1725" s="219"/>
      <c r="P1725" s="219"/>
      <c r="Q1725" s="219"/>
      <c r="R1725" s="219"/>
      <c r="S1725" s="219"/>
      <c r="T1725" s="219"/>
      <c r="U1725" s="220"/>
      <c r="AT1725" s="221" t="s">
        <v>221</v>
      </c>
      <c r="AU1725" s="221" t="s">
        <v>80</v>
      </c>
      <c r="AV1725" s="14" t="s">
        <v>80</v>
      </c>
      <c r="AW1725" s="14" t="s">
        <v>33</v>
      </c>
      <c r="AX1725" s="14" t="s">
        <v>71</v>
      </c>
      <c r="AY1725" s="221" t="s">
        <v>208</v>
      </c>
    </row>
    <row r="1726" spans="1:65" s="14" customFormat="1" ht="11.25">
      <c r="B1726" s="211"/>
      <c r="C1726" s="212"/>
      <c r="D1726" s="194" t="s">
        <v>221</v>
      </c>
      <c r="E1726" s="213" t="s">
        <v>18</v>
      </c>
      <c r="F1726" s="214" t="s">
        <v>2589</v>
      </c>
      <c r="G1726" s="212"/>
      <c r="H1726" s="215">
        <v>0.86</v>
      </c>
      <c r="I1726" s="216"/>
      <c r="J1726" s="212"/>
      <c r="K1726" s="212"/>
      <c r="L1726" s="217"/>
      <c r="M1726" s="218"/>
      <c r="N1726" s="219"/>
      <c r="O1726" s="219"/>
      <c r="P1726" s="219"/>
      <c r="Q1726" s="219"/>
      <c r="R1726" s="219"/>
      <c r="S1726" s="219"/>
      <c r="T1726" s="219"/>
      <c r="U1726" s="220"/>
      <c r="AT1726" s="221" t="s">
        <v>221</v>
      </c>
      <c r="AU1726" s="221" t="s">
        <v>80</v>
      </c>
      <c r="AV1726" s="14" t="s">
        <v>80</v>
      </c>
      <c r="AW1726" s="14" t="s">
        <v>33</v>
      </c>
      <c r="AX1726" s="14" t="s">
        <v>71</v>
      </c>
      <c r="AY1726" s="221" t="s">
        <v>208</v>
      </c>
    </row>
    <row r="1727" spans="1:65" s="14" customFormat="1" ht="11.25">
      <c r="B1727" s="211"/>
      <c r="C1727" s="212"/>
      <c r="D1727" s="194" t="s">
        <v>221</v>
      </c>
      <c r="E1727" s="213" t="s">
        <v>18</v>
      </c>
      <c r="F1727" s="214" t="s">
        <v>2629</v>
      </c>
      <c r="G1727" s="212"/>
      <c r="H1727" s="215">
        <v>8.6999999999999993</v>
      </c>
      <c r="I1727" s="216"/>
      <c r="J1727" s="212"/>
      <c r="K1727" s="212"/>
      <c r="L1727" s="217"/>
      <c r="M1727" s="218"/>
      <c r="N1727" s="219"/>
      <c r="O1727" s="219"/>
      <c r="P1727" s="219"/>
      <c r="Q1727" s="219"/>
      <c r="R1727" s="219"/>
      <c r="S1727" s="219"/>
      <c r="T1727" s="219"/>
      <c r="U1727" s="220"/>
      <c r="AT1727" s="221" t="s">
        <v>221</v>
      </c>
      <c r="AU1727" s="221" t="s">
        <v>80</v>
      </c>
      <c r="AV1727" s="14" t="s">
        <v>80</v>
      </c>
      <c r="AW1727" s="14" t="s">
        <v>33</v>
      </c>
      <c r="AX1727" s="14" t="s">
        <v>71</v>
      </c>
      <c r="AY1727" s="221" t="s">
        <v>208</v>
      </c>
    </row>
    <row r="1728" spans="1:65" s="14" customFormat="1" ht="11.25">
      <c r="B1728" s="211"/>
      <c r="C1728" s="212"/>
      <c r="D1728" s="194" t="s">
        <v>221</v>
      </c>
      <c r="E1728" s="213" t="s">
        <v>18</v>
      </c>
      <c r="F1728" s="214" t="s">
        <v>2587</v>
      </c>
      <c r="G1728" s="212"/>
      <c r="H1728" s="215">
        <v>1.1200000000000001</v>
      </c>
      <c r="I1728" s="216"/>
      <c r="J1728" s="212"/>
      <c r="K1728" s="212"/>
      <c r="L1728" s="217"/>
      <c r="M1728" s="218"/>
      <c r="N1728" s="219"/>
      <c r="O1728" s="219"/>
      <c r="P1728" s="219"/>
      <c r="Q1728" s="219"/>
      <c r="R1728" s="219"/>
      <c r="S1728" s="219"/>
      <c r="T1728" s="219"/>
      <c r="U1728" s="220"/>
      <c r="AT1728" s="221" t="s">
        <v>221</v>
      </c>
      <c r="AU1728" s="221" t="s">
        <v>80</v>
      </c>
      <c r="AV1728" s="14" t="s">
        <v>80</v>
      </c>
      <c r="AW1728" s="14" t="s">
        <v>33</v>
      </c>
      <c r="AX1728" s="14" t="s">
        <v>71</v>
      </c>
      <c r="AY1728" s="221" t="s">
        <v>208</v>
      </c>
    </row>
    <row r="1729" spans="1:65" s="16" customFormat="1" ht="11.25">
      <c r="B1729" s="233"/>
      <c r="C1729" s="234"/>
      <c r="D1729" s="194" t="s">
        <v>221</v>
      </c>
      <c r="E1729" s="235" t="s">
        <v>18</v>
      </c>
      <c r="F1729" s="236" t="s">
        <v>247</v>
      </c>
      <c r="G1729" s="234"/>
      <c r="H1729" s="237">
        <v>12.68</v>
      </c>
      <c r="I1729" s="238"/>
      <c r="J1729" s="234"/>
      <c r="K1729" s="234"/>
      <c r="L1729" s="239"/>
      <c r="M1729" s="240"/>
      <c r="N1729" s="241"/>
      <c r="O1729" s="241"/>
      <c r="P1729" s="241"/>
      <c r="Q1729" s="241"/>
      <c r="R1729" s="241"/>
      <c r="S1729" s="241"/>
      <c r="T1729" s="241"/>
      <c r="U1729" s="242"/>
      <c r="AT1729" s="243" t="s">
        <v>221</v>
      </c>
      <c r="AU1729" s="243" t="s">
        <v>80</v>
      </c>
      <c r="AV1729" s="16" t="s">
        <v>89</v>
      </c>
      <c r="AW1729" s="16" t="s">
        <v>33</v>
      </c>
      <c r="AX1729" s="16" t="s">
        <v>76</v>
      </c>
      <c r="AY1729" s="243" t="s">
        <v>208</v>
      </c>
    </row>
    <row r="1730" spans="1:65" s="2" customFormat="1" ht="16.5" customHeight="1">
      <c r="A1730" s="38"/>
      <c r="B1730" s="39"/>
      <c r="C1730" s="249" t="s">
        <v>2630</v>
      </c>
      <c r="D1730" s="249" t="s">
        <v>1397</v>
      </c>
      <c r="E1730" s="250" t="s">
        <v>2631</v>
      </c>
      <c r="F1730" s="251" t="s">
        <v>2632</v>
      </c>
      <c r="G1730" s="252" t="s">
        <v>129</v>
      </c>
      <c r="H1730" s="253">
        <v>12.93</v>
      </c>
      <c r="I1730" s="254"/>
      <c r="J1730" s="253">
        <f>ROUND(I1730*H1730,2)</f>
        <v>0</v>
      </c>
      <c r="K1730" s="251" t="s">
        <v>215</v>
      </c>
      <c r="L1730" s="255"/>
      <c r="M1730" s="256" t="s">
        <v>18</v>
      </c>
      <c r="N1730" s="257" t="s">
        <v>42</v>
      </c>
      <c r="O1730" s="68"/>
      <c r="P1730" s="190">
        <f>O1730*H1730</f>
        <v>0</v>
      </c>
      <c r="Q1730" s="190">
        <v>1E-4</v>
      </c>
      <c r="R1730" s="190">
        <f>Q1730*H1730</f>
        <v>1.2930000000000001E-3</v>
      </c>
      <c r="S1730" s="190">
        <v>0</v>
      </c>
      <c r="T1730" s="190">
        <f>S1730*H1730</f>
        <v>0</v>
      </c>
      <c r="U1730" s="191" t="s">
        <v>18</v>
      </c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R1730" s="192" t="s">
        <v>545</v>
      </c>
      <c r="AT1730" s="192" t="s">
        <v>1397</v>
      </c>
      <c r="AU1730" s="192" t="s">
        <v>80</v>
      </c>
      <c r="AY1730" s="21" t="s">
        <v>208</v>
      </c>
      <c r="BE1730" s="193">
        <f>IF(N1730="základní",J1730,0)</f>
        <v>0</v>
      </c>
      <c r="BF1730" s="193">
        <f>IF(N1730="snížená",J1730,0)</f>
        <v>0</v>
      </c>
      <c r="BG1730" s="193">
        <f>IF(N1730="zákl. přenesená",J1730,0)</f>
        <v>0</v>
      </c>
      <c r="BH1730" s="193">
        <f>IF(N1730="sníž. přenesená",J1730,0)</f>
        <v>0</v>
      </c>
      <c r="BI1730" s="193">
        <f>IF(N1730="nulová",J1730,0)</f>
        <v>0</v>
      </c>
      <c r="BJ1730" s="21" t="s">
        <v>76</v>
      </c>
      <c r="BK1730" s="193">
        <f>ROUND(I1730*H1730,2)</f>
        <v>0</v>
      </c>
      <c r="BL1730" s="21" t="s">
        <v>343</v>
      </c>
      <c r="BM1730" s="192" t="s">
        <v>2633</v>
      </c>
    </row>
    <row r="1731" spans="1:65" s="2" customFormat="1" ht="11.25">
      <c r="A1731" s="38"/>
      <c r="B1731" s="39"/>
      <c r="C1731" s="40"/>
      <c r="D1731" s="194" t="s">
        <v>217</v>
      </c>
      <c r="E1731" s="40"/>
      <c r="F1731" s="195" t="s">
        <v>2632</v>
      </c>
      <c r="G1731" s="40"/>
      <c r="H1731" s="40"/>
      <c r="I1731" s="196"/>
      <c r="J1731" s="40"/>
      <c r="K1731" s="40"/>
      <c r="L1731" s="43"/>
      <c r="M1731" s="197"/>
      <c r="N1731" s="198"/>
      <c r="O1731" s="68"/>
      <c r="P1731" s="68"/>
      <c r="Q1731" s="68"/>
      <c r="R1731" s="68"/>
      <c r="S1731" s="68"/>
      <c r="T1731" s="68"/>
      <c r="U1731" s="69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T1731" s="21" t="s">
        <v>217</v>
      </c>
      <c r="AU1731" s="21" t="s">
        <v>80</v>
      </c>
    </row>
    <row r="1732" spans="1:65" s="13" customFormat="1" ht="11.25">
      <c r="B1732" s="201"/>
      <c r="C1732" s="202"/>
      <c r="D1732" s="194" t="s">
        <v>221</v>
      </c>
      <c r="E1732" s="203" t="s">
        <v>18</v>
      </c>
      <c r="F1732" s="204" t="s">
        <v>2628</v>
      </c>
      <c r="G1732" s="202"/>
      <c r="H1732" s="203" t="s">
        <v>18</v>
      </c>
      <c r="I1732" s="205"/>
      <c r="J1732" s="202"/>
      <c r="K1732" s="202"/>
      <c r="L1732" s="206"/>
      <c r="M1732" s="207"/>
      <c r="N1732" s="208"/>
      <c r="O1732" s="208"/>
      <c r="P1732" s="208"/>
      <c r="Q1732" s="208"/>
      <c r="R1732" s="208"/>
      <c r="S1732" s="208"/>
      <c r="T1732" s="208"/>
      <c r="U1732" s="209"/>
      <c r="AT1732" s="210" t="s">
        <v>221</v>
      </c>
      <c r="AU1732" s="210" t="s">
        <v>80</v>
      </c>
      <c r="AV1732" s="13" t="s">
        <v>76</v>
      </c>
      <c r="AW1732" s="13" t="s">
        <v>33</v>
      </c>
      <c r="AX1732" s="13" t="s">
        <v>71</v>
      </c>
      <c r="AY1732" s="210" t="s">
        <v>208</v>
      </c>
    </row>
    <row r="1733" spans="1:65" s="14" customFormat="1" ht="11.25">
      <c r="B1733" s="211"/>
      <c r="C1733" s="212"/>
      <c r="D1733" s="194" t="s">
        <v>221</v>
      </c>
      <c r="E1733" s="213" t="s">
        <v>18</v>
      </c>
      <c r="F1733" s="214" t="s">
        <v>2634</v>
      </c>
      <c r="G1733" s="212"/>
      <c r="H1733" s="215">
        <v>12.68</v>
      </c>
      <c r="I1733" s="216"/>
      <c r="J1733" s="212"/>
      <c r="K1733" s="212"/>
      <c r="L1733" s="217"/>
      <c r="M1733" s="218"/>
      <c r="N1733" s="219"/>
      <c r="O1733" s="219"/>
      <c r="P1733" s="219"/>
      <c r="Q1733" s="219"/>
      <c r="R1733" s="219"/>
      <c r="S1733" s="219"/>
      <c r="T1733" s="219"/>
      <c r="U1733" s="220"/>
      <c r="AT1733" s="221" t="s">
        <v>221</v>
      </c>
      <c r="AU1733" s="221" t="s">
        <v>80</v>
      </c>
      <c r="AV1733" s="14" t="s">
        <v>80</v>
      </c>
      <c r="AW1733" s="14" t="s">
        <v>33</v>
      </c>
      <c r="AX1733" s="14" t="s">
        <v>76</v>
      </c>
      <c r="AY1733" s="221" t="s">
        <v>208</v>
      </c>
    </row>
    <row r="1734" spans="1:65" s="14" customFormat="1" ht="11.25">
      <c r="B1734" s="211"/>
      <c r="C1734" s="212"/>
      <c r="D1734" s="194" t="s">
        <v>221</v>
      </c>
      <c r="E1734" s="212"/>
      <c r="F1734" s="214" t="s">
        <v>2635</v>
      </c>
      <c r="G1734" s="212"/>
      <c r="H1734" s="215">
        <v>12.93</v>
      </c>
      <c r="I1734" s="216"/>
      <c r="J1734" s="212"/>
      <c r="K1734" s="212"/>
      <c r="L1734" s="217"/>
      <c r="M1734" s="218"/>
      <c r="N1734" s="219"/>
      <c r="O1734" s="219"/>
      <c r="P1734" s="219"/>
      <c r="Q1734" s="219"/>
      <c r="R1734" s="219"/>
      <c r="S1734" s="219"/>
      <c r="T1734" s="219"/>
      <c r="U1734" s="220"/>
      <c r="AT1734" s="221" t="s">
        <v>221</v>
      </c>
      <c r="AU1734" s="221" t="s">
        <v>80</v>
      </c>
      <c r="AV1734" s="14" t="s">
        <v>80</v>
      </c>
      <c r="AW1734" s="14" t="s">
        <v>4</v>
      </c>
      <c r="AX1734" s="14" t="s">
        <v>76</v>
      </c>
      <c r="AY1734" s="221" t="s">
        <v>208</v>
      </c>
    </row>
    <row r="1735" spans="1:65" s="2" customFormat="1" ht="24.2" customHeight="1">
      <c r="A1735" s="38"/>
      <c r="B1735" s="39"/>
      <c r="C1735" s="182" t="s">
        <v>2636</v>
      </c>
      <c r="D1735" s="182" t="s">
        <v>212</v>
      </c>
      <c r="E1735" s="183" t="s">
        <v>2637</v>
      </c>
      <c r="F1735" s="184" t="s">
        <v>2638</v>
      </c>
      <c r="G1735" s="185" t="s">
        <v>752</v>
      </c>
      <c r="H1735" s="187"/>
      <c r="I1735" s="187"/>
      <c r="J1735" s="186">
        <f>ROUND(I1735*H1735,2)</f>
        <v>0</v>
      </c>
      <c r="K1735" s="184" t="s">
        <v>215</v>
      </c>
      <c r="L1735" s="43"/>
      <c r="M1735" s="188" t="s">
        <v>18</v>
      </c>
      <c r="N1735" s="189" t="s">
        <v>42</v>
      </c>
      <c r="O1735" s="68"/>
      <c r="P1735" s="190">
        <f>O1735*H1735</f>
        <v>0</v>
      </c>
      <c r="Q1735" s="190">
        <v>0</v>
      </c>
      <c r="R1735" s="190">
        <f>Q1735*H1735</f>
        <v>0</v>
      </c>
      <c r="S1735" s="190">
        <v>0</v>
      </c>
      <c r="T1735" s="190">
        <f>S1735*H1735</f>
        <v>0</v>
      </c>
      <c r="U1735" s="191" t="s">
        <v>18</v>
      </c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R1735" s="192" t="s">
        <v>343</v>
      </c>
      <c r="AT1735" s="192" t="s">
        <v>212</v>
      </c>
      <c r="AU1735" s="192" t="s">
        <v>80</v>
      </c>
      <c r="AY1735" s="21" t="s">
        <v>208</v>
      </c>
      <c r="BE1735" s="193">
        <f>IF(N1735="základní",J1735,0)</f>
        <v>0</v>
      </c>
      <c r="BF1735" s="193">
        <f>IF(N1735="snížená",J1735,0)</f>
        <v>0</v>
      </c>
      <c r="BG1735" s="193">
        <f>IF(N1735="zákl. přenesená",J1735,0)</f>
        <v>0</v>
      </c>
      <c r="BH1735" s="193">
        <f>IF(N1735="sníž. přenesená",J1735,0)</f>
        <v>0</v>
      </c>
      <c r="BI1735" s="193">
        <f>IF(N1735="nulová",J1735,0)</f>
        <v>0</v>
      </c>
      <c r="BJ1735" s="21" t="s">
        <v>76</v>
      </c>
      <c r="BK1735" s="193">
        <f>ROUND(I1735*H1735,2)</f>
        <v>0</v>
      </c>
      <c r="BL1735" s="21" t="s">
        <v>343</v>
      </c>
      <c r="BM1735" s="192" t="s">
        <v>2639</v>
      </c>
    </row>
    <row r="1736" spans="1:65" s="2" customFormat="1" ht="29.25">
      <c r="A1736" s="38"/>
      <c r="B1736" s="39"/>
      <c r="C1736" s="40"/>
      <c r="D1736" s="194" t="s">
        <v>217</v>
      </c>
      <c r="E1736" s="40"/>
      <c r="F1736" s="195" t="s">
        <v>2640</v>
      </c>
      <c r="G1736" s="40"/>
      <c r="H1736" s="40"/>
      <c r="I1736" s="196"/>
      <c r="J1736" s="40"/>
      <c r="K1736" s="40"/>
      <c r="L1736" s="43"/>
      <c r="M1736" s="197"/>
      <c r="N1736" s="198"/>
      <c r="O1736" s="68"/>
      <c r="P1736" s="68"/>
      <c r="Q1736" s="68"/>
      <c r="R1736" s="68"/>
      <c r="S1736" s="68"/>
      <c r="T1736" s="68"/>
      <c r="U1736" s="69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T1736" s="21" t="s">
        <v>217</v>
      </c>
      <c r="AU1736" s="21" t="s">
        <v>80</v>
      </c>
    </row>
    <row r="1737" spans="1:65" s="2" customFormat="1" ht="11.25">
      <c r="A1737" s="38"/>
      <c r="B1737" s="39"/>
      <c r="C1737" s="40"/>
      <c r="D1737" s="199" t="s">
        <v>219</v>
      </c>
      <c r="E1737" s="40"/>
      <c r="F1737" s="200" t="s">
        <v>2641</v>
      </c>
      <c r="G1737" s="40"/>
      <c r="H1737" s="40"/>
      <c r="I1737" s="196"/>
      <c r="J1737" s="40"/>
      <c r="K1737" s="40"/>
      <c r="L1737" s="43"/>
      <c r="M1737" s="258"/>
      <c r="N1737" s="259"/>
      <c r="O1737" s="260"/>
      <c r="P1737" s="260"/>
      <c r="Q1737" s="260"/>
      <c r="R1737" s="260"/>
      <c r="S1737" s="260"/>
      <c r="T1737" s="260"/>
      <c r="U1737" s="261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T1737" s="21" t="s">
        <v>219</v>
      </c>
      <c r="AU1737" s="21" t="s">
        <v>80</v>
      </c>
    </row>
    <row r="1738" spans="1:65" s="2" customFormat="1" ht="6.95" customHeight="1">
      <c r="A1738" s="38"/>
      <c r="B1738" s="51"/>
      <c r="C1738" s="52"/>
      <c r="D1738" s="52"/>
      <c r="E1738" s="52"/>
      <c r="F1738" s="52"/>
      <c r="G1738" s="52"/>
      <c r="H1738" s="52"/>
      <c r="I1738" s="52"/>
      <c r="J1738" s="52"/>
      <c r="K1738" s="52"/>
      <c r="L1738" s="43"/>
      <c r="M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</row>
  </sheetData>
  <sheetProtection algorithmName="SHA-512" hashValue="7EF0N+QGi1bfiG2NIw3SgI4wMyrWEGZP6dVxjlFLJfytUYNs49+Mwy0cciNjDfq9WAag8zW5luzNTDAHIye1eQ==" saltValue="sIbfk1KvbivcNlvxF9WqMN3aKlVz44gVp3dT5o9jPRKEHnKsVYgCGxslrr+DeTNvt8uMaLbi6g7i3PotFxGL1g==" spinCount="100000" sheet="1" objects="1" scenarios="1" formatColumns="0" formatRows="0" autoFilter="0"/>
  <autoFilter ref="C109:K1737" xr:uid="{00000000-0009-0000-0000-000002000000}"/>
  <mergeCells count="9">
    <mergeCell ref="E50:H50"/>
    <mergeCell ref="E100:H100"/>
    <mergeCell ref="E102:H102"/>
    <mergeCell ref="L2:V2"/>
    <mergeCell ref="E7:H7"/>
    <mergeCell ref="E9:H9"/>
    <mergeCell ref="E18:H18"/>
    <mergeCell ref="E27:H27"/>
    <mergeCell ref="E48:H48"/>
  </mergeCells>
  <hyperlinks>
    <hyperlink ref="F116" r:id="rId1" xr:uid="{00000000-0004-0000-0200-000000000000}"/>
    <hyperlink ref="F123" r:id="rId2" xr:uid="{00000000-0004-0000-0200-000001000000}"/>
    <hyperlink ref="F134" r:id="rId3" xr:uid="{00000000-0004-0000-0200-000002000000}"/>
    <hyperlink ref="F144" r:id="rId4" xr:uid="{00000000-0004-0000-0200-000003000000}"/>
    <hyperlink ref="F149" r:id="rId5" xr:uid="{00000000-0004-0000-0200-000004000000}"/>
    <hyperlink ref="F154" r:id="rId6" xr:uid="{00000000-0004-0000-0200-000005000000}"/>
    <hyperlink ref="F159" r:id="rId7" xr:uid="{00000000-0004-0000-0200-000006000000}"/>
    <hyperlink ref="F164" r:id="rId8" xr:uid="{00000000-0004-0000-0200-000007000000}"/>
    <hyperlink ref="F169" r:id="rId9" xr:uid="{00000000-0004-0000-0200-000008000000}"/>
    <hyperlink ref="F174" r:id="rId10" xr:uid="{00000000-0004-0000-0200-000009000000}"/>
    <hyperlink ref="F179" r:id="rId11" xr:uid="{00000000-0004-0000-0200-00000A000000}"/>
    <hyperlink ref="F191" r:id="rId12" xr:uid="{00000000-0004-0000-0200-00000B000000}"/>
    <hyperlink ref="F202" r:id="rId13" xr:uid="{00000000-0004-0000-0200-00000C000000}"/>
    <hyperlink ref="F209" r:id="rId14" xr:uid="{00000000-0004-0000-0200-00000D000000}"/>
    <hyperlink ref="F220" r:id="rId15" xr:uid="{00000000-0004-0000-0200-00000E000000}"/>
    <hyperlink ref="F226" r:id="rId16" xr:uid="{00000000-0004-0000-0200-00000F000000}"/>
    <hyperlink ref="F229" r:id="rId17" xr:uid="{00000000-0004-0000-0200-000010000000}"/>
    <hyperlink ref="F237" r:id="rId18" xr:uid="{00000000-0004-0000-0200-000011000000}"/>
    <hyperlink ref="F245" r:id="rId19" xr:uid="{00000000-0004-0000-0200-000012000000}"/>
    <hyperlink ref="F249" r:id="rId20" xr:uid="{00000000-0004-0000-0200-000013000000}"/>
    <hyperlink ref="F253" r:id="rId21" xr:uid="{00000000-0004-0000-0200-000014000000}"/>
    <hyperlink ref="F257" r:id="rId22" xr:uid="{00000000-0004-0000-0200-000015000000}"/>
    <hyperlink ref="F271" r:id="rId23" xr:uid="{00000000-0004-0000-0200-000016000000}"/>
    <hyperlink ref="F279" r:id="rId24" xr:uid="{00000000-0004-0000-0200-000017000000}"/>
    <hyperlink ref="F286" r:id="rId25" xr:uid="{00000000-0004-0000-0200-000018000000}"/>
    <hyperlink ref="F292" r:id="rId26" xr:uid="{00000000-0004-0000-0200-000019000000}"/>
    <hyperlink ref="F301" r:id="rId27" xr:uid="{00000000-0004-0000-0200-00001A000000}"/>
    <hyperlink ref="F351" r:id="rId28" xr:uid="{00000000-0004-0000-0200-00001B000000}"/>
    <hyperlink ref="F361" r:id="rId29" xr:uid="{00000000-0004-0000-0200-00001C000000}"/>
    <hyperlink ref="F366" r:id="rId30" xr:uid="{00000000-0004-0000-0200-00001D000000}"/>
    <hyperlink ref="F371" r:id="rId31" xr:uid="{00000000-0004-0000-0200-00001E000000}"/>
    <hyperlink ref="F376" r:id="rId32" xr:uid="{00000000-0004-0000-0200-00001F000000}"/>
    <hyperlink ref="F382" r:id="rId33" xr:uid="{00000000-0004-0000-0200-000020000000}"/>
    <hyperlink ref="F421" r:id="rId34" xr:uid="{00000000-0004-0000-0200-000021000000}"/>
    <hyperlink ref="F427" r:id="rId35" xr:uid="{00000000-0004-0000-0200-000022000000}"/>
    <hyperlink ref="F432" r:id="rId36" xr:uid="{00000000-0004-0000-0200-000023000000}"/>
    <hyperlink ref="F437" r:id="rId37" xr:uid="{00000000-0004-0000-0200-000024000000}"/>
    <hyperlink ref="F442" r:id="rId38" xr:uid="{00000000-0004-0000-0200-000025000000}"/>
    <hyperlink ref="F447" r:id="rId39" xr:uid="{00000000-0004-0000-0200-000026000000}"/>
    <hyperlink ref="F457" r:id="rId40" xr:uid="{00000000-0004-0000-0200-000027000000}"/>
    <hyperlink ref="F463" r:id="rId41" xr:uid="{00000000-0004-0000-0200-000028000000}"/>
    <hyperlink ref="F475" r:id="rId42" xr:uid="{00000000-0004-0000-0200-000029000000}"/>
    <hyperlink ref="F486" r:id="rId43" xr:uid="{00000000-0004-0000-0200-00002A000000}"/>
    <hyperlink ref="F499" r:id="rId44" xr:uid="{00000000-0004-0000-0200-00002B000000}"/>
    <hyperlink ref="F505" r:id="rId45" xr:uid="{00000000-0004-0000-0200-00002C000000}"/>
    <hyperlink ref="F512" r:id="rId46" xr:uid="{00000000-0004-0000-0200-00002D000000}"/>
    <hyperlink ref="F518" r:id="rId47" xr:uid="{00000000-0004-0000-0200-00002E000000}"/>
    <hyperlink ref="F525" r:id="rId48" xr:uid="{00000000-0004-0000-0200-00002F000000}"/>
    <hyperlink ref="F534" r:id="rId49" xr:uid="{00000000-0004-0000-0200-000030000000}"/>
    <hyperlink ref="F548" r:id="rId50" xr:uid="{00000000-0004-0000-0200-000031000000}"/>
    <hyperlink ref="F556" r:id="rId51" xr:uid="{00000000-0004-0000-0200-000032000000}"/>
    <hyperlink ref="F649" r:id="rId52" xr:uid="{00000000-0004-0000-0200-000033000000}"/>
    <hyperlink ref="F690" r:id="rId53" xr:uid="{00000000-0004-0000-0200-000034000000}"/>
    <hyperlink ref="F705" r:id="rId54" xr:uid="{00000000-0004-0000-0200-000035000000}"/>
    <hyperlink ref="F716" r:id="rId55" xr:uid="{00000000-0004-0000-0200-000036000000}"/>
    <hyperlink ref="F725" r:id="rId56" xr:uid="{00000000-0004-0000-0200-000037000000}"/>
    <hyperlink ref="F729" r:id="rId57" xr:uid="{00000000-0004-0000-0200-000038000000}"/>
    <hyperlink ref="F736" r:id="rId58" xr:uid="{00000000-0004-0000-0200-000039000000}"/>
    <hyperlink ref="F741" r:id="rId59" xr:uid="{00000000-0004-0000-0200-00003A000000}"/>
    <hyperlink ref="F750" r:id="rId60" xr:uid="{00000000-0004-0000-0200-00003B000000}"/>
    <hyperlink ref="F759" r:id="rId61" xr:uid="{00000000-0004-0000-0200-00003C000000}"/>
    <hyperlink ref="F789" r:id="rId62" xr:uid="{00000000-0004-0000-0200-00003D000000}"/>
    <hyperlink ref="F794" r:id="rId63" xr:uid="{00000000-0004-0000-0200-00003E000000}"/>
    <hyperlink ref="F804" r:id="rId64" xr:uid="{00000000-0004-0000-0200-00003F000000}"/>
    <hyperlink ref="F807" r:id="rId65" xr:uid="{00000000-0004-0000-0200-000040000000}"/>
    <hyperlink ref="F812" r:id="rId66" xr:uid="{00000000-0004-0000-0200-000041000000}"/>
    <hyperlink ref="F832" r:id="rId67" xr:uid="{00000000-0004-0000-0200-000042000000}"/>
    <hyperlink ref="F863" r:id="rId68" xr:uid="{00000000-0004-0000-0200-000043000000}"/>
    <hyperlink ref="F866" r:id="rId69" xr:uid="{00000000-0004-0000-0200-000044000000}"/>
    <hyperlink ref="F870" r:id="rId70" xr:uid="{00000000-0004-0000-0200-000045000000}"/>
    <hyperlink ref="F878" r:id="rId71" xr:uid="{00000000-0004-0000-0200-000046000000}"/>
    <hyperlink ref="F882" r:id="rId72" xr:uid="{00000000-0004-0000-0200-000047000000}"/>
    <hyperlink ref="F886" r:id="rId73" xr:uid="{00000000-0004-0000-0200-000048000000}"/>
    <hyperlink ref="F890" r:id="rId74" xr:uid="{00000000-0004-0000-0200-000049000000}"/>
    <hyperlink ref="F894" r:id="rId75" xr:uid="{00000000-0004-0000-0200-00004A000000}"/>
    <hyperlink ref="F898" r:id="rId76" xr:uid="{00000000-0004-0000-0200-00004B000000}"/>
    <hyperlink ref="F902" r:id="rId77" xr:uid="{00000000-0004-0000-0200-00004C000000}"/>
    <hyperlink ref="F905" r:id="rId78" xr:uid="{00000000-0004-0000-0200-00004D000000}"/>
    <hyperlink ref="F909" r:id="rId79" xr:uid="{00000000-0004-0000-0200-00004E000000}"/>
    <hyperlink ref="F913" r:id="rId80" xr:uid="{00000000-0004-0000-0200-00004F000000}"/>
    <hyperlink ref="F916" r:id="rId81" xr:uid="{00000000-0004-0000-0200-000050000000}"/>
    <hyperlink ref="F928" r:id="rId82" xr:uid="{00000000-0004-0000-0200-000051000000}"/>
    <hyperlink ref="F932" r:id="rId83" xr:uid="{00000000-0004-0000-0200-000052000000}"/>
    <hyperlink ref="F936" r:id="rId84" xr:uid="{00000000-0004-0000-0200-000053000000}"/>
    <hyperlink ref="F940" r:id="rId85" xr:uid="{00000000-0004-0000-0200-000054000000}"/>
    <hyperlink ref="F944" r:id="rId86" xr:uid="{00000000-0004-0000-0200-000055000000}"/>
    <hyperlink ref="F951" r:id="rId87" xr:uid="{00000000-0004-0000-0200-000056000000}"/>
    <hyperlink ref="F958" r:id="rId88" xr:uid="{00000000-0004-0000-0200-000057000000}"/>
    <hyperlink ref="F962" r:id="rId89" xr:uid="{00000000-0004-0000-0200-000058000000}"/>
    <hyperlink ref="F966" r:id="rId90" xr:uid="{00000000-0004-0000-0200-000059000000}"/>
    <hyperlink ref="F970" r:id="rId91" xr:uid="{00000000-0004-0000-0200-00005A000000}"/>
    <hyperlink ref="F982" r:id="rId92" xr:uid="{00000000-0004-0000-0200-00005B000000}"/>
    <hyperlink ref="F989" r:id="rId93" xr:uid="{00000000-0004-0000-0200-00005C000000}"/>
    <hyperlink ref="F994" r:id="rId94" xr:uid="{00000000-0004-0000-0200-00005D000000}"/>
    <hyperlink ref="F1001" r:id="rId95" xr:uid="{00000000-0004-0000-0200-00005E000000}"/>
    <hyperlink ref="F1010" r:id="rId96" xr:uid="{00000000-0004-0000-0200-00005F000000}"/>
    <hyperlink ref="F1019" r:id="rId97" xr:uid="{00000000-0004-0000-0200-000060000000}"/>
    <hyperlink ref="F1026" r:id="rId98" xr:uid="{00000000-0004-0000-0200-000061000000}"/>
    <hyperlink ref="F1052" r:id="rId99" xr:uid="{00000000-0004-0000-0200-000062000000}"/>
    <hyperlink ref="F1056" r:id="rId100" xr:uid="{00000000-0004-0000-0200-000063000000}"/>
    <hyperlink ref="F1059" r:id="rId101" xr:uid="{00000000-0004-0000-0200-000064000000}"/>
    <hyperlink ref="F1063" r:id="rId102" xr:uid="{00000000-0004-0000-0200-000065000000}"/>
    <hyperlink ref="F1206" r:id="rId103" xr:uid="{00000000-0004-0000-0200-000066000000}"/>
    <hyperlink ref="F1209" r:id="rId104" xr:uid="{00000000-0004-0000-0200-000067000000}"/>
    <hyperlink ref="F1234" r:id="rId105" xr:uid="{00000000-0004-0000-0200-000068000000}"/>
    <hyperlink ref="F1238" r:id="rId106" xr:uid="{00000000-0004-0000-0200-000069000000}"/>
    <hyperlink ref="F1242" r:id="rId107" xr:uid="{00000000-0004-0000-0200-00006A000000}"/>
    <hyperlink ref="F1246" r:id="rId108" xr:uid="{00000000-0004-0000-0200-00006B000000}"/>
    <hyperlink ref="F1258" r:id="rId109" xr:uid="{00000000-0004-0000-0200-00006C000000}"/>
    <hyperlink ref="F1269" r:id="rId110" xr:uid="{00000000-0004-0000-0200-00006D000000}"/>
    <hyperlink ref="F1292" r:id="rId111" xr:uid="{00000000-0004-0000-0200-00006E000000}"/>
    <hyperlink ref="F1300" r:id="rId112" xr:uid="{00000000-0004-0000-0200-00006F000000}"/>
    <hyperlink ref="F1308" r:id="rId113" xr:uid="{00000000-0004-0000-0200-000070000000}"/>
    <hyperlink ref="F1313" r:id="rId114" xr:uid="{00000000-0004-0000-0200-000071000000}"/>
    <hyperlink ref="F1319" r:id="rId115" xr:uid="{00000000-0004-0000-0200-000072000000}"/>
    <hyperlink ref="F1324" r:id="rId116" xr:uid="{00000000-0004-0000-0200-000073000000}"/>
    <hyperlink ref="F1353" r:id="rId117" xr:uid="{00000000-0004-0000-0200-000074000000}"/>
    <hyperlink ref="F1364" r:id="rId118" xr:uid="{00000000-0004-0000-0200-000075000000}"/>
    <hyperlink ref="F1371" r:id="rId119" xr:uid="{00000000-0004-0000-0200-000076000000}"/>
    <hyperlink ref="F1378" r:id="rId120" xr:uid="{00000000-0004-0000-0200-000077000000}"/>
    <hyperlink ref="F1382" r:id="rId121" xr:uid="{00000000-0004-0000-0200-000078000000}"/>
    <hyperlink ref="F1386" r:id="rId122" xr:uid="{00000000-0004-0000-0200-000079000000}"/>
    <hyperlink ref="F1390" r:id="rId123" xr:uid="{00000000-0004-0000-0200-00007A000000}"/>
    <hyperlink ref="F1394" r:id="rId124" xr:uid="{00000000-0004-0000-0200-00007B000000}"/>
    <hyperlink ref="F1398" r:id="rId125" xr:uid="{00000000-0004-0000-0200-00007C000000}"/>
    <hyperlink ref="F1402" r:id="rId126" xr:uid="{00000000-0004-0000-0200-00007D000000}"/>
    <hyperlink ref="F1406" r:id="rId127" xr:uid="{00000000-0004-0000-0200-00007E000000}"/>
    <hyperlink ref="F1417" r:id="rId128" xr:uid="{00000000-0004-0000-0200-00007F000000}"/>
    <hyperlink ref="F1434" r:id="rId129" xr:uid="{00000000-0004-0000-0200-000080000000}"/>
    <hyperlink ref="F1438" r:id="rId130" xr:uid="{00000000-0004-0000-0200-000081000000}"/>
    <hyperlink ref="F1445" r:id="rId131" xr:uid="{00000000-0004-0000-0200-000082000000}"/>
    <hyperlink ref="F1450" r:id="rId132" xr:uid="{00000000-0004-0000-0200-000083000000}"/>
    <hyperlink ref="F1457" r:id="rId133" xr:uid="{00000000-0004-0000-0200-000084000000}"/>
    <hyperlink ref="F1462" r:id="rId134" xr:uid="{00000000-0004-0000-0200-000085000000}"/>
    <hyperlink ref="F1478" r:id="rId135" xr:uid="{00000000-0004-0000-0200-000086000000}"/>
    <hyperlink ref="F1485" r:id="rId136" xr:uid="{00000000-0004-0000-0200-000087000000}"/>
    <hyperlink ref="F1500" r:id="rId137" xr:uid="{00000000-0004-0000-0200-000088000000}"/>
    <hyperlink ref="F1508" r:id="rId138" xr:uid="{00000000-0004-0000-0200-000089000000}"/>
    <hyperlink ref="F1516" r:id="rId139" xr:uid="{00000000-0004-0000-0200-00008A000000}"/>
    <hyperlink ref="F1524" r:id="rId140" xr:uid="{00000000-0004-0000-0200-00008B000000}"/>
    <hyperlink ref="F1528" r:id="rId141" xr:uid="{00000000-0004-0000-0200-00008C000000}"/>
    <hyperlink ref="F1534" r:id="rId142" xr:uid="{00000000-0004-0000-0200-00008D000000}"/>
    <hyperlink ref="F1538" r:id="rId143" xr:uid="{00000000-0004-0000-0200-00008E000000}"/>
    <hyperlink ref="F1545" r:id="rId144" xr:uid="{00000000-0004-0000-0200-00008F000000}"/>
    <hyperlink ref="F1550" r:id="rId145" xr:uid="{00000000-0004-0000-0200-000090000000}"/>
    <hyperlink ref="F1555" r:id="rId146" xr:uid="{00000000-0004-0000-0200-000091000000}"/>
    <hyperlink ref="F1559" r:id="rId147" xr:uid="{00000000-0004-0000-0200-000092000000}"/>
    <hyperlink ref="F1566" r:id="rId148" xr:uid="{00000000-0004-0000-0200-000093000000}"/>
    <hyperlink ref="F1570" r:id="rId149" xr:uid="{00000000-0004-0000-0200-000094000000}"/>
    <hyperlink ref="F1617" r:id="rId150" xr:uid="{00000000-0004-0000-0200-000095000000}"/>
    <hyperlink ref="F1621" r:id="rId151" xr:uid="{00000000-0004-0000-0200-000096000000}"/>
    <hyperlink ref="F1625" r:id="rId152" xr:uid="{00000000-0004-0000-0200-000097000000}"/>
    <hyperlink ref="F1630" r:id="rId153" xr:uid="{00000000-0004-0000-0200-000098000000}"/>
    <hyperlink ref="F1634" r:id="rId154" xr:uid="{00000000-0004-0000-0200-000099000000}"/>
    <hyperlink ref="F1639" r:id="rId155" xr:uid="{00000000-0004-0000-0200-00009A000000}"/>
    <hyperlink ref="F1650" r:id="rId156" xr:uid="{00000000-0004-0000-0200-00009B000000}"/>
    <hyperlink ref="F1654" r:id="rId157" xr:uid="{00000000-0004-0000-0200-00009C000000}"/>
    <hyperlink ref="F1660" r:id="rId158" xr:uid="{00000000-0004-0000-0200-00009D000000}"/>
    <hyperlink ref="F1686" r:id="rId159" xr:uid="{00000000-0004-0000-0200-00009E000000}"/>
    <hyperlink ref="F1702" r:id="rId160" xr:uid="{00000000-0004-0000-0200-00009F000000}"/>
    <hyperlink ref="F1723" r:id="rId161" xr:uid="{00000000-0004-0000-0200-0000A0000000}"/>
    <hyperlink ref="F1737" r:id="rId162" xr:uid="{00000000-0004-0000-0200-0000A1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6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19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1" width="14.16406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AT2" s="21" t="s">
        <v>88</v>
      </c>
      <c r="AZ2" s="112" t="s">
        <v>2642</v>
      </c>
      <c r="BA2" s="112" t="s">
        <v>2643</v>
      </c>
      <c r="BB2" s="112" t="s">
        <v>157</v>
      </c>
      <c r="BC2" s="112" t="s">
        <v>2644</v>
      </c>
      <c r="BD2" s="112" t="s">
        <v>83</v>
      </c>
    </row>
    <row r="3" spans="1:56" s="1" customFormat="1" ht="6.95" customHeight="1"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24"/>
      <c r="AT3" s="21" t="s">
        <v>80</v>
      </c>
      <c r="AZ3" s="112" t="s">
        <v>2645</v>
      </c>
      <c r="BA3" s="112" t="s">
        <v>2646</v>
      </c>
      <c r="BB3" s="112" t="s">
        <v>157</v>
      </c>
      <c r="BC3" s="112" t="s">
        <v>2647</v>
      </c>
      <c r="BD3" s="112" t="s">
        <v>83</v>
      </c>
    </row>
    <row r="4" spans="1:56" s="1" customFormat="1" ht="24.95" customHeight="1">
      <c r="B4" s="24"/>
      <c r="D4" s="115" t="s">
        <v>134</v>
      </c>
      <c r="L4" s="24"/>
      <c r="M4" s="116" t="s">
        <v>10</v>
      </c>
      <c r="AT4" s="21" t="s">
        <v>4</v>
      </c>
      <c r="AZ4" s="112" t="s">
        <v>148</v>
      </c>
      <c r="BA4" s="112" t="s">
        <v>149</v>
      </c>
      <c r="BB4" s="112" t="s">
        <v>129</v>
      </c>
      <c r="BC4" s="112" t="s">
        <v>150</v>
      </c>
      <c r="BD4" s="112" t="s">
        <v>83</v>
      </c>
    </row>
    <row r="5" spans="1:56" s="1" customFormat="1" ht="6.95" customHeight="1">
      <c r="B5" s="24"/>
      <c r="L5" s="24"/>
    </row>
    <row r="6" spans="1:56" s="1" customFormat="1" ht="12" customHeight="1">
      <c r="B6" s="24"/>
      <c r="D6" s="117" t="s">
        <v>15</v>
      </c>
      <c r="L6" s="24"/>
    </row>
    <row r="7" spans="1:56" s="1" customFormat="1" ht="16.5" customHeight="1">
      <c r="B7" s="24"/>
      <c r="E7" s="423" t="str">
        <f>'Rekapitulace stavby'!K6</f>
        <v>Rekonstrukce rehabilitace v 1.PP budovy B v HNSP v Bílině</v>
      </c>
      <c r="F7" s="424"/>
      <c r="G7" s="424"/>
      <c r="H7" s="424"/>
      <c r="L7" s="24"/>
    </row>
    <row r="8" spans="1:56" s="1" customFormat="1" ht="12" customHeight="1">
      <c r="B8" s="24"/>
      <c r="D8" s="117" t="s">
        <v>147</v>
      </c>
      <c r="L8" s="24"/>
    </row>
    <row r="9" spans="1:56" s="2" customFormat="1" ht="16.5" customHeight="1">
      <c r="A9" s="38"/>
      <c r="B9" s="43"/>
      <c r="C9" s="38"/>
      <c r="D9" s="38"/>
      <c r="E9" s="423" t="s">
        <v>2648</v>
      </c>
      <c r="F9" s="426"/>
      <c r="G9" s="426"/>
      <c r="H9" s="426"/>
      <c r="I9" s="38"/>
      <c r="J9" s="38"/>
      <c r="K9" s="38"/>
      <c r="L9" s="11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56" s="2" customFormat="1" ht="12" customHeight="1">
      <c r="A10" s="38"/>
      <c r="B10" s="43"/>
      <c r="C10" s="38"/>
      <c r="D10" s="117" t="s">
        <v>2649</v>
      </c>
      <c r="E10" s="38"/>
      <c r="F10" s="38"/>
      <c r="G10" s="38"/>
      <c r="H10" s="38"/>
      <c r="I10" s="38"/>
      <c r="J10" s="38"/>
      <c r="K10" s="38"/>
      <c r="L10" s="11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56" s="2" customFormat="1" ht="16.5" customHeight="1">
      <c r="A11" s="38"/>
      <c r="B11" s="43"/>
      <c r="C11" s="38"/>
      <c r="D11" s="38"/>
      <c r="E11" s="425" t="s">
        <v>2650</v>
      </c>
      <c r="F11" s="426"/>
      <c r="G11" s="426"/>
      <c r="H11" s="426"/>
      <c r="I11" s="38"/>
      <c r="J11" s="38"/>
      <c r="K11" s="38"/>
      <c r="L11" s="11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56" s="2" customFormat="1" ht="11.25">
      <c r="A12" s="38"/>
      <c r="B12" s="43"/>
      <c r="C12" s="38"/>
      <c r="D12" s="38"/>
      <c r="E12" s="38"/>
      <c r="F12" s="38"/>
      <c r="G12" s="38"/>
      <c r="H12" s="38"/>
      <c r="I12" s="38"/>
      <c r="J12" s="38"/>
      <c r="K12" s="38"/>
      <c r="L12" s="11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56" s="2" customFormat="1" ht="12" customHeight="1">
      <c r="A13" s="38"/>
      <c r="B13" s="43"/>
      <c r="C13" s="38"/>
      <c r="D13" s="117" t="s">
        <v>17</v>
      </c>
      <c r="E13" s="38"/>
      <c r="F13" s="107" t="s">
        <v>18</v>
      </c>
      <c r="G13" s="38"/>
      <c r="H13" s="38"/>
      <c r="I13" s="117" t="s">
        <v>19</v>
      </c>
      <c r="J13" s="107" t="s">
        <v>18</v>
      </c>
      <c r="K13" s="38"/>
      <c r="L13" s="11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56" s="2" customFormat="1" ht="12" customHeight="1">
      <c r="A14" s="38"/>
      <c r="B14" s="43"/>
      <c r="C14" s="38"/>
      <c r="D14" s="117" t="s">
        <v>20</v>
      </c>
      <c r="E14" s="38"/>
      <c r="F14" s="107" t="s">
        <v>21</v>
      </c>
      <c r="G14" s="38"/>
      <c r="H14" s="38"/>
      <c r="I14" s="117" t="s">
        <v>22</v>
      </c>
      <c r="J14" s="119" t="str">
        <f>'Rekapitulace stavby'!AN8</f>
        <v>14. 12. 2025</v>
      </c>
      <c r="K14" s="38"/>
      <c r="L14" s="11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56" s="2" customFormat="1" ht="10.9" customHeight="1">
      <c r="A15" s="38"/>
      <c r="B15" s="43"/>
      <c r="C15" s="38"/>
      <c r="D15" s="38"/>
      <c r="E15" s="38"/>
      <c r="F15" s="38"/>
      <c r="G15" s="38"/>
      <c r="H15" s="38"/>
      <c r="I15" s="38"/>
      <c r="J15" s="38"/>
      <c r="K15" s="38"/>
      <c r="L15" s="11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56" s="2" customFormat="1" ht="12" customHeight="1">
      <c r="A16" s="38"/>
      <c r="B16" s="43"/>
      <c r="C16" s="38"/>
      <c r="D16" s="117" t="s">
        <v>24</v>
      </c>
      <c r="E16" s="38"/>
      <c r="F16" s="38"/>
      <c r="G16" s="38"/>
      <c r="H16" s="38"/>
      <c r="I16" s="117" t="s">
        <v>25</v>
      </c>
      <c r="J16" s="107" t="s">
        <v>26</v>
      </c>
      <c r="K16" s="38"/>
      <c r="L16" s="11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s="2" customFormat="1" ht="18" customHeight="1">
      <c r="A17" s="38"/>
      <c r="B17" s="43"/>
      <c r="C17" s="38"/>
      <c r="D17" s="38"/>
      <c r="E17" s="107" t="s">
        <v>27</v>
      </c>
      <c r="F17" s="38"/>
      <c r="G17" s="38"/>
      <c r="H17" s="38"/>
      <c r="I17" s="117" t="s">
        <v>28</v>
      </c>
      <c r="J17" s="107" t="s">
        <v>29</v>
      </c>
      <c r="K17" s="38"/>
      <c r="L17" s="11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s="2" customFormat="1" ht="6.95" customHeight="1">
      <c r="A18" s="38"/>
      <c r="B18" s="43"/>
      <c r="C18" s="38"/>
      <c r="D18" s="38"/>
      <c r="E18" s="38"/>
      <c r="F18" s="38"/>
      <c r="G18" s="38"/>
      <c r="H18" s="38"/>
      <c r="I18" s="38"/>
      <c r="J18" s="38"/>
      <c r="K18" s="38"/>
      <c r="L18" s="11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s="2" customFormat="1" ht="12" customHeight="1">
      <c r="A19" s="38"/>
      <c r="B19" s="43"/>
      <c r="C19" s="38"/>
      <c r="D19" s="117" t="s">
        <v>30</v>
      </c>
      <c r="E19" s="38"/>
      <c r="F19" s="38"/>
      <c r="G19" s="38"/>
      <c r="H19" s="38"/>
      <c r="I19" s="117" t="s">
        <v>25</v>
      </c>
      <c r="J19" s="34" t="str">
        <f>'Rekapitulace stavby'!AN13</f>
        <v>Vyplň údaj</v>
      </c>
      <c r="K19" s="38"/>
      <c r="L19" s="11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s="2" customFormat="1" ht="18" customHeight="1">
      <c r="A20" s="38"/>
      <c r="B20" s="43"/>
      <c r="C20" s="38"/>
      <c r="D20" s="38"/>
      <c r="E20" s="427" t="str">
        <f>'Rekapitulace stavby'!E14</f>
        <v>Vyplň údaj</v>
      </c>
      <c r="F20" s="428"/>
      <c r="G20" s="428"/>
      <c r="H20" s="428"/>
      <c r="I20" s="117" t="s">
        <v>28</v>
      </c>
      <c r="J20" s="34" t="str">
        <f>'Rekapitulace stavby'!AN14</f>
        <v>Vyplň údaj</v>
      </c>
      <c r="K20" s="38"/>
      <c r="L20" s="11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s="2" customFormat="1" ht="6.95" customHeight="1">
      <c r="A21" s="38"/>
      <c r="B21" s="43"/>
      <c r="C21" s="38"/>
      <c r="D21" s="38"/>
      <c r="E21" s="38"/>
      <c r="F21" s="38"/>
      <c r="G21" s="38"/>
      <c r="H21" s="38"/>
      <c r="I21" s="38"/>
      <c r="J21" s="38"/>
      <c r="K21" s="38"/>
      <c r="L21" s="11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s="2" customFormat="1" ht="12" customHeight="1">
      <c r="A22" s="38"/>
      <c r="B22" s="43"/>
      <c r="C22" s="38"/>
      <c r="D22" s="117" t="s">
        <v>32</v>
      </c>
      <c r="E22" s="38"/>
      <c r="F22" s="38"/>
      <c r="G22" s="38"/>
      <c r="H22" s="38"/>
      <c r="I22" s="117" t="s">
        <v>25</v>
      </c>
      <c r="J22" s="107" t="str">
        <f>IF('Rekapitulace stavby'!AN16="","",'Rekapitulace stavby'!AN16)</f>
        <v/>
      </c>
      <c r="K22" s="38"/>
      <c r="L22" s="11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s="2" customFormat="1" ht="18" customHeight="1">
      <c r="A23" s="38"/>
      <c r="B23" s="43"/>
      <c r="C23" s="38"/>
      <c r="D23" s="38"/>
      <c r="E23" s="107" t="str">
        <f>IF('Rekapitulace stavby'!E17="","",'Rekapitulace stavby'!E17)</f>
        <v xml:space="preserve"> </v>
      </c>
      <c r="F23" s="38"/>
      <c r="G23" s="38"/>
      <c r="H23" s="38"/>
      <c r="I23" s="117" t="s">
        <v>28</v>
      </c>
      <c r="J23" s="107" t="str">
        <f>IF('Rekapitulace stavby'!AN17="","",'Rekapitulace stavby'!AN17)</f>
        <v/>
      </c>
      <c r="K23" s="38"/>
      <c r="L23" s="11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s="2" customFormat="1" ht="6.95" customHeight="1">
      <c r="A24" s="38"/>
      <c r="B24" s="43"/>
      <c r="C24" s="38"/>
      <c r="D24" s="38"/>
      <c r="E24" s="38"/>
      <c r="F24" s="38"/>
      <c r="G24" s="38"/>
      <c r="H24" s="38"/>
      <c r="I24" s="38"/>
      <c r="J24" s="38"/>
      <c r="K24" s="38"/>
      <c r="L24" s="11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s="2" customFormat="1" ht="12" customHeight="1">
      <c r="A25" s="38"/>
      <c r="B25" s="43"/>
      <c r="C25" s="38"/>
      <c r="D25" s="117" t="s">
        <v>34</v>
      </c>
      <c r="E25" s="38"/>
      <c r="F25" s="38"/>
      <c r="G25" s="38"/>
      <c r="H25" s="38"/>
      <c r="I25" s="117" t="s">
        <v>25</v>
      </c>
      <c r="J25" s="107" t="str">
        <f>IF('Rekapitulace stavby'!AN19="","",'Rekapitulace stavby'!AN19)</f>
        <v/>
      </c>
      <c r="K25" s="38"/>
      <c r="L25" s="11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s="2" customFormat="1" ht="18" customHeight="1">
      <c r="A26" s="38"/>
      <c r="B26" s="43"/>
      <c r="C26" s="38"/>
      <c r="D26" s="38"/>
      <c r="E26" s="107" t="str">
        <f>IF('Rekapitulace stavby'!E20="","",'Rekapitulace stavby'!E20)</f>
        <v xml:space="preserve"> </v>
      </c>
      <c r="F26" s="38"/>
      <c r="G26" s="38"/>
      <c r="H26" s="38"/>
      <c r="I26" s="117" t="s">
        <v>28</v>
      </c>
      <c r="J26" s="107" t="str">
        <f>IF('Rekapitulace stavby'!AN20="","",'Rekapitulace stavby'!AN20)</f>
        <v/>
      </c>
      <c r="K26" s="38"/>
      <c r="L26" s="11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s="2" customFormat="1" ht="6.95" customHeight="1">
      <c r="A27" s="38"/>
      <c r="B27" s="43"/>
      <c r="C27" s="38"/>
      <c r="D27" s="38"/>
      <c r="E27" s="38"/>
      <c r="F27" s="38"/>
      <c r="G27" s="38"/>
      <c r="H27" s="38"/>
      <c r="I27" s="38"/>
      <c r="J27" s="38"/>
      <c r="K27" s="38"/>
      <c r="L27" s="11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s="2" customFormat="1" ht="12" customHeight="1">
      <c r="A28" s="38"/>
      <c r="B28" s="43"/>
      <c r="C28" s="38"/>
      <c r="D28" s="117" t="s">
        <v>35</v>
      </c>
      <c r="E28" s="38"/>
      <c r="F28" s="38"/>
      <c r="G28" s="38"/>
      <c r="H28" s="38"/>
      <c r="I28" s="38"/>
      <c r="J28" s="38"/>
      <c r="K28" s="38"/>
      <c r="L28" s="11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s="8" customFormat="1" ht="71.25" customHeight="1">
      <c r="A29" s="120"/>
      <c r="B29" s="121"/>
      <c r="C29" s="120"/>
      <c r="D29" s="120"/>
      <c r="E29" s="429" t="s">
        <v>36</v>
      </c>
      <c r="F29" s="429"/>
      <c r="G29" s="429"/>
      <c r="H29" s="429"/>
      <c r="I29" s="120"/>
      <c r="J29" s="120"/>
      <c r="K29" s="120"/>
      <c r="L29" s="122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</row>
    <row r="30" spans="1:31" s="2" customFormat="1" ht="6.95" customHeight="1">
      <c r="A30" s="38"/>
      <c r="B30" s="43"/>
      <c r="C30" s="38"/>
      <c r="D30" s="38"/>
      <c r="E30" s="38"/>
      <c r="F30" s="38"/>
      <c r="G30" s="38"/>
      <c r="H30" s="38"/>
      <c r="I30" s="38"/>
      <c r="J30" s="38"/>
      <c r="K30" s="38"/>
      <c r="L30" s="11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s="2" customFormat="1" ht="6.95" customHeight="1">
      <c r="A31" s="38"/>
      <c r="B31" s="43"/>
      <c r="C31" s="38"/>
      <c r="D31" s="123"/>
      <c r="E31" s="123"/>
      <c r="F31" s="123"/>
      <c r="G31" s="123"/>
      <c r="H31" s="123"/>
      <c r="I31" s="123"/>
      <c r="J31" s="123"/>
      <c r="K31" s="123"/>
      <c r="L31" s="11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s="2" customFormat="1" ht="25.35" customHeight="1">
      <c r="A32" s="38"/>
      <c r="B32" s="43"/>
      <c r="C32" s="38"/>
      <c r="D32" s="124" t="s">
        <v>37</v>
      </c>
      <c r="E32" s="38"/>
      <c r="F32" s="38"/>
      <c r="G32" s="38"/>
      <c r="H32" s="38"/>
      <c r="I32" s="38"/>
      <c r="J32" s="125">
        <f>ROUND(J95, 2)</f>
        <v>0</v>
      </c>
      <c r="K32" s="38"/>
      <c r="L32" s="11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s="2" customFormat="1" ht="6.95" customHeight="1">
      <c r="A33" s="38"/>
      <c r="B33" s="43"/>
      <c r="C33" s="38"/>
      <c r="D33" s="123"/>
      <c r="E33" s="123"/>
      <c r="F33" s="123"/>
      <c r="G33" s="123"/>
      <c r="H33" s="123"/>
      <c r="I33" s="123"/>
      <c r="J33" s="123"/>
      <c r="K33" s="123"/>
      <c r="L33" s="11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s="2" customFormat="1" ht="14.45" customHeight="1">
      <c r="A34" s="38"/>
      <c r="B34" s="43"/>
      <c r="C34" s="38"/>
      <c r="D34" s="38"/>
      <c r="E34" s="38"/>
      <c r="F34" s="126" t="s">
        <v>39</v>
      </c>
      <c r="G34" s="38"/>
      <c r="H34" s="38"/>
      <c r="I34" s="126" t="s">
        <v>38</v>
      </c>
      <c r="J34" s="126" t="s">
        <v>40</v>
      </c>
      <c r="K34" s="38"/>
      <c r="L34" s="11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s="2" customFormat="1" ht="14.45" customHeight="1">
      <c r="A35" s="38"/>
      <c r="B35" s="43"/>
      <c r="C35" s="38"/>
      <c r="D35" s="127" t="s">
        <v>41</v>
      </c>
      <c r="E35" s="117" t="s">
        <v>42</v>
      </c>
      <c r="F35" s="128">
        <f>ROUND((SUM(BE95:BE192)),  2)</f>
        <v>0</v>
      </c>
      <c r="G35" s="38"/>
      <c r="H35" s="38"/>
      <c r="I35" s="129">
        <v>0.21</v>
      </c>
      <c r="J35" s="128">
        <f>ROUND(((SUM(BE95:BE192))*I35),  2)</f>
        <v>0</v>
      </c>
      <c r="K35" s="38"/>
      <c r="L35" s="11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s="2" customFormat="1" ht="14.45" customHeight="1">
      <c r="A36" s="38"/>
      <c r="B36" s="43"/>
      <c r="C36" s="38"/>
      <c r="D36" s="38"/>
      <c r="E36" s="117" t="s">
        <v>43</v>
      </c>
      <c r="F36" s="128">
        <f>ROUND((SUM(BF95:BF192)),  2)</f>
        <v>0</v>
      </c>
      <c r="G36" s="38"/>
      <c r="H36" s="38"/>
      <c r="I36" s="129">
        <v>0.12</v>
      </c>
      <c r="J36" s="128">
        <f>ROUND(((SUM(BF95:BF192))*I36),  2)</f>
        <v>0</v>
      </c>
      <c r="K36" s="38"/>
      <c r="L36" s="11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s="2" customFormat="1" ht="14.45" hidden="1" customHeight="1">
      <c r="A37" s="38"/>
      <c r="B37" s="43"/>
      <c r="C37" s="38"/>
      <c r="D37" s="38"/>
      <c r="E37" s="117" t="s">
        <v>44</v>
      </c>
      <c r="F37" s="128">
        <f>ROUND((SUM(BG95:BG192)),  2)</f>
        <v>0</v>
      </c>
      <c r="G37" s="38"/>
      <c r="H37" s="38"/>
      <c r="I37" s="129">
        <v>0.21</v>
      </c>
      <c r="J37" s="128">
        <f>0</f>
        <v>0</v>
      </c>
      <c r="K37" s="38"/>
      <c r="L37" s="11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s="2" customFormat="1" ht="14.45" hidden="1" customHeight="1">
      <c r="A38" s="38"/>
      <c r="B38" s="43"/>
      <c r="C38" s="38"/>
      <c r="D38" s="38"/>
      <c r="E38" s="117" t="s">
        <v>45</v>
      </c>
      <c r="F38" s="128">
        <f>ROUND((SUM(BH95:BH192)),  2)</f>
        <v>0</v>
      </c>
      <c r="G38" s="38"/>
      <c r="H38" s="38"/>
      <c r="I38" s="129">
        <v>0.12</v>
      </c>
      <c r="J38" s="128">
        <f>0</f>
        <v>0</v>
      </c>
      <c r="K38" s="38"/>
      <c r="L38" s="11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s="2" customFormat="1" ht="14.45" hidden="1" customHeight="1">
      <c r="A39" s="38"/>
      <c r="B39" s="43"/>
      <c r="C39" s="38"/>
      <c r="D39" s="38"/>
      <c r="E39" s="117" t="s">
        <v>46</v>
      </c>
      <c r="F39" s="128">
        <f>ROUND((SUM(BI95:BI192)),  2)</f>
        <v>0</v>
      </c>
      <c r="G39" s="38"/>
      <c r="H39" s="38"/>
      <c r="I39" s="129">
        <v>0</v>
      </c>
      <c r="J39" s="128">
        <f>0</f>
        <v>0</v>
      </c>
      <c r="K39" s="38"/>
      <c r="L39" s="11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s="2" customFormat="1" ht="6.95" customHeight="1">
      <c r="A40" s="38"/>
      <c r="B40" s="43"/>
      <c r="C40" s="38"/>
      <c r="D40" s="38"/>
      <c r="E40" s="38"/>
      <c r="F40" s="38"/>
      <c r="G40" s="38"/>
      <c r="H40" s="38"/>
      <c r="I40" s="38"/>
      <c r="J40" s="38"/>
      <c r="K40" s="38"/>
      <c r="L40" s="11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s="2" customFormat="1" ht="25.35" customHeight="1">
      <c r="A41" s="38"/>
      <c r="B41" s="43"/>
      <c r="C41" s="130"/>
      <c r="D41" s="131" t="s">
        <v>47</v>
      </c>
      <c r="E41" s="132"/>
      <c r="F41" s="132"/>
      <c r="G41" s="133" t="s">
        <v>48</v>
      </c>
      <c r="H41" s="134" t="s">
        <v>49</v>
      </c>
      <c r="I41" s="132"/>
      <c r="J41" s="135">
        <f>SUM(J32:J39)</f>
        <v>0</v>
      </c>
      <c r="K41" s="136"/>
      <c r="L41" s="11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s="2" customFormat="1" ht="14.45" customHeight="1">
      <c r="A42" s="38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6" spans="1:31" s="2" customFormat="1" ht="6.95" customHeight="1">
      <c r="A46" s="38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s="2" customFormat="1" ht="24.95" customHeight="1">
      <c r="A47" s="38"/>
      <c r="B47" s="39"/>
      <c r="C47" s="27" t="s">
        <v>163</v>
      </c>
      <c r="D47" s="40"/>
      <c r="E47" s="40"/>
      <c r="F47" s="40"/>
      <c r="G47" s="40"/>
      <c r="H47" s="40"/>
      <c r="I47" s="40"/>
      <c r="J47" s="40"/>
      <c r="K47" s="40"/>
      <c r="L47" s="11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s="2" customFormat="1" ht="6.95" customHeight="1">
      <c r="A48" s="38"/>
      <c r="B48" s="39"/>
      <c r="C48" s="40"/>
      <c r="D48" s="40"/>
      <c r="E48" s="40"/>
      <c r="F48" s="40"/>
      <c r="G48" s="40"/>
      <c r="H48" s="40"/>
      <c r="I48" s="40"/>
      <c r="J48" s="40"/>
      <c r="K48" s="40"/>
      <c r="L48" s="11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47" s="2" customFormat="1" ht="12" customHeight="1">
      <c r="A49" s="38"/>
      <c r="B49" s="39"/>
      <c r="C49" s="33" t="s">
        <v>15</v>
      </c>
      <c r="D49" s="40"/>
      <c r="E49" s="40"/>
      <c r="F49" s="40"/>
      <c r="G49" s="40"/>
      <c r="H49" s="40"/>
      <c r="I49" s="40"/>
      <c r="J49" s="40"/>
      <c r="K49" s="40"/>
      <c r="L49" s="11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47" s="2" customFormat="1" ht="16.5" customHeight="1">
      <c r="A50" s="38"/>
      <c r="B50" s="39"/>
      <c r="C50" s="40"/>
      <c r="D50" s="40"/>
      <c r="E50" s="430" t="str">
        <f>E7</f>
        <v>Rekonstrukce rehabilitace v 1.PP budovy B v HNSP v Bílině</v>
      </c>
      <c r="F50" s="431"/>
      <c r="G50" s="431"/>
      <c r="H50" s="431"/>
      <c r="I50" s="40"/>
      <c r="J50" s="40"/>
      <c r="K50" s="40"/>
      <c r="L50" s="11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47" s="1" customFormat="1" ht="12" customHeight="1">
      <c r="B51" s="25"/>
      <c r="C51" s="33" t="s">
        <v>147</v>
      </c>
      <c r="D51" s="26"/>
      <c r="E51" s="26"/>
      <c r="F51" s="26"/>
      <c r="G51" s="26"/>
      <c r="H51" s="26"/>
      <c r="I51" s="26"/>
      <c r="J51" s="26"/>
      <c r="K51" s="26"/>
      <c r="L51" s="24"/>
    </row>
    <row r="52" spans="1:47" s="2" customFormat="1" ht="16.5" customHeight="1">
      <c r="A52" s="38"/>
      <c r="B52" s="39"/>
      <c r="C52" s="40"/>
      <c r="D52" s="40"/>
      <c r="E52" s="430" t="s">
        <v>2648</v>
      </c>
      <c r="F52" s="432"/>
      <c r="G52" s="432"/>
      <c r="H52" s="432"/>
      <c r="I52" s="40"/>
      <c r="J52" s="40"/>
      <c r="K52" s="40"/>
      <c r="L52" s="11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47" s="2" customFormat="1" ht="12" customHeight="1">
      <c r="A53" s="38"/>
      <c r="B53" s="39"/>
      <c r="C53" s="33" t="s">
        <v>2649</v>
      </c>
      <c r="D53" s="40"/>
      <c r="E53" s="40"/>
      <c r="F53" s="40"/>
      <c r="G53" s="40"/>
      <c r="H53" s="40"/>
      <c r="I53" s="40"/>
      <c r="J53" s="40"/>
      <c r="K53" s="40"/>
      <c r="L53" s="11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47" s="2" customFormat="1" ht="16.5" customHeight="1">
      <c r="A54" s="38"/>
      <c r="B54" s="39"/>
      <c r="C54" s="40"/>
      <c r="D54" s="40"/>
      <c r="E54" s="384" t="str">
        <f>E11</f>
        <v>1 - Sanační omítky a injektážní práce</v>
      </c>
      <c r="F54" s="432"/>
      <c r="G54" s="432"/>
      <c r="H54" s="432"/>
      <c r="I54" s="40"/>
      <c r="J54" s="40"/>
      <c r="K54" s="40"/>
      <c r="L54" s="11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47" s="2" customFormat="1" ht="6.95" customHeight="1">
      <c r="A55" s="38"/>
      <c r="B55" s="39"/>
      <c r="C55" s="40"/>
      <c r="D55" s="40"/>
      <c r="E55" s="40"/>
      <c r="F55" s="40"/>
      <c r="G55" s="40"/>
      <c r="H55" s="40"/>
      <c r="I55" s="40"/>
      <c r="J55" s="40"/>
      <c r="K55" s="40"/>
      <c r="L55" s="11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47" s="2" customFormat="1" ht="12" customHeight="1">
      <c r="A56" s="38"/>
      <c r="B56" s="39"/>
      <c r="C56" s="33" t="s">
        <v>20</v>
      </c>
      <c r="D56" s="40"/>
      <c r="E56" s="40"/>
      <c r="F56" s="31" t="str">
        <f>F14</f>
        <v xml:space="preserve"> </v>
      </c>
      <c r="G56" s="40"/>
      <c r="H56" s="40"/>
      <c r="I56" s="33" t="s">
        <v>22</v>
      </c>
      <c r="J56" s="63" t="str">
        <f>IF(J14="","",J14)</f>
        <v>14. 12. 2025</v>
      </c>
      <c r="K56" s="40"/>
      <c r="L56" s="11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47" s="2" customFormat="1" ht="6.95" customHeight="1">
      <c r="A57" s="38"/>
      <c r="B57" s="39"/>
      <c r="C57" s="40"/>
      <c r="D57" s="40"/>
      <c r="E57" s="40"/>
      <c r="F57" s="40"/>
      <c r="G57" s="40"/>
      <c r="H57" s="40"/>
      <c r="I57" s="40"/>
      <c r="J57" s="40"/>
      <c r="K57" s="40"/>
      <c r="L57" s="11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47" s="2" customFormat="1" ht="15.2" customHeight="1">
      <c r="A58" s="38"/>
      <c r="B58" s="39"/>
      <c r="C58" s="33" t="s">
        <v>24</v>
      </c>
      <c r="D58" s="40"/>
      <c r="E58" s="40"/>
      <c r="F58" s="31" t="str">
        <f>E17</f>
        <v>Město Bílina, Břežánská 50/4, 418 01 Bílina</v>
      </c>
      <c r="G58" s="40"/>
      <c r="H58" s="40"/>
      <c r="I58" s="33" t="s">
        <v>32</v>
      </c>
      <c r="J58" s="36" t="str">
        <f>E23</f>
        <v xml:space="preserve"> </v>
      </c>
      <c r="K58" s="40"/>
      <c r="L58" s="11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47" s="2" customFormat="1" ht="15.2" customHeight="1">
      <c r="A59" s="38"/>
      <c r="B59" s="39"/>
      <c r="C59" s="33" t="s">
        <v>30</v>
      </c>
      <c r="D59" s="40"/>
      <c r="E59" s="40"/>
      <c r="F59" s="31" t="str">
        <f>IF(E20="","",E20)</f>
        <v>Vyplň údaj</v>
      </c>
      <c r="G59" s="40"/>
      <c r="H59" s="40"/>
      <c r="I59" s="33" t="s">
        <v>34</v>
      </c>
      <c r="J59" s="36" t="str">
        <f>E26</f>
        <v xml:space="preserve"> </v>
      </c>
      <c r="K59" s="40"/>
      <c r="L59" s="11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47" s="2" customFormat="1" ht="10.35" customHeight="1">
      <c r="A60" s="38"/>
      <c r="B60" s="39"/>
      <c r="C60" s="40"/>
      <c r="D60" s="40"/>
      <c r="E60" s="40"/>
      <c r="F60" s="40"/>
      <c r="G60" s="40"/>
      <c r="H60" s="40"/>
      <c r="I60" s="40"/>
      <c r="J60" s="40"/>
      <c r="K60" s="40"/>
      <c r="L60" s="11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47" s="2" customFormat="1" ht="29.25" customHeight="1">
      <c r="A61" s="38"/>
      <c r="B61" s="39"/>
      <c r="C61" s="141" t="s">
        <v>164</v>
      </c>
      <c r="D61" s="142"/>
      <c r="E61" s="142"/>
      <c r="F61" s="142"/>
      <c r="G61" s="142"/>
      <c r="H61" s="142"/>
      <c r="I61" s="142"/>
      <c r="J61" s="143" t="s">
        <v>165</v>
      </c>
      <c r="K61" s="142"/>
      <c r="L61" s="11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47" s="2" customFormat="1" ht="10.35" customHeight="1">
      <c r="A62" s="38"/>
      <c r="B62" s="39"/>
      <c r="C62" s="40"/>
      <c r="D62" s="40"/>
      <c r="E62" s="40"/>
      <c r="F62" s="40"/>
      <c r="G62" s="40"/>
      <c r="H62" s="40"/>
      <c r="I62" s="40"/>
      <c r="J62" s="40"/>
      <c r="K62" s="40"/>
      <c r="L62" s="11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47" s="2" customFormat="1" ht="22.9" customHeight="1">
      <c r="A63" s="38"/>
      <c r="B63" s="39"/>
      <c r="C63" s="144" t="s">
        <v>69</v>
      </c>
      <c r="D63" s="40"/>
      <c r="E63" s="40"/>
      <c r="F63" s="40"/>
      <c r="G63" s="40"/>
      <c r="H63" s="40"/>
      <c r="I63" s="40"/>
      <c r="J63" s="81">
        <f>J95</f>
        <v>0</v>
      </c>
      <c r="K63" s="40"/>
      <c r="L63" s="11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U63" s="21" t="s">
        <v>166</v>
      </c>
    </row>
    <row r="64" spans="1:47" s="9" customFormat="1" ht="24.95" customHeight="1">
      <c r="B64" s="145"/>
      <c r="C64" s="146"/>
      <c r="D64" s="147" t="s">
        <v>167</v>
      </c>
      <c r="E64" s="148"/>
      <c r="F64" s="148"/>
      <c r="G64" s="148"/>
      <c r="H64" s="148"/>
      <c r="I64" s="148"/>
      <c r="J64" s="149">
        <f>J96</f>
        <v>0</v>
      </c>
      <c r="K64" s="146"/>
      <c r="L64" s="150"/>
    </row>
    <row r="65" spans="1:31" s="10" customFormat="1" ht="19.899999999999999" customHeight="1">
      <c r="B65" s="151"/>
      <c r="C65" s="101"/>
      <c r="D65" s="152" t="s">
        <v>1072</v>
      </c>
      <c r="E65" s="153"/>
      <c r="F65" s="153"/>
      <c r="G65" s="153"/>
      <c r="H65" s="153"/>
      <c r="I65" s="153"/>
      <c r="J65" s="154">
        <f>J97</f>
        <v>0</v>
      </c>
      <c r="K65" s="101"/>
      <c r="L65" s="155"/>
    </row>
    <row r="66" spans="1:31" s="10" customFormat="1" ht="14.85" customHeight="1">
      <c r="B66" s="151"/>
      <c r="C66" s="101"/>
      <c r="D66" s="152" t="s">
        <v>2651</v>
      </c>
      <c r="E66" s="153"/>
      <c r="F66" s="153"/>
      <c r="G66" s="153"/>
      <c r="H66" s="153"/>
      <c r="I66" s="153"/>
      <c r="J66" s="154">
        <f>J98</f>
        <v>0</v>
      </c>
      <c r="K66" s="101"/>
      <c r="L66" s="155"/>
    </row>
    <row r="67" spans="1:31" s="10" customFormat="1" ht="19.899999999999999" customHeight="1">
      <c r="B67" s="151"/>
      <c r="C67" s="101"/>
      <c r="D67" s="152" t="s">
        <v>168</v>
      </c>
      <c r="E67" s="153"/>
      <c r="F67" s="153"/>
      <c r="G67" s="153"/>
      <c r="H67" s="153"/>
      <c r="I67" s="153"/>
      <c r="J67" s="154">
        <f>J107</f>
        <v>0</v>
      </c>
      <c r="K67" s="101"/>
      <c r="L67" s="155"/>
    </row>
    <row r="68" spans="1:31" s="10" customFormat="1" ht="14.85" customHeight="1">
      <c r="B68" s="151"/>
      <c r="C68" s="101"/>
      <c r="D68" s="152" t="s">
        <v>169</v>
      </c>
      <c r="E68" s="153"/>
      <c r="F68" s="153"/>
      <c r="G68" s="153"/>
      <c r="H68" s="153"/>
      <c r="I68" s="153"/>
      <c r="J68" s="154">
        <f>J108</f>
        <v>0</v>
      </c>
      <c r="K68" s="101"/>
      <c r="L68" s="155"/>
    </row>
    <row r="69" spans="1:31" s="10" customFormat="1" ht="19.899999999999999" customHeight="1">
      <c r="B69" s="151"/>
      <c r="C69" s="101"/>
      <c r="D69" s="152" t="s">
        <v>170</v>
      </c>
      <c r="E69" s="153"/>
      <c r="F69" s="153"/>
      <c r="G69" s="153"/>
      <c r="H69" s="153"/>
      <c r="I69" s="153"/>
      <c r="J69" s="154">
        <f>J147</f>
        <v>0</v>
      </c>
      <c r="K69" s="101"/>
      <c r="L69" s="155"/>
    </row>
    <row r="70" spans="1:31" s="10" customFormat="1" ht="14.85" customHeight="1">
      <c r="B70" s="151"/>
      <c r="C70" s="101"/>
      <c r="D70" s="152" t="s">
        <v>173</v>
      </c>
      <c r="E70" s="153"/>
      <c r="F70" s="153"/>
      <c r="G70" s="153"/>
      <c r="H70" s="153"/>
      <c r="I70" s="153"/>
      <c r="J70" s="154">
        <f>J148</f>
        <v>0</v>
      </c>
      <c r="K70" s="101"/>
      <c r="L70" s="155"/>
    </row>
    <row r="71" spans="1:31" s="10" customFormat="1" ht="14.85" customHeight="1">
      <c r="B71" s="151"/>
      <c r="C71" s="101"/>
      <c r="D71" s="152" t="s">
        <v>2652</v>
      </c>
      <c r="E71" s="153"/>
      <c r="F71" s="153"/>
      <c r="G71" s="153"/>
      <c r="H71" s="153"/>
      <c r="I71" s="153"/>
      <c r="J71" s="154">
        <f>J153</f>
        <v>0</v>
      </c>
      <c r="K71" s="101"/>
      <c r="L71" s="155"/>
    </row>
    <row r="72" spans="1:31" s="10" customFormat="1" ht="14.85" customHeight="1">
      <c r="B72" s="151"/>
      <c r="C72" s="101"/>
      <c r="D72" s="152" t="s">
        <v>175</v>
      </c>
      <c r="E72" s="153"/>
      <c r="F72" s="153"/>
      <c r="G72" s="153"/>
      <c r="H72" s="153"/>
      <c r="I72" s="153"/>
      <c r="J72" s="154">
        <f>J170</f>
        <v>0</v>
      </c>
      <c r="K72" s="101"/>
      <c r="L72" s="155"/>
    </row>
    <row r="73" spans="1:31" s="9" customFormat="1" ht="24.95" customHeight="1">
      <c r="B73" s="145"/>
      <c r="C73" s="146"/>
      <c r="D73" s="147" t="s">
        <v>2653</v>
      </c>
      <c r="E73" s="148"/>
      <c r="F73" s="148"/>
      <c r="G73" s="148"/>
      <c r="H73" s="148"/>
      <c r="I73" s="148"/>
      <c r="J73" s="149">
        <f>J177</f>
        <v>0</v>
      </c>
      <c r="K73" s="146"/>
      <c r="L73" s="150"/>
    </row>
    <row r="74" spans="1:31" s="2" customFormat="1" ht="21.75" customHeight="1">
      <c r="A74" s="38"/>
      <c r="B74" s="39"/>
      <c r="C74" s="40"/>
      <c r="D74" s="40"/>
      <c r="E74" s="40"/>
      <c r="F74" s="40"/>
      <c r="G74" s="40"/>
      <c r="H74" s="40"/>
      <c r="I74" s="40"/>
      <c r="J74" s="40"/>
      <c r="K74" s="40"/>
      <c r="L74" s="11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1:31" s="2" customFormat="1" ht="6.95" customHeight="1">
      <c r="A75" s="38"/>
      <c r="B75" s="51"/>
      <c r="C75" s="52"/>
      <c r="D75" s="52"/>
      <c r="E75" s="52"/>
      <c r="F75" s="52"/>
      <c r="G75" s="52"/>
      <c r="H75" s="52"/>
      <c r="I75" s="52"/>
      <c r="J75" s="52"/>
      <c r="K75" s="52"/>
      <c r="L75" s="11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9" spans="1:31" s="2" customFormat="1" ht="6.95" customHeight="1">
      <c r="A79" s="38"/>
      <c r="B79" s="53"/>
      <c r="C79" s="54"/>
      <c r="D79" s="54"/>
      <c r="E79" s="54"/>
      <c r="F79" s="54"/>
      <c r="G79" s="54"/>
      <c r="H79" s="54"/>
      <c r="I79" s="54"/>
      <c r="J79" s="54"/>
      <c r="K79" s="54"/>
      <c r="L79" s="11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s="2" customFormat="1" ht="24.95" customHeight="1">
      <c r="A80" s="38"/>
      <c r="B80" s="39"/>
      <c r="C80" s="27" t="s">
        <v>192</v>
      </c>
      <c r="D80" s="40"/>
      <c r="E80" s="40"/>
      <c r="F80" s="40"/>
      <c r="G80" s="40"/>
      <c r="H80" s="40"/>
      <c r="I80" s="40"/>
      <c r="J80" s="40"/>
      <c r="K80" s="40"/>
      <c r="L80" s="11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63" s="2" customFormat="1" ht="6.95" customHeight="1">
      <c r="A81" s="38"/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11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63" s="2" customFormat="1" ht="12" customHeight="1">
      <c r="A82" s="38"/>
      <c r="B82" s="39"/>
      <c r="C82" s="33" t="s">
        <v>15</v>
      </c>
      <c r="D82" s="40"/>
      <c r="E82" s="40"/>
      <c r="F82" s="40"/>
      <c r="G82" s="40"/>
      <c r="H82" s="40"/>
      <c r="I82" s="40"/>
      <c r="J82" s="40"/>
      <c r="K82" s="40"/>
      <c r="L82" s="11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63" s="2" customFormat="1" ht="16.5" customHeight="1">
      <c r="A83" s="38"/>
      <c r="B83" s="39"/>
      <c r="C83" s="40"/>
      <c r="D83" s="40"/>
      <c r="E83" s="430" t="str">
        <f>E7</f>
        <v>Rekonstrukce rehabilitace v 1.PP budovy B v HNSP v Bílině</v>
      </c>
      <c r="F83" s="431"/>
      <c r="G83" s="431"/>
      <c r="H83" s="431"/>
      <c r="I83" s="40"/>
      <c r="J83" s="40"/>
      <c r="K83" s="40"/>
      <c r="L83" s="11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63" s="1" customFormat="1" ht="12" customHeight="1">
      <c r="B84" s="25"/>
      <c r="C84" s="33" t="s">
        <v>147</v>
      </c>
      <c r="D84" s="26"/>
      <c r="E84" s="26"/>
      <c r="F84" s="26"/>
      <c r="G84" s="26"/>
      <c r="H84" s="26"/>
      <c r="I84" s="26"/>
      <c r="J84" s="26"/>
      <c r="K84" s="26"/>
      <c r="L84" s="24"/>
    </row>
    <row r="85" spans="1:63" s="2" customFormat="1" ht="16.5" customHeight="1">
      <c r="A85" s="38"/>
      <c r="B85" s="39"/>
      <c r="C85" s="40"/>
      <c r="D85" s="40"/>
      <c r="E85" s="430" t="s">
        <v>2648</v>
      </c>
      <c r="F85" s="432"/>
      <c r="G85" s="432"/>
      <c r="H85" s="432"/>
      <c r="I85" s="40"/>
      <c r="J85" s="40"/>
      <c r="K85" s="40"/>
      <c r="L85" s="11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63" s="2" customFormat="1" ht="12" customHeight="1">
      <c r="A86" s="38"/>
      <c r="B86" s="39"/>
      <c r="C86" s="33" t="s">
        <v>2649</v>
      </c>
      <c r="D86" s="40"/>
      <c r="E86" s="40"/>
      <c r="F86" s="40"/>
      <c r="G86" s="40"/>
      <c r="H86" s="40"/>
      <c r="I86" s="40"/>
      <c r="J86" s="40"/>
      <c r="K86" s="40"/>
      <c r="L86" s="11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pans="1:63" s="2" customFormat="1" ht="16.5" customHeight="1">
      <c r="A87" s="38"/>
      <c r="B87" s="39"/>
      <c r="C87" s="40"/>
      <c r="D87" s="40"/>
      <c r="E87" s="384" t="str">
        <f>E11</f>
        <v>1 - Sanační omítky a injektážní práce</v>
      </c>
      <c r="F87" s="432"/>
      <c r="G87" s="432"/>
      <c r="H87" s="432"/>
      <c r="I87" s="40"/>
      <c r="J87" s="40"/>
      <c r="K87" s="40"/>
      <c r="L87" s="11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pans="1:63" s="2" customFormat="1" ht="6.95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11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63" s="2" customFormat="1" ht="12" customHeight="1">
      <c r="A89" s="38"/>
      <c r="B89" s="39"/>
      <c r="C89" s="33" t="s">
        <v>20</v>
      </c>
      <c r="D89" s="40"/>
      <c r="E89" s="40"/>
      <c r="F89" s="31" t="str">
        <f>F14</f>
        <v xml:space="preserve"> </v>
      </c>
      <c r="G89" s="40"/>
      <c r="H89" s="40"/>
      <c r="I89" s="33" t="s">
        <v>22</v>
      </c>
      <c r="J89" s="63" t="str">
        <f>IF(J14="","",J14)</f>
        <v>14. 12. 2025</v>
      </c>
      <c r="K89" s="40"/>
      <c r="L89" s="11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63" s="2" customFormat="1" ht="6.95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11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63" s="2" customFormat="1" ht="15.2" customHeight="1">
      <c r="A91" s="38"/>
      <c r="B91" s="39"/>
      <c r="C91" s="33" t="s">
        <v>24</v>
      </c>
      <c r="D91" s="40"/>
      <c r="E91" s="40"/>
      <c r="F91" s="31" t="str">
        <f>E17</f>
        <v>Město Bílina, Břežánská 50/4, 418 01 Bílina</v>
      </c>
      <c r="G91" s="40"/>
      <c r="H91" s="40"/>
      <c r="I91" s="33" t="s">
        <v>32</v>
      </c>
      <c r="J91" s="36" t="str">
        <f>E23</f>
        <v xml:space="preserve"> </v>
      </c>
      <c r="K91" s="40"/>
      <c r="L91" s="11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63" s="2" customFormat="1" ht="15.2" customHeight="1">
      <c r="A92" s="38"/>
      <c r="B92" s="39"/>
      <c r="C92" s="33" t="s">
        <v>30</v>
      </c>
      <c r="D92" s="40"/>
      <c r="E92" s="40"/>
      <c r="F92" s="31" t="str">
        <f>IF(E20="","",E20)</f>
        <v>Vyplň údaj</v>
      </c>
      <c r="G92" s="40"/>
      <c r="H92" s="40"/>
      <c r="I92" s="33" t="s">
        <v>34</v>
      </c>
      <c r="J92" s="36" t="str">
        <f>E26</f>
        <v xml:space="preserve"> </v>
      </c>
      <c r="K92" s="40"/>
      <c r="L92" s="11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63" s="2" customFormat="1" ht="10.35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11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pans="1:63" s="11" customFormat="1" ht="29.25" customHeight="1">
      <c r="A94" s="156"/>
      <c r="B94" s="157"/>
      <c r="C94" s="158" t="s">
        <v>193</v>
      </c>
      <c r="D94" s="159" t="s">
        <v>56</v>
      </c>
      <c r="E94" s="159" t="s">
        <v>52</v>
      </c>
      <c r="F94" s="159" t="s">
        <v>53</v>
      </c>
      <c r="G94" s="159" t="s">
        <v>194</v>
      </c>
      <c r="H94" s="159" t="s">
        <v>195</v>
      </c>
      <c r="I94" s="159" t="s">
        <v>196</v>
      </c>
      <c r="J94" s="159" t="s">
        <v>165</v>
      </c>
      <c r="K94" s="160" t="s">
        <v>197</v>
      </c>
      <c r="L94" s="161"/>
      <c r="M94" s="72" t="s">
        <v>18</v>
      </c>
      <c r="N94" s="73" t="s">
        <v>41</v>
      </c>
      <c r="O94" s="73" t="s">
        <v>198</v>
      </c>
      <c r="P94" s="73" t="s">
        <v>199</v>
      </c>
      <c r="Q94" s="73" t="s">
        <v>200</v>
      </c>
      <c r="R94" s="73" t="s">
        <v>201</v>
      </c>
      <c r="S94" s="73" t="s">
        <v>202</v>
      </c>
      <c r="T94" s="73" t="s">
        <v>203</v>
      </c>
      <c r="U94" s="74" t="s">
        <v>204</v>
      </c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</row>
    <row r="95" spans="1:63" s="2" customFormat="1" ht="22.9" customHeight="1">
      <c r="A95" s="38"/>
      <c r="B95" s="39"/>
      <c r="C95" s="79" t="s">
        <v>205</v>
      </c>
      <c r="D95" s="40"/>
      <c r="E95" s="40"/>
      <c r="F95" s="40"/>
      <c r="G95" s="40"/>
      <c r="H95" s="40"/>
      <c r="I95" s="40"/>
      <c r="J95" s="162">
        <f>BK95</f>
        <v>0</v>
      </c>
      <c r="K95" s="40"/>
      <c r="L95" s="43"/>
      <c r="M95" s="75"/>
      <c r="N95" s="163"/>
      <c r="O95" s="76"/>
      <c r="P95" s="164">
        <f>P96+P177</f>
        <v>0</v>
      </c>
      <c r="Q95" s="76"/>
      <c r="R95" s="164">
        <f>R96+R177</f>
        <v>8.2849385000000009</v>
      </c>
      <c r="S95" s="76"/>
      <c r="T95" s="164">
        <f>T96+T177</f>
        <v>11.485018599999998</v>
      </c>
      <c r="U95" s="77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T95" s="21" t="s">
        <v>70</v>
      </c>
      <c r="AU95" s="21" t="s">
        <v>166</v>
      </c>
      <c r="BK95" s="165">
        <f>BK96+BK177</f>
        <v>0</v>
      </c>
    </row>
    <row r="96" spans="1:63" s="12" customFormat="1" ht="25.9" customHeight="1">
      <c r="B96" s="166"/>
      <c r="C96" s="167"/>
      <c r="D96" s="168" t="s">
        <v>70</v>
      </c>
      <c r="E96" s="169" t="s">
        <v>206</v>
      </c>
      <c r="F96" s="169" t="s">
        <v>207</v>
      </c>
      <c r="G96" s="167"/>
      <c r="H96" s="167"/>
      <c r="I96" s="170"/>
      <c r="J96" s="171">
        <f>BK96</f>
        <v>0</v>
      </c>
      <c r="K96" s="167"/>
      <c r="L96" s="172"/>
      <c r="M96" s="173"/>
      <c r="N96" s="174"/>
      <c r="O96" s="174"/>
      <c r="P96" s="175">
        <f>P97+P107+P147</f>
        <v>0</v>
      </c>
      <c r="Q96" s="174"/>
      <c r="R96" s="175">
        <f>R97+R107+R147</f>
        <v>8.2849385000000009</v>
      </c>
      <c r="S96" s="174"/>
      <c r="T96" s="175">
        <f>T97+T107+T147</f>
        <v>11.485018599999998</v>
      </c>
      <c r="U96" s="176"/>
      <c r="AR96" s="177" t="s">
        <v>76</v>
      </c>
      <c r="AT96" s="178" t="s">
        <v>70</v>
      </c>
      <c r="AU96" s="178" t="s">
        <v>71</v>
      </c>
      <c r="AY96" s="177" t="s">
        <v>208</v>
      </c>
      <c r="BK96" s="179">
        <f>BK97+BK107+BK147</f>
        <v>0</v>
      </c>
    </row>
    <row r="97" spans="1:65" s="12" customFormat="1" ht="22.9" customHeight="1">
      <c r="B97" s="166"/>
      <c r="C97" s="167"/>
      <c r="D97" s="168" t="s">
        <v>70</v>
      </c>
      <c r="E97" s="180" t="s">
        <v>83</v>
      </c>
      <c r="F97" s="180" t="s">
        <v>1112</v>
      </c>
      <c r="G97" s="167"/>
      <c r="H97" s="167"/>
      <c r="I97" s="170"/>
      <c r="J97" s="181">
        <f>BK97</f>
        <v>0</v>
      </c>
      <c r="K97" s="167"/>
      <c r="L97" s="172"/>
      <c r="M97" s="173"/>
      <c r="N97" s="174"/>
      <c r="O97" s="174"/>
      <c r="P97" s="175">
        <f>P98</f>
        <v>0</v>
      </c>
      <c r="Q97" s="174"/>
      <c r="R97" s="175">
        <f>R98</f>
        <v>0.3118185</v>
      </c>
      <c r="S97" s="174"/>
      <c r="T97" s="175">
        <f>T98</f>
        <v>2.3658600000000002E-2</v>
      </c>
      <c r="U97" s="176"/>
      <c r="AR97" s="177" t="s">
        <v>76</v>
      </c>
      <c r="AT97" s="178" t="s">
        <v>70</v>
      </c>
      <c r="AU97" s="178" t="s">
        <v>76</v>
      </c>
      <c r="AY97" s="177" t="s">
        <v>208</v>
      </c>
      <c r="BK97" s="179">
        <f>BK98</f>
        <v>0</v>
      </c>
    </row>
    <row r="98" spans="1:65" s="12" customFormat="1" ht="20.85" customHeight="1">
      <c r="B98" s="166"/>
      <c r="C98" s="167"/>
      <c r="D98" s="168" t="s">
        <v>70</v>
      </c>
      <c r="E98" s="180" t="s">
        <v>535</v>
      </c>
      <c r="F98" s="180" t="s">
        <v>2654</v>
      </c>
      <c r="G98" s="167"/>
      <c r="H98" s="167"/>
      <c r="I98" s="170"/>
      <c r="J98" s="181">
        <f>BK98</f>
        <v>0</v>
      </c>
      <c r="K98" s="167"/>
      <c r="L98" s="172"/>
      <c r="M98" s="173"/>
      <c r="N98" s="174"/>
      <c r="O98" s="174"/>
      <c r="P98" s="175">
        <f>SUM(P99:P106)</f>
        <v>0</v>
      </c>
      <c r="Q98" s="174"/>
      <c r="R98" s="175">
        <f>SUM(R99:R106)</f>
        <v>0.3118185</v>
      </c>
      <c r="S98" s="174"/>
      <c r="T98" s="175">
        <f>SUM(T99:T106)</f>
        <v>2.3658600000000002E-2</v>
      </c>
      <c r="U98" s="176"/>
      <c r="AR98" s="177" t="s">
        <v>76</v>
      </c>
      <c r="AT98" s="178" t="s">
        <v>70</v>
      </c>
      <c r="AU98" s="178" t="s">
        <v>80</v>
      </c>
      <c r="AY98" s="177" t="s">
        <v>208</v>
      </c>
      <c r="BK98" s="179">
        <f>SUM(BK99:BK106)</f>
        <v>0</v>
      </c>
    </row>
    <row r="99" spans="1:65" s="2" customFormat="1" ht="33" customHeight="1">
      <c r="A99" s="38"/>
      <c r="B99" s="39"/>
      <c r="C99" s="182" t="s">
        <v>76</v>
      </c>
      <c r="D99" s="182" t="s">
        <v>212</v>
      </c>
      <c r="E99" s="183" t="s">
        <v>2655</v>
      </c>
      <c r="F99" s="184" t="s">
        <v>2656</v>
      </c>
      <c r="G99" s="185" t="s">
        <v>331</v>
      </c>
      <c r="H99" s="186">
        <v>47.37</v>
      </c>
      <c r="I99" s="187"/>
      <c r="J99" s="186">
        <f>ROUND(I99*H99,2)</f>
        <v>0</v>
      </c>
      <c r="K99" s="184" t="s">
        <v>215</v>
      </c>
      <c r="L99" s="43"/>
      <c r="M99" s="188" t="s">
        <v>18</v>
      </c>
      <c r="N99" s="189" t="s">
        <v>42</v>
      </c>
      <c r="O99" s="68"/>
      <c r="P99" s="190">
        <f>O99*H99</f>
        <v>0</v>
      </c>
      <c r="Q99" s="190">
        <v>1.2899999999999999E-3</v>
      </c>
      <c r="R99" s="190">
        <f>Q99*H99</f>
        <v>6.1107299999999989E-2</v>
      </c>
      <c r="S99" s="190">
        <v>1E-4</v>
      </c>
      <c r="T99" s="190">
        <f>S99*H99</f>
        <v>4.7369999999999999E-3</v>
      </c>
      <c r="U99" s="191" t="s">
        <v>18</v>
      </c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R99" s="192" t="s">
        <v>89</v>
      </c>
      <c r="AT99" s="192" t="s">
        <v>212</v>
      </c>
      <c r="AU99" s="192" t="s">
        <v>83</v>
      </c>
      <c r="AY99" s="21" t="s">
        <v>208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1" t="s">
        <v>76</v>
      </c>
      <c r="BK99" s="193">
        <f>ROUND(I99*H99,2)</f>
        <v>0</v>
      </c>
      <c r="BL99" s="21" t="s">
        <v>89</v>
      </c>
      <c r="BM99" s="192" t="s">
        <v>2657</v>
      </c>
    </row>
    <row r="100" spans="1:65" s="2" customFormat="1" ht="19.5">
      <c r="A100" s="38"/>
      <c r="B100" s="39"/>
      <c r="C100" s="40"/>
      <c r="D100" s="194" t="s">
        <v>217</v>
      </c>
      <c r="E100" s="40"/>
      <c r="F100" s="195" t="s">
        <v>2658</v>
      </c>
      <c r="G100" s="40"/>
      <c r="H100" s="40"/>
      <c r="I100" s="196"/>
      <c r="J100" s="40"/>
      <c r="K100" s="40"/>
      <c r="L100" s="43"/>
      <c r="M100" s="197"/>
      <c r="N100" s="198"/>
      <c r="O100" s="68"/>
      <c r="P100" s="68"/>
      <c r="Q100" s="68"/>
      <c r="R100" s="68"/>
      <c r="S100" s="68"/>
      <c r="T100" s="68"/>
      <c r="U100" s="69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T100" s="21" t="s">
        <v>217</v>
      </c>
      <c r="AU100" s="21" t="s">
        <v>83</v>
      </c>
    </row>
    <row r="101" spans="1:65" s="2" customFormat="1" ht="11.25">
      <c r="A101" s="38"/>
      <c r="B101" s="39"/>
      <c r="C101" s="40"/>
      <c r="D101" s="199" t="s">
        <v>219</v>
      </c>
      <c r="E101" s="40"/>
      <c r="F101" s="200" t="s">
        <v>2659</v>
      </c>
      <c r="G101" s="40"/>
      <c r="H101" s="40"/>
      <c r="I101" s="196"/>
      <c r="J101" s="40"/>
      <c r="K101" s="40"/>
      <c r="L101" s="43"/>
      <c r="M101" s="197"/>
      <c r="N101" s="198"/>
      <c r="O101" s="68"/>
      <c r="P101" s="68"/>
      <c r="Q101" s="68"/>
      <c r="R101" s="68"/>
      <c r="S101" s="68"/>
      <c r="T101" s="68"/>
      <c r="U101" s="69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T101" s="21" t="s">
        <v>219</v>
      </c>
      <c r="AU101" s="21" t="s">
        <v>83</v>
      </c>
    </row>
    <row r="102" spans="1:65" s="14" customFormat="1" ht="11.25">
      <c r="B102" s="211"/>
      <c r="C102" s="212"/>
      <c r="D102" s="194" t="s">
        <v>221</v>
      </c>
      <c r="E102" s="213" t="s">
        <v>18</v>
      </c>
      <c r="F102" s="214" t="s">
        <v>2642</v>
      </c>
      <c r="G102" s="212"/>
      <c r="H102" s="215">
        <v>47.37</v>
      </c>
      <c r="I102" s="216"/>
      <c r="J102" s="212"/>
      <c r="K102" s="212"/>
      <c r="L102" s="217"/>
      <c r="M102" s="218"/>
      <c r="N102" s="219"/>
      <c r="O102" s="219"/>
      <c r="P102" s="219"/>
      <c r="Q102" s="219"/>
      <c r="R102" s="219"/>
      <c r="S102" s="219"/>
      <c r="T102" s="219"/>
      <c r="U102" s="220"/>
      <c r="AT102" s="221" t="s">
        <v>221</v>
      </c>
      <c r="AU102" s="221" t="s">
        <v>83</v>
      </c>
      <c r="AV102" s="14" t="s">
        <v>80</v>
      </c>
      <c r="AW102" s="14" t="s">
        <v>33</v>
      </c>
      <c r="AX102" s="14" t="s">
        <v>76</v>
      </c>
      <c r="AY102" s="221" t="s">
        <v>208</v>
      </c>
    </row>
    <row r="103" spans="1:65" s="2" customFormat="1" ht="33" customHeight="1">
      <c r="A103" s="38"/>
      <c r="B103" s="39"/>
      <c r="C103" s="182" t="s">
        <v>80</v>
      </c>
      <c r="D103" s="182" t="s">
        <v>212</v>
      </c>
      <c r="E103" s="183" t="s">
        <v>2660</v>
      </c>
      <c r="F103" s="184" t="s">
        <v>2661</v>
      </c>
      <c r="G103" s="185" t="s">
        <v>331</v>
      </c>
      <c r="H103" s="186">
        <v>157.68</v>
      </c>
      <c r="I103" s="187"/>
      <c r="J103" s="186">
        <f>ROUND(I103*H103,2)</f>
        <v>0</v>
      </c>
      <c r="K103" s="184" t="s">
        <v>215</v>
      </c>
      <c r="L103" s="43"/>
      <c r="M103" s="188" t="s">
        <v>18</v>
      </c>
      <c r="N103" s="189" t="s">
        <v>42</v>
      </c>
      <c r="O103" s="68"/>
      <c r="P103" s="190">
        <f>O103*H103</f>
        <v>0</v>
      </c>
      <c r="Q103" s="190">
        <v>1.5900000000000001E-3</v>
      </c>
      <c r="R103" s="190">
        <f>Q103*H103</f>
        <v>0.25071120000000002</v>
      </c>
      <c r="S103" s="190">
        <v>1.2E-4</v>
      </c>
      <c r="T103" s="190">
        <f>S103*H103</f>
        <v>1.89216E-2</v>
      </c>
      <c r="U103" s="191" t="s">
        <v>18</v>
      </c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R103" s="192" t="s">
        <v>89</v>
      </c>
      <c r="AT103" s="192" t="s">
        <v>212</v>
      </c>
      <c r="AU103" s="192" t="s">
        <v>83</v>
      </c>
      <c r="AY103" s="21" t="s">
        <v>208</v>
      </c>
      <c r="BE103" s="193">
        <f>IF(N103="základní",J103,0)</f>
        <v>0</v>
      </c>
      <c r="BF103" s="193">
        <f>IF(N103="snížená",J103,0)</f>
        <v>0</v>
      </c>
      <c r="BG103" s="193">
        <f>IF(N103="zákl. přenesená",J103,0)</f>
        <v>0</v>
      </c>
      <c r="BH103" s="193">
        <f>IF(N103="sníž. přenesená",J103,0)</f>
        <v>0</v>
      </c>
      <c r="BI103" s="193">
        <f>IF(N103="nulová",J103,0)</f>
        <v>0</v>
      </c>
      <c r="BJ103" s="21" t="s">
        <v>76</v>
      </c>
      <c r="BK103" s="193">
        <f>ROUND(I103*H103,2)</f>
        <v>0</v>
      </c>
      <c r="BL103" s="21" t="s">
        <v>89</v>
      </c>
      <c r="BM103" s="192" t="s">
        <v>2662</v>
      </c>
    </row>
    <row r="104" spans="1:65" s="2" customFormat="1" ht="19.5">
      <c r="A104" s="38"/>
      <c r="B104" s="39"/>
      <c r="C104" s="40"/>
      <c r="D104" s="194" t="s">
        <v>217</v>
      </c>
      <c r="E104" s="40"/>
      <c r="F104" s="195" t="s">
        <v>2663</v>
      </c>
      <c r="G104" s="40"/>
      <c r="H104" s="40"/>
      <c r="I104" s="196"/>
      <c r="J104" s="40"/>
      <c r="K104" s="40"/>
      <c r="L104" s="43"/>
      <c r="M104" s="197"/>
      <c r="N104" s="198"/>
      <c r="O104" s="68"/>
      <c r="P104" s="68"/>
      <c r="Q104" s="68"/>
      <c r="R104" s="68"/>
      <c r="S104" s="68"/>
      <c r="T104" s="68"/>
      <c r="U104" s="69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T104" s="21" t="s">
        <v>217</v>
      </c>
      <c r="AU104" s="21" t="s">
        <v>83</v>
      </c>
    </row>
    <row r="105" spans="1:65" s="2" customFormat="1" ht="11.25">
      <c r="A105" s="38"/>
      <c r="B105" s="39"/>
      <c r="C105" s="40"/>
      <c r="D105" s="199" t="s">
        <v>219</v>
      </c>
      <c r="E105" s="40"/>
      <c r="F105" s="200" t="s">
        <v>2664</v>
      </c>
      <c r="G105" s="40"/>
      <c r="H105" s="40"/>
      <c r="I105" s="196"/>
      <c r="J105" s="40"/>
      <c r="K105" s="40"/>
      <c r="L105" s="43"/>
      <c r="M105" s="197"/>
      <c r="N105" s="198"/>
      <c r="O105" s="68"/>
      <c r="P105" s="68"/>
      <c r="Q105" s="68"/>
      <c r="R105" s="68"/>
      <c r="S105" s="68"/>
      <c r="T105" s="68"/>
      <c r="U105" s="69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T105" s="21" t="s">
        <v>219</v>
      </c>
      <c r="AU105" s="21" t="s">
        <v>83</v>
      </c>
    </row>
    <row r="106" spans="1:65" s="14" customFormat="1" ht="11.25">
      <c r="B106" s="211"/>
      <c r="C106" s="212"/>
      <c r="D106" s="194" t="s">
        <v>221</v>
      </c>
      <c r="E106" s="213" t="s">
        <v>18</v>
      </c>
      <c r="F106" s="214" t="s">
        <v>2645</v>
      </c>
      <c r="G106" s="212"/>
      <c r="H106" s="215">
        <v>157.68</v>
      </c>
      <c r="I106" s="216"/>
      <c r="J106" s="212"/>
      <c r="K106" s="212"/>
      <c r="L106" s="217"/>
      <c r="M106" s="218"/>
      <c r="N106" s="219"/>
      <c r="O106" s="219"/>
      <c r="P106" s="219"/>
      <c r="Q106" s="219"/>
      <c r="R106" s="219"/>
      <c r="S106" s="219"/>
      <c r="T106" s="219"/>
      <c r="U106" s="220"/>
      <c r="AT106" s="221" t="s">
        <v>221</v>
      </c>
      <c r="AU106" s="221" t="s">
        <v>83</v>
      </c>
      <c r="AV106" s="14" t="s">
        <v>80</v>
      </c>
      <c r="AW106" s="14" t="s">
        <v>33</v>
      </c>
      <c r="AX106" s="14" t="s">
        <v>76</v>
      </c>
      <c r="AY106" s="221" t="s">
        <v>208</v>
      </c>
    </row>
    <row r="107" spans="1:65" s="12" customFormat="1" ht="22.9" customHeight="1">
      <c r="B107" s="166"/>
      <c r="C107" s="167"/>
      <c r="D107" s="168" t="s">
        <v>70</v>
      </c>
      <c r="E107" s="180" t="s">
        <v>103</v>
      </c>
      <c r="F107" s="180" t="s">
        <v>209</v>
      </c>
      <c r="G107" s="167"/>
      <c r="H107" s="167"/>
      <c r="I107" s="170"/>
      <c r="J107" s="181">
        <f>BK107</f>
        <v>0</v>
      </c>
      <c r="K107" s="167"/>
      <c r="L107" s="172"/>
      <c r="M107" s="173"/>
      <c r="N107" s="174"/>
      <c r="O107" s="174"/>
      <c r="P107" s="175">
        <f>P108</f>
        <v>0</v>
      </c>
      <c r="Q107" s="174"/>
      <c r="R107" s="175">
        <f>R108</f>
        <v>7.9731200000000007</v>
      </c>
      <c r="S107" s="174"/>
      <c r="T107" s="175">
        <f>T108</f>
        <v>0</v>
      </c>
      <c r="U107" s="176"/>
      <c r="AR107" s="177" t="s">
        <v>76</v>
      </c>
      <c r="AT107" s="178" t="s">
        <v>70</v>
      </c>
      <c r="AU107" s="178" t="s">
        <v>76</v>
      </c>
      <c r="AY107" s="177" t="s">
        <v>208</v>
      </c>
      <c r="BK107" s="179">
        <f>BK108</f>
        <v>0</v>
      </c>
    </row>
    <row r="108" spans="1:65" s="12" customFormat="1" ht="20.85" customHeight="1">
      <c r="B108" s="166"/>
      <c r="C108" s="167"/>
      <c r="D108" s="168" t="s">
        <v>70</v>
      </c>
      <c r="E108" s="180" t="s">
        <v>210</v>
      </c>
      <c r="F108" s="180" t="s">
        <v>211</v>
      </c>
      <c r="G108" s="167"/>
      <c r="H108" s="167"/>
      <c r="I108" s="170"/>
      <c r="J108" s="181">
        <f>BK108</f>
        <v>0</v>
      </c>
      <c r="K108" s="167"/>
      <c r="L108" s="172"/>
      <c r="M108" s="173"/>
      <c r="N108" s="174"/>
      <c r="O108" s="174"/>
      <c r="P108" s="175">
        <f>SUM(P109:P146)</f>
        <v>0</v>
      </c>
      <c r="Q108" s="174"/>
      <c r="R108" s="175">
        <f>SUM(R109:R146)</f>
        <v>7.9731200000000007</v>
      </c>
      <c r="S108" s="174"/>
      <c r="T108" s="175">
        <f>SUM(T109:T146)</f>
        <v>0</v>
      </c>
      <c r="U108" s="176"/>
      <c r="AR108" s="177" t="s">
        <v>76</v>
      </c>
      <c r="AT108" s="178" t="s">
        <v>70</v>
      </c>
      <c r="AU108" s="178" t="s">
        <v>80</v>
      </c>
      <c r="AY108" s="177" t="s">
        <v>208</v>
      </c>
      <c r="BK108" s="179">
        <f>SUM(BK109:BK146)</f>
        <v>0</v>
      </c>
    </row>
    <row r="109" spans="1:65" s="2" customFormat="1" ht="24.2" customHeight="1">
      <c r="A109" s="38"/>
      <c r="B109" s="39"/>
      <c r="C109" s="182" t="s">
        <v>83</v>
      </c>
      <c r="D109" s="182" t="s">
        <v>212</v>
      </c>
      <c r="E109" s="183" t="s">
        <v>213</v>
      </c>
      <c r="F109" s="184" t="s">
        <v>214</v>
      </c>
      <c r="G109" s="185" t="s">
        <v>129</v>
      </c>
      <c r="H109" s="186">
        <v>249.16</v>
      </c>
      <c r="I109" s="187"/>
      <c r="J109" s="186">
        <f>ROUND(I109*H109,2)</f>
        <v>0</v>
      </c>
      <c r="K109" s="184" t="s">
        <v>215</v>
      </c>
      <c r="L109" s="43"/>
      <c r="M109" s="188" t="s">
        <v>18</v>
      </c>
      <c r="N109" s="189" t="s">
        <v>42</v>
      </c>
      <c r="O109" s="68"/>
      <c r="P109" s="190">
        <f>O109*H109</f>
        <v>0</v>
      </c>
      <c r="Q109" s="190">
        <v>8.0000000000000002E-3</v>
      </c>
      <c r="R109" s="190">
        <f>Q109*H109</f>
        <v>1.9932799999999999</v>
      </c>
      <c r="S109" s="190">
        <v>0</v>
      </c>
      <c r="T109" s="190">
        <f>S109*H109</f>
        <v>0</v>
      </c>
      <c r="U109" s="191" t="s">
        <v>18</v>
      </c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R109" s="192" t="s">
        <v>89</v>
      </c>
      <c r="AT109" s="192" t="s">
        <v>212</v>
      </c>
      <c r="AU109" s="192" t="s">
        <v>83</v>
      </c>
      <c r="AY109" s="21" t="s">
        <v>208</v>
      </c>
      <c r="BE109" s="193">
        <f>IF(N109="základní",J109,0)</f>
        <v>0</v>
      </c>
      <c r="BF109" s="193">
        <f>IF(N109="snížená",J109,0)</f>
        <v>0</v>
      </c>
      <c r="BG109" s="193">
        <f>IF(N109="zákl. přenesená",J109,0)</f>
        <v>0</v>
      </c>
      <c r="BH109" s="193">
        <f>IF(N109="sníž. přenesená",J109,0)</f>
        <v>0</v>
      </c>
      <c r="BI109" s="193">
        <f>IF(N109="nulová",J109,0)</f>
        <v>0</v>
      </c>
      <c r="BJ109" s="21" t="s">
        <v>76</v>
      </c>
      <c r="BK109" s="193">
        <f>ROUND(I109*H109,2)</f>
        <v>0</v>
      </c>
      <c r="BL109" s="21" t="s">
        <v>89</v>
      </c>
      <c r="BM109" s="192" t="s">
        <v>2665</v>
      </c>
    </row>
    <row r="110" spans="1:65" s="2" customFormat="1" ht="19.5">
      <c r="A110" s="38"/>
      <c r="B110" s="39"/>
      <c r="C110" s="40"/>
      <c r="D110" s="194" t="s">
        <v>217</v>
      </c>
      <c r="E110" s="40"/>
      <c r="F110" s="195" t="s">
        <v>218</v>
      </c>
      <c r="G110" s="40"/>
      <c r="H110" s="40"/>
      <c r="I110" s="196"/>
      <c r="J110" s="40"/>
      <c r="K110" s="40"/>
      <c r="L110" s="43"/>
      <c r="M110" s="197"/>
      <c r="N110" s="198"/>
      <c r="O110" s="68"/>
      <c r="P110" s="68"/>
      <c r="Q110" s="68"/>
      <c r="R110" s="68"/>
      <c r="S110" s="68"/>
      <c r="T110" s="68"/>
      <c r="U110" s="69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T110" s="21" t="s">
        <v>217</v>
      </c>
      <c r="AU110" s="21" t="s">
        <v>83</v>
      </c>
    </row>
    <row r="111" spans="1:65" s="2" customFormat="1" ht="11.25">
      <c r="A111" s="38"/>
      <c r="B111" s="39"/>
      <c r="C111" s="40"/>
      <c r="D111" s="199" t="s">
        <v>219</v>
      </c>
      <c r="E111" s="40"/>
      <c r="F111" s="200" t="s">
        <v>220</v>
      </c>
      <c r="G111" s="40"/>
      <c r="H111" s="40"/>
      <c r="I111" s="196"/>
      <c r="J111" s="40"/>
      <c r="K111" s="40"/>
      <c r="L111" s="43"/>
      <c r="M111" s="197"/>
      <c r="N111" s="198"/>
      <c r="O111" s="68"/>
      <c r="P111" s="68"/>
      <c r="Q111" s="68"/>
      <c r="R111" s="68"/>
      <c r="S111" s="68"/>
      <c r="T111" s="68"/>
      <c r="U111" s="69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T111" s="21" t="s">
        <v>219</v>
      </c>
      <c r="AU111" s="21" t="s">
        <v>83</v>
      </c>
    </row>
    <row r="112" spans="1:65" s="13" customFormat="1" ht="11.25">
      <c r="B112" s="201"/>
      <c r="C112" s="202"/>
      <c r="D112" s="194" t="s">
        <v>221</v>
      </c>
      <c r="E112" s="203" t="s">
        <v>18</v>
      </c>
      <c r="F112" s="204" t="s">
        <v>222</v>
      </c>
      <c r="G112" s="202"/>
      <c r="H112" s="203" t="s">
        <v>18</v>
      </c>
      <c r="I112" s="205"/>
      <c r="J112" s="202"/>
      <c r="K112" s="202"/>
      <c r="L112" s="206"/>
      <c r="M112" s="207"/>
      <c r="N112" s="208"/>
      <c r="O112" s="208"/>
      <c r="P112" s="208"/>
      <c r="Q112" s="208"/>
      <c r="R112" s="208"/>
      <c r="S112" s="208"/>
      <c r="T112" s="208"/>
      <c r="U112" s="209"/>
      <c r="AT112" s="210" t="s">
        <v>221</v>
      </c>
      <c r="AU112" s="210" t="s">
        <v>83</v>
      </c>
      <c r="AV112" s="13" t="s">
        <v>76</v>
      </c>
      <c r="AW112" s="13" t="s">
        <v>33</v>
      </c>
      <c r="AX112" s="13" t="s">
        <v>71</v>
      </c>
      <c r="AY112" s="210" t="s">
        <v>208</v>
      </c>
    </row>
    <row r="113" spans="2:51" s="13" customFormat="1" ht="11.25">
      <c r="B113" s="201"/>
      <c r="C113" s="202"/>
      <c r="D113" s="194" t="s">
        <v>221</v>
      </c>
      <c r="E113" s="203" t="s">
        <v>18</v>
      </c>
      <c r="F113" s="204" t="s">
        <v>223</v>
      </c>
      <c r="G113" s="202"/>
      <c r="H113" s="203" t="s">
        <v>18</v>
      </c>
      <c r="I113" s="205"/>
      <c r="J113" s="202"/>
      <c r="K113" s="202"/>
      <c r="L113" s="206"/>
      <c r="M113" s="207"/>
      <c r="N113" s="208"/>
      <c r="O113" s="208"/>
      <c r="P113" s="208"/>
      <c r="Q113" s="208"/>
      <c r="R113" s="208"/>
      <c r="S113" s="208"/>
      <c r="T113" s="208"/>
      <c r="U113" s="209"/>
      <c r="AT113" s="210" t="s">
        <v>221</v>
      </c>
      <c r="AU113" s="210" t="s">
        <v>83</v>
      </c>
      <c r="AV113" s="13" t="s">
        <v>76</v>
      </c>
      <c r="AW113" s="13" t="s">
        <v>33</v>
      </c>
      <c r="AX113" s="13" t="s">
        <v>71</v>
      </c>
      <c r="AY113" s="210" t="s">
        <v>208</v>
      </c>
    </row>
    <row r="114" spans="2:51" s="14" customFormat="1" ht="11.25">
      <c r="B114" s="211"/>
      <c r="C114" s="212"/>
      <c r="D114" s="194" t="s">
        <v>221</v>
      </c>
      <c r="E114" s="213" t="s">
        <v>18</v>
      </c>
      <c r="F114" s="214" t="s">
        <v>224</v>
      </c>
      <c r="G114" s="212"/>
      <c r="H114" s="215">
        <v>68.72</v>
      </c>
      <c r="I114" s="216"/>
      <c r="J114" s="212"/>
      <c r="K114" s="212"/>
      <c r="L114" s="217"/>
      <c r="M114" s="218"/>
      <c r="N114" s="219"/>
      <c r="O114" s="219"/>
      <c r="P114" s="219"/>
      <c r="Q114" s="219"/>
      <c r="R114" s="219"/>
      <c r="S114" s="219"/>
      <c r="T114" s="219"/>
      <c r="U114" s="220"/>
      <c r="AT114" s="221" t="s">
        <v>221</v>
      </c>
      <c r="AU114" s="221" t="s">
        <v>83</v>
      </c>
      <c r="AV114" s="14" t="s">
        <v>80</v>
      </c>
      <c r="AW114" s="14" t="s">
        <v>33</v>
      </c>
      <c r="AX114" s="14" t="s">
        <v>71</v>
      </c>
      <c r="AY114" s="221" t="s">
        <v>208</v>
      </c>
    </row>
    <row r="115" spans="2:51" s="14" customFormat="1" ht="11.25">
      <c r="B115" s="211"/>
      <c r="C115" s="212"/>
      <c r="D115" s="194" t="s">
        <v>221</v>
      </c>
      <c r="E115" s="213" t="s">
        <v>18</v>
      </c>
      <c r="F115" s="214" t="s">
        <v>225</v>
      </c>
      <c r="G115" s="212"/>
      <c r="H115" s="215">
        <v>7.89</v>
      </c>
      <c r="I115" s="216"/>
      <c r="J115" s="212"/>
      <c r="K115" s="212"/>
      <c r="L115" s="217"/>
      <c r="M115" s="218"/>
      <c r="N115" s="219"/>
      <c r="O115" s="219"/>
      <c r="P115" s="219"/>
      <c r="Q115" s="219"/>
      <c r="R115" s="219"/>
      <c r="S115" s="219"/>
      <c r="T115" s="219"/>
      <c r="U115" s="220"/>
      <c r="AT115" s="221" t="s">
        <v>221</v>
      </c>
      <c r="AU115" s="221" t="s">
        <v>83</v>
      </c>
      <c r="AV115" s="14" t="s">
        <v>80</v>
      </c>
      <c r="AW115" s="14" t="s">
        <v>33</v>
      </c>
      <c r="AX115" s="14" t="s">
        <v>71</v>
      </c>
      <c r="AY115" s="221" t="s">
        <v>208</v>
      </c>
    </row>
    <row r="116" spans="2:51" s="13" customFormat="1" ht="11.25">
      <c r="B116" s="201"/>
      <c r="C116" s="202"/>
      <c r="D116" s="194" t="s">
        <v>221</v>
      </c>
      <c r="E116" s="203" t="s">
        <v>18</v>
      </c>
      <c r="F116" s="204" t="s">
        <v>226</v>
      </c>
      <c r="G116" s="202"/>
      <c r="H116" s="203" t="s">
        <v>18</v>
      </c>
      <c r="I116" s="205"/>
      <c r="J116" s="202"/>
      <c r="K116" s="202"/>
      <c r="L116" s="206"/>
      <c r="M116" s="207"/>
      <c r="N116" s="208"/>
      <c r="O116" s="208"/>
      <c r="P116" s="208"/>
      <c r="Q116" s="208"/>
      <c r="R116" s="208"/>
      <c r="S116" s="208"/>
      <c r="T116" s="208"/>
      <c r="U116" s="209"/>
      <c r="AT116" s="210" t="s">
        <v>221</v>
      </c>
      <c r="AU116" s="210" t="s">
        <v>83</v>
      </c>
      <c r="AV116" s="13" t="s">
        <v>76</v>
      </c>
      <c r="AW116" s="13" t="s">
        <v>33</v>
      </c>
      <c r="AX116" s="13" t="s">
        <v>71</v>
      </c>
      <c r="AY116" s="210" t="s">
        <v>208</v>
      </c>
    </row>
    <row r="117" spans="2:51" s="14" customFormat="1" ht="11.25">
      <c r="B117" s="211"/>
      <c r="C117" s="212"/>
      <c r="D117" s="194" t="s">
        <v>221</v>
      </c>
      <c r="E117" s="213" t="s">
        <v>18</v>
      </c>
      <c r="F117" s="214" t="s">
        <v>227</v>
      </c>
      <c r="G117" s="212"/>
      <c r="H117" s="215">
        <v>5.58</v>
      </c>
      <c r="I117" s="216"/>
      <c r="J117" s="212"/>
      <c r="K117" s="212"/>
      <c r="L117" s="217"/>
      <c r="M117" s="218"/>
      <c r="N117" s="219"/>
      <c r="O117" s="219"/>
      <c r="P117" s="219"/>
      <c r="Q117" s="219"/>
      <c r="R117" s="219"/>
      <c r="S117" s="219"/>
      <c r="T117" s="219"/>
      <c r="U117" s="220"/>
      <c r="AT117" s="221" t="s">
        <v>221</v>
      </c>
      <c r="AU117" s="221" t="s">
        <v>83</v>
      </c>
      <c r="AV117" s="14" t="s">
        <v>80</v>
      </c>
      <c r="AW117" s="14" t="s">
        <v>33</v>
      </c>
      <c r="AX117" s="14" t="s">
        <v>71</v>
      </c>
      <c r="AY117" s="221" t="s">
        <v>208</v>
      </c>
    </row>
    <row r="118" spans="2:51" s="13" customFormat="1" ht="11.25">
      <c r="B118" s="201"/>
      <c r="C118" s="202"/>
      <c r="D118" s="194" t="s">
        <v>221</v>
      </c>
      <c r="E118" s="203" t="s">
        <v>18</v>
      </c>
      <c r="F118" s="204" t="s">
        <v>228</v>
      </c>
      <c r="G118" s="202"/>
      <c r="H118" s="203" t="s">
        <v>18</v>
      </c>
      <c r="I118" s="205"/>
      <c r="J118" s="202"/>
      <c r="K118" s="202"/>
      <c r="L118" s="206"/>
      <c r="M118" s="207"/>
      <c r="N118" s="208"/>
      <c r="O118" s="208"/>
      <c r="P118" s="208"/>
      <c r="Q118" s="208"/>
      <c r="R118" s="208"/>
      <c r="S118" s="208"/>
      <c r="T118" s="208"/>
      <c r="U118" s="209"/>
      <c r="AT118" s="210" t="s">
        <v>221</v>
      </c>
      <c r="AU118" s="210" t="s">
        <v>83</v>
      </c>
      <c r="AV118" s="13" t="s">
        <v>76</v>
      </c>
      <c r="AW118" s="13" t="s">
        <v>33</v>
      </c>
      <c r="AX118" s="13" t="s">
        <v>71</v>
      </c>
      <c r="AY118" s="210" t="s">
        <v>208</v>
      </c>
    </row>
    <row r="119" spans="2:51" s="14" customFormat="1" ht="11.25">
      <c r="B119" s="211"/>
      <c r="C119" s="212"/>
      <c r="D119" s="194" t="s">
        <v>221</v>
      </c>
      <c r="E119" s="213" t="s">
        <v>18</v>
      </c>
      <c r="F119" s="214" t="s">
        <v>229</v>
      </c>
      <c r="G119" s="212"/>
      <c r="H119" s="215">
        <v>4.5199999999999996</v>
      </c>
      <c r="I119" s="216"/>
      <c r="J119" s="212"/>
      <c r="K119" s="212"/>
      <c r="L119" s="217"/>
      <c r="M119" s="218"/>
      <c r="N119" s="219"/>
      <c r="O119" s="219"/>
      <c r="P119" s="219"/>
      <c r="Q119" s="219"/>
      <c r="R119" s="219"/>
      <c r="S119" s="219"/>
      <c r="T119" s="219"/>
      <c r="U119" s="220"/>
      <c r="AT119" s="221" t="s">
        <v>221</v>
      </c>
      <c r="AU119" s="221" t="s">
        <v>83</v>
      </c>
      <c r="AV119" s="14" t="s">
        <v>80</v>
      </c>
      <c r="AW119" s="14" t="s">
        <v>33</v>
      </c>
      <c r="AX119" s="14" t="s">
        <v>71</v>
      </c>
      <c r="AY119" s="221" t="s">
        <v>208</v>
      </c>
    </row>
    <row r="120" spans="2:51" s="13" customFormat="1" ht="11.25">
      <c r="B120" s="201"/>
      <c r="C120" s="202"/>
      <c r="D120" s="194" t="s">
        <v>221</v>
      </c>
      <c r="E120" s="203" t="s">
        <v>18</v>
      </c>
      <c r="F120" s="204" t="s">
        <v>230</v>
      </c>
      <c r="G120" s="202"/>
      <c r="H120" s="203" t="s">
        <v>18</v>
      </c>
      <c r="I120" s="205"/>
      <c r="J120" s="202"/>
      <c r="K120" s="202"/>
      <c r="L120" s="206"/>
      <c r="M120" s="207"/>
      <c r="N120" s="208"/>
      <c r="O120" s="208"/>
      <c r="P120" s="208"/>
      <c r="Q120" s="208"/>
      <c r="R120" s="208"/>
      <c r="S120" s="208"/>
      <c r="T120" s="208"/>
      <c r="U120" s="209"/>
      <c r="AT120" s="210" t="s">
        <v>221</v>
      </c>
      <c r="AU120" s="210" t="s">
        <v>83</v>
      </c>
      <c r="AV120" s="13" t="s">
        <v>76</v>
      </c>
      <c r="AW120" s="13" t="s">
        <v>33</v>
      </c>
      <c r="AX120" s="13" t="s">
        <v>71</v>
      </c>
      <c r="AY120" s="210" t="s">
        <v>208</v>
      </c>
    </row>
    <row r="121" spans="2:51" s="14" customFormat="1" ht="11.25">
      <c r="B121" s="211"/>
      <c r="C121" s="212"/>
      <c r="D121" s="194" t="s">
        <v>221</v>
      </c>
      <c r="E121" s="213" t="s">
        <v>18</v>
      </c>
      <c r="F121" s="214" t="s">
        <v>231</v>
      </c>
      <c r="G121" s="212"/>
      <c r="H121" s="215">
        <v>1.72</v>
      </c>
      <c r="I121" s="216"/>
      <c r="J121" s="212"/>
      <c r="K121" s="212"/>
      <c r="L121" s="217"/>
      <c r="M121" s="218"/>
      <c r="N121" s="219"/>
      <c r="O121" s="219"/>
      <c r="P121" s="219"/>
      <c r="Q121" s="219"/>
      <c r="R121" s="219"/>
      <c r="S121" s="219"/>
      <c r="T121" s="219"/>
      <c r="U121" s="220"/>
      <c r="AT121" s="221" t="s">
        <v>221</v>
      </c>
      <c r="AU121" s="221" t="s">
        <v>83</v>
      </c>
      <c r="AV121" s="14" t="s">
        <v>80</v>
      </c>
      <c r="AW121" s="14" t="s">
        <v>33</v>
      </c>
      <c r="AX121" s="14" t="s">
        <v>71</v>
      </c>
      <c r="AY121" s="221" t="s">
        <v>208</v>
      </c>
    </row>
    <row r="122" spans="2:51" s="14" customFormat="1" ht="11.25">
      <c r="B122" s="211"/>
      <c r="C122" s="212"/>
      <c r="D122" s="194" t="s">
        <v>221</v>
      </c>
      <c r="E122" s="213" t="s">
        <v>18</v>
      </c>
      <c r="F122" s="214" t="s">
        <v>232</v>
      </c>
      <c r="G122" s="212"/>
      <c r="H122" s="215">
        <v>1.46</v>
      </c>
      <c r="I122" s="216"/>
      <c r="J122" s="212"/>
      <c r="K122" s="212"/>
      <c r="L122" s="217"/>
      <c r="M122" s="218"/>
      <c r="N122" s="219"/>
      <c r="O122" s="219"/>
      <c r="P122" s="219"/>
      <c r="Q122" s="219"/>
      <c r="R122" s="219"/>
      <c r="S122" s="219"/>
      <c r="T122" s="219"/>
      <c r="U122" s="220"/>
      <c r="AT122" s="221" t="s">
        <v>221</v>
      </c>
      <c r="AU122" s="221" t="s">
        <v>83</v>
      </c>
      <c r="AV122" s="14" t="s">
        <v>80</v>
      </c>
      <c r="AW122" s="14" t="s">
        <v>33</v>
      </c>
      <c r="AX122" s="14" t="s">
        <v>71</v>
      </c>
      <c r="AY122" s="221" t="s">
        <v>208</v>
      </c>
    </row>
    <row r="123" spans="2:51" s="14" customFormat="1" ht="11.25">
      <c r="B123" s="211"/>
      <c r="C123" s="212"/>
      <c r="D123" s="194" t="s">
        <v>221</v>
      </c>
      <c r="E123" s="213" t="s">
        <v>18</v>
      </c>
      <c r="F123" s="214" t="s">
        <v>233</v>
      </c>
      <c r="G123" s="212"/>
      <c r="H123" s="215">
        <v>11.58</v>
      </c>
      <c r="I123" s="216"/>
      <c r="J123" s="212"/>
      <c r="K123" s="212"/>
      <c r="L123" s="217"/>
      <c r="M123" s="218"/>
      <c r="N123" s="219"/>
      <c r="O123" s="219"/>
      <c r="P123" s="219"/>
      <c r="Q123" s="219"/>
      <c r="R123" s="219"/>
      <c r="S123" s="219"/>
      <c r="T123" s="219"/>
      <c r="U123" s="220"/>
      <c r="AT123" s="221" t="s">
        <v>221</v>
      </c>
      <c r="AU123" s="221" t="s">
        <v>83</v>
      </c>
      <c r="AV123" s="14" t="s">
        <v>80</v>
      </c>
      <c r="AW123" s="14" t="s">
        <v>33</v>
      </c>
      <c r="AX123" s="14" t="s">
        <v>71</v>
      </c>
      <c r="AY123" s="221" t="s">
        <v>208</v>
      </c>
    </row>
    <row r="124" spans="2:51" s="14" customFormat="1" ht="11.25">
      <c r="B124" s="211"/>
      <c r="C124" s="212"/>
      <c r="D124" s="194" t="s">
        <v>221</v>
      </c>
      <c r="E124" s="213" t="s">
        <v>18</v>
      </c>
      <c r="F124" s="214" t="s">
        <v>234</v>
      </c>
      <c r="G124" s="212"/>
      <c r="H124" s="215">
        <v>1.9</v>
      </c>
      <c r="I124" s="216"/>
      <c r="J124" s="212"/>
      <c r="K124" s="212"/>
      <c r="L124" s="217"/>
      <c r="M124" s="218"/>
      <c r="N124" s="219"/>
      <c r="O124" s="219"/>
      <c r="P124" s="219"/>
      <c r="Q124" s="219"/>
      <c r="R124" s="219"/>
      <c r="S124" s="219"/>
      <c r="T124" s="219"/>
      <c r="U124" s="220"/>
      <c r="AT124" s="221" t="s">
        <v>221</v>
      </c>
      <c r="AU124" s="221" t="s">
        <v>83</v>
      </c>
      <c r="AV124" s="14" t="s">
        <v>80</v>
      </c>
      <c r="AW124" s="14" t="s">
        <v>33</v>
      </c>
      <c r="AX124" s="14" t="s">
        <v>71</v>
      </c>
      <c r="AY124" s="221" t="s">
        <v>208</v>
      </c>
    </row>
    <row r="125" spans="2:51" s="13" customFormat="1" ht="11.25">
      <c r="B125" s="201"/>
      <c r="C125" s="202"/>
      <c r="D125" s="194" t="s">
        <v>221</v>
      </c>
      <c r="E125" s="203" t="s">
        <v>18</v>
      </c>
      <c r="F125" s="204" t="s">
        <v>235</v>
      </c>
      <c r="G125" s="202"/>
      <c r="H125" s="203" t="s">
        <v>18</v>
      </c>
      <c r="I125" s="205"/>
      <c r="J125" s="202"/>
      <c r="K125" s="202"/>
      <c r="L125" s="206"/>
      <c r="M125" s="207"/>
      <c r="N125" s="208"/>
      <c r="O125" s="208"/>
      <c r="P125" s="208"/>
      <c r="Q125" s="208"/>
      <c r="R125" s="208"/>
      <c r="S125" s="208"/>
      <c r="T125" s="208"/>
      <c r="U125" s="209"/>
      <c r="AT125" s="210" t="s">
        <v>221</v>
      </c>
      <c r="AU125" s="210" t="s">
        <v>83</v>
      </c>
      <c r="AV125" s="13" t="s">
        <v>76</v>
      </c>
      <c r="AW125" s="13" t="s">
        <v>33</v>
      </c>
      <c r="AX125" s="13" t="s">
        <v>71</v>
      </c>
      <c r="AY125" s="210" t="s">
        <v>208</v>
      </c>
    </row>
    <row r="126" spans="2:51" s="14" customFormat="1" ht="11.25">
      <c r="B126" s="211"/>
      <c r="C126" s="212"/>
      <c r="D126" s="194" t="s">
        <v>221</v>
      </c>
      <c r="E126" s="213" t="s">
        <v>18</v>
      </c>
      <c r="F126" s="214" t="s">
        <v>236</v>
      </c>
      <c r="G126" s="212"/>
      <c r="H126" s="215">
        <v>9.3800000000000008</v>
      </c>
      <c r="I126" s="216"/>
      <c r="J126" s="212"/>
      <c r="K126" s="212"/>
      <c r="L126" s="217"/>
      <c r="M126" s="218"/>
      <c r="N126" s="219"/>
      <c r="O126" s="219"/>
      <c r="P126" s="219"/>
      <c r="Q126" s="219"/>
      <c r="R126" s="219"/>
      <c r="S126" s="219"/>
      <c r="T126" s="219"/>
      <c r="U126" s="220"/>
      <c r="AT126" s="221" t="s">
        <v>221</v>
      </c>
      <c r="AU126" s="221" t="s">
        <v>83</v>
      </c>
      <c r="AV126" s="14" t="s">
        <v>80</v>
      </c>
      <c r="AW126" s="14" t="s">
        <v>33</v>
      </c>
      <c r="AX126" s="14" t="s">
        <v>71</v>
      </c>
      <c r="AY126" s="221" t="s">
        <v>208</v>
      </c>
    </row>
    <row r="127" spans="2:51" s="13" customFormat="1" ht="11.25">
      <c r="B127" s="201"/>
      <c r="C127" s="202"/>
      <c r="D127" s="194" t="s">
        <v>221</v>
      </c>
      <c r="E127" s="203" t="s">
        <v>18</v>
      </c>
      <c r="F127" s="204" t="s">
        <v>237</v>
      </c>
      <c r="G127" s="202"/>
      <c r="H127" s="203" t="s">
        <v>18</v>
      </c>
      <c r="I127" s="205"/>
      <c r="J127" s="202"/>
      <c r="K127" s="202"/>
      <c r="L127" s="206"/>
      <c r="M127" s="207"/>
      <c r="N127" s="208"/>
      <c r="O127" s="208"/>
      <c r="P127" s="208"/>
      <c r="Q127" s="208"/>
      <c r="R127" s="208"/>
      <c r="S127" s="208"/>
      <c r="T127" s="208"/>
      <c r="U127" s="209"/>
      <c r="AT127" s="210" t="s">
        <v>221</v>
      </c>
      <c r="AU127" s="210" t="s">
        <v>83</v>
      </c>
      <c r="AV127" s="13" t="s">
        <v>76</v>
      </c>
      <c r="AW127" s="13" t="s">
        <v>33</v>
      </c>
      <c r="AX127" s="13" t="s">
        <v>71</v>
      </c>
      <c r="AY127" s="210" t="s">
        <v>208</v>
      </c>
    </row>
    <row r="128" spans="2:51" s="14" customFormat="1" ht="11.25">
      <c r="B128" s="211"/>
      <c r="C128" s="212"/>
      <c r="D128" s="194" t="s">
        <v>221</v>
      </c>
      <c r="E128" s="213" t="s">
        <v>18</v>
      </c>
      <c r="F128" s="214" t="s">
        <v>238</v>
      </c>
      <c r="G128" s="212"/>
      <c r="H128" s="215">
        <v>60.9</v>
      </c>
      <c r="I128" s="216"/>
      <c r="J128" s="212"/>
      <c r="K128" s="212"/>
      <c r="L128" s="217"/>
      <c r="M128" s="218"/>
      <c r="N128" s="219"/>
      <c r="O128" s="219"/>
      <c r="P128" s="219"/>
      <c r="Q128" s="219"/>
      <c r="R128" s="219"/>
      <c r="S128" s="219"/>
      <c r="T128" s="219"/>
      <c r="U128" s="220"/>
      <c r="AT128" s="221" t="s">
        <v>221</v>
      </c>
      <c r="AU128" s="221" t="s">
        <v>83</v>
      </c>
      <c r="AV128" s="14" t="s">
        <v>80</v>
      </c>
      <c r="AW128" s="14" t="s">
        <v>33</v>
      </c>
      <c r="AX128" s="14" t="s">
        <v>71</v>
      </c>
      <c r="AY128" s="221" t="s">
        <v>208</v>
      </c>
    </row>
    <row r="129" spans="1:65" s="13" customFormat="1" ht="11.25">
      <c r="B129" s="201"/>
      <c r="C129" s="202"/>
      <c r="D129" s="194" t="s">
        <v>221</v>
      </c>
      <c r="E129" s="203" t="s">
        <v>18</v>
      </c>
      <c r="F129" s="204" t="s">
        <v>239</v>
      </c>
      <c r="G129" s="202"/>
      <c r="H129" s="203" t="s">
        <v>18</v>
      </c>
      <c r="I129" s="205"/>
      <c r="J129" s="202"/>
      <c r="K129" s="202"/>
      <c r="L129" s="206"/>
      <c r="M129" s="207"/>
      <c r="N129" s="208"/>
      <c r="O129" s="208"/>
      <c r="P129" s="208"/>
      <c r="Q129" s="208"/>
      <c r="R129" s="208"/>
      <c r="S129" s="208"/>
      <c r="T129" s="208"/>
      <c r="U129" s="209"/>
      <c r="AT129" s="210" t="s">
        <v>221</v>
      </c>
      <c r="AU129" s="210" t="s">
        <v>83</v>
      </c>
      <c r="AV129" s="13" t="s">
        <v>76</v>
      </c>
      <c r="AW129" s="13" t="s">
        <v>33</v>
      </c>
      <c r="AX129" s="13" t="s">
        <v>71</v>
      </c>
      <c r="AY129" s="210" t="s">
        <v>208</v>
      </c>
    </row>
    <row r="130" spans="1:65" s="14" customFormat="1" ht="11.25">
      <c r="B130" s="211"/>
      <c r="C130" s="212"/>
      <c r="D130" s="194" t="s">
        <v>221</v>
      </c>
      <c r="E130" s="213" t="s">
        <v>18</v>
      </c>
      <c r="F130" s="214" t="s">
        <v>240</v>
      </c>
      <c r="G130" s="212"/>
      <c r="H130" s="215">
        <v>6</v>
      </c>
      <c r="I130" s="216"/>
      <c r="J130" s="212"/>
      <c r="K130" s="212"/>
      <c r="L130" s="217"/>
      <c r="M130" s="218"/>
      <c r="N130" s="219"/>
      <c r="O130" s="219"/>
      <c r="P130" s="219"/>
      <c r="Q130" s="219"/>
      <c r="R130" s="219"/>
      <c r="S130" s="219"/>
      <c r="T130" s="219"/>
      <c r="U130" s="220"/>
      <c r="AT130" s="221" t="s">
        <v>221</v>
      </c>
      <c r="AU130" s="221" t="s">
        <v>83</v>
      </c>
      <c r="AV130" s="14" t="s">
        <v>80</v>
      </c>
      <c r="AW130" s="14" t="s">
        <v>33</v>
      </c>
      <c r="AX130" s="14" t="s">
        <v>71</v>
      </c>
      <c r="AY130" s="221" t="s">
        <v>208</v>
      </c>
    </row>
    <row r="131" spans="1:65" s="15" customFormat="1" ht="11.25">
      <c r="B131" s="222"/>
      <c r="C131" s="223"/>
      <c r="D131" s="194" t="s">
        <v>221</v>
      </c>
      <c r="E131" s="224" t="s">
        <v>18</v>
      </c>
      <c r="F131" s="225" t="s">
        <v>241</v>
      </c>
      <c r="G131" s="223"/>
      <c r="H131" s="226">
        <v>179.65</v>
      </c>
      <c r="I131" s="227"/>
      <c r="J131" s="223"/>
      <c r="K131" s="223"/>
      <c r="L131" s="228"/>
      <c r="M131" s="229"/>
      <c r="N131" s="230"/>
      <c r="O131" s="230"/>
      <c r="P131" s="230"/>
      <c r="Q131" s="230"/>
      <c r="R131" s="230"/>
      <c r="S131" s="230"/>
      <c r="T131" s="230"/>
      <c r="U131" s="231"/>
      <c r="AT131" s="232" t="s">
        <v>221</v>
      </c>
      <c r="AU131" s="232" t="s">
        <v>83</v>
      </c>
      <c r="AV131" s="15" t="s">
        <v>83</v>
      </c>
      <c r="AW131" s="15" t="s">
        <v>33</v>
      </c>
      <c r="AX131" s="15" t="s">
        <v>71</v>
      </c>
      <c r="AY131" s="232" t="s">
        <v>208</v>
      </c>
    </row>
    <row r="132" spans="1:65" s="13" customFormat="1" ht="11.25">
      <c r="B132" s="201"/>
      <c r="C132" s="202"/>
      <c r="D132" s="194" t="s">
        <v>221</v>
      </c>
      <c r="E132" s="203" t="s">
        <v>18</v>
      </c>
      <c r="F132" s="204" t="s">
        <v>242</v>
      </c>
      <c r="G132" s="202"/>
      <c r="H132" s="203" t="s">
        <v>18</v>
      </c>
      <c r="I132" s="205"/>
      <c r="J132" s="202"/>
      <c r="K132" s="202"/>
      <c r="L132" s="206"/>
      <c r="M132" s="207"/>
      <c r="N132" s="208"/>
      <c r="O132" s="208"/>
      <c r="P132" s="208"/>
      <c r="Q132" s="208"/>
      <c r="R132" s="208"/>
      <c r="S132" s="208"/>
      <c r="T132" s="208"/>
      <c r="U132" s="209"/>
      <c r="AT132" s="210" t="s">
        <v>221</v>
      </c>
      <c r="AU132" s="210" t="s">
        <v>83</v>
      </c>
      <c r="AV132" s="13" t="s">
        <v>76</v>
      </c>
      <c r="AW132" s="13" t="s">
        <v>33</v>
      </c>
      <c r="AX132" s="13" t="s">
        <v>71</v>
      </c>
      <c r="AY132" s="210" t="s">
        <v>208</v>
      </c>
    </row>
    <row r="133" spans="1:65" s="13" customFormat="1" ht="11.25">
      <c r="B133" s="201"/>
      <c r="C133" s="202"/>
      <c r="D133" s="194" t="s">
        <v>221</v>
      </c>
      <c r="E133" s="203" t="s">
        <v>18</v>
      </c>
      <c r="F133" s="204" t="s">
        <v>243</v>
      </c>
      <c r="G133" s="202"/>
      <c r="H133" s="203" t="s">
        <v>18</v>
      </c>
      <c r="I133" s="205"/>
      <c r="J133" s="202"/>
      <c r="K133" s="202"/>
      <c r="L133" s="206"/>
      <c r="M133" s="207"/>
      <c r="N133" s="208"/>
      <c r="O133" s="208"/>
      <c r="P133" s="208"/>
      <c r="Q133" s="208"/>
      <c r="R133" s="208"/>
      <c r="S133" s="208"/>
      <c r="T133" s="208"/>
      <c r="U133" s="209"/>
      <c r="AT133" s="210" t="s">
        <v>221</v>
      </c>
      <c r="AU133" s="210" t="s">
        <v>83</v>
      </c>
      <c r="AV133" s="13" t="s">
        <v>76</v>
      </c>
      <c r="AW133" s="13" t="s">
        <v>33</v>
      </c>
      <c r="AX133" s="13" t="s">
        <v>71</v>
      </c>
      <c r="AY133" s="210" t="s">
        <v>208</v>
      </c>
    </row>
    <row r="134" spans="1:65" s="14" customFormat="1" ht="11.25">
      <c r="B134" s="211"/>
      <c r="C134" s="212"/>
      <c r="D134" s="194" t="s">
        <v>221</v>
      </c>
      <c r="E134" s="213" t="s">
        <v>18</v>
      </c>
      <c r="F134" s="214" t="s">
        <v>244</v>
      </c>
      <c r="G134" s="212"/>
      <c r="H134" s="215">
        <v>8.85</v>
      </c>
      <c r="I134" s="216"/>
      <c r="J134" s="212"/>
      <c r="K134" s="212"/>
      <c r="L134" s="217"/>
      <c r="M134" s="218"/>
      <c r="N134" s="219"/>
      <c r="O134" s="219"/>
      <c r="P134" s="219"/>
      <c r="Q134" s="219"/>
      <c r="R134" s="219"/>
      <c r="S134" s="219"/>
      <c r="T134" s="219"/>
      <c r="U134" s="220"/>
      <c r="AT134" s="221" t="s">
        <v>221</v>
      </c>
      <c r="AU134" s="221" t="s">
        <v>83</v>
      </c>
      <c r="AV134" s="14" t="s">
        <v>80</v>
      </c>
      <c r="AW134" s="14" t="s">
        <v>33</v>
      </c>
      <c r="AX134" s="14" t="s">
        <v>71</v>
      </c>
      <c r="AY134" s="221" t="s">
        <v>208</v>
      </c>
    </row>
    <row r="135" spans="1:65" s="13" customFormat="1" ht="11.25">
      <c r="B135" s="201"/>
      <c r="C135" s="202"/>
      <c r="D135" s="194" t="s">
        <v>221</v>
      </c>
      <c r="E135" s="203" t="s">
        <v>18</v>
      </c>
      <c r="F135" s="204" t="s">
        <v>245</v>
      </c>
      <c r="G135" s="202"/>
      <c r="H135" s="203" t="s">
        <v>18</v>
      </c>
      <c r="I135" s="205"/>
      <c r="J135" s="202"/>
      <c r="K135" s="202"/>
      <c r="L135" s="206"/>
      <c r="M135" s="207"/>
      <c r="N135" s="208"/>
      <c r="O135" s="208"/>
      <c r="P135" s="208"/>
      <c r="Q135" s="208"/>
      <c r="R135" s="208"/>
      <c r="S135" s="208"/>
      <c r="T135" s="208"/>
      <c r="U135" s="209"/>
      <c r="AT135" s="210" t="s">
        <v>221</v>
      </c>
      <c r="AU135" s="210" t="s">
        <v>83</v>
      </c>
      <c r="AV135" s="13" t="s">
        <v>76</v>
      </c>
      <c r="AW135" s="13" t="s">
        <v>33</v>
      </c>
      <c r="AX135" s="13" t="s">
        <v>71</v>
      </c>
      <c r="AY135" s="210" t="s">
        <v>208</v>
      </c>
    </row>
    <row r="136" spans="1:65" s="14" customFormat="1" ht="11.25">
      <c r="B136" s="211"/>
      <c r="C136" s="212"/>
      <c r="D136" s="194" t="s">
        <v>221</v>
      </c>
      <c r="E136" s="213" t="s">
        <v>18</v>
      </c>
      <c r="F136" s="214" t="s">
        <v>246</v>
      </c>
      <c r="G136" s="212"/>
      <c r="H136" s="215">
        <v>60.66</v>
      </c>
      <c r="I136" s="216"/>
      <c r="J136" s="212"/>
      <c r="K136" s="212"/>
      <c r="L136" s="217"/>
      <c r="M136" s="218"/>
      <c r="N136" s="219"/>
      <c r="O136" s="219"/>
      <c r="P136" s="219"/>
      <c r="Q136" s="219"/>
      <c r="R136" s="219"/>
      <c r="S136" s="219"/>
      <c r="T136" s="219"/>
      <c r="U136" s="220"/>
      <c r="AT136" s="221" t="s">
        <v>221</v>
      </c>
      <c r="AU136" s="221" t="s">
        <v>83</v>
      </c>
      <c r="AV136" s="14" t="s">
        <v>80</v>
      </c>
      <c r="AW136" s="14" t="s">
        <v>33</v>
      </c>
      <c r="AX136" s="14" t="s">
        <v>71</v>
      </c>
      <c r="AY136" s="221" t="s">
        <v>208</v>
      </c>
    </row>
    <row r="137" spans="1:65" s="15" customFormat="1" ht="11.25">
      <c r="B137" s="222"/>
      <c r="C137" s="223"/>
      <c r="D137" s="194" t="s">
        <v>221</v>
      </c>
      <c r="E137" s="224" t="s">
        <v>18</v>
      </c>
      <c r="F137" s="225" t="s">
        <v>241</v>
      </c>
      <c r="G137" s="223"/>
      <c r="H137" s="226">
        <v>69.510000000000005</v>
      </c>
      <c r="I137" s="227"/>
      <c r="J137" s="223"/>
      <c r="K137" s="223"/>
      <c r="L137" s="228"/>
      <c r="M137" s="229"/>
      <c r="N137" s="230"/>
      <c r="O137" s="230"/>
      <c r="P137" s="230"/>
      <c r="Q137" s="230"/>
      <c r="R137" s="230"/>
      <c r="S137" s="230"/>
      <c r="T137" s="230"/>
      <c r="U137" s="231"/>
      <c r="AT137" s="232" t="s">
        <v>221</v>
      </c>
      <c r="AU137" s="232" t="s">
        <v>83</v>
      </c>
      <c r="AV137" s="15" t="s">
        <v>83</v>
      </c>
      <c r="AW137" s="15" t="s">
        <v>33</v>
      </c>
      <c r="AX137" s="15" t="s">
        <v>71</v>
      </c>
      <c r="AY137" s="232" t="s">
        <v>208</v>
      </c>
    </row>
    <row r="138" spans="1:65" s="16" customFormat="1" ht="11.25">
      <c r="B138" s="233"/>
      <c r="C138" s="234"/>
      <c r="D138" s="194" t="s">
        <v>221</v>
      </c>
      <c r="E138" s="235" t="s">
        <v>18</v>
      </c>
      <c r="F138" s="236" t="s">
        <v>247</v>
      </c>
      <c r="G138" s="234"/>
      <c r="H138" s="237">
        <v>249.16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1"/>
      <c r="U138" s="242"/>
      <c r="AT138" s="243" t="s">
        <v>221</v>
      </c>
      <c r="AU138" s="243" t="s">
        <v>83</v>
      </c>
      <c r="AV138" s="16" t="s">
        <v>89</v>
      </c>
      <c r="AW138" s="16" t="s">
        <v>33</v>
      </c>
      <c r="AX138" s="16" t="s">
        <v>76</v>
      </c>
      <c r="AY138" s="243" t="s">
        <v>208</v>
      </c>
    </row>
    <row r="139" spans="1:65" s="2" customFormat="1" ht="24.2" customHeight="1">
      <c r="A139" s="38"/>
      <c r="B139" s="39"/>
      <c r="C139" s="182" t="s">
        <v>89</v>
      </c>
      <c r="D139" s="182" t="s">
        <v>212</v>
      </c>
      <c r="E139" s="183" t="s">
        <v>2666</v>
      </c>
      <c r="F139" s="184" t="s">
        <v>2667</v>
      </c>
      <c r="G139" s="185" t="s">
        <v>129</v>
      </c>
      <c r="H139" s="186">
        <v>249.16</v>
      </c>
      <c r="I139" s="187"/>
      <c r="J139" s="186">
        <f>ROUND(I139*H139,2)</f>
        <v>0</v>
      </c>
      <c r="K139" s="184" t="s">
        <v>215</v>
      </c>
      <c r="L139" s="43"/>
      <c r="M139" s="188" t="s">
        <v>18</v>
      </c>
      <c r="N139" s="189" t="s">
        <v>42</v>
      </c>
      <c r="O139" s="68"/>
      <c r="P139" s="190">
        <f>O139*H139</f>
        <v>0</v>
      </c>
      <c r="Q139" s="190">
        <v>0.02</v>
      </c>
      <c r="R139" s="190">
        <f>Q139*H139</f>
        <v>4.9832000000000001</v>
      </c>
      <c r="S139" s="190">
        <v>0</v>
      </c>
      <c r="T139" s="190">
        <f>S139*H139</f>
        <v>0</v>
      </c>
      <c r="U139" s="191" t="s">
        <v>18</v>
      </c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89</v>
      </c>
      <c r="AT139" s="192" t="s">
        <v>212</v>
      </c>
      <c r="AU139" s="192" t="s">
        <v>83</v>
      </c>
      <c r="AY139" s="21" t="s">
        <v>208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1" t="s">
        <v>76</v>
      </c>
      <c r="BK139" s="193">
        <f>ROUND(I139*H139,2)</f>
        <v>0</v>
      </c>
      <c r="BL139" s="21" t="s">
        <v>89</v>
      </c>
      <c r="BM139" s="192" t="s">
        <v>2668</v>
      </c>
    </row>
    <row r="140" spans="1:65" s="2" customFormat="1" ht="19.5">
      <c r="A140" s="38"/>
      <c r="B140" s="39"/>
      <c r="C140" s="40"/>
      <c r="D140" s="194" t="s">
        <v>217</v>
      </c>
      <c r="E140" s="40"/>
      <c r="F140" s="195" t="s">
        <v>2669</v>
      </c>
      <c r="G140" s="40"/>
      <c r="H140" s="40"/>
      <c r="I140" s="196"/>
      <c r="J140" s="40"/>
      <c r="K140" s="40"/>
      <c r="L140" s="43"/>
      <c r="M140" s="197"/>
      <c r="N140" s="198"/>
      <c r="O140" s="68"/>
      <c r="P140" s="68"/>
      <c r="Q140" s="68"/>
      <c r="R140" s="68"/>
      <c r="S140" s="68"/>
      <c r="T140" s="68"/>
      <c r="U140" s="69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21" t="s">
        <v>217</v>
      </c>
      <c r="AU140" s="21" t="s">
        <v>83</v>
      </c>
    </row>
    <row r="141" spans="1:65" s="2" customFormat="1" ht="11.25">
      <c r="A141" s="38"/>
      <c r="B141" s="39"/>
      <c r="C141" s="40"/>
      <c r="D141" s="199" t="s">
        <v>219</v>
      </c>
      <c r="E141" s="40"/>
      <c r="F141" s="200" t="s">
        <v>2670</v>
      </c>
      <c r="G141" s="40"/>
      <c r="H141" s="40"/>
      <c r="I141" s="196"/>
      <c r="J141" s="40"/>
      <c r="K141" s="40"/>
      <c r="L141" s="43"/>
      <c r="M141" s="197"/>
      <c r="N141" s="198"/>
      <c r="O141" s="68"/>
      <c r="P141" s="68"/>
      <c r="Q141" s="68"/>
      <c r="R141" s="68"/>
      <c r="S141" s="68"/>
      <c r="T141" s="68"/>
      <c r="U141" s="69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21" t="s">
        <v>219</v>
      </c>
      <c r="AU141" s="21" t="s">
        <v>83</v>
      </c>
    </row>
    <row r="142" spans="1:65" s="14" customFormat="1" ht="11.25">
      <c r="B142" s="211"/>
      <c r="C142" s="212"/>
      <c r="D142" s="194" t="s">
        <v>221</v>
      </c>
      <c r="E142" s="213" t="s">
        <v>18</v>
      </c>
      <c r="F142" s="214" t="s">
        <v>148</v>
      </c>
      <c r="G142" s="212"/>
      <c r="H142" s="215">
        <v>249.16</v>
      </c>
      <c r="I142" s="216"/>
      <c r="J142" s="212"/>
      <c r="K142" s="212"/>
      <c r="L142" s="217"/>
      <c r="M142" s="218"/>
      <c r="N142" s="219"/>
      <c r="O142" s="219"/>
      <c r="P142" s="219"/>
      <c r="Q142" s="219"/>
      <c r="R142" s="219"/>
      <c r="S142" s="219"/>
      <c r="T142" s="219"/>
      <c r="U142" s="220"/>
      <c r="AT142" s="221" t="s">
        <v>221</v>
      </c>
      <c r="AU142" s="221" t="s">
        <v>83</v>
      </c>
      <c r="AV142" s="14" t="s">
        <v>80</v>
      </c>
      <c r="AW142" s="14" t="s">
        <v>33</v>
      </c>
      <c r="AX142" s="14" t="s">
        <v>76</v>
      </c>
      <c r="AY142" s="221" t="s">
        <v>208</v>
      </c>
    </row>
    <row r="143" spans="1:65" s="2" customFormat="1" ht="16.5" customHeight="1">
      <c r="A143" s="38"/>
      <c r="B143" s="39"/>
      <c r="C143" s="182" t="s">
        <v>94</v>
      </c>
      <c r="D143" s="182" t="s">
        <v>212</v>
      </c>
      <c r="E143" s="183" t="s">
        <v>2671</v>
      </c>
      <c r="F143" s="184" t="s">
        <v>2672</v>
      </c>
      <c r="G143" s="185" t="s">
        <v>129</v>
      </c>
      <c r="H143" s="186">
        <v>249.16</v>
      </c>
      <c r="I143" s="187"/>
      <c r="J143" s="186">
        <f>ROUND(I143*H143,2)</f>
        <v>0</v>
      </c>
      <c r="K143" s="184" t="s">
        <v>215</v>
      </c>
      <c r="L143" s="43"/>
      <c r="M143" s="188" t="s">
        <v>18</v>
      </c>
      <c r="N143" s="189" t="s">
        <v>42</v>
      </c>
      <c r="O143" s="68"/>
      <c r="P143" s="190">
        <f>O143*H143</f>
        <v>0</v>
      </c>
      <c r="Q143" s="190">
        <v>4.0000000000000001E-3</v>
      </c>
      <c r="R143" s="190">
        <f>Q143*H143</f>
        <v>0.99663999999999997</v>
      </c>
      <c r="S143" s="190">
        <v>0</v>
      </c>
      <c r="T143" s="190">
        <f>S143*H143</f>
        <v>0</v>
      </c>
      <c r="U143" s="191" t="s">
        <v>18</v>
      </c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89</v>
      </c>
      <c r="AT143" s="192" t="s">
        <v>212</v>
      </c>
      <c r="AU143" s="192" t="s">
        <v>83</v>
      </c>
      <c r="AY143" s="21" t="s">
        <v>208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1" t="s">
        <v>76</v>
      </c>
      <c r="BK143" s="193">
        <f>ROUND(I143*H143,2)</f>
        <v>0</v>
      </c>
      <c r="BL143" s="21" t="s">
        <v>89</v>
      </c>
      <c r="BM143" s="192" t="s">
        <v>2673</v>
      </c>
    </row>
    <row r="144" spans="1:65" s="2" customFormat="1" ht="19.5">
      <c r="A144" s="38"/>
      <c r="B144" s="39"/>
      <c r="C144" s="40"/>
      <c r="D144" s="194" t="s">
        <v>217</v>
      </c>
      <c r="E144" s="40"/>
      <c r="F144" s="195" t="s">
        <v>2674</v>
      </c>
      <c r="G144" s="40"/>
      <c r="H144" s="40"/>
      <c r="I144" s="196"/>
      <c r="J144" s="40"/>
      <c r="K144" s="40"/>
      <c r="L144" s="43"/>
      <c r="M144" s="197"/>
      <c r="N144" s="198"/>
      <c r="O144" s="68"/>
      <c r="P144" s="68"/>
      <c r="Q144" s="68"/>
      <c r="R144" s="68"/>
      <c r="S144" s="68"/>
      <c r="T144" s="68"/>
      <c r="U144" s="69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21" t="s">
        <v>217</v>
      </c>
      <c r="AU144" s="21" t="s">
        <v>83</v>
      </c>
    </row>
    <row r="145" spans="1:65" s="2" customFormat="1" ht="11.25">
      <c r="A145" s="38"/>
      <c r="B145" s="39"/>
      <c r="C145" s="40"/>
      <c r="D145" s="199" t="s">
        <v>219</v>
      </c>
      <c r="E145" s="40"/>
      <c r="F145" s="200" t="s">
        <v>2675</v>
      </c>
      <c r="G145" s="40"/>
      <c r="H145" s="40"/>
      <c r="I145" s="196"/>
      <c r="J145" s="40"/>
      <c r="K145" s="40"/>
      <c r="L145" s="43"/>
      <c r="M145" s="197"/>
      <c r="N145" s="198"/>
      <c r="O145" s="68"/>
      <c r="P145" s="68"/>
      <c r="Q145" s="68"/>
      <c r="R145" s="68"/>
      <c r="S145" s="68"/>
      <c r="T145" s="68"/>
      <c r="U145" s="69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21" t="s">
        <v>219</v>
      </c>
      <c r="AU145" s="21" t="s">
        <v>83</v>
      </c>
    </row>
    <row r="146" spans="1:65" s="14" customFormat="1" ht="11.25">
      <c r="B146" s="211"/>
      <c r="C146" s="212"/>
      <c r="D146" s="194" t="s">
        <v>221</v>
      </c>
      <c r="E146" s="213" t="s">
        <v>18</v>
      </c>
      <c r="F146" s="214" t="s">
        <v>148</v>
      </c>
      <c r="G146" s="212"/>
      <c r="H146" s="215">
        <v>249.16</v>
      </c>
      <c r="I146" s="216"/>
      <c r="J146" s="212"/>
      <c r="K146" s="212"/>
      <c r="L146" s="217"/>
      <c r="M146" s="218"/>
      <c r="N146" s="219"/>
      <c r="O146" s="219"/>
      <c r="P146" s="219"/>
      <c r="Q146" s="219"/>
      <c r="R146" s="219"/>
      <c r="S146" s="219"/>
      <c r="T146" s="219"/>
      <c r="U146" s="220"/>
      <c r="AT146" s="221" t="s">
        <v>221</v>
      </c>
      <c r="AU146" s="221" t="s">
        <v>83</v>
      </c>
      <c r="AV146" s="14" t="s">
        <v>80</v>
      </c>
      <c r="AW146" s="14" t="s">
        <v>33</v>
      </c>
      <c r="AX146" s="14" t="s">
        <v>76</v>
      </c>
      <c r="AY146" s="221" t="s">
        <v>208</v>
      </c>
    </row>
    <row r="147" spans="1:65" s="12" customFormat="1" ht="22.9" customHeight="1">
      <c r="B147" s="166"/>
      <c r="C147" s="167"/>
      <c r="D147" s="168" t="s">
        <v>70</v>
      </c>
      <c r="E147" s="180" t="s">
        <v>248</v>
      </c>
      <c r="F147" s="180" t="s">
        <v>249</v>
      </c>
      <c r="G147" s="167"/>
      <c r="H147" s="167"/>
      <c r="I147" s="170"/>
      <c r="J147" s="181">
        <f>BK147</f>
        <v>0</v>
      </c>
      <c r="K147" s="167"/>
      <c r="L147" s="172"/>
      <c r="M147" s="173"/>
      <c r="N147" s="174"/>
      <c r="O147" s="174"/>
      <c r="P147" s="175">
        <f>P148+P153+P170</f>
        <v>0</v>
      </c>
      <c r="Q147" s="174"/>
      <c r="R147" s="175">
        <f>R148+R153+R170</f>
        <v>0</v>
      </c>
      <c r="S147" s="174"/>
      <c r="T147" s="175">
        <f>T148+T153+T170</f>
        <v>11.461359999999999</v>
      </c>
      <c r="U147" s="176"/>
      <c r="AR147" s="177" t="s">
        <v>76</v>
      </c>
      <c r="AT147" s="178" t="s">
        <v>70</v>
      </c>
      <c r="AU147" s="178" t="s">
        <v>76</v>
      </c>
      <c r="AY147" s="177" t="s">
        <v>208</v>
      </c>
      <c r="BK147" s="179">
        <f>BK148+BK153+BK170</f>
        <v>0</v>
      </c>
    </row>
    <row r="148" spans="1:65" s="12" customFormat="1" ht="20.85" customHeight="1">
      <c r="B148" s="166"/>
      <c r="C148" s="167"/>
      <c r="D148" s="168" t="s">
        <v>70</v>
      </c>
      <c r="E148" s="180" t="s">
        <v>410</v>
      </c>
      <c r="F148" s="180" t="s">
        <v>411</v>
      </c>
      <c r="G148" s="167"/>
      <c r="H148" s="167"/>
      <c r="I148" s="170"/>
      <c r="J148" s="181">
        <f>BK148</f>
        <v>0</v>
      </c>
      <c r="K148" s="167"/>
      <c r="L148" s="172"/>
      <c r="M148" s="173"/>
      <c r="N148" s="174"/>
      <c r="O148" s="174"/>
      <c r="P148" s="175">
        <f>SUM(P149:P152)</f>
        <v>0</v>
      </c>
      <c r="Q148" s="174"/>
      <c r="R148" s="175">
        <f>SUM(R149:R152)</f>
        <v>0</v>
      </c>
      <c r="S148" s="174"/>
      <c r="T148" s="175">
        <f>SUM(T149:T152)</f>
        <v>11.461359999999999</v>
      </c>
      <c r="U148" s="176"/>
      <c r="AR148" s="177" t="s">
        <v>76</v>
      </c>
      <c r="AT148" s="178" t="s">
        <v>70</v>
      </c>
      <c r="AU148" s="178" t="s">
        <v>80</v>
      </c>
      <c r="AY148" s="177" t="s">
        <v>208</v>
      </c>
      <c r="BK148" s="179">
        <f>SUM(BK149:BK152)</f>
        <v>0</v>
      </c>
    </row>
    <row r="149" spans="1:65" s="2" customFormat="1" ht="37.9" customHeight="1">
      <c r="A149" s="38"/>
      <c r="B149" s="39"/>
      <c r="C149" s="182" t="s">
        <v>103</v>
      </c>
      <c r="D149" s="182" t="s">
        <v>212</v>
      </c>
      <c r="E149" s="183" t="s">
        <v>2676</v>
      </c>
      <c r="F149" s="184" t="s">
        <v>2677</v>
      </c>
      <c r="G149" s="185" t="s">
        <v>129</v>
      </c>
      <c r="H149" s="186">
        <v>249.16</v>
      </c>
      <c r="I149" s="187"/>
      <c r="J149" s="186">
        <f>ROUND(I149*H149,2)</f>
        <v>0</v>
      </c>
      <c r="K149" s="184" t="s">
        <v>215</v>
      </c>
      <c r="L149" s="43"/>
      <c r="M149" s="188" t="s">
        <v>18</v>
      </c>
      <c r="N149" s="189" t="s">
        <v>42</v>
      </c>
      <c r="O149" s="68"/>
      <c r="P149" s="190">
        <f>O149*H149</f>
        <v>0</v>
      </c>
      <c r="Q149" s="190">
        <v>0</v>
      </c>
      <c r="R149" s="190">
        <f>Q149*H149</f>
        <v>0</v>
      </c>
      <c r="S149" s="190">
        <v>4.5999999999999999E-2</v>
      </c>
      <c r="T149" s="190">
        <f>S149*H149</f>
        <v>11.461359999999999</v>
      </c>
      <c r="U149" s="191" t="s">
        <v>18</v>
      </c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89</v>
      </c>
      <c r="AT149" s="192" t="s">
        <v>212</v>
      </c>
      <c r="AU149" s="192" t="s">
        <v>83</v>
      </c>
      <c r="AY149" s="21" t="s">
        <v>208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21" t="s">
        <v>76</v>
      </c>
      <c r="BK149" s="193">
        <f>ROUND(I149*H149,2)</f>
        <v>0</v>
      </c>
      <c r="BL149" s="21" t="s">
        <v>89</v>
      </c>
      <c r="BM149" s="192" t="s">
        <v>2678</v>
      </c>
    </row>
    <row r="150" spans="1:65" s="2" customFormat="1" ht="29.25">
      <c r="A150" s="38"/>
      <c r="B150" s="39"/>
      <c r="C150" s="40"/>
      <c r="D150" s="194" t="s">
        <v>217</v>
      </c>
      <c r="E150" s="40"/>
      <c r="F150" s="195" t="s">
        <v>2679</v>
      </c>
      <c r="G150" s="40"/>
      <c r="H150" s="40"/>
      <c r="I150" s="196"/>
      <c r="J150" s="40"/>
      <c r="K150" s="40"/>
      <c r="L150" s="43"/>
      <c r="M150" s="197"/>
      <c r="N150" s="198"/>
      <c r="O150" s="68"/>
      <c r="P150" s="68"/>
      <c r="Q150" s="68"/>
      <c r="R150" s="68"/>
      <c r="S150" s="68"/>
      <c r="T150" s="68"/>
      <c r="U150" s="69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21" t="s">
        <v>217</v>
      </c>
      <c r="AU150" s="21" t="s">
        <v>83</v>
      </c>
    </row>
    <row r="151" spans="1:65" s="2" customFormat="1" ht="11.25">
      <c r="A151" s="38"/>
      <c r="B151" s="39"/>
      <c r="C151" s="40"/>
      <c r="D151" s="199" t="s">
        <v>219</v>
      </c>
      <c r="E151" s="40"/>
      <c r="F151" s="200" t="s">
        <v>2680</v>
      </c>
      <c r="G151" s="40"/>
      <c r="H151" s="40"/>
      <c r="I151" s="196"/>
      <c r="J151" s="40"/>
      <c r="K151" s="40"/>
      <c r="L151" s="43"/>
      <c r="M151" s="197"/>
      <c r="N151" s="198"/>
      <c r="O151" s="68"/>
      <c r="P151" s="68"/>
      <c r="Q151" s="68"/>
      <c r="R151" s="68"/>
      <c r="S151" s="68"/>
      <c r="T151" s="68"/>
      <c r="U151" s="69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21" t="s">
        <v>219</v>
      </c>
      <c r="AU151" s="21" t="s">
        <v>83</v>
      </c>
    </row>
    <row r="152" spans="1:65" s="14" customFormat="1" ht="11.25">
      <c r="B152" s="211"/>
      <c r="C152" s="212"/>
      <c r="D152" s="194" t="s">
        <v>221</v>
      </c>
      <c r="E152" s="213" t="s">
        <v>18</v>
      </c>
      <c r="F152" s="214" t="s">
        <v>148</v>
      </c>
      <c r="G152" s="212"/>
      <c r="H152" s="215">
        <v>249.16</v>
      </c>
      <c r="I152" s="216"/>
      <c r="J152" s="212"/>
      <c r="K152" s="212"/>
      <c r="L152" s="217"/>
      <c r="M152" s="218"/>
      <c r="N152" s="219"/>
      <c r="O152" s="219"/>
      <c r="P152" s="219"/>
      <c r="Q152" s="219"/>
      <c r="R152" s="219"/>
      <c r="S152" s="219"/>
      <c r="T152" s="219"/>
      <c r="U152" s="220"/>
      <c r="AT152" s="221" t="s">
        <v>221</v>
      </c>
      <c r="AU152" s="221" t="s">
        <v>83</v>
      </c>
      <c r="AV152" s="14" t="s">
        <v>80</v>
      </c>
      <c r="AW152" s="14" t="s">
        <v>33</v>
      </c>
      <c r="AX152" s="14" t="s">
        <v>76</v>
      </c>
      <c r="AY152" s="221" t="s">
        <v>208</v>
      </c>
    </row>
    <row r="153" spans="1:65" s="12" customFormat="1" ht="20.85" customHeight="1">
      <c r="B153" s="166"/>
      <c r="C153" s="167"/>
      <c r="D153" s="168" t="s">
        <v>70</v>
      </c>
      <c r="E153" s="180" t="s">
        <v>543</v>
      </c>
      <c r="F153" s="180" t="s">
        <v>2681</v>
      </c>
      <c r="G153" s="167"/>
      <c r="H153" s="167"/>
      <c r="I153" s="170"/>
      <c r="J153" s="181">
        <f>BK153</f>
        <v>0</v>
      </c>
      <c r="K153" s="167"/>
      <c r="L153" s="172"/>
      <c r="M153" s="173"/>
      <c r="N153" s="174"/>
      <c r="O153" s="174"/>
      <c r="P153" s="175">
        <f>SUM(P154:P169)</f>
        <v>0</v>
      </c>
      <c r="Q153" s="174"/>
      <c r="R153" s="175">
        <f>SUM(R154:R169)</f>
        <v>0</v>
      </c>
      <c r="S153" s="174"/>
      <c r="T153" s="175">
        <f>SUM(T154:T169)</f>
        <v>0</v>
      </c>
      <c r="U153" s="176"/>
      <c r="AR153" s="177" t="s">
        <v>76</v>
      </c>
      <c r="AT153" s="178" t="s">
        <v>70</v>
      </c>
      <c r="AU153" s="178" t="s">
        <v>80</v>
      </c>
      <c r="AY153" s="177" t="s">
        <v>208</v>
      </c>
      <c r="BK153" s="179">
        <f>SUM(BK154:BK169)</f>
        <v>0</v>
      </c>
    </row>
    <row r="154" spans="1:65" s="2" customFormat="1" ht="24.2" customHeight="1">
      <c r="A154" s="38"/>
      <c r="B154" s="39"/>
      <c r="C154" s="182" t="s">
        <v>121</v>
      </c>
      <c r="D154" s="182" t="s">
        <v>212</v>
      </c>
      <c r="E154" s="183" t="s">
        <v>553</v>
      </c>
      <c r="F154" s="184" t="s">
        <v>554</v>
      </c>
      <c r="G154" s="185" t="s">
        <v>548</v>
      </c>
      <c r="H154" s="186">
        <v>11.49</v>
      </c>
      <c r="I154" s="187"/>
      <c r="J154" s="186">
        <f>ROUND(I154*H154,2)</f>
        <v>0</v>
      </c>
      <c r="K154" s="184" t="s">
        <v>215</v>
      </c>
      <c r="L154" s="43"/>
      <c r="M154" s="188" t="s">
        <v>18</v>
      </c>
      <c r="N154" s="189" t="s">
        <v>42</v>
      </c>
      <c r="O154" s="68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0">
        <f>S154*H154</f>
        <v>0</v>
      </c>
      <c r="U154" s="191" t="s">
        <v>18</v>
      </c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89</v>
      </c>
      <c r="AT154" s="192" t="s">
        <v>212</v>
      </c>
      <c r="AU154" s="192" t="s">
        <v>83</v>
      </c>
      <c r="AY154" s="21" t="s">
        <v>208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1" t="s">
        <v>76</v>
      </c>
      <c r="BK154" s="193">
        <f>ROUND(I154*H154,2)</f>
        <v>0</v>
      </c>
      <c r="BL154" s="21" t="s">
        <v>89</v>
      </c>
      <c r="BM154" s="192" t="s">
        <v>2682</v>
      </c>
    </row>
    <row r="155" spans="1:65" s="2" customFormat="1" ht="19.5">
      <c r="A155" s="38"/>
      <c r="B155" s="39"/>
      <c r="C155" s="40"/>
      <c r="D155" s="194" t="s">
        <v>217</v>
      </c>
      <c r="E155" s="40"/>
      <c r="F155" s="195" t="s">
        <v>556</v>
      </c>
      <c r="G155" s="40"/>
      <c r="H155" s="40"/>
      <c r="I155" s="196"/>
      <c r="J155" s="40"/>
      <c r="K155" s="40"/>
      <c r="L155" s="43"/>
      <c r="M155" s="197"/>
      <c r="N155" s="198"/>
      <c r="O155" s="68"/>
      <c r="P155" s="68"/>
      <c r="Q155" s="68"/>
      <c r="R155" s="68"/>
      <c r="S155" s="68"/>
      <c r="T155" s="68"/>
      <c r="U155" s="69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21" t="s">
        <v>217</v>
      </c>
      <c r="AU155" s="21" t="s">
        <v>83</v>
      </c>
    </row>
    <row r="156" spans="1:65" s="2" customFormat="1" ht="11.25">
      <c r="A156" s="38"/>
      <c r="B156" s="39"/>
      <c r="C156" s="40"/>
      <c r="D156" s="199" t="s">
        <v>219</v>
      </c>
      <c r="E156" s="40"/>
      <c r="F156" s="200" t="s">
        <v>557</v>
      </c>
      <c r="G156" s="40"/>
      <c r="H156" s="40"/>
      <c r="I156" s="196"/>
      <c r="J156" s="40"/>
      <c r="K156" s="40"/>
      <c r="L156" s="43"/>
      <c r="M156" s="197"/>
      <c r="N156" s="198"/>
      <c r="O156" s="68"/>
      <c r="P156" s="68"/>
      <c r="Q156" s="68"/>
      <c r="R156" s="68"/>
      <c r="S156" s="68"/>
      <c r="T156" s="68"/>
      <c r="U156" s="69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21" t="s">
        <v>219</v>
      </c>
      <c r="AU156" s="21" t="s">
        <v>83</v>
      </c>
    </row>
    <row r="157" spans="1:65" s="2" customFormat="1" ht="33" customHeight="1">
      <c r="A157" s="38"/>
      <c r="B157" s="39"/>
      <c r="C157" s="182" t="s">
        <v>124</v>
      </c>
      <c r="D157" s="182" t="s">
        <v>212</v>
      </c>
      <c r="E157" s="183" t="s">
        <v>559</v>
      </c>
      <c r="F157" s="184" t="s">
        <v>560</v>
      </c>
      <c r="G157" s="185" t="s">
        <v>548</v>
      </c>
      <c r="H157" s="186">
        <v>11.49</v>
      </c>
      <c r="I157" s="187"/>
      <c r="J157" s="186">
        <f>ROUND(I157*H157,2)</f>
        <v>0</v>
      </c>
      <c r="K157" s="184" t="s">
        <v>215</v>
      </c>
      <c r="L157" s="43"/>
      <c r="M157" s="188" t="s">
        <v>18</v>
      </c>
      <c r="N157" s="189" t="s">
        <v>42</v>
      </c>
      <c r="O157" s="68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0">
        <f>S157*H157</f>
        <v>0</v>
      </c>
      <c r="U157" s="191" t="s">
        <v>18</v>
      </c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89</v>
      </c>
      <c r="AT157" s="192" t="s">
        <v>212</v>
      </c>
      <c r="AU157" s="192" t="s">
        <v>83</v>
      </c>
      <c r="AY157" s="21" t="s">
        <v>208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1" t="s">
        <v>76</v>
      </c>
      <c r="BK157" s="193">
        <f>ROUND(I157*H157,2)</f>
        <v>0</v>
      </c>
      <c r="BL157" s="21" t="s">
        <v>89</v>
      </c>
      <c r="BM157" s="192" t="s">
        <v>2683</v>
      </c>
    </row>
    <row r="158" spans="1:65" s="2" customFormat="1" ht="39">
      <c r="A158" s="38"/>
      <c r="B158" s="39"/>
      <c r="C158" s="40"/>
      <c r="D158" s="194" t="s">
        <v>217</v>
      </c>
      <c r="E158" s="40"/>
      <c r="F158" s="195" t="s">
        <v>562</v>
      </c>
      <c r="G158" s="40"/>
      <c r="H158" s="40"/>
      <c r="I158" s="196"/>
      <c r="J158" s="40"/>
      <c r="K158" s="40"/>
      <c r="L158" s="43"/>
      <c r="M158" s="197"/>
      <c r="N158" s="198"/>
      <c r="O158" s="68"/>
      <c r="P158" s="68"/>
      <c r="Q158" s="68"/>
      <c r="R158" s="68"/>
      <c r="S158" s="68"/>
      <c r="T158" s="68"/>
      <c r="U158" s="69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21" t="s">
        <v>217</v>
      </c>
      <c r="AU158" s="21" t="s">
        <v>83</v>
      </c>
    </row>
    <row r="159" spans="1:65" s="2" customFormat="1" ht="11.25">
      <c r="A159" s="38"/>
      <c r="B159" s="39"/>
      <c r="C159" s="40"/>
      <c r="D159" s="199" t="s">
        <v>219</v>
      </c>
      <c r="E159" s="40"/>
      <c r="F159" s="200" t="s">
        <v>563</v>
      </c>
      <c r="G159" s="40"/>
      <c r="H159" s="40"/>
      <c r="I159" s="196"/>
      <c r="J159" s="40"/>
      <c r="K159" s="40"/>
      <c r="L159" s="43"/>
      <c r="M159" s="197"/>
      <c r="N159" s="198"/>
      <c r="O159" s="68"/>
      <c r="P159" s="68"/>
      <c r="Q159" s="68"/>
      <c r="R159" s="68"/>
      <c r="S159" s="68"/>
      <c r="T159" s="68"/>
      <c r="U159" s="69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21" t="s">
        <v>219</v>
      </c>
      <c r="AU159" s="21" t="s">
        <v>83</v>
      </c>
    </row>
    <row r="160" spans="1:65" s="2" customFormat="1" ht="24.2" customHeight="1">
      <c r="A160" s="38"/>
      <c r="B160" s="39"/>
      <c r="C160" s="182" t="s">
        <v>248</v>
      </c>
      <c r="D160" s="182" t="s">
        <v>212</v>
      </c>
      <c r="E160" s="183" t="s">
        <v>565</v>
      </c>
      <c r="F160" s="184" t="s">
        <v>566</v>
      </c>
      <c r="G160" s="185" t="s">
        <v>548</v>
      </c>
      <c r="H160" s="186">
        <v>11.49</v>
      </c>
      <c r="I160" s="187"/>
      <c r="J160" s="186">
        <f>ROUND(I160*H160,2)</f>
        <v>0</v>
      </c>
      <c r="K160" s="184" t="s">
        <v>215</v>
      </c>
      <c r="L160" s="43"/>
      <c r="M160" s="188" t="s">
        <v>18</v>
      </c>
      <c r="N160" s="189" t="s">
        <v>42</v>
      </c>
      <c r="O160" s="68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0">
        <f>S160*H160</f>
        <v>0</v>
      </c>
      <c r="U160" s="191" t="s">
        <v>18</v>
      </c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89</v>
      </c>
      <c r="AT160" s="192" t="s">
        <v>212</v>
      </c>
      <c r="AU160" s="192" t="s">
        <v>83</v>
      </c>
      <c r="AY160" s="21" t="s">
        <v>208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21" t="s">
        <v>76</v>
      </c>
      <c r="BK160" s="193">
        <f>ROUND(I160*H160,2)</f>
        <v>0</v>
      </c>
      <c r="BL160" s="21" t="s">
        <v>89</v>
      </c>
      <c r="BM160" s="192" t="s">
        <v>2684</v>
      </c>
    </row>
    <row r="161" spans="1:65" s="2" customFormat="1" ht="19.5">
      <c r="A161" s="38"/>
      <c r="B161" s="39"/>
      <c r="C161" s="40"/>
      <c r="D161" s="194" t="s">
        <v>217</v>
      </c>
      <c r="E161" s="40"/>
      <c r="F161" s="195" t="s">
        <v>568</v>
      </c>
      <c r="G161" s="40"/>
      <c r="H161" s="40"/>
      <c r="I161" s="196"/>
      <c r="J161" s="40"/>
      <c r="K161" s="40"/>
      <c r="L161" s="43"/>
      <c r="M161" s="197"/>
      <c r="N161" s="198"/>
      <c r="O161" s="68"/>
      <c r="P161" s="68"/>
      <c r="Q161" s="68"/>
      <c r="R161" s="68"/>
      <c r="S161" s="68"/>
      <c r="T161" s="68"/>
      <c r="U161" s="69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21" t="s">
        <v>217</v>
      </c>
      <c r="AU161" s="21" t="s">
        <v>83</v>
      </c>
    </row>
    <row r="162" spans="1:65" s="2" customFormat="1" ht="11.25">
      <c r="A162" s="38"/>
      <c r="B162" s="39"/>
      <c r="C162" s="40"/>
      <c r="D162" s="199" t="s">
        <v>219</v>
      </c>
      <c r="E162" s="40"/>
      <c r="F162" s="200" t="s">
        <v>569</v>
      </c>
      <c r="G162" s="40"/>
      <c r="H162" s="40"/>
      <c r="I162" s="196"/>
      <c r="J162" s="40"/>
      <c r="K162" s="40"/>
      <c r="L162" s="43"/>
      <c r="M162" s="197"/>
      <c r="N162" s="198"/>
      <c r="O162" s="68"/>
      <c r="P162" s="68"/>
      <c r="Q162" s="68"/>
      <c r="R162" s="68"/>
      <c r="S162" s="68"/>
      <c r="T162" s="68"/>
      <c r="U162" s="69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21" t="s">
        <v>219</v>
      </c>
      <c r="AU162" s="21" t="s">
        <v>83</v>
      </c>
    </row>
    <row r="163" spans="1:65" s="2" customFormat="1" ht="24.2" customHeight="1">
      <c r="A163" s="38"/>
      <c r="B163" s="39"/>
      <c r="C163" s="182" t="s">
        <v>301</v>
      </c>
      <c r="D163" s="182" t="s">
        <v>212</v>
      </c>
      <c r="E163" s="183" t="s">
        <v>571</v>
      </c>
      <c r="F163" s="184" t="s">
        <v>572</v>
      </c>
      <c r="G163" s="185" t="s">
        <v>548</v>
      </c>
      <c r="H163" s="186">
        <v>252.78</v>
      </c>
      <c r="I163" s="187"/>
      <c r="J163" s="186">
        <f>ROUND(I163*H163,2)</f>
        <v>0</v>
      </c>
      <c r="K163" s="184" t="s">
        <v>215</v>
      </c>
      <c r="L163" s="43"/>
      <c r="M163" s="188" t="s">
        <v>18</v>
      </c>
      <c r="N163" s="189" t="s">
        <v>42</v>
      </c>
      <c r="O163" s="68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0">
        <f>S163*H163</f>
        <v>0</v>
      </c>
      <c r="U163" s="191" t="s">
        <v>18</v>
      </c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89</v>
      </c>
      <c r="AT163" s="192" t="s">
        <v>212</v>
      </c>
      <c r="AU163" s="192" t="s">
        <v>83</v>
      </c>
      <c r="AY163" s="21" t="s">
        <v>208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1" t="s">
        <v>76</v>
      </c>
      <c r="BK163" s="193">
        <f>ROUND(I163*H163,2)</f>
        <v>0</v>
      </c>
      <c r="BL163" s="21" t="s">
        <v>89</v>
      </c>
      <c r="BM163" s="192" t="s">
        <v>2685</v>
      </c>
    </row>
    <row r="164" spans="1:65" s="2" customFormat="1" ht="29.25">
      <c r="A164" s="38"/>
      <c r="B164" s="39"/>
      <c r="C164" s="40"/>
      <c r="D164" s="194" t="s">
        <v>217</v>
      </c>
      <c r="E164" s="40"/>
      <c r="F164" s="195" t="s">
        <v>574</v>
      </c>
      <c r="G164" s="40"/>
      <c r="H164" s="40"/>
      <c r="I164" s="196"/>
      <c r="J164" s="40"/>
      <c r="K164" s="40"/>
      <c r="L164" s="43"/>
      <c r="M164" s="197"/>
      <c r="N164" s="198"/>
      <c r="O164" s="68"/>
      <c r="P164" s="68"/>
      <c r="Q164" s="68"/>
      <c r="R164" s="68"/>
      <c r="S164" s="68"/>
      <c r="T164" s="68"/>
      <c r="U164" s="69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21" t="s">
        <v>217</v>
      </c>
      <c r="AU164" s="21" t="s">
        <v>83</v>
      </c>
    </row>
    <row r="165" spans="1:65" s="2" customFormat="1" ht="11.25">
      <c r="A165" s="38"/>
      <c r="B165" s="39"/>
      <c r="C165" s="40"/>
      <c r="D165" s="199" t="s">
        <v>219</v>
      </c>
      <c r="E165" s="40"/>
      <c r="F165" s="200" t="s">
        <v>575</v>
      </c>
      <c r="G165" s="40"/>
      <c r="H165" s="40"/>
      <c r="I165" s="196"/>
      <c r="J165" s="40"/>
      <c r="K165" s="40"/>
      <c r="L165" s="43"/>
      <c r="M165" s="197"/>
      <c r="N165" s="198"/>
      <c r="O165" s="68"/>
      <c r="P165" s="68"/>
      <c r="Q165" s="68"/>
      <c r="R165" s="68"/>
      <c r="S165" s="68"/>
      <c r="T165" s="68"/>
      <c r="U165" s="69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21" t="s">
        <v>219</v>
      </c>
      <c r="AU165" s="21" t="s">
        <v>83</v>
      </c>
    </row>
    <row r="166" spans="1:65" s="14" customFormat="1" ht="11.25">
      <c r="B166" s="211"/>
      <c r="C166" s="212"/>
      <c r="D166" s="194" t="s">
        <v>221</v>
      </c>
      <c r="E166" s="212"/>
      <c r="F166" s="214" t="s">
        <v>2686</v>
      </c>
      <c r="G166" s="212"/>
      <c r="H166" s="215">
        <v>252.78</v>
      </c>
      <c r="I166" s="216"/>
      <c r="J166" s="212"/>
      <c r="K166" s="212"/>
      <c r="L166" s="217"/>
      <c r="M166" s="218"/>
      <c r="N166" s="219"/>
      <c r="O166" s="219"/>
      <c r="P166" s="219"/>
      <c r="Q166" s="219"/>
      <c r="R166" s="219"/>
      <c r="S166" s="219"/>
      <c r="T166" s="219"/>
      <c r="U166" s="220"/>
      <c r="AT166" s="221" t="s">
        <v>221</v>
      </c>
      <c r="AU166" s="221" t="s">
        <v>83</v>
      </c>
      <c r="AV166" s="14" t="s">
        <v>80</v>
      </c>
      <c r="AW166" s="14" t="s">
        <v>4</v>
      </c>
      <c r="AX166" s="14" t="s">
        <v>76</v>
      </c>
      <c r="AY166" s="221" t="s">
        <v>208</v>
      </c>
    </row>
    <row r="167" spans="1:65" s="2" customFormat="1" ht="33" customHeight="1">
      <c r="A167" s="38"/>
      <c r="B167" s="39"/>
      <c r="C167" s="182" t="s">
        <v>308</v>
      </c>
      <c r="D167" s="182" t="s">
        <v>212</v>
      </c>
      <c r="E167" s="183" t="s">
        <v>578</v>
      </c>
      <c r="F167" s="184" t="s">
        <v>579</v>
      </c>
      <c r="G167" s="185" t="s">
        <v>548</v>
      </c>
      <c r="H167" s="186">
        <v>11.49</v>
      </c>
      <c r="I167" s="187"/>
      <c r="J167" s="186">
        <f>ROUND(I167*H167,2)</f>
        <v>0</v>
      </c>
      <c r="K167" s="184" t="s">
        <v>215</v>
      </c>
      <c r="L167" s="43"/>
      <c r="M167" s="188" t="s">
        <v>18</v>
      </c>
      <c r="N167" s="189" t="s">
        <v>42</v>
      </c>
      <c r="O167" s="68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0">
        <f>S167*H167</f>
        <v>0</v>
      </c>
      <c r="U167" s="191" t="s">
        <v>18</v>
      </c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2" t="s">
        <v>89</v>
      </c>
      <c r="AT167" s="192" t="s">
        <v>212</v>
      </c>
      <c r="AU167" s="192" t="s">
        <v>83</v>
      </c>
      <c r="AY167" s="21" t="s">
        <v>208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1" t="s">
        <v>76</v>
      </c>
      <c r="BK167" s="193">
        <f>ROUND(I167*H167,2)</f>
        <v>0</v>
      </c>
      <c r="BL167" s="21" t="s">
        <v>89</v>
      </c>
      <c r="BM167" s="192" t="s">
        <v>2687</v>
      </c>
    </row>
    <row r="168" spans="1:65" s="2" customFormat="1" ht="29.25">
      <c r="A168" s="38"/>
      <c r="B168" s="39"/>
      <c r="C168" s="40"/>
      <c r="D168" s="194" t="s">
        <v>217</v>
      </c>
      <c r="E168" s="40"/>
      <c r="F168" s="195" t="s">
        <v>581</v>
      </c>
      <c r="G168" s="40"/>
      <c r="H168" s="40"/>
      <c r="I168" s="196"/>
      <c r="J168" s="40"/>
      <c r="K168" s="40"/>
      <c r="L168" s="43"/>
      <c r="M168" s="197"/>
      <c r="N168" s="198"/>
      <c r="O168" s="68"/>
      <c r="P168" s="68"/>
      <c r="Q168" s="68"/>
      <c r="R168" s="68"/>
      <c r="S168" s="68"/>
      <c r="T168" s="68"/>
      <c r="U168" s="69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21" t="s">
        <v>217</v>
      </c>
      <c r="AU168" s="21" t="s">
        <v>83</v>
      </c>
    </row>
    <row r="169" spans="1:65" s="2" customFormat="1" ht="11.25">
      <c r="A169" s="38"/>
      <c r="B169" s="39"/>
      <c r="C169" s="40"/>
      <c r="D169" s="199" t="s">
        <v>219</v>
      </c>
      <c r="E169" s="40"/>
      <c r="F169" s="200" t="s">
        <v>582</v>
      </c>
      <c r="G169" s="40"/>
      <c r="H169" s="40"/>
      <c r="I169" s="196"/>
      <c r="J169" s="40"/>
      <c r="K169" s="40"/>
      <c r="L169" s="43"/>
      <c r="M169" s="197"/>
      <c r="N169" s="198"/>
      <c r="O169" s="68"/>
      <c r="P169" s="68"/>
      <c r="Q169" s="68"/>
      <c r="R169" s="68"/>
      <c r="S169" s="68"/>
      <c r="T169" s="68"/>
      <c r="U169" s="69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21" t="s">
        <v>219</v>
      </c>
      <c r="AU169" s="21" t="s">
        <v>83</v>
      </c>
    </row>
    <row r="170" spans="1:65" s="12" customFormat="1" ht="20.85" customHeight="1">
      <c r="B170" s="166"/>
      <c r="C170" s="167"/>
      <c r="D170" s="168" t="s">
        <v>70</v>
      </c>
      <c r="E170" s="180" t="s">
        <v>648</v>
      </c>
      <c r="F170" s="180" t="s">
        <v>649</v>
      </c>
      <c r="G170" s="167"/>
      <c r="H170" s="167"/>
      <c r="I170" s="170"/>
      <c r="J170" s="181">
        <f>BK170</f>
        <v>0</v>
      </c>
      <c r="K170" s="167"/>
      <c r="L170" s="172"/>
      <c r="M170" s="173"/>
      <c r="N170" s="174"/>
      <c r="O170" s="174"/>
      <c r="P170" s="175">
        <f>SUM(P171:P176)</f>
        <v>0</v>
      </c>
      <c r="Q170" s="174"/>
      <c r="R170" s="175">
        <f>SUM(R171:R176)</f>
        <v>0</v>
      </c>
      <c r="S170" s="174"/>
      <c r="T170" s="175">
        <f>SUM(T171:T176)</f>
        <v>0</v>
      </c>
      <c r="U170" s="176"/>
      <c r="AR170" s="177" t="s">
        <v>76</v>
      </c>
      <c r="AT170" s="178" t="s">
        <v>70</v>
      </c>
      <c r="AU170" s="178" t="s">
        <v>80</v>
      </c>
      <c r="AY170" s="177" t="s">
        <v>208</v>
      </c>
      <c r="BK170" s="179">
        <f>SUM(BK171:BK176)</f>
        <v>0</v>
      </c>
    </row>
    <row r="171" spans="1:65" s="2" customFormat="1" ht="21.75" customHeight="1">
      <c r="A171" s="38"/>
      <c r="B171" s="39"/>
      <c r="C171" s="182" t="s">
        <v>8</v>
      </c>
      <c r="D171" s="182" t="s">
        <v>212</v>
      </c>
      <c r="E171" s="183" t="s">
        <v>651</v>
      </c>
      <c r="F171" s="184" t="s">
        <v>652</v>
      </c>
      <c r="G171" s="185" t="s">
        <v>548</v>
      </c>
      <c r="H171" s="186">
        <v>8.2799999999999994</v>
      </c>
      <c r="I171" s="187"/>
      <c r="J171" s="186">
        <f>ROUND(I171*H171,2)</f>
        <v>0</v>
      </c>
      <c r="K171" s="184" t="s">
        <v>215</v>
      </c>
      <c r="L171" s="43"/>
      <c r="M171" s="188" t="s">
        <v>18</v>
      </c>
      <c r="N171" s="189" t="s">
        <v>42</v>
      </c>
      <c r="O171" s="68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0">
        <f>S171*H171</f>
        <v>0</v>
      </c>
      <c r="U171" s="191" t="s">
        <v>18</v>
      </c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2" t="s">
        <v>89</v>
      </c>
      <c r="AT171" s="192" t="s">
        <v>212</v>
      </c>
      <c r="AU171" s="192" t="s">
        <v>83</v>
      </c>
      <c r="AY171" s="21" t="s">
        <v>208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1" t="s">
        <v>76</v>
      </c>
      <c r="BK171" s="193">
        <f>ROUND(I171*H171,2)</f>
        <v>0</v>
      </c>
      <c r="BL171" s="21" t="s">
        <v>89</v>
      </c>
      <c r="BM171" s="192" t="s">
        <v>2688</v>
      </c>
    </row>
    <row r="172" spans="1:65" s="2" customFormat="1" ht="29.25">
      <c r="A172" s="38"/>
      <c r="B172" s="39"/>
      <c r="C172" s="40"/>
      <c r="D172" s="194" t="s">
        <v>217</v>
      </c>
      <c r="E172" s="40"/>
      <c r="F172" s="195" t="s">
        <v>654</v>
      </c>
      <c r="G172" s="40"/>
      <c r="H172" s="40"/>
      <c r="I172" s="196"/>
      <c r="J172" s="40"/>
      <c r="K172" s="40"/>
      <c r="L172" s="43"/>
      <c r="M172" s="197"/>
      <c r="N172" s="198"/>
      <c r="O172" s="68"/>
      <c r="P172" s="68"/>
      <c r="Q172" s="68"/>
      <c r="R172" s="68"/>
      <c r="S172" s="68"/>
      <c r="T172" s="68"/>
      <c r="U172" s="69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21" t="s">
        <v>217</v>
      </c>
      <c r="AU172" s="21" t="s">
        <v>83</v>
      </c>
    </row>
    <row r="173" spans="1:65" s="2" customFormat="1" ht="11.25">
      <c r="A173" s="38"/>
      <c r="B173" s="39"/>
      <c r="C173" s="40"/>
      <c r="D173" s="199" t="s">
        <v>219</v>
      </c>
      <c r="E173" s="40"/>
      <c r="F173" s="200" t="s">
        <v>655</v>
      </c>
      <c r="G173" s="40"/>
      <c r="H173" s="40"/>
      <c r="I173" s="196"/>
      <c r="J173" s="40"/>
      <c r="K173" s="40"/>
      <c r="L173" s="43"/>
      <c r="M173" s="197"/>
      <c r="N173" s="198"/>
      <c r="O173" s="68"/>
      <c r="P173" s="68"/>
      <c r="Q173" s="68"/>
      <c r="R173" s="68"/>
      <c r="S173" s="68"/>
      <c r="T173" s="68"/>
      <c r="U173" s="69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21" t="s">
        <v>219</v>
      </c>
      <c r="AU173" s="21" t="s">
        <v>83</v>
      </c>
    </row>
    <row r="174" spans="1:65" s="2" customFormat="1" ht="24.2" customHeight="1">
      <c r="A174" s="38"/>
      <c r="B174" s="39"/>
      <c r="C174" s="182" t="s">
        <v>322</v>
      </c>
      <c r="D174" s="182" t="s">
        <v>212</v>
      </c>
      <c r="E174" s="183" t="s">
        <v>1663</v>
      </c>
      <c r="F174" s="184" t="s">
        <v>1664</v>
      </c>
      <c r="G174" s="185" t="s">
        <v>548</v>
      </c>
      <c r="H174" s="186">
        <v>8.2799999999999994</v>
      </c>
      <c r="I174" s="187"/>
      <c r="J174" s="186">
        <f>ROUND(I174*H174,2)</f>
        <v>0</v>
      </c>
      <c r="K174" s="184" t="s">
        <v>215</v>
      </c>
      <c r="L174" s="43"/>
      <c r="M174" s="188" t="s">
        <v>18</v>
      </c>
      <c r="N174" s="189" t="s">
        <v>42</v>
      </c>
      <c r="O174" s="68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0">
        <f>S174*H174</f>
        <v>0</v>
      </c>
      <c r="U174" s="191" t="s">
        <v>18</v>
      </c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2" t="s">
        <v>89</v>
      </c>
      <c r="AT174" s="192" t="s">
        <v>212</v>
      </c>
      <c r="AU174" s="192" t="s">
        <v>83</v>
      </c>
      <c r="AY174" s="21" t="s">
        <v>208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21" t="s">
        <v>76</v>
      </c>
      <c r="BK174" s="193">
        <f>ROUND(I174*H174,2)</f>
        <v>0</v>
      </c>
      <c r="BL174" s="21" t="s">
        <v>89</v>
      </c>
      <c r="BM174" s="192" t="s">
        <v>2689</v>
      </c>
    </row>
    <row r="175" spans="1:65" s="2" customFormat="1" ht="39">
      <c r="A175" s="38"/>
      <c r="B175" s="39"/>
      <c r="C175" s="40"/>
      <c r="D175" s="194" t="s">
        <v>217</v>
      </c>
      <c r="E175" s="40"/>
      <c r="F175" s="195" t="s">
        <v>1666</v>
      </c>
      <c r="G175" s="40"/>
      <c r="H175" s="40"/>
      <c r="I175" s="196"/>
      <c r="J175" s="40"/>
      <c r="K175" s="40"/>
      <c r="L175" s="43"/>
      <c r="M175" s="197"/>
      <c r="N175" s="198"/>
      <c r="O175" s="68"/>
      <c r="P175" s="68"/>
      <c r="Q175" s="68"/>
      <c r="R175" s="68"/>
      <c r="S175" s="68"/>
      <c r="T175" s="68"/>
      <c r="U175" s="69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21" t="s">
        <v>217</v>
      </c>
      <c r="AU175" s="21" t="s">
        <v>83</v>
      </c>
    </row>
    <row r="176" spans="1:65" s="2" customFormat="1" ht="11.25">
      <c r="A176" s="38"/>
      <c r="B176" s="39"/>
      <c r="C176" s="40"/>
      <c r="D176" s="199" t="s">
        <v>219</v>
      </c>
      <c r="E176" s="40"/>
      <c r="F176" s="200" t="s">
        <v>1667</v>
      </c>
      <c r="G176" s="40"/>
      <c r="H176" s="40"/>
      <c r="I176" s="196"/>
      <c r="J176" s="40"/>
      <c r="K176" s="40"/>
      <c r="L176" s="43"/>
      <c r="M176" s="197"/>
      <c r="N176" s="198"/>
      <c r="O176" s="68"/>
      <c r="P176" s="68"/>
      <c r="Q176" s="68"/>
      <c r="R176" s="68"/>
      <c r="S176" s="68"/>
      <c r="T176" s="68"/>
      <c r="U176" s="69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21" t="s">
        <v>219</v>
      </c>
      <c r="AU176" s="21" t="s">
        <v>83</v>
      </c>
    </row>
    <row r="177" spans="1:65" s="12" customFormat="1" ht="25.9" customHeight="1">
      <c r="B177" s="166"/>
      <c r="C177" s="167"/>
      <c r="D177" s="168" t="s">
        <v>70</v>
      </c>
      <c r="E177" s="169" t="s">
        <v>2690</v>
      </c>
      <c r="F177" s="169" t="s">
        <v>2691</v>
      </c>
      <c r="G177" s="167"/>
      <c r="H177" s="167"/>
      <c r="I177" s="170"/>
      <c r="J177" s="171">
        <f>BK177</f>
        <v>0</v>
      </c>
      <c r="K177" s="167"/>
      <c r="L177" s="172"/>
      <c r="M177" s="173"/>
      <c r="N177" s="174"/>
      <c r="O177" s="174"/>
      <c r="P177" s="175">
        <f>SUM(P178:P192)</f>
        <v>0</v>
      </c>
      <c r="Q177" s="174"/>
      <c r="R177" s="175">
        <f>SUM(R178:R192)</f>
        <v>0</v>
      </c>
      <c r="S177" s="174"/>
      <c r="T177" s="175">
        <f>SUM(T178:T192)</f>
        <v>0</v>
      </c>
      <c r="U177" s="176"/>
      <c r="AR177" s="177" t="s">
        <v>89</v>
      </c>
      <c r="AT177" s="178" t="s">
        <v>70</v>
      </c>
      <c r="AU177" s="178" t="s">
        <v>71</v>
      </c>
      <c r="AY177" s="177" t="s">
        <v>208</v>
      </c>
      <c r="BK177" s="179">
        <f>SUM(BK178:BK192)</f>
        <v>0</v>
      </c>
    </row>
    <row r="178" spans="1:65" s="2" customFormat="1" ht="16.5" customHeight="1">
      <c r="A178" s="38"/>
      <c r="B178" s="39"/>
      <c r="C178" s="182" t="s">
        <v>328</v>
      </c>
      <c r="D178" s="182" t="s">
        <v>212</v>
      </c>
      <c r="E178" s="183" t="s">
        <v>2692</v>
      </c>
      <c r="F178" s="184" t="s">
        <v>2693</v>
      </c>
      <c r="G178" s="185" t="s">
        <v>2694</v>
      </c>
      <c r="H178" s="186">
        <v>5</v>
      </c>
      <c r="I178" s="187"/>
      <c r="J178" s="186">
        <f>ROUND(I178*H178,2)</f>
        <v>0</v>
      </c>
      <c r="K178" s="184" t="s">
        <v>215</v>
      </c>
      <c r="L178" s="43"/>
      <c r="M178" s="188" t="s">
        <v>18</v>
      </c>
      <c r="N178" s="189" t="s">
        <v>42</v>
      </c>
      <c r="O178" s="68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0">
        <f>S178*H178</f>
        <v>0</v>
      </c>
      <c r="U178" s="191" t="s">
        <v>18</v>
      </c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2" t="s">
        <v>2695</v>
      </c>
      <c r="AT178" s="192" t="s">
        <v>212</v>
      </c>
      <c r="AU178" s="192" t="s">
        <v>76</v>
      </c>
      <c r="AY178" s="21" t="s">
        <v>208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21" t="s">
        <v>76</v>
      </c>
      <c r="BK178" s="193">
        <f>ROUND(I178*H178,2)</f>
        <v>0</v>
      </c>
      <c r="BL178" s="21" t="s">
        <v>2695</v>
      </c>
      <c r="BM178" s="192" t="s">
        <v>2696</v>
      </c>
    </row>
    <row r="179" spans="1:65" s="2" customFormat="1" ht="19.5">
      <c r="A179" s="38"/>
      <c r="B179" s="39"/>
      <c r="C179" s="40"/>
      <c r="D179" s="194" t="s">
        <v>217</v>
      </c>
      <c r="E179" s="40"/>
      <c r="F179" s="195" t="s">
        <v>2697</v>
      </c>
      <c r="G179" s="40"/>
      <c r="H179" s="40"/>
      <c r="I179" s="196"/>
      <c r="J179" s="40"/>
      <c r="K179" s="40"/>
      <c r="L179" s="43"/>
      <c r="M179" s="197"/>
      <c r="N179" s="198"/>
      <c r="O179" s="68"/>
      <c r="P179" s="68"/>
      <c r="Q179" s="68"/>
      <c r="R179" s="68"/>
      <c r="S179" s="68"/>
      <c r="T179" s="68"/>
      <c r="U179" s="69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21" t="s">
        <v>217</v>
      </c>
      <c r="AU179" s="21" t="s">
        <v>76</v>
      </c>
    </row>
    <row r="180" spans="1:65" s="2" customFormat="1" ht="11.25">
      <c r="A180" s="38"/>
      <c r="B180" s="39"/>
      <c r="C180" s="40"/>
      <c r="D180" s="199" t="s">
        <v>219</v>
      </c>
      <c r="E180" s="40"/>
      <c r="F180" s="200" t="s">
        <v>2698</v>
      </c>
      <c r="G180" s="40"/>
      <c r="H180" s="40"/>
      <c r="I180" s="196"/>
      <c r="J180" s="40"/>
      <c r="K180" s="40"/>
      <c r="L180" s="43"/>
      <c r="M180" s="197"/>
      <c r="N180" s="198"/>
      <c r="O180" s="68"/>
      <c r="P180" s="68"/>
      <c r="Q180" s="68"/>
      <c r="R180" s="68"/>
      <c r="S180" s="68"/>
      <c r="T180" s="68"/>
      <c r="U180" s="69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21" t="s">
        <v>219</v>
      </c>
      <c r="AU180" s="21" t="s">
        <v>76</v>
      </c>
    </row>
    <row r="181" spans="1:65" s="13" customFormat="1" ht="11.25">
      <c r="B181" s="201"/>
      <c r="C181" s="202"/>
      <c r="D181" s="194" t="s">
        <v>221</v>
      </c>
      <c r="E181" s="203" t="s">
        <v>18</v>
      </c>
      <c r="F181" s="204" t="s">
        <v>2699</v>
      </c>
      <c r="G181" s="202"/>
      <c r="H181" s="203" t="s">
        <v>18</v>
      </c>
      <c r="I181" s="205"/>
      <c r="J181" s="202"/>
      <c r="K181" s="202"/>
      <c r="L181" s="206"/>
      <c r="M181" s="207"/>
      <c r="N181" s="208"/>
      <c r="O181" s="208"/>
      <c r="P181" s="208"/>
      <c r="Q181" s="208"/>
      <c r="R181" s="208"/>
      <c r="S181" s="208"/>
      <c r="T181" s="208"/>
      <c r="U181" s="209"/>
      <c r="AT181" s="210" t="s">
        <v>221</v>
      </c>
      <c r="AU181" s="210" t="s">
        <v>76</v>
      </c>
      <c r="AV181" s="13" t="s">
        <v>76</v>
      </c>
      <c r="AW181" s="13" t="s">
        <v>33</v>
      </c>
      <c r="AX181" s="13" t="s">
        <v>71</v>
      </c>
      <c r="AY181" s="210" t="s">
        <v>208</v>
      </c>
    </row>
    <row r="182" spans="1:65" s="14" customFormat="1" ht="11.25">
      <c r="B182" s="211"/>
      <c r="C182" s="212"/>
      <c r="D182" s="194" t="s">
        <v>221</v>
      </c>
      <c r="E182" s="213" t="s">
        <v>18</v>
      </c>
      <c r="F182" s="214" t="s">
        <v>94</v>
      </c>
      <c r="G182" s="212"/>
      <c r="H182" s="215">
        <v>5</v>
      </c>
      <c r="I182" s="216"/>
      <c r="J182" s="212"/>
      <c r="K182" s="212"/>
      <c r="L182" s="217"/>
      <c r="M182" s="218"/>
      <c r="N182" s="219"/>
      <c r="O182" s="219"/>
      <c r="P182" s="219"/>
      <c r="Q182" s="219"/>
      <c r="R182" s="219"/>
      <c r="S182" s="219"/>
      <c r="T182" s="219"/>
      <c r="U182" s="220"/>
      <c r="AT182" s="221" t="s">
        <v>221</v>
      </c>
      <c r="AU182" s="221" t="s">
        <v>76</v>
      </c>
      <c r="AV182" s="14" t="s">
        <v>80</v>
      </c>
      <c r="AW182" s="14" t="s">
        <v>33</v>
      </c>
      <c r="AX182" s="14" t="s">
        <v>76</v>
      </c>
      <c r="AY182" s="221" t="s">
        <v>208</v>
      </c>
    </row>
    <row r="183" spans="1:65" s="2" customFormat="1" ht="16.5" customHeight="1">
      <c r="A183" s="38"/>
      <c r="B183" s="39"/>
      <c r="C183" s="182" t="s">
        <v>335</v>
      </c>
      <c r="D183" s="182" t="s">
        <v>212</v>
      </c>
      <c r="E183" s="183" t="s">
        <v>2700</v>
      </c>
      <c r="F183" s="184" t="s">
        <v>2701</v>
      </c>
      <c r="G183" s="185" t="s">
        <v>2694</v>
      </c>
      <c r="H183" s="186">
        <v>10</v>
      </c>
      <c r="I183" s="187"/>
      <c r="J183" s="186">
        <f>ROUND(I183*H183,2)</f>
        <v>0</v>
      </c>
      <c r="K183" s="184" t="s">
        <v>215</v>
      </c>
      <c r="L183" s="43"/>
      <c r="M183" s="188" t="s">
        <v>18</v>
      </c>
      <c r="N183" s="189" t="s">
        <v>42</v>
      </c>
      <c r="O183" s="68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0">
        <f>S183*H183</f>
        <v>0</v>
      </c>
      <c r="U183" s="191" t="s">
        <v>18</v>
      </c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2" t="s">
        <v>2695</v>
      </c>
      <c r="AT183" s="192" t="s">
        <v>212</v>
      </c>
      <c r="AU183" s="192" t="s">
        <v>76</v>
      </c>
      <c r="AY183" s="21" t="s">
        <v>208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1" t="s">
        <v>76</v>
      </c>
      <c r="BK183" s="193">
        <f>ROUND(I183*H183,2)</f>
        <v>0</v>
      </c>
      <c r="BL183" s="21" t="s">
        <v>2695</v>
      </c>
      <c r="BM183" s="192" t="s">
        <v>2702</v>
      </c>
    </row>
    <row r="184" spans="1:65" s="2" customFormat="1" ht="19.5">
      <c r="A184" s="38"/>
      <c r="B184" s="39"/>
      <c r="C184" s="40"/>
      <c r="D184" s="194" t="s">
        <v>217</v>
      </c>
      <c r="E184" s="40"/>
      <c r="F184" s="195" t="s">
        <v>2703</v>
      </c>
      <c r="G184" s="40"/>
      <c r="H184" s="40"/>
      <c r="I184" s="196"/>
      <c r="J184" s="40"/>
      <c r="K184" s="40"/>
      <c r="L184" s="43"/>
      <c r="M184" s="197"/>
      <c r="N184" s="198"/>
      <c r="O184" s="68"/>
      <c r="P184" s="68"/>
      <c r="Q184" s="68"/>
      <c r="R184" s="68"/>
      <c r="S184" s="68"/>
      <c r="T184" s="68"/>
      <c r="U184" s="69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21" t="s">
        <v>217</v>
      </c>
      <c r="AU184" s="21" t="s">
        <v>76</v>
      </c>
    </row>
    <row r="185" spans="1:65" s="2" customFormat="1" ht="11.25">
      <c r="A185" s="38"/>
      <c r="B185" s="39"/>
      <c r="C185" s="40"/>
      <c r="D185" s="199" t="s">
        <v>219</v>
      </c>
      <c r="E185" s="40"/>
      <c r="F185" s="200" t="s">
        <v>2704</v>
      </c>
      <c r="G185" s="40"/>
      <c r="H185" s="40"/>
      <c r="I185" s="196"/>
      <c r="J185" s="40"/>
      <c r="K185" s="40"/>
      <c r="L185" s="43"/>
      <c r="M185" s="197"/>
      <c r="N185" s="198"/>
      <c r="O185" s="68"/>
      <c r="P185" s="68"/>
      <c r="Q185" s="68"/>
      <c r="R185" s="68"/>
      <c r="S185" s="68"/>
      <c r="T185" s="68"/>
      <c r="U185" s="69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21" t="s">
        <v>219</v>
      </c>
      <c r="AU185" s="21" t="s">
        <v>76</v>
      </c>
    </row>
    <row r="186" spans="1:65" s="13" customFormat="1" ht="11.25">
      <c r="B186" s="201"/>
      <c r="C186" s="202"/>
      <c r="D186" s="194" t="s">
        <v>221</v>
      </c>
      <c r="E186" s="203" t="s">
        <v>18</v>
      </c>
      <c r="F186" s="204" t="s">
        <v>2699</v>
      </c>
      <c r="G186" s="202"/>
      <c r="H186" s="203" t="s">
        <v>18</v>
      </c>
      <c r="I186" s="205"/>
      <c r="J186" s="202"/>
      <c r="K186" s="202"/>
      <c r="L186" s="206"/>
      <c r="M186" s="207"/>
      <c r="N186" s="208"/>
      <c r="O186" s="208"/>
      <c r="P186" s="208"/>
      <c r="Q186" s="208"/>
      <c r="R186" s="208"/>
      <c r="S186" s="208"/>
      <c r="T186" s="208"/>
      <c r="U186" s="209"/>
      <c r="AT186" s="210" t="s">
        <v>221</v>
      </c>
      <c r="AU186" s="210" t="s">
        <v>76</v>
      </c>
      <c r="AV186" s="13" t="s">
        <v>76</v>
      </c>
      <c r="AW186" s="13" t="s">
        <v>33</v>
      </c>
      <c r="AX186" s="13" t="s">
        <v>71</v>
      </c>
      <c r="AY186" s="210" t="s">
        <v>208</v>
      </c>
    </row>
    <row r="187" spans="1:65" s="14" customFormat="1" ht="11.25">
      <c r="B187" s="211"/>
      <c r="C187" s="212"/>
      <c r="D187" s="194" t="s">
        <v>221</v>
      </c>
      <c r="E187" s="213" t="s">
        <v>18</v>
      </c>
      <c r="F187" s="214" t="s">
        <v>301</v>
      </c>
      <c r="G187" s="212"/>
      <c r="H187" s="215">
        <v>10</v>
      </c>
      <c r="I187" s="216"/>
      <c r="J187" s="212"/>
      <c r="K187" s="212"/>
      <c r="L187" s="217"/>
      <c r="M187" s="218"/>
      <c r="N187" s="219"/>
      <c r="O187" s="219"/>
      <c r="P187" s="219"/>
      <c r="Q187" s="219"/>
      <c r="R187" s="219"/>
      <c r="S187" s="219"/>
      <c r="T187" s="219"/>
      <c r="U187" s="220"/>
      <c r="AT187" s="221" t="s">
        <v>221</v>
      </c>
      <c r="AU187" s="221" t="s">
        <v>76</v>
      </c>
      <c r="AV187" s="14" t="s">
        <v>80</v>
      </c>
      <c r="AW187" s="14" t="s">
        <v>33</v>
      </c>
      <c r="AX187" s="14" t="s">
        <v>76</v>
      </c>
      <c r="AY187" s="221" t="s">
        <v>208</v>
      </c>
    </row>
    <row r="188" spans="1:65" s="2" customFormat="1" ht="16.5" customHeight="1">
      <c r="A188" s="38"/>
      <c r="B188" s="39"/>
      <c r="C188" s="182" t="s">
        <v>343</v>
      </c>
      <c r="D188" s="182" t="s">
        <v>212</v>
      </c>
      <c r="E188" s="183" t="s">
        <v>2705</v>
      </c>
      <c r="F188" s="184" t="s">
        <v>2706</v>
      </c>
      <c r="G188" s="185" t="s">
        <v>2694</v>
      </c>
      <c r="H188" s="186">
        <v>20</v>
      </c>
      <c r="I188" s="187"/>
      <c r="J188" s="186">
        <f>ROUND(I188*H188,2)</f>
        <v>0</v>
      </c>
      <c r="K188" s="184" t="s">
        <v>215</v>
      </c>
      <c r="L188" s="43"/>
      <c r="M188" s="188" t="s">
        <v>18</v>
      </c>
      <c r="N188" s="189" t="s">
        <v>42</v>
      </c>
      <c r="O188" s="68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0">
        <f>S188*H188</f>
        <v>0</v>
      </c>
      <c r="U188" s="191" t="s">
        <v>18</v>
      </c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2" t="s">
        <v>2695</v>
      </c>
      <c r="AT188" s="192" t="s">
        <v>212</v>
      </c>
      <c r="AU188" s="192" t="s">
        <v>76</v>
      </c>
      <c r="AY188" s="21" t="s">
        <v>208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21" t="s">
        <v>76</v>
      </c>
      <c r="BK188" s="193">
        <f>ROUND(I188*H188,2)</f>
        <v>0</v>
      </c>
      <c r="BL188" s="21" t="s">
        <v>2695</v>
      </c>
      <c r="BM188" s="192" t="s">
        <v>2707</v>
      </c>
    </row>
    <row r="189" spans="1:65" s="2" customFormat="1" ht="19.5">
      <c r="A189" s="38"/>
      <c r="B189" s="39"/>
      <c r="C189" s="40"/>
      <c r="D189" s="194" t="s">
        <v>217</v>
      </c>
      <c r="E189" s="40"/>
      <c r="F189" s="195" t="s">
        <v>2708</v>
      </c>
      <c r="G189" s="40"/>
      <c r="H189" s="40"/>
      <c r="I189" s="196"/>
      <c r="J189" s="40"/>
      <c r="K189" s="40"/>
      <c r="L189" s="43"/>
      <c r="M189" s="197"/>
      <c r="N189" s="198"/>
      <c r="O189" s="68"/>
      <c r="P189" s="68"/>
      <c r="Q189" s="68"/>
      <c r="R189" s="68"/>
      <c r="S189" s="68"/>
      <c r="T189" s="68"/>
      <c r="U189" s="69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21" t="s">
        <v>217</v>
      </c>
      <c r="AU189" s="21" t="s">
        <v>76</v>
      </c>
    </row>
    <row r="190" spans="1:65" s="2" customFormat="1" ht="11.25">
      <c r="A190" s="38"/>
      <c r="B190" s="39"/>
      <c r="C190" s="40"/>
      <c r="D190" s="199" t="s">
        <v>219</v>
      </c>
      <c r="E190" s="40"/>
      <c r="F190" s="200" t="s">
        <v>2709</v>
      </c>
      <c r="G190" s="40"/>
      <c r="H190" s="40"/>
      <c r="I190" s="196"/>
      <c r="J190" s="40"/>
      <c r="K190" s="40"/>
      <c r="L190" s="43"/>
      <c r="M190" s="197"/>
      <c r="N190" s="198"/>
      <c r="O190" s="68"/>
      <c r="P190" s="68"/>
      <c r="Q190" s="68"/>
      <c r="R190" s="68"/>
      <c r="S190" s="68"/>
      <c r="T190" s="68"/>
      <c r="U190" s="69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21" t="s">
        <v>219</v>
      </c>
      <c r="AU190" s="21" t="s">
        <v>76</v>
      </c>
    </row>
    <row r="191" spans="1:65" s="13" customFormat="1" ht="11.25">
      <c r="B191" s="201"/>
      <c r="C191" s="202"/>
      <c r="D191" s="194" t="s">
        <v>221</v>
      </c>
      <c r="E191" s="203" t="s">
        <v>18</v>
      </c>
      <c r="F191" s="204" t="s">
        <v>2699</v>
      </c>
      <c r="G191" s="202"/>
      <c r="H191" s="203" t="s">
        <v>18</v>
      </c>
      <c r="I191" s="205"/>
      <c r="J191" s="202"/>
      <c r="K191" s="202"/>
      <c r="L191" s="206"/>
      <c r="M191" s="207"/>
      <c r="N191" s="208"/>
      <c r="O191" s="208"/>
      <c r="P191" s="208"/>
      <c r="Q191" s="208"/>
      <c r="R191" s="208"/>
      <c r="S191" s="208"/>
      <c r="T191" s="208"/>
      <c r="U191" s="209"/>
      <c r="AT191" s="210" t="s">
        <v>221</v>
      </c>
      <c r="AU191" s="210" t="s">
        <v>76</v>
      </c>
      <c r="AV191" s="13" t="s">
        <v>76</v>
      </c>
      <c r="AW191" s="13" t="s">
        <v>33</v>
      </c>
      <c r="AX191" s="13" t="s">
        <v>71</v>
      </c>
      <c r="AY191" s="210" t="s">
        <v>208</v>
      </c>
    </row>
    <row r="192" spans="1:65" s="14" customFormat="1" ht="11.25">
      <c r="B192" s="211"/>
      <c r="C192" s="212"/>
      <c r="D192" s="194" t="s">
        <v>221</v>
      </c>
      <c r="E192" s="213" t="s">
        <v>18</v>
      </c>
      <c r="F192" s="214" t="s">
        <v>390</v>
      </c>
      <c r="G192" s="212"/>
      <c r="H192" s="215">
        <v>20</v>
      </c>
      <c r="I192" s="216"/>
      <c r="J192" s="212"/>
      <c r="K192" s="212"/>
      <c r="L192" s="217"/>
      <c r="M192" s="262"/>
      <c r="N192" s="263"/>
      <c r="O192" s="263"/>
      <c r="P192" s="263"/>
      <c r="Q192" s="263"/>
      <c r="R192" s="263"/>
      <c r="S192" s="263"/>
      <c r="T192" s="263"/>
      <c r="U192" s="264"/>
      <c r="AT192" s="221" t="s">
        <v>221</v>
      </c>
      <c r="AU192" s="221" t="s">
        <v>76</v>
      </c>
      <c r="AV192" s="14" t="s">
        <v>80</v>
      </c>
      <c r="AW192" s="14" t="s">
        <v>33</v>
      </c>
      <c r="AX192" s="14" t="s">
        <v>76</v>
      </c>
      <c r="AY192" s="221" t="s">
        <v>208</v>
      </c>
    </row>
    <row r="193" spans="1:31" s="2" customFormat="1" ht="6.95" customHeight="1">
      <c r="A193" s="38"/>
      <c r="B193" s="51"/>
      <c r="C193" s="52"/>
      <c r="D193" s="52"/>
      <c r="E193" s="52"/>
      <c r="F193" s="52"/>
      <c r="G193" s="52"/>
      <c r="H193" s="52"/>
      <c r="I193" s="52"/>
      <c r="J193" s="52"/>
      <c r="K193" s="52"/>
      <c r="L193" s="43"/>
      <c r="M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</sheetData>
  <sheetProtection algorithmName="SHA-512" hashValue="SbpUu1HZXf1vl9sZkin/cCITEsalavS2ly2ZRA/hh2muEJ3aC5/xQeUaOHMbyQ31GlAbDi8c7gqbQz+4wFhmPg==" saltValue="OksVolJdRjC89mRKQx1fifAUw0r31bwQ7+M0Eeioh60cB5HQdbSxvWrqJsG5g6BXNKPuzkZudGK/wPF8rC0J1w==" spinCount="100000" sheet="1" objects="1" scenarios="1" formatColumns="0" formatRows="0" autoFilter="0"/>
  <autoFilter ref="C94:K192" xr:uid="{00000000-0009-0000-0000-000003000000}"/>
  <mergeCells count="12">
    <mergeCell ref="E87:H87"/>
    <mergeCell ref="L2:V2"/>
    <mergeCell ref="E50:H50"/>
    <mergeCell ref="E52:H52"/>
    <mergeCell ref="E54:H54"/>
    <mergeCell ref="E83:H83"/>
    <mergeCell ref="E85:H85"/>
    <mergeCell ref="E7:H7"/>
    <mergeCell ref="E9:H9"/>
    <mergeCell ref="E11:H11"/>
    <mergeCell ref="E20:H20"/>
    <mergeCell ref="E29:H29"/>
  </mergeCells>
  <hyperlinks>
    <hyperlink ref="F101" r:id="rId1" xr:uid="{00000000-0004-0000-0300-000000000000}"/>
    <hyperlink ref="F105" r:id="rId2" xr:uid="{00000000-0004-0000-0300-000001000000}"/>
    <hyperlink ref="F111" r:id="rId3" xr:uid="{00000000-0004-0000-0300-000002000000}"/>
    <hyperlink ref="F141" r:id="rId4" xr:uid="{00000000-0004-0000-0300-000003000000}"/>
    <hyperlink ref="F145" r:id="rId5" xr:uid="{00000000-0004-0000-0300-000004000000}"/>
    <hyperlink ref="F151" r:id="rId6" xr:uid="{00000000-0004-0000-0300-000005000000}"/>
    <hyperlink ref="F156" r:id="rId7" xr:uid="{00000000-0004-0000-0300-000006000000}"/>
    <hyperlink ref="F159" r:id="rId8" xr:uid="{00000000-0004-0000-0300-000007000000}"/>
    <hyperlink ref="F162" r:id="rId9" xr:uid="{00000000-0004-0000-0300-000008000000}"/>
    <hyperlink ref="F165" r:id="rId10" xr:uid="{00000000-0004-0000-0300-000009000000}"/>
    <hyperlink ref="F169" r:id="rId11" xr:uid="{00000000-0004-0000-0300-00000A000000}"/>
    <hyperlink ref="F173" r:id="rId12" xr:uid="{00000000-0004-0000-0300-00000B000000}"/>
    <hyperlink ref="F176" r:id="rId13" xr:uid="{00000000-0004-0000-0300-00000C000000}"/>
    <hyperlink ref="F180" r:id="rId14" xr:uid="{00000000-0004-0000-0300-00000D000000}"/>
    <hyperlink ref="F185" r:id="rId15" xr:uid="{00000000-0004-0000-0300-00000E000000}"/>
    <hyperlink ref="F190" r:id="rId16" xr:uid="{00000000-0004-0000-0300-00000F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59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1" width="14.16406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AT2" s="21" t="s">
        <v>93</v>
      </c>
      <c r="AZ2" s="112" t="s">
        <v>2710</v>
      </c>
      <c r="BA2" s="112" t="s">
        <v>2711</v>
      </c>
      <c r="BB2" s="112" t="s">
        <v>129</v>
      </c>
      <c r="BC2" s="112" t="s">
        <v>2712</v>
      </c>
      <c r="BD2" s="112" t="s">
        <v>83</v>
      </c>
    </row>
    <row r="3" spans="1:56" s="1" customFormat="1" ht="6.95" customHeight="1"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24"/>
      <c r="AT3" s="21" t="s">
        <v>80</v>
      </c>
      <c r="AZ3" s="112" t="s">
        <v>2713</v>
      </c>
      <c r="BA3" s="112" t="s">
        <v>2714</v>
      </c>
      <c r="BB3" s="112" t="s">
        <v>129</v>
      </c>
      <c r="BC3" s="112" t="s">
        <v>2715</v>
      </c>
      <c r="BD3" s="112" t="s">
        <v>83</v>
      </c>
    </row>
    <row r="4" spans="1:56" s="1" customFormat="1" ht="24.95" customHeight="1">
      <c r="B4" s="24"/>
      <c r="D4" s="115" t="s">
        <v>134</v>
      </c>
      <c r="L4" s="24"/>
      <c r="M4" s="116" t="s">
        <v>10</v>
      </c>
      <c r="AT4" s="21" t="s">
        <v>4</v>
      </c>
      <c r="AZ4" s="112" t="s">
        <v>2716</v>
      </c>
      <c r="BA4" s="112" t="s">
        <v>2717</v>
      </c>
      <c r="BB4" s="112" t="s">
        <v>157</v>
      </c>
      <c r="BC4" s="112" t="s">
        <v>2718</v>
      </c>
      <c r="BD4" s="112" t="s">
        <v>83</v>
      </c>
    </row>
    <row r="5" spans="1:56" s="1" customFormat="1" ht="6.95" customHeight="1">
      <c r="B5" s="24"/>
      <c r="L5" s="24"/>
      <c r="AZ5" s="112" t="s">
        <v>2719</v>
      </c>
      <c r="BA5" s="112" t="s">
        <v>2720</v>
      </c>
      <c r="BB5" s="112" t="s">
        <v>157</v>
      </c>
      <c r="BC5" s="112" t="s">
        <v>2721</v>
      </c>
      <c r="BD5" s="112" t="s">
        <v>83</v>
      </c>
    </row>
    <row r="6" spans="1:56" s="1" customFormat="1" ht="12" customHeight="1">
      <c r="B6" s="24"/>
      <c r="D6" s="117" t="s">
        <v>15</v>
      </c>
      <c r="L6" s="24"/>
      <c r="AZ6" s="112" t="s">
        <v>2722</v>
      </c>
      <c r="BA6" s="112" t="s">
        <v>2723</v>
      </c>
      <c r="BB6" s="112" t="s">
        <v>157</v>
      </c>
      <c r="BC6" s="112" t="s">
        <v>2724</v>
      </c>
      <c r="BD6" s="112" t="s">
        <v>83</v>
      </c>
    </row>
    <row r="7" spans="1:56" s="1" customFormat="1" ht="16.5" customHeight="1">
      <c r="B7" s="24"/>
      <c r="E7" s="423" t="str">
        <f>'Rekapitulace stavby'!K6</f>
        <v>Rekonstrukce rehabilitace v 1.PP budovy B v HNSP v Bílině</v>
      </c>
      <c r="F7" s="424"/>
      <c r="G7" s="424"/>
      <c r="H7" s="424"/>
      <c r="L7" s="24"/>
      <c r="AZ7" s="112" t="s">
        <v>2725</v>
      </c>
      <c r="BA7" s="112" t="s">
        <v>2726</v>
      </c>
      <c r="BB7" s="112" t="s">
        <v>157</v>
      </c>
      <c r="BC7" s="112" t="s">
        <v>2718</v>
      </c>
      <c r="BD7" s="112" t="s">
        <v>83</v>
      </c>
    </row>
    <row r="8" spans="1:56" s="1" customFormat="1" ht="12" customHeight="1">
      <c r="B8" s="24"/>
      <c r="D8" s="117" t="s">
        <v>147</v>
      </c>
      <c r="L8" s="24"/>
    </row>
    <row r="9" spans="1:56" s="2" customFormat="1" ht="16.5" customHeight="1">
      <c r="A9" s="38"/>
      <c r="B9" s="43"/>
      <c r="C9" s="38"/>
      <c r="D9" s="38"/>
      <c r="E9" s="423" t="s">
        <v>2727</v>
      </c>
      <c r="F9" s="426"/>
      <c r="G9" s="426"/>
      <c r="H9" s="426"/>
      <c r="I9" s="38"/>
      <c r="J9" s="38"/>
      <c r="K9" s="38"/>
      <c r="L9" s="11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56" s="2" customFormat="1" ht="12" customHeight="1">
      <c r="A10" s="38"/>
      <c r="B10" s="43"/>
      <c r="C10" s="38"/>
      <c r="D10" s="117" t="s">
        <v>2649</v>
      </c>
      <c r="E10" s="38"/>
      <c r="F10" s="38"/>
      <c r="G10" s="38"/>
      <c r="H10" s="38"/>
      <c r="I10" s="38"/>
      <c r="J10" s="38"/>
      <c r="K10" s="38"/>
      <c r="L10" s="11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56" s="2" customFormat="1" ht="16.5" customHeight="1">
      <c r="A11" s="38"/>
      <c r="B11" s="43"/>
      <c r="C11" s="38"/>
      <c r="D11" s="38"/>
      <c r="E11" s="425" t="s">
        <v>2728</v>
      </c>
      <c r="F11" s="426"/>
      <c r="G11" s="426"/>
      <c r="H11" s="426"/>
      <c r="I11" s="38"/>
      <c r="J11" s="38"/>
      <c r="K11" s="38"/>
      <c r="L11" s="11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56" s="2" customFormat="1" ht="11.25">
      <c r="A12" s="38"/>
      <c r="B12" s="43"/>
      <c r="C12" s="38"/>
      <c r="D12" s="38"/>
      <c r="E12" s="38"/>
      <c r="F12" s="38"/>
      <c r="G12" s="38"/>
      <c r="H12" s="38"/>
      <c r="I12" s="38"/>
      <c r="J12" s="38"/>
      <c r="K12" s="38"/>
      <c r="L12" s="11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56" s="2" customFormat="1" ht="12" customHeight="1">
      <c r="A13" s="38"/>
      <c r="B13" s="43"/>
      <c r="C13" s="38"/>
      <c r="D13" s="117" t="s">
        <v>17</v>
      </c>
      <c r="E13" s="38"/>
      <c r="F13" s="107" t="s">
        <v>18</v>
      </c>
      <c r="G13" s="38"/>
      <c r="H13" s="38"/>
      <c r="I13" s="117" t="s">
        <v>19</v>
      </c>
      <c r="J13" s="107" t="s">
        <v>18</v>
      </c>
      <c r="K13" s="38"/>
      <c r="L13" s="11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56" s="2" customFormat="1" ht="12" customHeight="1">
      <c r="A14" s="38"/>
      <c r="B14" s="43"/>
      <c r="C14" s="38"/>
      <c r="D14" s="117" t="s">
        <v>20</v>
      </c>
      <c r="E14" s="38"/>
      <c r="F14" s="107" t="s">
        <v>21</v>
      </c>
      <c r="G14" s="38"/>
      <c r="H14" s="38"/>
      <c r="I14" s="117" t="s">
        <v>22</v>
      </c>
      <c r="J14" s="119" t="str">
        <f>'Rekapitulace stavby'!AN8</f>
        <v>14. 12. 2025</v>
      </c>
      <c r="K14" s="38"/>
      <c r="L14" s="11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56" s="2" customFormat="1" ht="10.9" customHeight="1">
      <c r="A15" s="38"/>
      <c r="B15" s="43"/>
      <c r="C15" s="38"/>
      <c r="D15" s="38"/>
      <c r="E15" s="38"/>
      <c r="F15" s="38"/>
      <c r="G15" s="38"/>
      <c r="H15" s="38"/>
      <c r="I15" s="38"/>
      <c r="J15" s="38"/>
      <c r="K15" s="38"/>
      <c r="L15" s="11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56" s="2" customFormat="1" ht="12" customHeight="1">
      <c r="A16" s="38"/>
      <c r="B16" s="43"/>
      <c r="C16" s="38"/>
      <c r="D16" s="117" t="s">
        <v>24</v>
      </c>
      <c r="E16" s="38"/>
      <c r="F16" s="38"/>
      <c r="G16" s="38"/>
      <c r="H16" s="38"/>
      <c r="I16" s="117" t="s">
        <v>25</v>
      </c>
      <c r="J16" s="107" t="s">
        <v>26</v>
      </c>
      <c r="K16" s="38"/>
      <c r="L16" s="11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s="2" customFormat="1" ht="18" customHeight="1">
      <c r="A17" s="38"/>
      <c r="B17" s="43"/>
      <c r="C17" s="38"/>
      <c r="D17" s="38"/>
      <c r="E17" s="107" t="s">
        <v>27</v>
      </c>
      <c r="F17" s="38"/>
      <c r="G17" s="38"/>
      <c r="H17" s="38"/>
      <c r="I17" s="117" t="s">
        <v>28</v>
      </c>
      <c r="J17" s="107" t="s">
        <v>29</v>
      </c>
      <c r="K17" s="38"/>
      <c r="L17" s="11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s="2" customFormat="1" ht="6.95" customHeight="1">
      <c r="A18" s="38"/>
      <c r="B18" s="43"/>
      <c r="C18" s="38"/>
      <c r="D18" s="38"/>
      <c r="E18" s="38"/>
      <c r="F18" s="38"/>
      <c r="G18" s="38"/>
      <c r="H18" s="38"/>
      <c r="I18" s="38"/>
      <c r="J18" s="38"/>
      <c r="K18" s="38"/>
      <c r="L18" s="11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s="2" customFormat="1" ht="12" customHeight="1">
      <c r="A19" s="38"/>
      <c r="B19" s="43"/>
      <c r="C19" s="38"/>
      <c r="D19" s="117" t="s">
        <v>30</v>
      </c>
      <c r="E19" s="38"/>
      <c r="F19" s="38"/>
      <c r="G19" s="38"/>
      <c r="H19" s="38"/>
      <c r="I19" s="117" t="s">
        <v>25</v>
      </c>
      <c r="J19" s="34" t="str">
        <f>'Rekapitulace stavby'!AN13</f>
        <v>Vyplň údaj</v>
      </c>
      <c r="K19" s="38"/>
      <c r="L19" s="11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s="2" customFormat="1" ht="18" customHeight="1">
      <c r="A20" s="38"/>
      <c r="B20" s="43"/>
      <c r="C20" s="38"/>
      <c r="D20" s="38"/>
      <c r="E20" s="427" t="str">
        <f>'Rekapitulace stavby'!E14</f>
        <v>Vyplň údaj</v>
      </c>
      <c r="F20" s="428"/>
      <c r="G20" s="428"/>
      <c r="H20" s="428"/>
      <c r="I20" s="117" t="s">
        <v>28</v>
      </c>
      <c r="J20" s="34" t="str">
        <f>'Rekapitulace stavby'!AN14</f>
        <v>Vyplň údaj</v>
      </c>
      <c r="K20" s="38"/>
      <c r="L20" s="11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s="2" customFormat="1" ht="6.95" customHeight="1">
      <c r="A21" s="38"/>
      <c r="B21" s="43"/>
      <c r="C21" s="38"/>
      <c r="D21" s="38"/>
      <c r="E21" s="38"/>
      <c r="F21" s="38"/>
      <c r="G21" s="38"/>
      <c r="H21" s="38"/>
      <c r="I21" s="38"/>
      <c r="J21" s="38"/>
      <c r="K21" s="38"/>
      <c r="L21" s="11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s="2" customFormat="1" ht="12" customHeight="1">
      <c r="A22" s="38"/>
      <c r="B22" s="43"/>
      <c r="C22" s="38"/>
      <c r="D22" s="117" t="s">
        <v>32</v>
      </c>
      <c r="E22" s="38"/>
      <c r="F22" s="38"/>
      <c r="G22" s="38"/>
      <c r="H22" s="38"/>
      <c r="I22" s="117" t="s">
        <v>25</v>
      </c>
      <c r="J22" s="107" t="str">
        <f>IF('Rekapitulace stavby'!AN16="","",'Rekapitulace stavby'!AN16)</f>
        <v/>
      </c>
      <c r="K22" s="38"/>
      <c r="L22" s="11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s="2" customFormat="1" ht="18" customHeight="1">
      <c r="A23" s="38"/>
      <c r="B23" s="43"/>
      <c r="C23" s="38"/>
      <c r="D23" s="38"/>
      <c r="E23" s="107" t="str">
        <f>IF('Rekapitulace stavby'!E17="","",'Rekapitulace stavby'!E17)</f>
        <v xml:space="preserve"> </v>
      </c>
      <c r="F23" s="38"/>
      <c r="G23" s="38"/>
      <c r="H23" s="38"/>
      <c r="I23" s="117" t="s">
        <v>28</v>
      </c>
      <c r="J23" s="107" t="str">
        <f>IF('Rekapitulace stavby'!AN17="","",'Rekapitulace stavby'!AN17)</f>
        <v/>
      </c>
      <c r="K23" s="38"/>
      <c r="L23" s="11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s="2" customFormat="1" ht="6.95" customHeight="1">
      <c r="A24" s="38"/>
      <c r="B24" s="43"/>
      <c r="C24" s="38"/>
      <c r="D24" s="38"/>
      <c r="E24" s="38"/>
      <c r="F24" s="38"/>
      <c r="G24" s="38"/>
      <c r="H24" s="38"/>
      <c r="I24" s="38"/>
      <c r="J24" s="38"/>
      <c r="K24" s="38"/>
      <c r="L24" s="11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s="2" customFormat="1" ht="12" customHeight="1">
      <c r="A25" s="38"/>
      <c r="B25" s="43"/>
      <c r="C25" s="38"/>
      <c r="D25" s="117" t="s">
        <v>34</v>
      </c>
      <c r="E25" s="38"/>
      <c r="F25" s="38"/>
      <c r="G25" s="38"/>
      <c r="H25" s="38"/>
      <c r="I25" s="117" t="s">
        <v>25</v>
      </c>
      <c r="J25" s="107" t="str">
        <f>IF('Rekapitulace stavby'!AN19="","",'Rekapitulace stavby'!AN19)</f>
        <v/>
      </c>
      <c r="K25" s="38"/>
      <c r="L25" s="11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s="2" customFormat="1" ht="18" customHeight="1">
      <c r="A26" s="38"/>
      <c r="B26" s="43"/>
      <c r="C26" s="38"/>
      <c r="D26" s="38"/>
      <c r="E26" s="107" t="str">
        <f>IF('Rekapitulace stavby'!E20="","",'Rekapitulace stavby'!E20)</f>
        <v xml:space="preserve"> </v>
      </c>
      <c r="F26" s="38"/>
      <c r="G26" s="38"/>
      <c r="H26" s="38"/>
      <c r="I26" s="117" t="s">
        <v>28</v>
      </c>
      <c r="J26" s="107" t="str">
        <f>IF('Rekapitulace stavby'!AN20="","",'Rekapitulace stavby'!AN20)</f>
        <v/>
      </c>
      <c r="K26" s="38"/>
      <c r="L26" s="11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s="2" customFormat="1" ht="6.95" customHeight="1">
      <c r="A27" s="38"/>
      <c r="B27" s="43"/>
      <c r="C27" s="38"/>
      <c r="D27" s="38"/>
      <c r="E27" s="38"/>
      <c r="F27" s="38"/>
      <c r="G27" s="38"/>
      <c r="H27" s="38"/>
      <c r="I27" s="38"/>
      <c r="J27" s="38"/>
      <c r="K27" s="38"/>
      <c r="L27" s="11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s="2" customFormat="1" ht="12" customHeight="1">
      <c r="A28" s="38"/>
      <c r="B28" s="43"/>
      <c r="C28" s="38"/>
      <c r="D28" s="117" t="s">
        <v>35</v>
      </c>
      <c r="E28" s="38"/>
      <c r="F28" s="38"/>
      <c r="G28" s="38"/>
      <c r="H28" s="38"/>
      <c r="I28" s="38"/>
      <c r="J28" s="38"/>
      <c r="K28" s="38"/>
      <c r="L28" s="11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s="8" customFormat="1" ht="71.25" customHeight="1">
      <c r="A29" s="120"/>
      <c r="B29" s="121"/>
      <c r="C29" s="120"/>
      <c r="D29" s="120"/>
      <c r="E29" s="429" t="s">
        <v>36</v>
      </c>
      <c r="F29" s="429"/>
      <c r="G29" s="429"/>
      <c r="H29" s="429"/>
      <c r="I29" s="120"/>
      <c r="J29" s="120"/>
      <c r="K29" s="120"/>
      <c r="L29" s="122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</row>
    <row r="30" spans="1:31" s="2" customFormat="1" ht="6.95" customHeight="1">
      <c r="A30" s="38"/>
      <c r="B30" s="43"/>
      <c r="C30" s="38"/>
      <c r="D30" s="38"/>
      <c r="E30" s="38"/>
      <c r="F30" s="38"/>
      <c r="G30" s="38"/>
      <c r="H30" s="38"/>
      <c r="I30" s="38"/>
      <c r="J30" s="38"/>
      <c r="K30" s="38"/>
      <c r="L30" s="11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s="2" customFormat="1" ht="6.95" customHeight="1">
      <c r="A31" s="38"/>
      <c r="B31" s="43"/>
      <c r="C31" s="38"/>
      <c r="D31" s="123"/>
      <c r="E31" s="123"/>
      <c r="F31" s="123"/>
      <c r="G31" s="123"/>
      <c r="H31" s="123"/>
      <c r="I31" s="123"/>
      <c r="J31" s="123"/>
      <c r="K31" s="123"/>
      <c r="L31" s="11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s="2" customFormat="1" ht="25.35" customHeight="1">
      <c r="A32" s="38"/>
      <c r="B32" s="43"/>
      <c r="C32" s="38"/>
      <c r="D32" s="124" t="s">
        <v>37</v>
      </c>
      <c r="E32" s="38"/>
      <c r="F32" s="38"/>
      <c r="G32" s="38"/>
      <c r="H32" s="38"/>
      <c r="I32" s="38"/>
      <c r="J32" s="125">
        <f>ROUND(J115, 2)</f>
        <v>0</v>
      </c>
      <c r="K32" s="38"/>
      <c r="L32" s="11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s="2" customFormat="1" ht="6.95" customHeight="1">
      <c r="A33" s="38"/>
      <c r="B33" s="43"/>
      <c r="C33" s="38"/>
      <c r="D33" s="123"/>
      <c r="E33" s="123"/>
      <c r="F33" s="123"/>
      <c r="G33" s="123"/>
      <c r="H33" s="123"/>
      <c r="I33" s="123"/>
      <c r="J33" s="123"/>
      <c r="K33" s="123"/>
      <c r="L33" s="11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s="2" customFormat="1" ht="14.45" customHeight="1">
      <c r="A34" s="38"/>
      <c r="B34" s="43"/>
      <c r="C34" s="38"/>
      <c r="D34" s="38"/>
      <c r="E34" s="38"/>
      <c r="F34" s="126" t="s">
        <v>39</v>
      </c>
      <c r="G34" s="38"/>
      <c r="H34" s="38"/>
      <c r="I34" s="126" t="s">
        <v>38</v>
      </c>
      <c r="J34" s="126" t="s">
        <v>40</v>
      </c>
      <c r="K34" s="38"/>
      <c r="L34" s="11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s="2" customFormat="1" ht="14.45" customHeight="1">
      <c r="A35" s="38"/>
      <c r="B35" s="43"/>
      <c r="C35" s="38"/>
      <c r="D35" s="127" t="s">
        <v>41</v>
      </c>
      <c r="E35" s="117" t="s">
        <v>42</v>
      </c>
      <c r="F35" s="128">
        <f>ROUND((SUM(BE115:BE598)),  2)</f>
        <v>0</v>
      </c>
      <c r="G35" s="38"/>
      <c r="H35" s="38"/>
      <c r="I35" s="129">
        <v>0.21</v>
      </c>
      <c r="J35" s="128">
        <f>ROUND(((SUM(BE115:BE598))*I35),  2)</f>
        <v>0</v>
      </c>
      <c r="K35" s="38"/>
      <c r="L35" s="11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s="2" customFormat="1" ht="14.45" customHeight="1">
      <c r="A36" s="38"/>
      <c r="B36" s="43"/>
      <c r="C36" s="38"/>
      <c r="D36" s="38"/>
      <c r="E36" s="117" t="s">
        <v>43</v>
      </c>
      <c r="F36" s="128">
        <f>ROUND((SUM(BF115:BF598)),  2)</f>
        <v>0</v>
      </c>
      <c r="G36" s="38"/>
      <c r="H36" s="38"/>
      <c r="I36" s="129">
        <v>0.12</v>
      </c>
      <c r="J36" s="128">
        <f>ROUND(((SUM(BF115:BF598))*I36),  2)</f>
        <v>0</v>
      </c>
      <c r="K36" s="38"/>
      <c r="L36" s="11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s="2" customFormat="1" ht="14.45" hidden="1" customHeight="1">
      <c r="A37" s="38"/>
      <c r="B37" s="43"/>
      <c r="C37" s="38"/>
      <c r="D37" s="38"/>
      <c r="E37" s="117" t="s">
        <v>44</v>
      </c>
      <c r="F37" s="128">
        <f>ROUND((SUM(BG115:BG598)),  2)</f>
        <v>0</v>
      </c>
      <c r="G37" s="38"/>
      <c r="H37" s="38"/>
      <c r="I37" s="129">
        <v>0.21</v>
      </c>
      <c r="J37" s="128">
        <f>0</f>
        <v>0</v>
      </c>
      <c r="K37" s="38"/>
      <c r="L37" s="11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s="2" customFormat="1" ht="14.45" hidden="1" customHeight="1">
      <c r="A38" s="38"/>
      <c r="B38" s="43"/>
      <c r="C38" s="38"/>
      <c r="D38" s="38"/>
      <c r="E38" s="117" t="s">
        <v>45</v>
      </c>
      <c r="F38" s="128">
        <f>ROUND((SUM(BH115:BH598)),  2)</f>
        <v>0</v>
      </c>
      <c r="G38" s="38"/>
      <c r="H38" s="38"/>
      <c r="I38" s="129">
        <v>0.12</v>
      </c>
      <c r="J38" s="128">
        <f>0</f>
        <v>0</v>
      </c>
      <c r="K38" s="38"/>
      <c r="L38" s="11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s="2" customFormat="1" ht="14.45" hidden="1" customHeight="1">
      <c r="A39" s="38"/>
      <c r="B39" s="43"/>
      <c r="C39" s="38"/>
      <c r="D39" s="38"/>
      <c r="E39" s="117" t="s">
        <v>46</v>
      </c>
      <c r="F39" s="128">
        <f>ROUND((SUM(BI115:BI598)),  2)</f>
        <v>0</v>
      </c>
      <c r="G39" s="38"/>
      <c r="H39" s="38"/>
      <c r="I39" s="129">
        <v>0</v>
      </c>
      <c r="J39" s="128">
        <f>0</f>
        <v>0</v>
      </c>
      <c r="K39" s="38"/>
      <c r="L39" s="11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s="2" customFormat="1" ht="6.95" customHeight="1">
      <c r="A40" s="38"/>
      <c r="B40" s="43"/>
      <c r="C40" s="38"/>
      <c r="D40" s="38"/>
      <c r="E40" s="38"/>
      <c r="F40" s="38"/>
      <c r="G40" s="38"/>
      <c r="H40" s="38"/>
      <c r="I40" s="38"/>
      <c r="J40" s="38"/>
      <c r="K40" s="38"/>
      <c r="L40" s="11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s="2" customFormat="1" ht="25.35" customHeight="1">
      <c r="A41" s="38"/>
      <c r="B41" s="43"/>
      <c r="C41" s="130"/>
      <c r="D41" s="131" t="s">
        <v>47</v>
      </c>
      <c r="E41" s="132"/>
      <c r="F41" s="132"/>
      <c r="G41" s="133" t="s">
        <v>48</v>
      </c>
      <c r="H41" s="134" t="s">
        <v>49</v>
      </c>
      <c r="I41" s="132"/>
      <c r="J41" s="135">
        <f>SUM(J32:J39)</f>
        <v>0</v>
      </c>
      <c r="K41" s="136"/>
      <c r="L41" s="11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s="2" customFormat="1" ht="14.45" customHeight="1">
      <c r="A42" s="38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6" spans="1:31" s="2" customFormat="1" ht="6.95" customHeight="1">
      <c r="A46" s="38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s="2" customFormat="1" ht="24.95" customHeight="1">
      <c r="A47" s="38"/>
      <c r="B47" s="39"/>
      <c r="C47" s="27" t="s">
        <v>163</v>
      </c>
      <c r="D47" s="40"/>
      <c r="E47" s="40"/>
      <c r="F47" s="40"/>
      <c r="G47" s="40"/>
      <c r="H47" s="40"/>
      <c r="I47" s="40"/>
      <c r="J47" s="40"/>
      <c r="K47" s="40"/>
      <c r="L47" s="11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s="2" customFormat="1" ht="6.95" customHeight="1">
      <c r="A48" s="38"/>
      <c r="B48" s="39"/>
      <c r="C48" s="40"/>
      <c r="D48" s="40"/>
      <c r="E48" s="40"/>
      <c r="F48" s="40"/>
      <c r="G48" s="40"/>
      <c r="H48" s="40"/>
      <c r="I48" s="40"/>
      <c r="J48" s="40"/>
      <c r="K48" s="40"/>
      <c r="L48" s="11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47" s="2" customFormat="1" ht="12" customHeight="1">
      <c r="A49" s="38"/>
      <c r="B49" s="39"/>
      <c r="C49" s="33" t="s">
        <v>15</v>
      </c>
      <c r="D49" s="40"/>
      <c r="E49" s="40"/>
      <c r="F49" s="40"/>
      <c r="G49" s="40"/>
      <c r="H49" s="40"/>
      <c r="I49" s="40"/>
      <c r="J49" s="40"/>
      <c r="K49" s="40"/>
      <c r="L49" s="11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47" s="2" customFormat="1" ht="16.5" customHeight="1">
      <c r="A50" s="38"/>
      <c r="B50" s="39"/>
      <c r="C50" s="40"/>
      <c r="D50" s="40"/>
      <c r="E50" s="430" t="str">
        <f>E7</f>
        <v>Rekonstrukce rehabilitace v 1.PP budovy B v HNSP v Bílině</v>
      </c>
      <c r="F50" s="431"/>
      <c r="G50" s="431"/>
      <c r="H50" s="431"/>
      <c r="I50" s="40"/>
      <c r="J50" s="40"/>
      <c r="K50" s="40"/>
      <c r="L50" s="11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47" s="1" customFormat="1" ht="12" customHeight="1">
      <c r="B51" s="25"/>
      <c r="C51" s="33" t="s">
        <v>147</v>
      </c>
      <c r="D51" s="26"/>
      <c r="E51" s="26"/>
      <c r="F51" s="26"/>
      <c r="G51" s="26"/>
      <c r="H51" s="26"/>
      <c r="I51" s="26"/>
      <c r="J51" s="26"/>
      <c r="K51" s="26"/>
      <c r="L51" s="24"/>
    </row>
    <row r="52" spans="1:47" s="2" customFormat="1" ht="16.5" customHeight="1">
      <c r="A52" s="38"/>
      <c r="B52" s="39"/>
      <c r="C52" s="40"/>
      <c r="D52" s="40"/>
      <c r="E52" s="430" t="s">
        <v>2727</v>
      </c>
      <c r="F52" s="432"/>
      <c r="G52" s="432"/>
      <c r="H52" s="432"/>
      <c r="I52" s="40"/>
      <c r="J52" s="40"/>
      <c r="K52" s="40"/>
      <c r="L52" s="11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47" s="2" customFormat="1" ht="12" customHeight="1">
      <c r="A53" s="38"/>
      <c r="B53" s="39"/>
      <c r="C53" s="33" t="s">
        <v>2649</v>
      </c>
      <c r="D53" s="40"/>
      <c r="E53" s="40"/>
      <c r="F53" s="40"/>
      <c r="G53" s="40"/>
      <c r="H53" s="40"/>
      <c r="I53" s="40"/>
      <c r="J53" s="40"/>
      <c r="K53" s="40"/>
      <c r="L53" s="11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47" s="2" customFormat="1" ht="16.5" customHeight="1">
      <c r="A54" s="38"/>
      <c r="B54" s="39"/>
      <c r="C54" s="40"/>
      <c r="D54" s="40"/>
      <c r="E54" s="384" t="str">
        <f>E11</f>
        <v>1 - Okapový chodník a svislé hydroizolace</v>
      </c>
      <c r="F54" s="432"/>
      <c r="G54" s="432"/>
      <c r="H54" s="432"/>
      <c r="I54" s="40"/>
      <c r="J54" s="40"/>
      <c r="K54" s="40"/>
      <c r="L54" s="11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47" s="2" customFormat="1" ht="6.95" customHeight="1">
      <c r="A55" s="38"/>
      <c r="B55" s="39"/>
      <c r="C55" s="40"/>
      <c r="D55" s="40"/>
      <c r="E55" s="40"/>
      <c r="F55" s="40"/>
      <c r="G55" s="40"/>
      <c r="H55" s="40"/>
      <c r="I55" s="40"/>
      <c r="J55" s="40"/>
      <c r="K55" s="40"/>
      <c r="L55" s="11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47" s="2" customFormat="1" ht="12" customHeight="1">
      <c r="A56" s="38"/>
      <c r="B56" s="39"/>
      <c r="C56" s="33" t="s">
        <v>20</v>
      </c>
      <c r="D56" s="40"/>
      <c r="E56" s="40"/>
      <c r="F56" s="31" t="str">
        <f>F14</f>
        <v xml:space="preserve"> </v>
      </c>
      <c r="G56" s="40"/>
      <c r="H56" s="40"/>
      <c r="I56" s="33" t="s">
        <v>22</v>
      </c>
      <c r="J56" s="63" t="str">
        <f>IF(J14="","",J14)</f>
        <v>14. 12. 2025</v>
      </c>
      <c r="K56" s="40"/>
      <c r="L56" s="11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47" s="2" customFormat="1" ht="6.95" customHeight="1">
      <c r="A57" s="38"/>
      <c r="B57" s="39"/>
      <c r="C57" s="40"/>
      <c r="D57" s="40"/>
      <c r="E57" s="40"/>
      <c r="F57" s="40"/>
      <c r="G57" s="40"/>
      <c r="H57" s="40"/>
      <c r="I57" s="40"/>
      <c r="J57" s="40"/>
      <c r="K57" s="40"/>
      <c r="L57" s="11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47" s="2" customFormat="1" ht="15.2" customHeight="1">
      <c r="A58" s="38"/>
      <c r="B58" s="39"/>
      <c r="C58" s="33" t="s">
        <v>24</v>
      </c>
      <c r="D58" s="40"/>
      <c r="E58" s="40"/>
      <c r="F58" s="31" t="str">
        <f>E17</f>
        <v>Město Bílina, Břežánská 50/4, 418 01 Bílina</v>
      </c>
      <c r="G58" s="40"/>
      <c r="H58" s="40"/>
      <c r="I58" s="33" t="s">
        <v>32</v>
      </c>
      <c r="J58" s="36" t="str">
        <f>E23</f>
        <v xml:space="preserve"> </v>
      </c>
      <c r="K58" s="40"/>
      <c r="L58" s="11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47" s="2" customFormat="1" ht="15.2" customHeight="1">
      <c r="A59" s="38"/>
      <c r="B59" s="39"/>
      <c r="C59" s="33" t="s">
        <v>30</v>
      </c>
      <c r="D59" s="40"/>
      <c r="E59" s="40"/>
      <c r="F59" s="31" t="str">
        <f>IF(E20="","",E20)</f>
        <v>Vyplň údaj</v>
      </c>
      <c r="G59" s="40"/>
      <c r="H59" s="40"/>
      <c r="I59" s="33" t="s">
        <v>34</v>
      </c>
      <c r="J59" s="36" t="str">
        <f>E26</f>
        <v xml:space="preserve"> </v>
      </c>
      <c r="K59" s="40"/>
      <c r="L59" s="11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47" s="2" customFormat="1" ht="10.35" customHeight="1">
      <c r="A60" s="38"/>
      <c r="B60" s="39"/>
      <c r="C60" s="40"/>
      <c r="D60" s="40"/>
      <c r="E60" s="40"/>
      <c r="F60" s="40"/>
      <c r="G60" s="40"/>
      <c r="H60" s="40"/>
      <c r="I60" s="40"/>
      <c r="J60" s="40"/>
      <c r="K60" s="40"/>
      <c r="L60" s="11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47" s="2" customFormat="1" ht="29.25" customHeight="1">
      <c r="A61" s="38"/>
      <c r="B61" s="39"/>
      <c r="C61" s="141" t="s">
        <v>164</v>
      </c>
      <c r="D61" s="142"/>
      <c r="E61" s="142"/>
      <c r="F61" s="142"/>
      <c r="G61" s="142"/>
      <c r="H61" s="142"/>
      <c r="I61" s="142"/>
      <c r="J61" s="143" t="s">
        <v>165</v>
      </c>
      <c r="K61" s="142"/>
      <c r="L61" s="11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47" s="2" customFormat="1" ht="10.35" customHeight="1">
      <c r="A62" s="38"/>
      <c r="B62" s="39"/>
      <c r="C62" s="40"/>
      <c r="D62" s="40"/>
      <c r="E62" s="40"/>
      <c r="F62" s="40"/>
      <c r="G62" s="40"/>
      <c r="H62" s="40"/>
      <c r="I62" s="40"/>
      <c r="J62" s="40"/>
      <c r="K62" s="40"/>
      <c r="L62" s="11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47" s="2" customFormat="1" ht="22.9" customHeight="1">
      <c r="A63" s="38"/>
      <c r="B63" s="39"/>
      <c r="C63" s="144" t="s">
        <v>69</v>
      </c>
      <c r="D63" s="40"/>
      <c r="E63" s="40"/>
      <c r="F63" s="40"/>
      <c r="G63" s="40"/>
      <c r="H63" s="40"/>
      <c r="I63" s="40"/>
      <c r="J63" s="81">
        <f>J115</f>
        <v>0</v>
      </c>
      <c r="K63" s="40"/>
      <c r="L63" s="11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U63" s="21" t="s">
        <v>166</v>
      </c>
    </row>
    <row r="64" spans="1:47" s="9" customFormat="1" ht="24.95" customHeight="1">
      <c r="B64" s="145"/>
      <c r="C64" s="146"/>
      <c r="D64" s="147" t="s">
        <v>1069</v>
      </c>
      <c r="E64" s="148"/>
      <c r="F64" s="148"/>
      <c r="G64" s="148"/>
      <c r="H64" s="148"/>
      <c r="I64" s="148"/>
      <c r="J64" s="149">
        <f>J116</f>
        <v>0</v>
      </c>
      <c r="K64" s="146"/>
      <c r="L64" s="150"/>
    </row>
    <row r="65" spans="2:12" s="10" customFormat="1" ht="19.899999999999999" customHeight="1">
      <c r="B65" s="151"/>
      <c r="C65" s="101"/>
      <c r="D65" s="152" t="s">
        <v>2729</v>
      </c>
      <c r="E65" s="153"/>
      <c r="F65" s="153"/>
      <c r="G65" s="153"/>
      <c r="H65" s="153"/>
      <c r="I65" s="153"/>
      <c r="J65" s="154">
        <f>J117</f>
        <v>0</v>
      </c>
      <c r="K65" s="101"/>
      <c r="L65" s="155"/>
    </row>
    <row r="66" spans="2:12" s="10" customFormat="1" ht="14.85" customHeight="1">
      <c r="B66" s="151"/>
      <c r="C66" s="101"/>
      <c r="D66" s="152" t="s">
        <v>2730</v>
      </c>
      <c r="E66" s="153"/>
      <c r="F66" s="153"/>
      <c r="G66" s="153"/>
      <c r="H66" s="153"/>
      <c r="I66" s="153"/>
      <c r="J66" s="154">
        <f>J118</f>
        <v>0</v>
      </c>
      <c r="K66" s="101"/>
      <c r="L66" s="155"/>
    </row>
    <row r="67" spans="2:12" s="10" customFormat="1" ht="14.85" customHeight="1">
      <c r="B67" s="151"/>
      <c r="C67" s="101"/>
      <c r="D67" s="152" t="s">
        <v>2731</v>
      </c>
      <c r="E67" s="153"/>
      <c r="F67" s="153"/>
      <c r="G67" s="153"/>
      <c r="H67" s="153"/>
      <c r="I67" s="153"/>
      <c r="J67" s="154">
        <f>J132</f>
        <v>0</v>
      </c>
      <c r="K67" s="101"/>
      <c r="L67" s="155"/>
    </row>
    <row r="68" spans="2:12" s="10" customFormat="1" ht="14.85" customHeight="1">
      <c r="B68" s="151"/>
      <c r="C68" s="101"/>
      <c r="D68" s="152" t="s">
        <v>2732</v>
      </c>
      <c r="E68" s="153"/>
      <c r="F68" s="153"/>
      <c r="G68" s="153"/>
      <c r="H68" s="153"/>
      <c r="I68" s="153"/>
      <c r="J68" s="154">
        <f>J177</f>
        <v>0</v>
      </c>
      <c r="K68" s="101"/>
      <c r="L68" s="155"/>
    </row>
    <row r="69" spans="2:12" s="10" customFormat="1" ht="14.85" customHeight="1">
      <c r="B69" s="151"/>
      <c r="C69" s="101"/>
      <c r="D69" s="152" t="s">
        <v>2733</v>
      </c>
      <c r="E69" s="153"/>
      <c r="F69" s="153"/>
      <c r="G69" s="153"/>
      <c r="H69" s="153"/>
      <c r="I69" s="153"/>
      <c r="J69" s="154">
        <f>J193</f>
        <v>0</v>
      </c>
      <c r="K69" s="101"/>
      <c r="L69" s="155"/>
    </row>
    <row r="70" spans="2:12" s="10" customFormat="1" ht="14.85" customHeight="1">
      <c r="B70" s="151"/>
      <c r="C70" s="101"/>
      <c r="D70" s="152" t="s">
        <v>2734</v>
      </c>
      <c r="E70" s="153"/>
      <c r="F70" s="153"/>
      <c r="G70" s="153"/>
      <c r="H70" s="153"/>
      <c r="I70" s="153"/>
      <c r="J70" s="154">
        <f>J213</f>
        <v>0</v>
      </c>
      <c r="K70" s="101"/>
      <c r="L70" s="155"/>
    </row>
    <row r="71" spans="2:12" s="10" customFormat="1" ht="14.85" customHeight="1">
      <c r="B71" s="151"/>
      <c r="C71" s="101"/>
      <c r="D71" s="152" t="s">
        <v>2735</v>
      </c>
      <c r="E71" s="153"/>
      <c r="F71" s="153"/>
      <c r="G71" s="153"/>
      <c r="H71" s="153"/>
      <c r="I71" s="153"/>
      <c r="J71" s="154">
        <f>J226</f>
        <v>0</v>
      </c>
      <c r="K71" s="101"/>
      <c r="L71" s="155"/>
    </row>
    <row r="72" spans="2:12" s="10" customFormat="1" ht="19.899999999999999" customHeight="1">
      <c r="B72" s="151"/>
      <c r="C72" s="101"/>
      <c r="D72" s="152" t="s">
        <v>1072</v>
      </c>
      <c r="E72" s="153"/>
      <c r="F72" s="153"/>
      <c r="G72" s="153"/>
      <c r="H72" s="153"/>
      <c r="I72" s="153"/>
      <c r="J72" s="154">
        <f>J233</f>
        <v>0</v>
      </c>
      <c r="K72" s="101"/>
      <c r="L72" s="155"/>
    </row>
    <row r="73" spans="2:12" s="10" customFormat="1" ht="14.85" customHeight="1">
      <c r="B73" s="151"/>
      <c r="C73" s="101"/>
      <c r="D73" s="152" t="s">
        <v>2736</v>
      </c>
      <c r="E73" s="153"/>
      <c r="F73" s="153"/>
      <c r="G73" s="153"/>
      <c r="H73" s="153"/>
      <c r="I73" s="153"/>
      <c r="J73" s="154">
        <f>J234</f>
        <v>0</v>
      </c>
      <c r="K73" s="101"/>
      <c r="L73" s="155"/>
    </row>
    <row r="74" spans="2:12" s="10" customFormat="1" ht="19.899999999999999" customHeight="1">
      <c r="B74" s="151"/>
      <c r="C74" s="101"/>
      <c r="D74" s="152" t="s">
        <v>2737</v>
      </c>
      <c r="E74" s="153"/>
      <c r="F74" s="153"/>
      <c r="G74" s="153"/>
      <c r="H74" s="153"/>
      <c r="I74" s="153"/>
      <c r="J74" s="154">
        <f>J240</f>
        <v>0</v>
      </c>
      <c r="K74" s="101"/>
      <c r="L74" s="155"/>
    </row>
    <row r="75" spans="2:12" s="10" customFormat="1" ht="14.85" customHeight="1">
      <c r="B75" s="151"/>
      <c r="C75" s="101"/>
      <c r="D75" s="152" t="s">
        <v>2738</v>
      </c>
      <c r="E75" s="153"/>
      <c r="F75" s="153"/>
      <c r="G75" s="153"/>
      <c r="H75" s="153"/>
      <c r="I75" s="153"/>
      <c r="J75" s="154">
        <f>J241</f>
        <v>0</v>
      </c>
      <c r="K75" s="101"/>
      <c r="L75" s="155"/>
    </row>
    <row r="76" spans="2:12" s="10" customFormat="1" ht="19.899999999999999" customHeight="1">
      <c r="B76" s="151"/>
      <c r="C76" s="101"/>
      <c r="D76" s="152" t="s">
        <v>168</v>
      </c>
      <c r="E76" s="153"/>
      <c r="F76" s="153"/>
      <c r="G76" s="153"/>
      <c r="H76" s="153"/>
      <c r="I76" s="153"/>
      <c r="J76" s="154">
        <f>J248</f>
        <v>0</v>
      </c>
      <c r="K76" s="101"/>
      <c r="L76" s="155"/>
    </row>
    <row r="77" spans="2:12" s="10" customFormat="1" ht="14.85" customHeight="1">
      <c r="B77" s="151"/>
      <c r="C77" s="101"/>
      <c r="D77" s="152" t="s">
        <v>1077</v>
      </c>
      <c r="E77" s="153"/>
      <c r="F77" s="153"/>
      <c r="G77" s="153"/>
      <c r="H77" s="153"/>
      <c r="I77" s="153"/>
      <c r="J77" s="154">
        <f>J249</f>
        <v>0</v>
      </c>
      <c r="K77" s="101"/>
      <c r="L77" s="155"/>
    </row>
    <row r="78" spans="2:12" s="10" customFormat="1" ht="14.85" customHeight="1">
      <c r="B78" s="151"/>
      <c r="C78" s="101"/>
      <c r="D78" s="152" t="s">
        <v>1078</v>
      </c>
      <c r="E78" s="153"/>
      <c r="F78" s="153"/>
      <c r="G78" s="153"/>
      <c r="H78" s="153"/>
      <c r="I78" s="153"/>
      <c r="J78" s="154">
        <f>J256</f>
        <v>0</v>
      </c>
      <c r="K78" s="101"/>
      <c r="L78" s="155"/>
    </row>
    <row r="79" spans="2:12" s="10" customFormat="1" ht="19.899999999999999" customHeight="1">
      <c r="B79" s="151"/>
      <c r="C79" s="101"/>
      <c r="D79" s="152" t="s">
        <v>2739</v>
      </c>
      <c r="E79" s="153"/>
      <c r="F79" s="153"/>
      <c r="G79" s="153"/>
      <c r="H79" s="153"/>
      <c r="I79" s="153"/>
      <c r="J79" s="154">
        <f>J290</f>
        <v>0</v>
      </c>
      <c r="K79" s="101"/>
      <c r="L79" s="155"/>
    </row>
    <row r="80" spans="2:12" s="10" customFormat="1" ht="14.85" customHeight="1">
      <c r="B80" s="151"/>
      <c r="C80" s="101"/>
      <c r="D80" s="152" t="s">
        <v>2740</v>
      </c>
      <c r="E80" s="153"/>
      <c r="F80" s="153"/>
      <c r="G80" s="153"/>
      <c r="H80" s="153"/>
      <c r="I80" s="153"/>
      <c r="J80" s="154">
        <f>J291</f>
        <v>0</v>
      </c>
      <c r="K80" s="101"/>
      <c r="L80" s="155"/>
    </row>
    <row r="81" spans="1:31" s="10" customFormat="1" ht="19.899999999999999" customHeight="1">
      <c r="B81" s="151"/>
      <c r="C81" s="101"/>
      <c r="D81" s="152" t="s">
        <v>1080</v>
      </c>
      <c r="E81" s="153"/>
      <c r="F81" s="153"/>
      <c r="G81" s="153"/>
      <c r="H81" s="153"/>
      <c r="I81" s="153"/>
      <c r="J81" s="154">
        <f>J309</f>
        <v>0</v>
      </c>
      <c r="K81" s="101"/>
      <c r="L81" s="155"/>
    </row>
    <row r="82" spans="1:31" s="10" customFormat="1" ht="14.85" customHeight="1">
      <c r="B82" s="151"/>
      <c r="C82" s="101"/>
      <c r="D82" s="152" t="s">
        <v>2741</v>
      </c>
      <c r="E82" s="153"/>
      <c r="F82" s="153"/>
      <c r="G82" s="153"/>
      <c r="H82" s="153"/>
      <c r="I82" s="153"/>
      <c r="J82" s="154">
        <f>J310</f>
        <v>0</v>
      </c>
      <c r="K82" s="101"/>
      <c r="L82" s="155"/>
    </row>
    <row r="83" spans="1:31" s="10" customFormat="1" ht="14.85" customHeight="1">
      <c r="B83" s="151"/>
      <c r="C83" s="101"/>
      <c r="D83" s="152" t="s">
        <v>2742</v>
      </c>
      <c r="E83" s="153"/>
      <c r="F83" s="153"/>
      <c r="G83" s="153"/>
      <c r="H83" s="153"/>
      <c r="I83" s="153"/>
      <c r="J83" s="154">
        <f>J348</f>
        <v>0</v>
      </c>
      <c r="K83" s="101"/>
      <c r="L83" s="155"/>
    </row>
    <row r="84" spans="1:31" s="10" customFormat="1" ht="14.85" customHeight="1">
      <c r="B84" s="151"/>
      <c r="C84" s="101"/>
      <c r="D84" s="152" t="s">
        <v>172</v>
      </c>
      <c r="E84" s="153"/>
      <c r="F84" s="153"/>
      <c r="G84" s="153"/>
      <c r="H84" s="153"/>
      <c r="I84" s="153"/>
      <c r="J84" s="154">
        <f>J369</f>
        <v>0</v>
      </c>
      <c r="K84" s="101"/>
      <c r="L84" s="155"/>
    </row>
    <row r="85" spans="1:31" s="10" customFormat="1" ht="14.85" customHeight="1">
      <c r="B85" s="151"/>
      <c r="C85" s="101"/>
      <c r="D85" s="152" t="s">
        <v>173</v>
      </c>
      <c r="E85" s="153"/>
      <c r="F85" s="153"/>
      <c r="G85" s="153"/>
      <c r="H85" s="153"/>
      <c r="I85" s="153"/>
      <c r="J85" s="154">
        <f>J382</f>
        <v>0</v>
      </c>
      <c r="K85" s="101"/>
      <c r="L85" s="155"/>
    </row>
    <row r="86" spans="1:31" s="10" customFormat="1" ht="14.85" customHeight="1">
      <c r="B86" s="151"/>
      <c r="C86" s="101"/>
      <c r="D86" s="152" t="s">
        <v>174</v>
      </c>
      <c r="E86" s="153"/>
      <c r="F86" s="153"/>
      <c r="G86" s="153"/>
      <c r="H86" s="153"/>
      <c r="I86" s="153"/>
      <c r="J86" s="154">
        <f>J387</f>
        <v>0</v>
      </c>
      <c r="K86" s="101"/>
      <c r="L86" s="155"/>
    </row>
    <row r="87" spans="1:31" s="10" customFormat="1" ht="14.85" customHeight="1">
      <c r="B87" s="151"/>
      <c r="C87" s="101"/>
      <c r="D87" s="152" t="s">
        <v>1082</v>
      </c>
      <c r="E87" s="153"/>
      <c r="F87" s="153"/>
      <c r="G87" s="153"/>
      <c r="H87" s="153"/>
      <c r="I87" s="153"/>
      <c r="J87" s="154">
        <f>J431</f>
        <v>0</v>
      </c>
      <c r="K87" s="101"/>
      <c r="L87" s="155"/>
    </row>
    <row r="88" spans="1:31" s="9" customFormat="1" ht="24.95" customHeight="1">
      <c r="B88" s="145"/>
      <c r="C88" s="146"/>
      <c r="D88" s="147" t="s">
        <v>1083</v>
      </c>
      <c r="E88" s="148"/>
      <c r="F88" s="148"/>
      <c r="G88" s="148"/>
      <c r="H88" s="148"/>
      <c r="I88" s="148"/>
      <c r="J88" s="149">
        <f>J438</f>
        <v>0</v>
      </c>
      <c r="K88" s="146"/>
      <c r="L88" s="150"/>
    </row>
    <row r="89" spans="1:31" s="10" customFormat="1" ht="19.899999999999999" customHeight="1">
      <c r="B89" s="151"/>
      <c r="C89" s="101"/>
      <c r="D89" s="152" t="s">
        <v>177</v>
      </c>
      <c r="E89" s="153"/>
      <c r="F89" s="153"/>
      <c r="G89" s="153"/>
      <c r="H89" s="153"/>
      <c r="I89" s="153"/>
      <c r="J89" s="154">
        <f>J439</f>
        <v>0</v>
      </c>
      <c r="K89" s="101"/>
      <c r="L89" s="155"/>
    </row>
    <row r="90" spans="1:31" s="10" customFormat="1" ht="19.899999999999999" customHeight="1">
      <c r="B90" s="151"/>
      <c r="C90" s="101"/>
      <c r="D90" s="152" t="s">
        <v>2743</v>
      </c>
      <c r="E90" s="153"/>
      <c r="F90" s="153"/>
      <c r="G90" s="153"/>
      <c r="H90" s="153"/>
      <c r="I90" s="153"/>
      <c r="J90" s="154">
        <f>J510</f>
        <v>0</v>
      </c>
      <c r="K90" s="101"/>
      <c r="L90" s="155"/>
    </row>
    <row r="91" spans="1:31" s="10" customFormat="1" ht="19.899999999999999" customHeight="1">
      <c r="B91" s="151"/>
      <c r="C91" s="101"/>
      <c r="D91" s="152" t="s">
        <v>182</v>
      </c>
      <c r="E91" s="153"/>
      <c r="F91" s="153"/>
      <c r="G91" s="153"/>
      <c r="H91" s="153"/>
      <c r="I91" s="153"/>
      <c r="J91" s="154">
        <f>J538</f>
        <v>0</v>
      </c>
      <c r="K91" s="101"/>
      <c r="L91" s="155"/>
    </row>
    <row r="92" spans="1:31" s="10" customFormat="1" ht="19.899999999999999" customHeight="1">
      <c r="B92" s="151"/>
      <c r="C92" s="101"/>
      <c r="D92" s="152" t="s">
        <v>186</v>
      </c>
      <c r="E92" s="153"/>
      <c r="F92" s="153"/>
      <c r="G92" s="153"/>
      <c r="H92" s="153"/>
      <c r="I92" s="153"/>
      <c r="J92" s="154">
        <f>J559</f>
        <v>0</v>
      </c>
      <c r="K92" s="101"/>
      <c r="L92" s="155"/>
    </row>
    <row r="93" spans="1:31" s="10" customFormat="1" ht="19.899999999999999" customHeight="1">
      <c r="B93" s="151"/>
      <c r="C93" s="101"/>
      <c r="D93" s="152" t="s">
        <v>188</v>
      </c>
      <c r="E93" s="153"/>
      <c r="F93" s="153"/>
      <c r="G93" s="153"/>
      <c r="H93" s="153"/>
      <c r="I93" s="153"/>
      <c r="J93" s="154">
        <f>J586</f>
        <v>0</v>
      </c>
      <c r="K93" s="101"/>
      <c r="L93" s="155"/>
    </row>
    <row r="94" spans="1:31" s="2" customFormat="1" ht="21.75" customHeight="1">
      <c r="A94" s="38"/>
      <c r="B94" s="39"/>
      <c r="C94" s="40"/>
      <c r="D94" s="40"/>
      <c r="E94" s="40"/>
      <c r="F94" s="40"/>
      <c r="G94" s="40"/>
      <c r="H94" s="40"/>
      <c r="I94" s="40"/>
      <c r="J94" s="40"/>
      <c r="K94" s="40"/>
      <c r="L94" s="11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31" s="2" customFormat="1" ht="6.95" customHeight="1">
      <c r="A95" s="38"/>
      <c r="B95" s="51"/>
      <c r="C95" s="52"/>
      <c r="D95" s="52"/>
      <c r="E95" s="52"/>
      <c r="F95" s="52"/>
      <c r="G95" s="52"/>
      <c r="H95" s="52"/>
      <c r="I95" s="52"/>
      <c r="J95" s="52"/>
      <c r="K95" s="52"/>
      <c r="L95" s="11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9" spans="1:31" s="2" customFormat="1" ht="6.95" customHeight="1">
      <c r="A99" s="38"/>
      <c r="B99" s="53"/>
      <c r="C99" s="54"/>
      <c r="D99" s="54"/>
      <c r="E99" s="54"/>
      <c r="F99" s="54"/>
      <c r="G99" s="54"/>
      <c r="H99" s="54"/>
      <c r="I99" s="54"/>
      <c r="J99" s="54"/>
      <c r="K99" s="54"/>
      <c r="L99" s="11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pans="1:31" s="2" customFormat="1" ht="24.95" customHeight="1">
      <c r="A100" s="38"/>
      <c r="B100" s="39"/>
      <c r="C100" s="27" t="s">
        <v>192</v>
      </c>
      <c r="D100" s="40"/>
      <c r="E100" s="40"/>
      <c r="F100" s="40"/>
      <c r="G100" s="40"/>
      <c r="H100" s="40"/>
      <c r="I100" s="40"/>
      <c r="J100" s="40"/>
      <c r="K100" s="40"/>
      <c r="L100" s="11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pans="1:31" s="2" customFormat="1" ht="6.95" customHeight="1">
      <c r="A101" s="38"/>
      <c r="B101" s="39"/>
      <c r="C101" s="40"/>
      <c r="D101" s="40"/>
      <c r="E101" s="40"/>
      <c r="F101" s="40"/>
      <c r="G101" s="40"/>
      <c r="H101" s="40"/>
      <c r="I101" s="40"/>
      <c r="J101" s="40"/>
      <c r="K101" s="40"/>
      <c r="L101" s="11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pans="1:31" s="2" customFormat="1" ht="12" customHeight="1">
      <c r="A102" s="38"/>
      <c r="B102" s="39"/>
      <c r="C102" s="33" t="s">
        <v>15</v>
      </c>
      <c r="D102" s="40"/>
      <c r="E102" s="40"/>
      <c r="F102" s="40"/>
      <c r="G102" s="40"/>
      <c r="H102" s="40"/>
      <c r="I102" s="40"/>
      <c r="J102" s="40"/>
      <c r="K102" s="40"/>
      <c r="L102" s="11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pans="1:31" s="2" customFormat="1" ht="16.5" customHeight="1">
      <c r="A103" s="38"/>
      <c r="B103" s="39"/>
      <c r="C103" s="40"/>
      <c r="D103" s="40"/>
      <c r="E103" s="430" t="str">
        <f>E7</f>
        <v>Rekonstrukce rehabilitace v 1.PP budovy B v HNSP v Bílině</v>
      </c>
      <c r="F103" s="431"/>
      <c r="G103" s="431"/>
      <c r="H103" s="431"/>
      <c r="I103" s="40"/>
      <c r="J103" s="40"/>
      <c r="K103" s="40"/>
      <c r="L103" s="11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pans="1:31" s="1" customFormat="1" ht="12" customHeight="1">
      <c r="B104" s="25"/>
      <c r="C104" s="33" t="s">
        <v>147</v>
      </c>
      <c r="D104" s="26"/>
      <c r="E104" s="26"/>
      <c r="F104" s="26"/>
      <c r="G104" s="26"/>
      <c r="H104" s="26"/>
      <c r="I104" s="26"/>
      <c r="J104" s="26"/>
      <c r="K104" s="26"/>
      <c r="L104" s="24"/>
    </row>
    <row r="105" spans="1:31" s="2" customFormat="1" ht="16.5" customHeight="1">
      <c r="A105" s="38"/>
      <c r="B105" s="39"/>
      <c r="C105" s="40"/>
      <c r="D105" s="40"/>
      <c r="E105" s="430" t="s">
        <v>2727</v>
      </c>
      <c r="F105" s="432"/>
      <c r="G105" s="432"/>
      <c r="H105" s="432"/>
      <c r="I105" s="40"/>
      <c r="J105" s="40"/>
      <c r="K105" s="40"/>
      <c r="L105" s="11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pans="1:31" s="2" customFormat="1" ht="12" customHeight="1">
      <c r="A106" s="38"/>
      <c r="B106" s="39"/>
      <c r="C106" s="33" t="s">
        <v>2649</v>
      </c>
      <c r="D106" s="40"/>
      <c r="E106" s="40"/>
      <c r="F106" s="40"/>
      <c r="G106" s="40"/>
      <c r="H106" s="40"/>
      <c r="I106" s="40"/>
      <c r="J106" s="40"/>
      <c r="K106" s="40"/>
      <c r="L106" s="11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pans="1:31" s="2" customFormat="1" ht="16.5" customHeight="1">
      <c r="A107" s="38"/>
      <c r="B107" s="39"/>
      <c r="C107" s="40"/>
      <c r="D107" s="40"/>
      <c r="E107" s="384" t="str">
        <f>E11</f>
        <v>1 - Okapový chodník a svislé hydroizolace</v>
      </c>
      <c r="F107" s="432"/>
      <c r="G107" s="432"/>
      <c r="H107" s="432"/>
      <c r="I107" s="40"/>
      <c r="J107" s="40"/>
      <c r="K107" s="40"/>
      <c r="L107" s="11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pans="1:31" s="2" customFormat="1" ht="6.95" customHeight="1">
      <c r="A108" s="38"/>
      <c r="B108" s="39"/>
      <c r="C108" s="40"/>
      <c r="D108" s="40"/>
      <c r="E108" s="40"/>
      <c r="F108" s="40"/>
      <c r="G108" s="40"/>
      <c r="H108" s="40"/>
      <c r="I108" s="40"/>
      <c r="J108" s="40"/>
      <c r="K108" s="40"/>
      <c r="L108" s="11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pans="1:31" s="2" customFormat="1" ht="12" customHeight="1">
      <c r="A109" s="38"/>
      <c r="B109" s="39"/>
      <c r="C109" s="33" t="s">
        <v>20</v>
      </c>
      <c r="D109" s="40"/>
      <c r="E109" s="40"/>
      <c r="F109" s="31" t="str">
        <f>F14</f>
        <v xml:space="preserve"> </v>
      </c>
      <c r="G109" s="40"/>
      <c r="H109" s="40"/>
      <c r="I109" s="33" t="s">
        <v>22</v>
      </c>
      <c r="J109" s="63" t="str">
        <f>IF(J14="","",J14)</f>
        <v>14. 12. 2025</v>
      </c>
      <c r="K109" s="40"/>
      <c r="L109" s="11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pans="1:31" s="2" customFormat="1" ht="6.95" customHeight="1">
      <c r="A110" s="38"/>
      <c r="B110" s="39"/>
      <c r="C110" s="40"/>
      <c r="D110" s="40"/>
      <c r="E110" s="40"/>
      <c r="F110" s="40"/>
      <c r="G110" s="40"/>
      <c r="H110" s="40"/>
      <c r="I110" s="40"/>
      <c r="J110" s="40"/>
      <c r="K110" s="40"/>
      <c r="L110" s="11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pans="1:31" s="2" customFormat="1" ht="15.2" customHeight="1">
      <c r="A111" s="38"/>
      <c r="B111" s="39"/>
      <c r="C111" s="33" t="s">
        <v>24</v>
      </c>
      <c r="D111" s="40"/>
      <c r="E111" s="40"/>
      <c r="F111" s="31" t="str">
        <f>E17</f>
        <v>Město Bílina, Břežánská 50/4, 418 01 Bílina</v>
      </c>
      <c r="G111" s="40"/>
      <c r="H111" s="40"/>
      <c r="I111" s="33" t="s">
        <v>32</v>
      </c>
      <c r="J111" s="36" t="str">
        <f>E23</f>
        <v xml:space="preserve"> </v>
      </c>
      <c r="K111" s="40"/>
      <c r="L111" s="11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pans="1:31" s="2" customFormat="1" ht="15.2" customHeight="1">
      <c r="A112" s="38"/>
      <c r="B112" s="39"/>
      <c r="C112" s="33" t="s">
        <v>30</v>
      </c>
      <c r="D112" s="40"/>
      <c r="E112" s="40"/>
      <c r="F112" s="31" t="str">
        <f>IF(E20="","",E20)</f>
        <v>Vyplň údaj</v>
      </c>
      <c r="G112" s="40"/>
      <c r="H112" s="40"/>
      <c r="I112" s="33" t="s">
        <v>34</v>
      </c>
      <c r="J112" s="36" t="str">
        <f>E26</f>
        <v xml:space="preserve"> </v>
      </c>
      <c r="K112" s="40"/>
      <c r="L112" s="11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pans="1:65" s="2" customFormat="1" ht="10.35" customHeight="1">
      <c r="A113" s="38"/>
      <c r="B113" s="39"/>
      <c r="C113" s="40"/>
      <c r="D113" s="40"/>
      <c r="E113" s="40"/>
      <c r="F113" s="40"/>
      <c r="G113" s="40"/>
      <c r="H113" s="40"/>
      <c r="I113" s="40"/>
      <c r="J113" s="40"/>
      <c r="K113" s="40"/>
      <c r="L113" s="11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pans="1:65" s="11" customFormat="1" ht="29.25" customHeight="1">
      <c r="A114" s="156"/>
      <c r="B114" s="157"/>
      <c r="C114" s="158" t="s">
        <v>193</v>
      </c>
      <c r="D114" s="159" t="s">
        <v>56</v>
      </c>
      <c r="E114" s="159" t="s">
        <v>52</v>
      </c>
      <c r="F114" s="159" t="s">
        <v>53</v>
      </c>
      <c r="G114" s="159" t="s">
        <v>194</v>
      </c>
      <c r="H114" s="159" t="s">
        <v>195</v>
      </c>
      <c r="I114" s="159" t="s">
        <v>196</v>
      </c>
      <c r="J114" s="159" t="s">
        <v>165</v>
      </c>
      <c r="K114" s="160" t="s">
        <v>197</v>
      </c>
      <c r="L114" s="161"/>
      <c r="M114" s="72" t="s">
        <v>18</v>
      </c>
      <c r="N114" s="73" t="s">
        <v>41</v>
      </c>
      <c r="O114" s="73" t="s">
        <v>198</v>
      </c>
      <c r="P114" s="73" t="s">
        <v>199</v>
      </c>
      <c r="Q114" s="73" t="s">
        <v>200</v>
      </c>
      <c r="R114" s="73" t="s">
        <v>201</v>
      </c>
      <c r="S114" s="73" t="s">
        <v>202</v>
      </c>
      <c r="T114" s="73" t="s">
        <v>203</v>
      </c>
      <c r="U114" s="74" t="s">
        <v>204</v>
      </c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</row>
    <row r="115" spans="1:65" s="2" customFormat="1" ht="22.9" customHeight="1">
      <c r="A115" s="38"/>
      <c r="B115" s="39"/>
      <c r="C115" s="79" t="s">
        <v>205</v>
      </c>
      <c r="D115" s="40"/>
      <c r="E115" s="40"/>
      <c r="F115" s="40"/>
      <c r="G115" s="40"/>
      <c r="H115" s="40"/>
      <c r="I115" s="40"/>
      <c r="J115" s="162">
        <f>BK115</f>
        <v>0</v>
      </c>
      <c r="K115" s="40"/>
      <c r="L115" s="43"/>
      <c r="M115" s="75"/>
      <c r="N115" s="163"/>
      <c r="O115" s="76"/>
      <c r="P115" s="164">
        <f>P116+P438</f>
        <v>0</v>
      </c>
      <c r="Q115" s="76"/>
      <c r="R115" s="164">
        <f>R116+R438</f>
        <v>61.809437700000004</v>
      </c>
      <c r="S115" s="76"/>
      <c r="T115" s="164">
        <f>T116+T438</f>
        <v>92.259690000000006</v>
      </c>
      <c r="U115" s="77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T115" s="21" t="s">
        <v>70</v>
      </c>
      <c r="AU115" s="21" t="s">
        <v>166</v>
      </c>
      <c r="BK115" s="165">
        <f>BK116+BK438</f>
        <v>0</v>
      </c>
    </row>
    <row r="116" spans="1:65" s="12" customFormat="1" ht="25.9" customHeight="1">
      <c r="B116" s="166"/>
      <c r="C116" s="167"/>
      <c r="D116" s="168" t="s">
        <v>70</v>
      </c>
      <c r="E116" s="169" t="s">
        <v>206</v>
      </c>
      <c r="F116" s="169" t="s">
        <v>1091</v>
      </c>
      <c r="G116" s="167"/>
      <c r="H116" s="167"/>
      <c r="I116" s="170"/>
      <c r="J116" s="171">
        <f>BK116</f>
        <v>0</v>
      </c>
      <c r="K116" s="167"/>
      <c r="L116" s="172"/>
      <c r="M116" s="173"/>
      <c r="N116" s="174"/>
      <c r="O116" s="174"/>
      <c r="P116" s="175">
        <f>P117+P233+P240+P248+P290+P309</f>
        <v>0</v>
      </c>
      <c r="Q116" s="174"/>
      <c r="R116" s="175">
        <f>R117+R233+R240+R248+R290+R309</f>
        <v>60.020386600000002</v>
      </c>
      <c r="S116" s="174"/>
      <c r="T116" s="175">
        <f>T117+T233+T240+T248+T290+T309</f>
        <v>90.914240000000007</v>
      </c>
      <c r="U116" s="176"/>
      <c r="AR116" s="177" t="s">
        <v>76</v>
      </c>
      <c r="AT116" s="178" t="s">
        <v>70</v>
      </c>
      <c r="AU116" s="178" t="s">
        <v>71</v>
      </c>
      <c r="AY116" s="177" t="s">
        <v>208</v>
      </c>
      <c r="BK116" s="179">
        <f>BK117+BK233+BK240+BK248+BK290+BK309</f>
        <v>0</v>
      </c>
    </row>
    <row r="117" spans="1:65" s="12" customFormat="1" ht="22.9" customHeight="1">
      <c r="B117" s="166"/>
      <c r="C117" s="167"/>
      <c r="D117" s="168" t="s">
        <v>70</v>
      </c>
      <c r="E117" s="180" t="s">
        <v>76</v>
      </c>
      <c r="F117" s="180" t="s">
        <v>2744</v>
      </c>
      <c r="G117" s="167"/>
      <c r="H117" s="167"/>
      <c r="I117" s="170"/>
      <c r="J117" s="181">
        <f>BK117</f>
        <v>0</v>
      </c>
      <c r="K117" s="167"/>
      <c r="L117" s="172"/>
      <c r="M117" s="173"/>
      <c r="N117" s="174"/>
      <c r="O117" s="174"/>
      <c r="P117" s="175">
        <f>P118+P132+P177+P193+P213+P226</f>
        <v>0</v>
      </c>
      <c r="Q117" s="174"/>
      <c r="R117" s="175">
        <f>R118+R132+R177+R193+R213+R226</f>
        <v>0.77837599999999996</v>
      </c>
      <c r="S117" s="174"/>
      <c r="T117" s="175">
        <f>T118+T132+T177+T193+T213+T226</f>
        <v>66.712000000000003</v>
      </c>
      <c r="U117" s="176"/>
      <c r="AR117" s="177" t="s">
        <v>76</v>
      </c>
      <c r="AT117" s="178" t="s">
        <v>70</v>
      </c>
      <c r="AU117" s="178" t="s">
        <v>76</v>
      </c>
      <c r="AY117" s="177" t="s">
        <v>208</v>
      </c>
      <c r="BK117" s="179">
        <f>BK118+BK132+BK177+BK193+BK213+BK226</f>
        <v>0</v>
      </c>
    </row>
    <row r="118" spans="1:65" s="12" customFormat="1" ht="20.85" customHeight="1">
      <c r="B118" s="166"/>
      <c r="C118" s="167"/>
      <c r="D118" s="168" t="s">
        <v>70</v>
      </c>
      <c r="E118" s="180" t="s">
        <v>308</v>
      </c>
      <c r="F118" s="180" t="s">
        <v>2745</v>
      </c>
      <c r="G118" s="167"/>
      <c r="H118" s="167"/>
      <c r="I118" s="170"/>
      <c r="J118" s="181">
        <f>BK118</f>
        <v>0</v>
      </c>
      <c r="K118" s="167"/>
      <c r="L118" s="172"/>
      <c r="M118" s="173"/>
      <c r="N118" s="174"/>
      <c r="O118" s="174"/>
      <c r="P118" s="175">
        <f>SUM(P119:P131)</f>
        <v>0</v>
      </c>
      <c r="Q118" s="174"/>
      <c r="R118" s="175">
        <f>SUM(R119:R131)</f>
        <v>0.73799999999999999</v>
      </c>
      <c r="S118" s="174"/>
      <c r="T118" s="175">
        <f>SUM(T119:T131)</f>
        <v>66.712000000000003</v>
      </c>
      <c r="U118" s="176"/>
      <c r="AR118" s="177" t="s">
        <v>76</v>
      </c>
      <c r="AT118" s="178" t="s">
        <v>70</v>
      </c>
      <c r="AU118" s="178" t="s">
        <v>80</v>
      </c>
      <c r="AY118" s="177" t="s">
        <v>208</v>
      </c>
      <c r="BK118" s="179">
        <f>SUM(BK119:BK131)</f>
        <v>0</v>
      </c>
    </row>
    <row r="119" spans="1:65" s="2" customFormat="1" ht="24.2" customHeight="1">
      <c r="A119" s="38"/>
      <c r="B119" s="39"/>
      <c r="C119" s="182" t="s">
        <v>76</v>
      </c>
      <c r="D119" s="182" t="s">
        <v>212</v>
      </c>
      <c r="E119" s="183" t="s">
        <v>2746</v>
      </c>
      <c r="F119" s="184" t="s">
        <v>2747</v>
      </c>
      <c r="G119" s="185" t="s">
        <v>129</v>
      </c>
      <c r="H119" s="186">
        <v>107.6</v>
      </c>
      <c r="I119" s="187"/>
      <c r="J119" s="186">
        <f>ROUND(I119*H119,2)</f>
        <v>0</v>
      </c>
      <c r="K119" s="184" t="s">
        <v>215</v>
      </c>
      <c r="L119" s="43"/>
      <c r="M119" s="188" t="s">
        <v>18</v>
      </c>
      <c r="N119" s="189" t="s">
        <v>42</v>
      </c>
      <c r="O119" s="68"/>
      <c r="P119" s="190">
        <f>O119*H119</f>
        <v>0</v>
      </c>
      <c r="Q119" s="190">
        <v>0</v>
      </c>
      <c r="R119" s="190">
        <f>Q119*H119</f>
        <v>0</v>
      </c>
      <c r="S119" s="190">
        <v>0.28999999999999998</v>
      </c>
      <c r="T119" s="190">
        <f>S119*H119</f>
        <v>31.203999999999997</v>
      </c>
      <c r="U119" s="191" t="s">
        <v>18</v>
      </c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R119" s="192" t="s">
        <v>89</v>
      </c>
      <c r="AT119" s="192" t="s">
        <v>212</v>
      </c>
      <c r="AU119" s="192" t="s">
        <v>83</v>
      </c>
      <c r="AY119" s="21" t="s">
        <v>208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1" t="s">
        <v>76</v>
      </c>
      <c r="BK119" s="193">
        <f>ROUND(I119*H119,2)</f>
        <v>0</v>
      </c>
      <c r="BL119" s="21" t="s">
        <v>89</v>
      </c>
      <c r="BM119" s="192" t="s">
        <v>2748</v>
      </c>
    </row>
    <row r="120" spans="1:65" s="2" customFormat="1" ht="39">
      <c r="A120" s="38"/>
      <c r="B120" s="39"/>
      <c r="C120" s="40"/>
      <c r="D120" s="194" t="s">
        <v>217</v>
      </c>
      <c r="E120" s="40"/>
      <c r="F120" s="195" t="s">
        <v>2749</v>
      </c>
      <c r="G120" s="40"/>
      <c r="H120" s="40"/>
      <c r="I120" s="196"/>
      <c r="J120" s="40"/>
      <c r="K120" s="40"/>
      <c r="L120" s="43"/>
      <c r="M120" s="197"/>
      <c r="N120" s="198"/>
      <c r="O120" s="68"/>
      <c r="P120" s="68"/>
      <c r="Q120" s="68"/>
      <c r="R120" s="68"/>
      <c r="S120" s="68"/>
      <c r="T120" s="68"/>
      <c r="U120" s="69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T120" s="21" t="s">
        <v>217</v>
      </c>
      <c r="AU120" s="21" t="s">
        <v>83</v>
      </c>
    </row>
    <row r="121" spans="1:65" s="2" customFormat="1" ht="11.25">
      <c r="A121" s="38"/>
      <c r="B121" s="39"/>
      <c r="C121" s="40"/>
      <c r="D121" s="199" t="s">
        <v>219</v>
      </c>
      <c r="E121" s="40"/>
      <c r="F121" s="200" t="s">
        <v>2750</v>
      </c>
      <c r="G121" s="40"/>
      <c r="H121" s="40"/>
      <c r="I121" s="196"/>
      <c r="J121" s="40"/>
      <c r="K121" s="40"/>
      <c r="L121" s="43"/>
      <c r="M121" s="197"/>
      <c r="N121" s="198"/>
      <c r="O121" s="68"/>
      <c r="P121" s="68"/>
      <c r="Q121" s="68"/>
      <c r="R121" s="68"/>
      <c r="S121" s="68"/>
      <c r="T121" s="68"/>
      <c r="U121" s="69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21" t="s">
        <v>219</v>
      </c>
      <c r="AU121" s="21" t="s">
        <v>83</v>
      </c>
    </row>
    <row r="122" spans="1:65" s="14" customFormat="1" ht="11.25">
      <c r="B122" s="211"/>
      <c r="C122" s="212"/>
      <c r="D122" s="194" t="s">
        <v>221</v>
      </c>
      <c r="E122" s="213" t="s">
        <v>18</v>
      </c>
      <c r="F122" s="214" t="s">
        <v>2710</v>
      </c>
      <c r="G122" s="212"/>
      <c r="H122" s="215">
        <v>107.6</v>
      </c>
      <c r="I122" s="216"/>
      <c r="J122" s="212"/>
      <c r="K122" s="212"/>
      <c r="L122" s="217"/>
      <c r="M122" s="218"/>
      <c r="N122" s="219"/>
      <c r="O122" s="219"/>
      <c r="P122" s="219"/>
      <c r="Q122" s="219"/>
      <c r="R122" s="219"/>
      <c r="S122" s="219"/>
      <c r="T122" s="219"/>
      <c r="U122" s="220"/>
      <c r="AT122" s="221" t="s">
        <v>221</v>
      </c>
      <c r="AU122" s="221" t="s">
        <v>83</v>
      </c>
      <c r="AV122" s="14" t="s">
        <v>80</v>
      </c>
      <c r="AW122" s="14" t="s">
        <v>33</v>
      </c>
      <c r="AX122" s="14" t="s">
        <v>76</v>
      </c>
      <c r="AY122" s="221" t="s">
        <v>208</v>
      </c>
    </row>
    <row r="123" spans="1:65" s="2" customFormat="1" ht="24.2" customHeight="1">
      <c r="A123" s="38"/>
      <c r="B123" s="39"/>
      <c r="C123" s="182" t="s">
        <v>80</v>
      </c>
      <c r="D123" s="182" t="s">
        <v>212</v>
      </c>
      <c r="E123" s="183" t="s">
        <v>2751</v>
      </c>
      <c r="F123" s="184" t="s">
        <v>2752</v>
      </c>
      <c r="G123" s="185" t="s">
        <v>129</v>
      </c>
      <c r="H123" s="186">
        <v>107.6</v>
      </c>
      <c r="I123" s="187"/>
      <c r="J123" s="186">
        <f>ROUND(I123*H123,2)</f>
        <v>0</v>
      </c>
      <c r="K123" s="184" t="s">
        <v>215</v>
      </c>
      <c r="L123" s="43"/>
      <c r="M123" s="188" t="s">
        <v>18</v>
      </c>
      <c r="N123" s="189" t="s">
        <v>42</v>
      </c>
      <c r="O123" s="68"/>
      <c r="P123" s="190">
        <f>O123*H123</f>
        <v>0</v>
      </c>
      <c r="Q123" s="190">
        <v>0</v>
      </c>
      <c r="R123" s="190">
        <f>Q123*H123</f>
        <v>0</v>
      </c>
      <c r="S123" s="190">
        <v>0.33</v>
      </c>
      <c r="T123" s="190">
        <f>S123*H123</f>
        <v>35.508000000000003</v>
      </c>
      <c r="U123" s="191" t="s">
        <v>18</v>
      </c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92" t="s">
        <v>89</v>
      </c>
      <c r="AT123" s="192" t="s">
        <v>212</v>
      </c>
      <c r="AU123" s="192" t="s">
        <v>83</v>
      </c>
      <c r="AY123" s="21" t="s">
        <v>208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1" t="s">
        <v>76</v>
      </c>
      <c r="BK123" s="193">
        <f>ROUND(I123*H123,2)</f>
        <v>0</v>
      </c>
      <c r="BL123" s="21" t="s">
        <v>89</v>
      </c>
      <c r="BM123" s="192" t="s">
        <v>2753</v>
      </c>
    </row>
    <row r="124" spans="1:65" s="2" customFormat="1" ht="39">
      <c r="A124" s="38"/>
      <c r="B124" s="39"/>
      <c r="C124" s="40"/>
      <c r="D124" s="194" t="s">
        <v>217</v>
      </c>
      <c r="E124" s="40"/>
      <c r="F124" s="195" t="s">
        <v>2754</v>
      </c>
      <c r="G124" s="40"/>
      <c r="H124" s="40"/>
      <c r="I124" s="196"/>
      <c r="J124" s="40"/>
      <c r="K124" s="40"/>
      <c r="L124" s="43"/>
      <c r="M124" s="197"/>
      <c r="N124" s="198"/>
      <c r="O124" s="68"/>
      <c r="P124" s="68"/>
      <c r="Q124" s="68"/>
      <c r="R124" s="68"/>
      <c r="S124" s="68"/>
      <c r="T124" s="68"/>
      <c r="U124" s="69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21" t="s">
        <v>217</v>
      </c>
      <c r="AU124" s="21" t="s">
        <v>83</v>
      </c>
    </row>
    <row r="125" spans="1:65" s="2" customFormat="1" ht="11.25">
      <c r="A125" s="38"/>
      <c r="B125" s="39"/>
      <c r="C125" s="40"/>
      <c r="D125" s="199" t="s">
        <v>219</v>
      </c>
      <c r="E125" s="40"/>
      <c r="F125" s="200" t="s">
        <v>2755</v>
      </c>
      <c r="G125" s="40"/>
      <c r="H125" s="40"/>
      <c r="I125" s="196"/>
      <c r="J125" s="40"/>
      <c r="K125" s="40"/>
      <c r="L125" s="43"/>
      <c r="M125" s="197"/>
      <c r="N125" s="198"/>
      <c r="O125" s="68"/>
      <c r="P125" s="68"/>
      <c r="Q125" s="68"/>
      <c r="R125" s="68"/>
      <c r="S125" s="68"/>
      <c r="T125" s="68"/>
      <c r="U125" s="69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21" t="s">
        <v>219</v>
      </c>
      <c r="AU125" s="21" t="s">
        <v>83</v>
      </c>
    </row>
    <row r="126" spans="1:65" s="14" customFormat="1" ht="11.25">
      <c r="B126" s="211"/>
      <c r="C126" s="212"/>
      <c r="D126" s="194" t="s">
        <v>221</v>
      </c>
      <c r="E126" s="213" t="s">
        <v>18</v>
      </c>
      <c r="F126" s="214" t="s">
        <v>2710</v>
      </c>
      <c r="G126" s="212"/>
      <c r="H126" s="215">
        <v>107.6</v>
      </c>
      <c r="I126" s="216"/>
      <c r="J126" s="212"/>
      <c r="K126" s="212"/>
      <c r="L126" s="217"/>
      <c r="M126" s="218"/>
      <c r="N126" s="219"/>
      <c r="O126" s="219"/>
      <c r="P126" s="219"/>
      <c r="Q126" s="219"/>
      <c r="R126" s="219"/>
      <c r="S126" s="219"/>
      <c r="T126" s="219"/>
      <c r="U126" s="220"/>
      <c r="AT126" s="221" t="s">
        <v>221</v>
      </c>
      <c r="AU126" s="221" t="s">
        <v>83</v>
      </c>
      <c r="AV126" s="14" t="s">
        <v>80</v>
      </c>
      <c r="AW126" s="14" t="s">
        <v>33</v>
      </c>
      <c r="AX126" s="14" t="s">
        <v>76</v>
      </c>
      <c r="AY126" s="221" t="s">
        <v>208</v>
      </c>
    </row>
    <row r="127" spans="1:65" s="2" customFormat="1" ht="16.5" customHeight="1">
      <c r="A127" s="38"/>
      <c r="B127" s="39"/>
      <c r="C127" s="182" t="s">
        <v>83</v>
      </c>
      <c r="D127" s="182" t="s">
        <v>212</v>
      </c>
      <c r="E127" s="183" t="s">
        <v>2756</v>
      </c>
      <c r="F127" s="184" t="s">
        <v>2757</v>
      </c>
      <c r="G127" s="185" t="s">
        <v>331</v>
      </c>
      <c r="H127" s="186">
        <v>20</v>
      </c>
      <c r="I127" s="187"/>
      <c r="J127" s="186">
        <f>ROUND(I127*H127,2)</f>
        <v>0</v>
      </c>
      <c r="K127" s="184" t="s">
        <v>215</v>
      </c>
      <c r="L127" s="43"/>
      <c r="M127" s="188" t="s">
        <v>18</v>
      </c>
      <c r="N127" s="189" t="s">
        <v>42</v>
      </c>
      <c r="O127" s="68"/>
      <c r="P127" s="190">
        <f>O127*H127</f>
        <v>0</v>
      </c>
      <c r="Q127" s="190">
        <v>3.6900000000000002E-2</v>
      </c>
      <c r="R127" s="190">
        <f>Q127*H127</f>
        <v>0.73799999999999999</v>
      </c>
      <c r="S127" s="190">
        <v>0</v>
      </c>
      <c r="T127" s="190">
        <f>S127*H127</f>
        <v>0</v>
      </c>
      <c r="U127" s="191" t="s">
        <v>18</v>
      </c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2" t="s">
        <v>89</v>
      </c>
      <c r="AT127" s="192" t="s">
        <v>212</v>
      </c>
      <c r="AU127" s="192" t="s">
        <v>83</v>
      </c>
      <c r="AY127" s="21" t="s">
        <v>208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21" t="s">
        <v>76</v>
      </c>
      <c r="BK127" s="193">
        <f>ROUND(I127*H127,2)</f>
        <v>0</v>
      </c>
      <c r="BL127" s="21" t="s">
        <v>89</v>
      </c>
      <c r="BM127" s="192" t="s">
        <v>2758</v>
      </c>
    </row>
    <row r="128" spans="1:65" s="2" customFormat="1" ht="58.5">
      <c r="A128" s="38"/>
      <c r="B128" s="39"/>
      <c r="C128" s="40"/>
      <c r="D128" s="194" t="s">
        <v>217</v>
      </c>
      <c r="E128" s="40"/>
      <c r="F128" s="195" t="s">
        <v>2759</v>
      </c>
      <c r="G128" s="40"/>
      <c r="H128" s="40"/>
      <c r="I128" s="196"/>
      <c r="J128" s="40"/>
      <c r="K128" s="40"/>
      <c r="L128" s="43"/>
      <c r="M128" s="197"/>
      <c r="N128" s="198"/>
      <c r="O128" s="68"/>
      <c r="P128" s="68"/>
      <c r="Q128" s="68"/>
      <c r="R128" s="68"/>
      <c r="S128" s="68"/>
      <c r="T128" s="68"/>
      <c r="U128" s="69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21" t="s">
        <v>217</v>
      </c>
      <c r="AU128" s="21" t="s">
        <v>83</v>
      </c>
    </row>
    <row r="129" spans="1:65" s="2" customFormat="1" ht="11.25">
      <c r="A129" s="38"/>
      <c r="B129" s="39"/>
      <c r="C129" s="40"/>
      <c r="D129" s="199" t="s">
        <v>219</v>
      </c>
      <c r="E129" s="40"/>
      <c r="F129" s="200" t="s">
        <v>2760</v>
      </c>
      <c r="G129" s="40"/>
      <c r="H129" s="40"/>
      <c r="I129" s="196"/>
      <c r="J129" s="40"/>
      <c r="K129" s="40"/>
      <c r="L129" s="43"/>
      <c r="M129" s="197"/>
      <c r="N129" s="198"/>
      <c r="O129" s="68"/>
      <c r="P129" s="68"/>
      <c r="Q129" s="68"/>
      <c r="R129" s="68"/>
      <c r="S129" s="68"/>
      <c r="T129" s="68"/>
      <c r="U129" s="69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21" t="s">
        <v>219</v>
      </c>
      <c r="AU129" s="21" t="s">
        <v>83</v>
      </c>
    </row>
    <row r="130" spans="1:65" s="13" customFormat="1" ht="11.25">
      <c r="B130" s="201"/>
      <c r="C130" s="202"/>
      <c r="D130" s="194" t="s">
        <v>221</v>
      </c>
      <c r="E130" s="203" t="s">
        <v>18</v>
      </c>
      <c r="F130" s="204" t="s">
        <v>2761</v>
      </c>
      <c r="G130" s="202"/>
      <c r="H130" s="203" t="s">
        <v>18</v>
      </c>
      <c r="I130" s="205"/>
      <c r="J130" s="202"/>
      <c r="K130" s="202"/>
      <c r="L130" s="206"/>
      <c r="M130" s="207"/>
      <c r="N130" s="208"/>
      <c r="O130" s="208"/>
      <c r="P130" s="208"/>
      <c r="Q130" s="208"/>
      <c r="R130" s="208"/>
      <c r="S130" s="208"/>
      <c r="T130" s="208"/>
      <c r="U130" s="209"/>
      <c r="AT130" s="210" t="s">
        <v>221</v>
      </c>
      <c r="AU130" s="210" t="s">
        <v>83</v>
      </c>
      <c r="AV130" s="13" t="s">
        <v>76</v>
      </c>
      <c r="AW130" s="13" t="s">
        <v>33</v>
      </c>
      <c r="AX130" s="13" t="s">
        <v>71</v>
      </c>
      <c r="AY130" s="210" t="s">
        <v>208</v>
      </c>
    </row>
    <row r="131" spans="1:65" s="14" customFormat="1" ht="11.25">
      <c r="B131" s="211"/>
      <c r="C131" s="212"/>
      <c r="D131" s="194" t="s">
        <v>221</v>
      </c>
      <c r="E131" s="213" t="s">
        <v>18</v>
      </c>
      <c r="F131" s="214" t="s">
        <v>390</v>
      </c>
      <c r="G131" s="212"/>
      <c r="H131" s="215">
        <v>20</v>
      </c>
      <c r="I131" s="216"/>
      <c r="J131" s="212"/>
      <c r="K131" s="212"/>
      <c r="L131" s="217"/>
      <c r="M131" s="218"/>
      <c r="N131" s="219"/>
      <c r="O131" s="219"/>
      <c r="P131" s="219"/>
      <c r="Q131" s="219"/>
      <c r="R131" s="219"/>
      <c r="S131" s="219"/>
      <c r="T131" s="219"/>
      <c r="U131" s="220"/>
      <c r="AT131" s="221" t="s">
        <v>221</v>
      </c>
      <c r="AU131" s="221" t="s">
        <v>83</v>
      </c>
      <c r="AV131" s="14" t="s">
        <v>80</v>
      </c>
      <c r="AW131" s="14" t="s">
        <v>33</v>
      </c>
      <c r="AX131" s="14" t="s">
        <v>76</v>
      </c>
      <c r="AY131" s="221" t="s">
        <v>208</v>
      </c>
    </row>
    <row r="132" spans="1:65" s="12" customFormat="1" ht="20.85" customHeight="1">
      <c r="B132" s="166"/>
      <c r="C132" s="167"/>
      <c r="D132" s="168" t="s">
        <v>70</v>
      </c>
      <c r="E132" s="180" t="s">
        <v>322</v>
      </c>
      <c r="F132" s="180" t="s">
        <v>2762</v>
      </c>
      <c r="G132" s="167"/>
      <c r="H132" s="167"/>
      <c r="I132" s="170"/>
      <c r="J132" s="181">
        <f>BK132</f>
        <v>0</v>
      </c>
      <c r="K132" s="167"/>
      <c r="L132" s="172"/>
      <c r="M132" s="173"/>
      <c r="N132" s="174"/>
      <c r="O132" s="174"/>
      <c r="P132" s="175">
        <f>SUM(P133:P176)</f>
        <v>0</v>
      </c>
      <c r="Q132" s="174"/>
      <c r="R132" s="175">
        <f>SUM(R133:R176)</f>
        <v>0</v>
      </c>
      <c r="S132" s="174"/>
      <c r="T132" s="175">
        <f>SUM(T133:T176)</f>
        <v>0</v>
      </c>
      <c r="U132" s="176"/>
      <c r="AR132" s="177" t="s">
        <v>76</v>
      </c>
      <c r="AT132" s="178" t="s">
        <v>70</v>
      </c>
      <c r="AU132" s="178" t="s">
        <v>80</v>
      </c>
      <c r="AY132" s="177" t="s">
        <v>208</v>
      </c>
      <c r="BK132" s="179">
        <f>SUM(BK133:BK176)</f>
        <v>0</v>
      </c>
    </row>
    <row r="133" spans="1:65" s="2" customFormat="1" ht="37.9" customHeight="1">
      <c r="A133" s="38"/>
      <c r="B133" s="39"/>
      <c r="C133" s="182" t="s">
        <v>89</v>
      </c>
      <c r="D133" s="182" t="s">
        <v>212</v>
      </c>
      <c r="E133" s="183" t="s">
        <v>2763</v>
      </c>
      <c r="F133" s="184" t="s">
        <v>2764</v>
      </c>
      <c r="G133" s="185" t="s">
        <v>161</v>
      </c>
      <c r="H133" s="186">
        <v>32.270000000000003</v>
      </c>
      <c r="I133" s="187"/>
      <c r="J133" s="186">
        <f>ROUND(I133*H133,2)</f>
        <v>0</v>
      </c>
      <c r="K133" s="184" t="s">
        <v>215</v>
      </c>
      <c r="L133" s="43"/>
      <c r="M133" s="188" t="s">
        <v>18</v>
      </c>
      <c r="N133" s="189" t="s">
        <v>42</v>
      </c>
      <c r="O133" s="68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0">
        <f>S133*H133</f>
        <v>0</v>
      </c>
      <c r="U133" s="191" t="s">
        <v>18</v>
      </c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89</v>
      </c>
      <c r="AT133" s="192" t="s">
        <v>212</v>
      </c>
      <c r="AU133" s="192" t="s">
        <v>83</v>
      </c>
      <c r="AY133" s="21" t="s">
        <v>208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1" t="s">
        <v>76</v>
      </c>
      <c r="BK133" s="193">
        <f>ROUND(I133*H133,2)</f>
        <v>0</v>
      </c>
      <c r="BL133" s="21" t="s">
        <v>89</v>
      </c>
      <c r="BM133" s="192" t="s">
        <v>2765</v>
      </c>
    </row>
    <row r="134" spans="1:65" s="2" customFormat="1" ht="29.25">
      <c r="A134" s="38"/>
      <c r="B134" s="39"/>
      <c r="C134" s="40"/>
      <c r="D134" s="194" t="s">
        <v>217</v>
      </c>
      <c r="E134" s="40"/>
      <c r="F134" s="195" t="s">
        <v>2766</v>
      </c>
      <c r="G134" s="40"/>
      <c r="H134" s="40"/>
      <c r="I134" s="196"/>
      <c r="J134" s="40"/>
      <c r="K134" s="40"/>
      <c r="L134" s="43"/>
      <c r="M134" s="197"/>
      <c r="N134" s="198"/>
      <c r="O134" s="68"/>
      <c r="P134" s="68"/>
      <c r="Q134" s="68"/>
      <c r="R134" s="68"/>
      <c r="S134" s="68"/>
      <c r="T134" s="68"/>
      <c r="U134" s="69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21" t="s">
        <v>217</v>
      </c>
      <c r="AU134" s="21" t="s">
        <v>83</v>
      </c>
    </row>
    <row r="135" spans="1:65" s="2" customFormat="1" ht="11.25">
      <c r="A135" s="38"/>
      <c r="B135" s="39"/>
      <c r="C135" s="40"/>
      <c r="D135" s="199" t="s">
        <v>219</v>
      </c>
      <c r="E135" s="40"/>
      <c r="F135" s="200" t="s">
        <v>2767</v>
      </c>
      <c r="G135" s="40"/>
      <c r="H135" s="40"/>
      <c r="I135" s="196"/>
      <c r="J135" s="40"/>
      <c r="K135" s="40"/>
      <c r="L135" s="43"/>
      <c r="M135" s="197"/>
      <c r="N135" s="198"/>
      <c r="O135" s="68"/>
      <c r="P135" s="68"/>
      <c r="Q135" s="68"/>
      <c r="R135" s="68"/>
      <c r="S135" s="68"/>
      <c r="T135" s="68"/>
      <c r="U135" s="69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21" t="s">
        <v>219</v>
      </c>
      <c r="AU135" s="21" t="s">
        <v>83</v>
      </c>
    </row>
    <row r="136" spans="1:65" s="13" customFormat="1" ht="11.25">
      <c r="B136" s="201"/>
      <c r="C136" s="202"/>
      <c r="D136" s="194" t="s">
        <v>221</v>
      </c>
      <c r="E136" s="203" t="s">
        <v>18</v>
      </c>
      <c r="F136" s="204" t="s">
        <v>2768</v>
      </c>
      <c r="G136" s="202"/>
      <c r="H136" s="203" t="s">
        <v>18</v>
      </c>
      <c r="I136" s="205"/>
      <c r="J136" s="202"/>
      <c r="K136" s="202"/>
      <c r="L136" s="206"/>
      <c r="M136" s="207"/>
      <c r="N136" s="208"/>
      <c r="O136" s="208"/>
      <c r="P136" s="208"/>
      <c r="Q136" s="208"/>
      <c r="R136" s="208"/>
      <c r="S136" s="208"/>
      <c r="T136" s="208"/>
      <c r="U136" s="209"/>
      <c r="AT136" s="210" t="s">
        <v>221</v>
      </c>
      <c r="AU136" s="210" t="s">
        <v>83</v>
      </c>
      <c r="AV136" s="13" t="s">
        <v>76</v>
      </c>
      <c r="AW136" s="13" t="s">
        <v>33</v>
      </c>
      <c r="AX136" s="13" t="s">
        <v>71</v>
      </c>
      <c r="AY136" s="210" t="s">
        <v>208</v>
      </c>
    </row>
    <row r="137" spans="1:65" s="14" customFormat="1" ht="11.25">
      <c r="B137" s="211"/>
      <c r="C137" s="212"/>
      <c r="D137" s="194" t="s">
        <v>221</v>
      </c>
      <c r="E137" s="213" t="s">
        <v>18</v>
      </c>
      <c r="F137" s="214" t="s">
        <v>2769</v>
      </c>
      <c r="G137" s="212"/>
      <c r="H137" s="215">
        <v>9.61</v>
      </c>
      <c r="I137" s="216"/>
      <c r="J137" s="212"/>
      <c r="K137" s="212"/>
      <c r="L137" s="217"/>
      <c r="M137" s="218"/>
      <c r="N137" s="219"/>
      <c r="O137" s="219"/>
      <c r="P137" s="219"/>
      <c r="Q137" s="219"/>
      <c r="R137" s="219"/>
      <c r="S137" s="219"/>
      <c r="T137" s="219"/>
      <c r="U137" s="220"/>
      <c r="AT137" s="221" t="s">
        <v>221</v>
      </c>
      <c r="AU137" s="221" t="s">
        <v>83</v>
      </c>
      <c r="AV137" s="14" t="s">
        <v>80</v>
      </c>
      <c r="AW137" s="14" t="s">
        <v>33</v>
      </c>
      <c r="AX137" s="14" t="s">
        <v>71</v>
      </c>
      <c r="AY137" s="221" t="s">
        <v>208</v>
      </c>
    </row>
    <row r="138" spans="1:65" s="14" customFormat="1" ht="11.25">
      <c r="B138" s="211"/>
      <c r="C138" s="212"/>
      <c r="D138" s="194" t="s">
        <v>221</v>
      </c>
      <c r="E138" s="213" t="s">
        <v>18</v>
      </c>
      <c r="F138" s="214" t="s">
        <v>2770</v>
      </c>
      <c r="G138" s="212"/>
      <c r="H138" s="215">
        <v>7.05</v>
      </c>
      <c r="I138" s="216"/>
      <c r="J138" s="212"/>
      <c r="K138" s="212"/>
      <c r="L138" s="217"/>
      <c r="M138" s="218"/>
      <c r="N138" s="219"/>
      <c r="O138" s="219"/>
      <c r="P138" s="219"/>
      <c r="Q138" s="219"/>
      <c r="R138" s="219"/>
      <c r="S138" s="219"/>
      <c r="T138" s="219"/>
      <c r="U138" s="220"/>
      <c r="AT138" s="221" t="s">
        <v>221</v>
      </c>
      <c r="AU138" s="221" t="s">
        <v>83</v>
      </c>
      <c r="AV138" s="14" t="s">
        <v>80</v>
      </c>
      <c r="AW138" s="14" t="s">
        <v>33</v>
      </c>
      <c r="AX138" s="14" t="s">
        <v>71</v>
      </c>
      <c r="AY138" s="221" t="s">
        <v>208</v>
      </c>
    </row>
    <row r="139" spans="1:65" s="14" customFormat="1" ht="11.25">
      <c r="B139" s="211"/>
      <c r="C139" s="212"/>
      <c r="D139" s="194" t="s">
        <v>221</v>
      </c>
      <c r="E139" s="213" t="s">
        <v>18</v>
      </c>
      <c r="F139" s="214" t="s">
        <v>2771</v>
      </c>
      <c r="G139" s="212"/>
      <c r="H139" s="215">
        <v>10.18</v>
      </c>
      <c r="I139" s="216"/>
      <c r="J139" s="212"/>
      <c r="K139" s="212"/>
      <c r="L139" s="217"/>
      <c r="M139" s="218"/>
      <c r="N139" s="219"/>
      <c r="O139" s="219"/>
      <c r="P139" s="219"/>
      <c r="Q139" s="219"/>
      <c r="R139" s="219"/>
      <c r="S139" s="219"/>
      <c r="T139" s="219"/>
      <c r="U139" s="220"/>
      <c r="AT139" s="221" t="s">
        <v>221</v>
      </c>
      <c r="AU139" s="221" t="s">
        <v>83</v>
      </c>
      <c r="AV139" s="14" t="s">
        <v>80</v>
      </c>
      <c r="AW139" s="14" t="s">
        <v>33</v>
      </c>
      <c r="AX139" s="14" t="s">
        <v>71</v>
      </c>
      <c r="AY139" s="221" t="s">
        <v>208</v>
      </c>
    </row>
    <row r="140" spans="1:65" s="14" customFormat="1" ht="11.25">
      <c r="B140" s="211"/>
      <c r="C140" s="212"/>
      <c r="D140" s="194" t="s">
        <v>221</v>
      </c>
      <c r="E140" s="213" t="s">
        <v>18</v>
      </c>
      <c r="F140" s="214" t="s">
        <v>2772</v>
      </c>
      <c r="G140" s="212"/>
      <c r="H140" s="215">
        <v>5.43</v>
      </c>
      <c r="I140" s="216"/>
      <c r="J140" s="212"/>
      <c r="K140" s="212"/>
      <c r="L140" s="217"/>
      <c r="M140" s="218"/>
      <c r="N140" s="219"/>
      <c r="O140" s="219"/>
      <c r="P140" s="219"/>
      <c r="Q140" s="219"/>
      <c r="R140" s="219"/>
      <c r="S140" s="219"/>
      <c r="T140" s="219"/>
      <c r="U140" s="220"/>
      <c r="AT140" s="221" t="s">
        <v>221</v>
      </c>
      <c r="AU140" s="221" t="s">
        <v>83</v>
      </c>
      <c r="AV140" s="14" t="s">
        <v>80</v>
      </c>
      <c r="AW140" s="14" t="s">
        <v>33</v>
      </c>
      <c r="AX140" s="14" t="s">
        <v>71</v>
      </c>
      <c r="AY140" s="221" t="s">
        <v>208</v>
      </c>
    </row>
    <row r="141" spans="1:65" s="16" customFormat="1" ht="11.25">
      <c r="B141" s="233"/>
      <c r="C141" s="234"/>
      <c r="D141" s="194" t="s">
        <v>221</v>
      </c>
      <c r="E141" s="235" t="s">
        <v>18</v>
      </c>
      <c r="F141" s="236" t="s">
        <v>247</v>
      </c>
      <c r="G141" s="234"/>
      <c r="H141" s="237">
        <v>32.270000000000003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1"/>
      <c r="U141" s="242"/>
      <c r="AT141" s="243" t="s">
        <v>221</v>
      </c>
      <c r="AU141" s="243" t="s">
        <v>83</v>
      </c>
      <c r="AV141" s="16" t="s">
        <v>89</v>
      </c>
      <c r="AW141" s="16" t="s">
        <v>33</v>
      </c>
      <c r="AX141" s="16" t="s">
        <v>76</v>
      </c>
      <c r="AY141" s="243" t="s">
        <v>208</v>
      </c>
    </row>
    <row r="142" spans="1:65" s="2" customFormat="1" ht="37.9" customHeight="1">
      <c r="A142" s="38"/>
      <c r="B142" s="39"/>
      <c r="C142" s="182" t="s">
        <v>94</v>
      </c>
      <c r="D142" s="182" t="s">
        <v>212</v>
      </c>
      <c r="E142" s="183" t="s">
        <v>2773</v>
      </c>
      <c r="F142" s="184" t="s">
        <v>2774</v>
      </c>
      <c r="G142" s="185" t="s">
        <v>161</v>
      </c>
      <c r="H142" s="186">
        <v>78.180000000000007</v>
      </c>
      <c r="I142" s="187"/>
      <c r="J142" s="186">
        <f>ROUND(I142*H142,2)</f>
        <v>0</v>
      </c>
      <c r="K142" s="184" t="s">
        <v>215</v>
      </c>
      <c r="L142" s="43"/>
      <c r="M142" s="188" t="s">
        <v>18</v>
      </c>
      <c r="N142" s="189" t="s">
        <v>42</v>
      </c>
      <c r="O142" s="68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0">
        <f>S142*H142</f>
        <v>0</v>
      </c>
      <c r="U142" s="191" t="s">
        <v>18</v>
      </c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89</v>
      </c>
      <c r="AT142" s="192" t="s">
        <v>212</v>
      </c>
      <c r="AU142" s="192" t="s">
        <v>83</v>
      </c>
      <c r="AY142" s="21" t="s">
        <v>208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1" t="s">
        <v>76</v>
      </c>
      <c r="BK142" s="193">
        <f>ROUND(I142*H142,2)</f>
        <v>0</v>
      </c>
      <c r="BL142" s="21" t="s">
        <v>89</v>
      </c>
      <c r="BM142" s="192" t="s">
        <v>2775</v>
      </c>
    </row>
    <row r="143" spans="1:65" s="2" customFormat="1" ht="29.25">
      <c r="A143" s="38"/>
      <c r="B143" s="39"/>
      <c r="C143" s="40"/>
      <c r="D143" s="194" t="s">
        <v>217</v>
      </c>
      <c r="E143" s="40"/>
      <c r="F143" s="195" t="s">
        <v>2776</v>
      </c>
      <c r="G143" s="40"/>
      <c r="H143" s="40"/>
      <c r="I143" s="196"/>
      <c r="J143" s="40"/>
      <c r="K143" s="40"/>
      <c r="L143" s="43"/>
      <c r="M143" s="197"/>
      <c r="N143" s="198"/>
      <c r="O143" s="68"/>
      <c r="P143" s="68"/>
      <c r="Q143" s="68"/>
      <c r="R143" s="68"/>
      <c r="S143" s="68"/>
      <c r="T143" s="68"/>
      <c r="U143" s="69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21" t="s">
        <v>217</v>
      </c>
      <c r="AU143" s="21" t="s">
        <v>83</v>
      </c>
    </row>
    <row r="144" spans="1:65" s="2" customFormat="1" ht="11.25">
      <c r="A144" s="38"/>
      <c r="B144" s="39"/>
      <c r="C144" s="40"/>
      <c r="D144" s="199" t="s">
        <v>219</v>
      </c>
      <c r="E144" s="40"/>
      <c r="F144" s="200" t="s">
        <v>2777</v>
      </c>
      <c r="G144" s="40"/>
      <c r="H144" s="40"/>
      <c r="I144" s="196"/>
      <c r="J144" s="40"/>
      <c r="K144" s="40"/>
      <c r="L144" s="43"/>
      <c r="M144" s="197"/>
      <c r="N144" s="198"/>
      <c r="O144" s="68"/>
      <c r="P144" s="68"/>
      <c r="Q144" s="68"/>
      <c r="R144" s="68"/>
      <c r="S144" s="68"/>
      <c r="T144" s="68"/>
      <c r="U144" s="69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21" t="s">
        <v>219</v>
      </c>
      <c r="AU144" s="21" t="s">
        <v>83</v>
      </c>
    </row>
    <row r="145" spans="2:51" s="14" customFormat="1" ht="11.25">
      <c r="B145" s="211"/>
      <c r="C145" s="212"/>
      <c r="D145" s="194" t="s">
        <v>221</v>
      </c>
      <c r="E145" s="213" t="s">
        <v>18</v>
      </c>
      <c r="F145" s="214" t="s">
        <v>2778</v>
      </c>
      <c r="G145" s="212"/>
      <c r="H145" s="215">
        <v>3.3</v>
      </c>
      <c r="I145" s="216"/>
      <c r="J145" s="212"/>
      <c r="K145" s="212"/>
      <c r="L145" s="217"/>
      <c r="M145" s="218"/>
      <c r="N145" s="219"/>
      <c r="O145" s="219"/>
      <c r="P145" s="219"/>
      <c r="Q145" s="219"/>
      <c r="R145" s="219"/>
      <c r="S145" s="219"/>
      <c r="T145" s="219"/>
      <c r="U145" s="220"/>
      <c r="AT145" s="221" t="s">
        <v>221</v>
      </c>
      <c r="AU145" s="221" t="s">
        <v>83</v>
      </c>
      <c r="AV145" s="14" t="s">
        <v>80</v>
      </c>
      <c r="AW145" s="14" t="s">
        <v>33</v>
      </c>
      <c r="AX145" s="14" t="s">
        <v>71</v>
      </c>
      <c r="AY145" s="221" t="s">
        <v>208</v>
      </c>
    </row>
    <row r="146" spans="2:51" s="14" customFormat="1" ht="11.25">
      <c r="B146" s="211"/>
      <c r="C146" s="212"/>
      <c r="D146" s="194" t="s">
        <v>221</v>
      </c>
      <c r="E146" s="213" t="s">
        <v>18</v>
      </c>
      <c r="F146" s="214" t="s">
        <v>2779</v>
      </c>
      <c r="G146" s="212"/>
      <c r="H146" s="215">
        <v>-0.59</v>
      </c>
      <c r="I146" s="216"/>
      <c r="J146" s="212"/>
      <c r="K146" s="212"/>
      <c r="L146" s="217"/>
      <c r="M146" s="218"/>
      <c r="N146" s="219"/>
      <c r="O146" s="219"/>
      <c r="P146" s="219"/>
      <c r="Q146" s="219"/>
      <c r="R146" s="219"/>
      <c r="S146" s="219"/>
      <c r="T146" s="219"/>
      <c r="U146" s="220"/>
      <c r="AT146" s="221" t="s">
        <v>221</v>
      </c>
      <c r="AU146" s="221" t="s">
        <v>83</v>
      </c>
      <c r="AV146" s="14" t="s">
        <v>80</v>
      </c>
      <c r="AW146" s="14" t="s">
        <v>33</v>
      </c>
      <c r="AX146" s="14" t="s">
        <v>71</v>
      </c>
      <c r="AY146" s="221" t="s">
        <v>208</v>
      </c>
    </row>
    <row r="147" spans="2:51" s="14" customFormat="1" ht="11.25">
      <c r="B147" s="211"/>
      <c r="C147" s="212"/>
      <c r="D147" s="194" t="s">
        <v>221</v>
      </c>
      <c r="E147" s="213" t="s">
        <v>18</v>
      </c>
      <c r="F147" s="214" t="s">
        <v>2780</v>
      </c>
      <c r="G147" s="212"/>
      <c r="H147" s="215">
        <v>1.08</v>
      </c>
      <c r="I147" s="216"/>
      <c r="J147" s="212"/>
      <c r="K147" s="212"/>
      <c r="L147" s="217"/>
      <c r="M147" s="218"/>
      <c r="N147" s="219"/>
      <c r="O147" s="219"/>
      <c r="P147" s="219"/>
      <c r="Q147" s="219"/>
      <c r="R147" s="219"/>
      <c r="S147" s="219"/>
      <c r="T147" s="219"/>
      <c r="U147" s="220"/>
      <c r="AT147" s="221" t="s">
        <v>221</v>
      </c>
      <c r="AU147" s="221" t="s">
        <v>83</v>
      </c>
      <c r="AV147" s="14" t="s">
        <v>80</v>
      </c>
      <c r="AW147" s="14" t="s">
        <v>33</v>
      </c>
      <c r="AX147" s="14" t="s">
        <v>71</v>
      </c>
      <c r="AY147" s="221" t="s">
        <v>208</v>
      </c>
    </row>
    <row r="148" spans="2:51" s="14" customFormat="1" ht="11.25">
      <c r="B148" s="211"/>
      <c r="C148" s="212"/>
      <c r="D148" s="194" t="s">
        <v>221</v>
      </c>
      <c r="E148" s="213" t="s">
        <v>18</v>
      </c>
      <c r="F148" s="214" t="s">
        <v>2781</v>
      </c>
      <c r="G148" s="212"/>
      <c r="H148" s="215">
        <v>23.09</v>
      </c>
      <c r="I148" s="216"/>
      <c r="J148" s="212"/>
      <c r="K148" s="212"/>
      <c r="L148" s="217"/>
      <c r="M148" s="218"/>
      <c r="N148" s="219"/>
      <c r="O148" s="219"/>
      <c r="P148" s="219"/>
      <c r="Q148" s="219"/>
      <c r="R148" s="219"/>
      <c r="S148" s="219"/>
      <c r="T148" s="219"/>
      <c r="U148" s="220"/>
      <c r="AT148" s="221" t="s">
        <v>221</v>
      </c>
      <c r="AU148" s="221" t="s">
        <v>83</v>
      </c>
      <c r="AV148" s="14" t="s">
        <v>80</v>
      </c>
      <c r="AW148" s="14" t="s">
        <v>33</v>
      </c>
      <c r="AX148" s="14" t="s">
        <v>71</v>
      </c>
      <c r="AY148" s="221" t="s">
        <v>208</v>
      </c>
    </row>
    <row r="149" spans="2:51" s="14" customFormat="1" ht="11.25">
      <c r="B149" s="211"/>
      <c r="C149" s="212"/>
      <c r="D149" s="194" t="s">
        <v>221</v>
      </c>
      <c r="E149" s="213" t="s">
        <v>18</v>
      </c>
      <c r="F149" s="214" t="s">
        <v>2782</v>
      </c>
      <c r="G149" s="212"/>
      <c r="H149" s="215">
        <v>4.18</v>
      </c>
      <c r="I149" s="216"/>
      <c r="J149" s="212"/>
      <c r="K149" s="212"/>
      <c r="L149" s="217"/>
      <c r="M149" s="218"/>
      <c r="N149" s="219"/>
      <c r="O149" s="219"/>
      <c r="P149" s="219"/>
      <c r="Q149" s="219"/>
      <c r="R149" s="219"/>
      <c r="S149" s="219"/>
      <c r="T149" s="219"/>
      <c r="U149" s="220"/>
      <c r="AT149" s="221" t="s">
        <v>221</v>
      </c>
      <c r="AU149" s="221" t="s">
        <v>83</v>
      </c>
      <c r="AV149" s="14" t="s">
        <v>80</v>
      </c>
      <c r="AW149" s="14" t="s">
        <v>33</v>
      </c>
      <c r="AX149" s="14" t="s">
        <v>71</v>
      </c>
      <c r="AY149" s="221" t="s">
        <v>208</v>
      </c>
    </row>
    <row r="150" spans="2:51" s="14" customFormat="1" ht="11.25">
      <c r="B150" s="211"/>
      <c r="C150" s="212"/>
      <c r="D150" s="194" t="s">
        <v>221</v>
      </c>
      <c r="E150" s="213" t="s">
        <v>18</v>
      </c>
      <c r="F150" s="214" t="s">
        <v>2783</v>
      </c>
      <c r="G150" s="212"/>
      <c r="H150" s="215">
        <v>0.96</v>
      </c>
      <c r="I150" s="216"/>
      <c r="J150" s="212"/>
      <c r="K150" s="212"/>
      <c r="L150" s="217"/>
      <c r="M150" s="218"/>
      <c r="N150" s="219"/>
      <c r="O150" s="219"/>
      <c r="P150" s="219"/>
      <c r="Q150" s="219"/>
      <c r="R150" s="219"/>
      <c r="S150" s="219"/>
      <c r="T150" s="219"/>
      <c r="U150" s="220"/>
      <c r="AT150" s="221" t="s">
        <v>221</v>
      </c>
      <c r="AU150" s="221" t="s">
        <v>83</v>
      </c>
      <c r="AV150" s="14" t="s">
        <v>80</v>
      </c>
      <c r="AW150" s="14" t="s">
        <v>33</v>
      </c>
      <c r="AX150" s="14" t="s">
        <v>71</v>
      </c>
      <c r="AY150" s="221" t="s">
        <v>208</v>
      </c>
    </row>
    <row r="151" spans="2:51" s="14" customFormat="1" ht="11.25">
      <c r="B151" s="211"/>
      <c r="C151" s="212"/>
      <c r="D151" s="194" t="s">
        <v>221</v>
      </c>
      <c r="E151" s="213" t="s">
        <v>18</v>
      </c>
      <c r="F151" s="214" t="s">
        <v>2784</v>
      </c>
      <c r="G151" s="212"/>
      <c r="H151" s="215">
        <v>4.67</v>
      </c>
      <c r="I151" s="216"/>
      <c r="J151" s="212"/>
      <c r="K151" s="212"/>
      <c r="L151" s="217"/>
      <c r="M151" s="218"/>
      <c r="N151" s="219"/>
      <c r="O151" s="219"/>
      <c r="P151" s="219"/>
      <c r="Q151" s="219"/>
      <c r="R151" s="219"/>
      <c r="S151" s="219"/>
      <c r="T151" s="219"/>
      <c r="U151" s="220"/>
      <c r="AT151" s="221" t="s">
        <v>221</v>
      </c>
      <c r="AU151" s="221" t="s">
        <v>83</v>
      </c>
      <c r="AV151" s="14" t="s">
        <v>80</v>
      </c>
      <c r="AW151" s="14" t="s">
        <v>33</v>
      </c>
      <c r="AX151" s="14" t="s">
        <v>71</v>
      </c>
      <c r="AY151" s="221" t="s">
        <v>208</v>
      </c>
    </row>
    <row r="152" spans="2:51" s="14" customFormat="1" ht="11.25">
      <c r="B152" s="211"/>
      <c r="C152" s="212"/>
      <c r="D152" s="194" t="s">
        <v>221</v>
      </c>
      <c r="E152" s="213" t="s">
        <v>18</v>
      </c>
      <c r="F152" s="214" t="s">
        <v>2785</v>
      </c>
      <c r="G152" s="212"/>
      <c r="H152" s="215">
        <v>2.31</v>
      </c>
      <c r="I152" s="216"/>
      <c r="J152" s="212"/>
      <c r="K152" s="212"/>
      <c r="L152" s="217"/>
      <c r="M152" s="218"/>
      <c r="N152" s="219"/>
      <c r="O152" s="219"/>
      <c r="P152" s="219"/>
      <c r="Q152" s="219"/>
      <c r="R152" s="219"/>
      <c r="S152" s="219"/>
      <c r="T152" s="219"/>
      <c r="U152" s="220"/>
      <c r="AT152" s="221" t="s">
        <v>221</v>
      </c>
      <c r="AU152" s="221" t="s">
        <v>83</v>
      </c>
      <c r="AV152" s="14" t="s">
        <v>80</v>
      </c>
      <c r="AW152" s="14" t="s">
        <v>33</v>
      </c>
      <c r="AX152" s="14" t="s">
        <v>71</v>
      </c>
      <c r="AY152" s="221" t="s">
        <v>208</v>
      </c>
    </row>
    <row r="153" spans="2:51" s="14" customFormat="1" ht="11.25">
      <c r="B153" s="211"/>
      <c r="C153" s="212"/>
      <c r="D153" s="194" t="s">
        <v>221</v>
      </c>
      <c r="E153" s="213" t="s">
        <v>18</v>
      </c>
      <c r="F153" s="214" t="s">
        <v>2786</v>
      </c>
      <c r="G153" s="212"/>
      <c r="H153" s="215">
        <v>9.3800000000000008</v>
      </c>
      <c r="I153" s="216"/>
      <c r="J153" s="212"/>
      <c r="K153" s="212"/>
      <c r="L153" s="217"/>
      <c r="M153" s="218"/>
      <c r="N153" s="219"/>
      <c r="O153" s="219"/>
      <c r="P153" s="219"/>
      <c r="Q153" s="219"/>
      <c r="R153" s="219"/>
      <c r="S153" s="219"/>
      <c r="T153" s="219"/>
      <c r="U153" s="220"/>
      <c r="AT153" s="221" t="s">
        <v>221</v>
      </c>
      <c r="AU153" s="221" t="s">
        <v>83</v>
      </c>
      <c r="AV153" s="14" t="s">
        <v>80</v>
      </c>
      <c r="AW153" s="14" t="s">
        <v>33</v>
      </c>
      <c r="AX153" s="14" t="s">
        <v>71</v>
      </c>
      <c r="AY153" s="221" t="s">
        <v>208</v>
      </c>
    </row>
    <row r="154" spans="2:51" s="14" customFormat="1" ht="11.25">
      <c r="B154" s="211"/>
      <c r="C154" s="212"/>
      <c r="D154" s="194" t="s">
        <v>221</v>
      </c>
      <c r="E154" s="213" t="s">
        <v>18</v>
      </c>
      <c r="F154" s="214" t="s">
        <v>2787</v>
      </c>
      <c r="G154" s="212"/>
      <c r="H154" s="215">
        <v>1.83</v>
      </c>
      <c r="I154" s="216"/>
      <c r="J154" s="212"/>
      <c r="K154" s="212"/>
      <c r="L154" s="217"/>
      <c r="M154" s="218"/>
      <c r="N154" s="219"/>
      <c r="O154" s="219"/>
      <c r="P154" s="219"/>
      <c r="Q154" s="219"/>
      <c r="R154" s="219"/>
      <c r="S154" s="219"/>
      <c r="T154" s="219"/>
      <c r="U154" s="220"/>
      <c r="AT154" s="221" t="s">
        <v>221</v>
      </c>
      <c r="AU154" s="221" t="s">
        <v>83</v>
      </c>
      <c r="AV154" s="14" t="s">
        <v>80</v>
      </c>
      <c r="AW154" s="14" t="s">
        <v>33</v>
      </c>
      <c r="AX154" s="14" t="s">
        <v>71</v>
      </c>
      <c r="AY154" s="221" t="s">
        <v>208</v>
      </c>
    </row>
    <row r="155" spans="2:51" s="14" customFormat="1" ht="11.25">
      <c r="B155" s="211"/>
      <c r="C155" s="212"/>
      <c r="D155" s="194" t="s">
        <v>221</v>
      </c>
      <c r="E155" s="213" t="s">
        <v>18</v>
      </c>
      <c r="F155" s="214" t="s">
        <v>2788</v>
      </c>
      <c r="G155" s="212"/>
      <c r="H155" s="215">
        <v>0.42</v>
      </c>
      <c r="I155" s="216"/>
      <c r="J155" s="212"/>
      <c r="K155" s="212"/>
      <c r="L155" s="217"/>
      <c r="M155" s="218"/>
      <c r="N155" s="219"/>
      <c r="O155" s="219"/>
      <c r="P155" s="219"/>
      <c r="Q155" s="219"/>
      <c r="R155" s="219"/>
      <c r="S155" s="219"/>
      <c r="T155" s="219"/>
      <c r="U155" s="220"/>
      <c r="AT155" s="221" t="s">
        <v>221</v>
      </c>
      <c r="AU155" s="221" t="s">
        <v>83</v>
      </c>
      <c r="AV155" s="14" t="s">
        <v>80</v>
      </c>
      <c r="AW155" s="14" t="s">
        <v>33</v>
      </c>
      <c r="AX155" s="14" t="s">
        <v>71</v>
      </c>
      <c r="AY155" s="221" t="s">
        <v>208</v>
      </c>
    </row>
    <row r="156" spans="2:51" s="14" customFormat="1" ht="11.25">
      <c r="B156" s="211"/>
      <c r="C156" s="212"/>
      <c r="D156" s="194" t="s">
        <v>221</v>
      </c>
      <c r="E156" s="213" t="s">
        <v>18</v>
      </c>
      <c r="F156" s="214" t="s">
        <v>2789</v>
      </c>
      <c r="G156" s="212"/>
      <c r="H156" s="215">
        <v>1.43</v>
      </c>
      <c r="I156" s="216"/>
      <c r="J156" s="212"/>
      <c r="K156" s="212"/>
      <c r="L156" s="217"/>
      <c r="M156" s="218"/>
      <c r="N156" s="219"/>
      <c r="O156" s="219"/>
      <c r="P156" s="219"/>
      <c r="Q156" s="219"/>
      <c r="R156" s="219"/>
      <c r="S156" s="219"/>
      <c r="T156" s="219"/>
      <c r="U156" s="220"/>
      <c r="AT156" s="221" t="s">
        <v>221</v>
      </c>
      <c r="AU156" s="221" t="s">
        <v>83</v>
      </c>
      <c r="AV156" s="14" t="s">
        <v>80</v>
      </c>
      <c r="AW156" s="14" t="s">
        <v>33</v>
      </c>
      <c r="AX156" s="14" t="s">
        <v>71</v>
      </c>
      <c r="AY156" s="221" t="s">
        <v>208</v>
      </c>
    </row>
    <row r="157" spans="2:51" s="15" customFormat="1" ht="11.25">
      <c r="B157" s="222"/>
      <c r="C157" s="223"/>
      <c r="D157" s="194" t="s">
        <v>221</v>
      </c>
      <c r="E157" s="224" t="s">
        <v>18</v>
      </c>
      <c r="F157" s="225" t="s">
        <v>241</v>
      </c>
      <c r="G157" s="223"/>
      <c r="H157" s="226">
        <v>52.06</v>
      </c>
      <c r="I157" s="227"/>
      <c r="J157" s="223"/>
      <c r="K157" s="223"/>
      <c r="L157" s="228"/>
      <c r="M157" s="229"/>
      <c r="N157" s="230"/>
      <c r="O157" s="230"/>
      <c r="P157" s="230"/>
      <c r="Q157" s="230"/>
      <c r="R157" s="230"/>
      <c r="S157" s="230"/>
      <c r="T157" s="230"/>
      <c r="U157" s="231"/>
      <c r="AT157" s="232" t="s">
        <v>221</v>
      </c>
      <c r="AU157" s="232" t="s">
        <v>83</v>
      </c>
      <c r="AV157" s="15" t="s">
        <v>83</v>
      </c>
      <c r="AW157" s="15" t="s">
        <v>33</v>
      </c>
      <c r="AX157" s="15" t="s">
        <v>71</v>
      </c>
      <c r="AY157" s="232" t="s">
        <v>208</v>
      </c>
    </row>
    <row r="158" spans="2:51" s="14" customFormat="1" ht="11.25">
      <c r="B158" s="211"/>
      <c r="C158" s="212"/>
      <c r="D158" s="194" t="s">
        <v>221</v>
      </c>
      <c r="E158" s="213" t="s">
        <v>18</v>
      </c>
      <c r="F158" s="214" t="s">
        <v>2790</v>
      </c>
      <c r="G158" s="212"/>
      <c r="H158" s="215">
        <v>7.03</v>
      </c>
      <c r="I158" s="216"/>
      <c r="J158" s="212"/>
      <c r="K158" s="212"/>
      <c r="L158" s="217"/>
      <c r="M158" s="218"/>
      <c r="N158" s="219"/>
      <c r="O158" s="219"/>
      <c r="P158" s="219"/>
      <c r="Q158" s="219"/>
      <c r="R158" s="219"/>
      <c r="S158" s="219"/>
      <c r="T158" s="219"/>
      <c r="U158" s="220"/>
      <c r="AT158" s="221" t="s">
        <v>221</v>
      </c>
      <c r="AU158" s="221" t="s">
        <v>83</v>
      </c>
      <c r="AV158" s="14" t="s">
        <v>80</v>
      </c>
      <c r="AW158" s="14" t="s">
        <v>33</v>
      </c>
      <c r="AX158" s="14" t="s">
        <v>71</v>
      </c>
      <c r="AY158" s="221" t="s">
        <v>208</v>
      </c>
    </row>
    <row r="159" spans="2:51" s="14" customFormat="1" ht="11.25">
      <c r="B159" s="211"/>
      <c r="C159" s="212"/>
      <c r="D159" s="194" t="s">
        <v>221</v>
      </c>
      <c r="E159" s="213" t="s">
        <v>18</v>
      </c>
      <c r="F159" s="214" t="s">
        <v>2791</v>
      </c>
      <c r="G159" s="212"/>
      <c r="H159" s="215">
        <v>2.65</v>
      </c>
      <c r="I159" s="216"/>
      <c r="J159" s="212"/>
      <c r="K159" s="212"/>
      <c r="L159" s="217"/>
      <c r="M159" s="218"/>
      <c r="N159" s="219"/>
      <c r="O159" s="219"/>
      <c r="P159" s="219"/>
      <c r="Q159" s="219"/>
      <c r="R159" s="219"/>
      <c r="S159" s="219"/>
      <c r="T159" s="219"/>
      <c r="U159" s="220"/>
      <c r="AT159" s="221" t="s">
        <v>221</v>
      </c>
      <c r="AU159" s="221" t="s">
        <v>83</v>
      </c>
      <c r="AV159" s="14" t="s">
        <v>80</v>
      </c>
      <c r="AW159" s="14" t="s">
        <v>33</v>
      </c>
      <c r="AX159" s="14" t="s">
        <v>71</v>
      </c>
      <c r="AY159" s="221" t="s">
        <v>208</v>
      </c>
    </row>
    <row r="160" spans="2:51" s="14" customFormat="1" ht="11.25">
      <c r="B160" s="211"/>
      <c r="C160" s="212"/>
      <c r="D160" s="194" t="s">
        <v>221</v>
      </c>
      <c r="E160" s="213" t="s">
        <v>18</v>
      </c>
      <c r="F160" s="214" t="s">
        <v>2792</v>
      </c>
      <c r="G160" s="212"/>
      <c r="H160" s="215">
        <v>2.0099999999999998</v>
      </c>
      <c r="I160" s="216"/>
      <c r="J160" s="212"/>
      <c r="K160" s="212"/>
      <c r="L160" s="217"/>
      <c r="M160" s="218"/>
      <c r="N160" s="219"/>
      <c r="O160" s="219"/>
      <c r="P160" s="219"/>
      <c r="Q160" s="219"/>
      <c r="R160" s="219"/>
      <c r="S160" s="219"/>
      <c r="T160" s="219"/>
      <c r="U160" s="220"/>
      <c r="AT160" s="221" t="s">
        <v>221</v>
      </c>
      <c r="AU160" s="221" t="s">
        <v>83</v>
      </c>
      <c r="AV160" s="14" t="s">
        <v>80</v>
      </c>
      <c r="AW160" s="14" t="s">
        <v>33</v>
      </c>
      <c r="AX160" s="14" t="s">
        <v>71</v>
      </c>
      <c r="AY160" s="221" t="s">
        <v>208</v>
      </c>
    </row>
    <row r="161" spans="2:51" s="14" customFormat="1" ht="11.25">
      <c r="B161" s="211"/>
      <c r="C161" s="212"/>
      <c r="D161" s="194" t="s">
        <v>221</v>
      </c>
      <c r="E161" s="213" t="s">
        <v>18</v>
      </c>
      <c r="F161" s="214" t="s">
        <v>2793</v>
      </c>
      <c r="G161" s="212"/>
      <c r="H161" s="215">
        <v>22.24</v>
      </c>
      <c r="I161" s="216"/>
      <c r="J161" s="212"/>
      <c r="K161" s="212"/>
      <c r="L161" s="217"/>
      <c r="M161" s="218"/>
      <c r="N161" s="219"/>
      <c r="O161" s="219"/>
      <c r="P161" s="219"/>
      <c r="Q161" s="219"/>
      <c r="R161" s="219"/>
      <c r="S161" s="219"/>
      <c r="T161" s="219"/>
      <c r="U161" s="220"/>
      <c r="AT161" s="221" t="s">
        <v>221</v>
      </c>
      <c r="AU161" s="221" t="s">
        <v>83</v>
      </c>
      <c r="AV161" s="14" t="s">
        <v>80</v>
      </c>
      <c r="AW161" s="14" t="s">
        <v>33</v>
      </c>
      <c r="AX161" s="14" t="s">
        <v>71</v>
      </c>
      <c r="AY161" s="221" t="s">
        <v>208</v>
      </c>
    </row>
    <row r="162" spans="2:51" s="14" customFormat="1" ht="11.25">
      <c r="B162" s="211"/>
      <c r="C162" s="212"/>
      <c r="D162" s="194" t="s">
        <v>221</v>
      </c>
      <c r="E162" s="213" t="s">
        <v>18</v>
      </c>
      <c r="F162" s="214" t="s">
        <v>2794</v>
      </c>
      <c r="G162" s="212"/>
      <c r="H162" s="215">
        <v>1.26</v>
      </c>
      <c r="I162" s="216"/>
      <c r="J162" s="212"/>
      <c r="K162" s="212"/>
      <c r="L162" s="217"/>
      <c r="M162" s="218"/>
      <c r="N162" s="219"/>
      <c r="O162" s="219"/>
      <c r="P162" s="219"/>
      <c r="Q162" s="219"/>
      <c r="R162" s="219"/>
      <c r="S162" s="219"/>
      <c r="T162" s="219"/>
      <c r="U162" s="220"/>
      <c r="AT162" s="221" t="s">
        <v>221</v>
      </c>
      <c r="AU162" s="221" t="s">
        <v>83</v>
      </c>
      <c r="AV162" s="14" t="s">
        <v>80</v>
      </c>
      <c r="AW162" s="14" t="s">
        <v>33</v>
      </c>
      <c r="AX162" s="14" t="s">
        <v>71</v>
      </c>
      <c r="AY162" s="221" t="s">
        <v>208</v>
      </c>
    </row>
    <row r="163" spans="2:51" s="14" customFormat="1" ht="11.25">
      <c r="B163" s="211"/>
      <c r="C163" s="212"/>
      <c r="D163" s="194" t="s">
        <v>221</v>
      </c>
      <c r="E163" s="213" t="s">
        <v>18</v>
      </c>
      <c r="F163" s="214" t="s">
        <v>2795</v>
      </c>
      <c r="G163" s="212"/>
      <c r="H163" s="215">
        <v>0.46</v>
      </c>
      <c r="I163" s="216"/>
      <c r="J163" s="212"/>
      <c r="K163" s="212"/>
      <c r="L163" s="217"/>
      <c r="M163" s="218"/>
      <c r="N163" s="219"/>
      <c r="O163" s="219"/>
      <c r="P163" s="219"/>
      <c r="Q163" s="219"/>
      <c r="R163" s="219"/>
      <c r="S163" s="219"/>
      <c r="T163" s="219"/>
      <c r="U163" s="220"/>
      <c r="AT163" s="221" t="s">
        <v>221</v>
      </c>
      <c r="AU163" s="221" t="s">
        <v>83</v>
      </c>
      <c r="AV163" s="14" t="s">
        <v>80</v>
      </c>
      <c r="AW163" s="14" t="s">
        <v>33</v>
      </c>
      <c r="AX163" s="14" t="s">
        <v>71</v>
      </c>
      <c r="AY163" s="221" t="s">
        <v>208</v>
      </c>
    </row>
    <row r="164" spans="2:51" s="14" customFormat="1" ht="11.25">
      <c r="B164" s="211"/>
      <c r="C164" s="212"/>
      <c r="D164" s="194" t="s">
        <v>221</v>
      </c>
      <c r="E164" s="213" t="s">
        <v>18</v>
      </c>
      <c r="F164" s="214" t="s">
        <v>2796</v>
      </c>
      <c r="G164" s="212"/>
      <c r="H164" s="215">
        <v>3.69</v>
      </c>
      <c r="I164" s="216"/>
      <c r="J164" s="212"/>
      <c r="K164" s="212"/>
      <c r="L164" s="217"/>
      <c r="M164" s="218"/>
      <c r="N164" s="219"/>
      <c r="O164" s="219"/>
      <c r="P164" s="219"/>
      <c r="Q164" s="219"/>
      <c r="R164" s="219"/>
      <c r="S164" s="219"/>
      <c r="T164" s="219"/>
      <c r="U164" s="220"/>
      <c r="AT164" s="221" t="s">
        <v>221</v>
      </c>
      <c r="AU164" s="221" t="s">
        <v>83</v>
      </c>
      <c r="AV164" s="14" t="s">
        <v>80</v>
      </c>
      <c r="AW164" s="14" t="s">
        <v>33</v>
      </c>
      <c r="AX164" s="14" t="s">
        <v>71</v>
      </c>
      <c r="AY164" s="221" t="s">
        <v>208</v>
      </c>
    </row>
    <row r="165" spans="2:51" s="14" customFormat="1" ht="11.25">
      <c r="B165" s="211"/>
      <c r="C165" s="212"/>
      <c r="D165" s="194" t="s">
        <v>221</v>
      </c>
      <c r="E165" s="213" t="s">
        <v>18</v>
      </c>
      <c r="F165" s="214" t="s">
        <v>2797</v>
      </c>
      <c r="G165" s="212"/>
      <c r="H165" s="215">
        <v>1.1000000000000001</v>
      </c>
      <c r="I165" s="216"/>
      <c r="J165" s="212"/>
      <c r="K165" s="212"/>
      <c r="L165" s="217"/>
      <c r="M165" s="218"/>
      <c r="N165" s="219"/>
      <c r="O165" s="219"/>
      <c r="P165" s="219"/>
      <c r="Q165" s="219"/>
      <c r="R165" s="219"/>
      <c r="S165" s="219"/>
      <c r="T165" s="219"/>
      <c r="U165" s="220"/>
      <c r="AT165" s="221" t="s">
        <v>221</v>
      </c>
      <c r="AU165" s="221" t="s">
        <v>83</v>
      </c>
      <c r="AV165" s="14" t="s">
        <v>80</v>
      </c>
      <c r="AW165" s="14" t="s">
        <v>33</v>
      </c>
      <c r="AX165" s="14" t="s">
        <v>71</v>
      </c>
      <c r="AY165" s="221" t="s">
        <v>208</v>
      </c>
    </row>
    <row r="166" spans="2:51" s="14" customFormat="1" ht="11.25">
      <c r="B166" s="211"/>
      <c r="C166" s="212"/>
      <c r="D166" s="194" t="s">
        <v>221</v>
      </c>
      <c r="E166" s="213" t="s">
        <v>18</v>
      </c>
      <c r="F166" s="214" t="s">
        <v>2798</v>
      </c>
      <c r="G166" s="212"/>
      <c r="H166" s="215">
        <v>2.86</v>
      </c>
      <c r="I166" s="216"/>
      <c r="J166" s="212"/>
      <c r="K166" s="212"/>
      <c r="L166" s="217"/>
      <c r="M166" s="218"/>
      <c r="N166" s="219"/>
      <c r="O166" s="219"/>
      <c r="P166" s="219"/>
      <c r="Q166" s="219"/>
      <c r="R166" s="219"/>
      <c r="S166" s="219"/>
      <c r="T166" s="219"/>
      <c r="U166" s="220"/>
      <c r="AT166" s="221" t="s">
        <v>221</v>
      </c>
      <c r="AU166" s="221" t="s">
        <v>83</v>
      </c>
      <c r="AV166" s="14" t="s">
        <v>80</v>
      </c>
      <c r="AW166" s="14" t="s">
        <v>33</v>
      </c>
      <c r="AX166" s="14" t="s">
        <v>71</v>
      </c>
      <c r="AY166" s="221" t="s">
        <v>208</v>
      </c>
    </row>
    <row r="167" spans="2:51" s="14" customFormat="1" ht="11.25">
      <c r="B167" s="211"/>
      <c r="C167" s="212"/>
      <c r="D167" s="194" t="s">
        <v>221</v>
      </c>
      <c r="E167" s="213" t="s">
        <v>18</v>
      </c>
      <c r="F167" s="214" t="s">
        <v>2799</v>
      </c>
      <c r="G167" s="212"/>
      <c r="H167" s="215">
        <v>0.79</v>
      </c>
      <c r="I167" s="216"/>
      <c r="J167" s="212"/>
      <c r="K167" s="212"/>
      <c r="L167" s="217"/>
      <c r="M167" s="218"/>
      <c r="N167" s="219"/>
      <c r="O167" s="219"/>
      <c r="P167" s="219"/>
      <c r="Q167" s="219"/>
      <c r="R167" s="219"/>
      <c r="S167" s="219"/>
      <c r="T167" s="219"/>
      <c r="U167" s="220"/>
      <c r="AT167" s="221" t="s">
        <v>221</v>
      </c>
      <c r="AU167" s="221" t="s">
        <v>83</v>
      </c>
      <c r="AV167" s="14" t="s">
        <v>80</v>
      </c>
      <c r="AW167" s="14" t="s">
        <v>33</v>
      </c>
      <c r="AX167" s="14" t="s">
        <v>71</v>
      </c>
      <c r="AY167" s="221" t="s">
        <v>208</v>
      </c>
    </row>
    <row r="168" spans="2:51" s="14" customFormat="1" ht="11.25">
      <c r="B168" s="211"/>
      <c r="C168" s="212"/>
      <c r="D168" s="194" t="s">
        <v>221</v>
      </c>
      <c r="E168" s="213" t="s">
        <v>18</v>
      </c>
      <c r="F168" s="214" t="s">
        <v>2800</v>
      </c>
      <c r="G168" s="212"/>
      <c r="H168" s="215">
        <v>0.75</v>
      </c>
      <c r="I168" s="216"/>
      <c r="J168" s="212"/>
      <c r="K168" s="212"/>
      <c r="L168" s="217"/>
      <c r="M168" s="218"/>
      <c r="N168" s="219"/>
      <c r="O168" s="219"/>
      <c r="P168" s="219"/>
      <c r="Q168" s="219"/>
      <c r="R168" s="219"/>
      <c r="S168" s="219"/>
      <c r="T168" s="219"/>
      <c r="U168" s="220"/>
      <c r="AT168" s="221" t="s">
        <v>221</v>
      </c>
      <c r="AU168" s="221" t="s">
        <v>83</v>
      </c>
      <c r="AV168" s="14" t="s">
        <v>80</v>
      </c>
      <c r="AW168" s="14" t="s">
        <v>33</v>
      </c>
      <c r="AX168" s="14" t="s">
        <v>71</v>
      </c>
      <c r="AY168" s="221" t="s">
        <v>208</v>
      </c>
    </row>
    <row r="169" spans="2:51" s="14" customFormat="1" ht="11.25">
      <c r="B169" s="211"/>
      <c r="C169" s="212"/>
      <c r="D169" s="194" t="s">
        <v>221</v>
      </c>
      <c r="E169" s="213" t="s">
        <v>18</v>
      </c>
      <c r="F169" s="214" t="s">
        <v>2801</v>
      </c>
      <c r="G169" s="212"/>
      <c r="H169" s="215">
        <v>9.32</v>
      </c>
      <c r="I169" s="216"/>
      <c r="J169" s="212"/>
      <c r="K169" s="212"/>
      <c r="L169" s="217"/>
      <c r="M169" s="218"/>
      <c r="N169" s="219"/>
      <c r="O169" s="219"/>
      <c r="P169" s="219"/>
      <c r="Q169" s="219"/>
      <c r="R169" s="219"/>
      <c r="S169" s="219"/>
      <c r="T169" s="219"/>
      <c r="U169" s="220"/>
      <c r="AT169" s="221" t="s">
        <v>221</v>
      </c>
      <c r="AU169" s="221" t="s">
        <v>83</v>
      </c>
      <c r="AV169" s="14" t="s">
        <v>80</v>
      </c>
      <c r="AW169" s="14" t="s">
        <v>33</v>
      </c>
      <c r="AX169" s="14" t="s">
        <v>71</v>
      </c>
      <c r="AY169" s="221" t="s">
        <v>208</v>
      </c>
    </row>
    <row r="170" spans="2:51" s="14" customFormat="1" ht="11.25">
      <c r="B170" s="211"/>
      <c r="C170" s="212"/>
      <c r="D170" s="194" t="s">
        <v>221</v>
      </c>
      <c r="E170" s="213" t="s">
        <v>18</v>
      </c>
      <c r="F170" s="214" t="s">
        <v>2802</v>
      </c>
      <c r="G170" s="212"/>
      <c r="H170" s="215">
        <v>0.23</v>
      </c>
      <c r="I170" s="216"/>
      <c r="J170" s="212"/>
      <c r="K170" s="212"/>
      <c r="L170" s="217"/>
      <c r="M170" s="218"/>
      <c r="N170" s="219"/>
      <c r="O170" s="219"/>
      <c r="P170" s="219"/>
      <c r="Q170" s="219"/>
      <c r="R170" s="219"/>
      <c r="S170" s="219"/>
      <c r="T170" s="219"/>
      <c r="U170" s="220"/>
      <c r="AT170" s="221" t="s">
        <v>221</v>
      </c>
      <c r="AU170" s="221" t="s">
        <v>83</v>
      </c>
      <c r="AV170" s="14" t="s">
        <v>80</v>
      </c>
      <c r="AW170" s="14" t="s">
        <v>33</v>
      </c>
      <c r="AX170" s="14" t="s">
        <v>71</v>
      </c>
      <c r="AY170" s="221" t="s">
        <v>208</v>
      </c>
    </row>
    <row r="171" spans="2:51" s="14" customFormat="1" ht="11.25">
      <c r="B171" s="211"/>
      <c r="C171" s="212"/>
      <c r="D171" s="194" t="s">
        <v>221</v>
      </c>
      <c r="E171" s="213" t="s">
        <v>18</v>
      </c>
      <c r="F171" s="214" t="s">
        <v>2803</v>
      </c>
      <c r="G171" s="212"/>
      <c r="H171" s="215">
        <v>0.66</v>
      </c>
      <c r="I171" s="216"/>
      <c r="J171" s="212"/>
      <c r="K171" s="212"/>
      <c r="L171" s="217"/>
      <c r="M171" s="218"/>
      <c r="N171" s="219"/>
      <c r="O171" s="219"/>
      <c r="P171" s="219"/>
      <c r="Q171" s="219"/>
      <c r="R171" s="219"/>
      <c r="S171" s="219"/>
      <c r="T171" s="219"/>
      <c r="U171" s="220"/>
      <c r="AT171" s="221" t="s">
        <v>221</v>
      </c>
      <c r="AU171" s="221" t="s">
        <v>83</v>
      </c>
      <c r="AV171" s="14" t="s">
        <v>80</v>
      </c>
      <c r="AW171" s="14" t="s">
        <v>33</v>
      </c>
      <c r="AX171" s="14" t="s">
        <v>71</v>
      </c>
      <c r="AY171" s="221" t="s">
        <v>208</v>
      </c>
    </row>
    <row r="172" spans="2:51" s="14" customFormat="1" ht="11.25">
      <c r="B172" s="211"/>
      <c r="C172" s="212"/>
      <c r="D172" s="194" t="s">
        <v>221</v>
      </c>
      <c r="E172" s="213" t="s">
        <v>18</v>
      </c>
      <c r="F172" s="214" t="s">
        <v>2804</v>
      </c>
      <c r="G172" s="212"/>
      <c r="H172" s="215">
        <v>3.34</v>
      </c>
      <c r="I172" s="216"/>
      <c r="J172" s="212"/>
      <c r="K172" s="212"/>
      <c r="L172" s="217"/>
      <c r="M172" s="218"/>
      <c r="N172" s="219"/>
      <c r="O172" s="219"/>
      <c r="P172" s="219"/>
      <c r="Q172" s="219"/>
      <c r="R172" s="219"/>
      <c r="S172" s="219"/>
      <c r="T172" s="219"/>
      <c r="U172" s="220"/>
      <c r="AT172" s="221" t="s">
        <v>221</v>
      </c>
      <c r="AU172" s="221" t="s">
        <v>83</v>
      </c>
      <c r="AV172" s="14" t="s">
        <v>80</v>
      </c>
      <c r="AW172" s="14" t="s">
        <v>33</v>
      </c>
      <c r="AX172" s="14" t="s">
        <v>71</v>
      </c>
      <c r="AY172" s="221" t="s">
        <v>208</v>
      </c>
    </row>
    <row r="173" spans="2:51" s="15" customFormat="1" ht="11.25">
      <c r="B173" s="222"/>
      <c r="C173" s="223"/>
      <c r="D173" s="194" t="s">
        <v>221</v>
      </c>
      <c r="E173" s="224" t="s">
        <v>18</v>
      </c>
      <c r="F173" s="225" t="s">
        <v>241</v>
      </c>
      <c r="G173" s="223"/>
      <c r="H173" s="226">
        <v>58.39</v>
      </c>
      <c r="I173" s="227"/>
      <c r="J173" s="223"/>
      <c r="K173" s="223"/>
      <c r="L173" s="228"/>
      <c r="M173" s="229"/>
      <c r="N173" s="230"/>
      <c r="O173" s="230"/>
      <c r="P173" s="230"/>
      <c r="Q173" s="230"/>
      <c r="R173" s="230"/>
      <c r="S173" s="230"/>
      <c r="T173" s="230"/>
      <c r="U173" s="231"/>
      <c r="AT173" s="232" t="s">
        <v>221</v>
      </c>
      <c r="AU173" s="232" t="s">
        <v>83</v>
      </c>
      <c r="AV173" s="15" t="s">
        <v>83</v>
      </c>
      <c r="AW173" s="15" t="s">
        <v>33</v>
      </c>
      <c r="AX173" s="15" t="s">
        <v>71</v>
      </c>
      <c r="AY173" s="232" t="s">
        <v>208</v>
      </c>
    </row>
    <row r="174" spans="2:51" s="13" customFormat="1" ht="11.25">
      <c r="B174" s="201"/>
      <c r="C174" s="202"/>
      <c r="D174" s="194" t="s">
        <v>221</v>
      </c>
      <c r="E174" s="203" t="s">
        <v>18</v>
      </c>
      <c r="F174" s="204" t="s">
        <v>2805</v>
      </c>
      <c r="G174" s="202"/>
      <c r="H174" s="203" t="s">
        <v>18</v>
      </c>
      <c r="I174" s="205"/>
      <c r="J174" s="202"/>
      <c r="K174" s="202"/>
      <c r="L174" s="206"/>
      <c r="M174" s="207"/>
      <c r="N174" s="208"/>
      <c r="O174" s="208"/>
      <c r="P174" s="208"/>
      <c r="Q174" s="208"/>
      <c r="R174" s="208"/>
      <c r="S174" s="208"/>
      <c r="T174" s="208"/>
      <c r="U174" s="209"/>
      <c r="AT174" s="210" t="s">
        <v>221</v>
      </c>
      <c r="AU174" s="210" t="s">
        <v>83</v>
      </c>
      <c r="AV174" s="13" t="s">
        <v>76</v>
      </c>
      <c r="AW174" s="13" t="s">
        <v>33</v>
      </c>
      <c r="AX174" s="13" t="s">
        <v>71</v>
      </c>
      <c r="AY174" s="210" t="s">
        <v>208</v>
      </c>
    </row>
    <row r="175" spans="2:51" s="14" customFormat="1" ht="11.25">
      <c r="B175" s="211"/>
      <c r="C175" s="212"/>
      <c r="D175" s="194" t="s">
        <v>221</v>
      </c>
      <c r="E175" s="213" t="s">
        <v>18</v>
      </c>
      <c r="F175" s="214" t="s">
        <v>2806</v>
      </c>
      <c r="G175" s="212"/>
      <c r="H175" s="215">
        <v>-32.270000000000003</v>
      </c>
      <c r="I175" s="216"/>
      <c r="J175" s="212"/>
      <c r="K175" s="212"/>
      <c r="L175" s="217"/>
      <c r="M175" s="218"/>
      <c r="N175" s="219"/>
      <c r="O175" s="219"/>
      <c r="P175" s="219"/>
      <c r="Q175" s="219"/>
      <c r="R175" s="219"/>
      <c r="S175" s="219"/>
      <c r="T175" s="219"/>
      <c r="U175" s="220"/>
      <c r="AT175" s="221" t="s">
        <v>221</v>
      </c>
      <c r="AU175" s="221" t="s">
        <v>83</v>
      </c>
      <c r="AV175" s="14" t="s">
        <v>80</v>
      </c>
      <c r="AW175" s="14" t="s">
        <v>33</v>
      </c>
      <c r="AX175" s="14" t="s">
        <v>71</v>
      </c>
      <c r="AY175" s="221" t="s">
        <v>208</v>
      </c>
    </row>
    <row r="176" spans="2:51" s="16" customFormat="1" ht="11.25">
      <c r="B176" s="233"/>
      <c r="C176" s="234"/>
      <c r="D176" s="194" t="s">
        <v>221</v>
      </c>
      <c r="E176" s="235" t="s">
        <v>18</v>
      </c>
      <c r="F176" s="236" t="s">
        <v>247</v>
      </c>
      <c r="G176" s="234"/>
      <c r="H176" s="237">
        <v>78.180000000000007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1"/>
      <c r="U176" s="242"/>
      <c r="AT176" s="243" t="s">
        <v>221</v>
      </c>
      <c r="AU176" s="243" t="s">
        <v>83</v>
      </c>
      <c r="AV176" s="16" t="s">
        <v>89</v>
      </c>
      <c r="AW176" s="16" t="s">
        <v>33</v>
      </c>
      <c r="AX176" s="16" t="s">
        <v>76</v>
      </c>
      <c r="AY176" s="243" t="s">
        <v>208</v>
      </c>
    </row>
    <row r="177" spans="1:65" s="12" customFormat="1" ht="20.85" customHeight="1">
      <c r="B177" s="166"/>
      <c r="C177" s="167"/>
      <c r="D177" s="168" t="s">
        <v>70</v>
      </c>
      <c r="E177" s="180" t="s">
        <v>335</v>
      </c>
      <c r="F177" s="180" t="s">
        <v>2807</v>
      </c>
      <c r="G177" s="167"/>
      <c r="H177" s="167"/>
      <c r="I177" s="170"/>
      <c r="J177" s="181">
        <f>BK177</f>
        <v>0</v>
      </c>
      <c r="K177" s="167"/>
      <c r="L177" s="172"/>
      <c r="M177" s="173"/>
      <c r="N177" s="174"/>
      <c r="O177" s="174"/>
      <c r="P177" s="175">
        <f>SUM(P178:P192)</f>
        <v>0</v>
      </c>
      <c r="Q177" s="174"/>
      <c r="R177" s="175">
        <f>SUM(R178:R192)</f>
        <v>4.0376000000000002E-2</v>
      </c>
      <c r="S177" s="174"/>
      <c r="T177" s="175">
        <f>SUM(T178:T192)</f>
        <v>0</v>
      </c>
      <c r="U177" s="176"/>
      <c r="AR177" s="177" t="s">
        <v>76</v>
      </c>
      <c r="AT177" s="178" t="s">
        <v>70</v>
      </c>
      <c r="AU177" s="178" t="s">
        <v>80</v>
      </c>
      <c r="AY177" s="177" t="s">
        <v>208</v>
      </c>
      <c r="BK177" s="179">
        <f>SUM(BK178:BK192)</f>
        <v>0</v>
      </c>
    </row>
    <row r="178" spans="1:65" s="2" customFormat="1" ht="21.75" customHeight="1">
      <c r="A178" s="38"/>
      <c r="B178" s="39"/>
      <c r="C178" s="182" t="s">
        <v>103</v>
      </c>
      <c r="D178" s="182" t="s">
        <v>212</v>
      </c>
      <c r="E178" s="183" t="s">
        <v>2808</v>
      </c>
      <c r="F178" s="184" t="s">
        <v>2809</v>
      </c>
      <c r="G178" s="185" t="s">
        <v>129</v>
      </c>
      <c r="H178" s="186">
        <v>57.68</v>
      </c>
      <c r="I178" s="187"/>
      <c r="J178" s="186">
        <f>ROUND(I178*H178,2)</f>
        <v>0</v>
      </c>
      <c r="K178" s="184" t="s">
        <v>215</v>
      </c>
      <c r="L178" s="43"/>
      <c r="M178" s="188" t="s">
        <v>18</v>
      </c>
      <c r="N178" s="189" t="s">
        <v>42</v>
      </c>
      <c r="O178" s="68"/>
      <c r="P178" s="190">
        <f>O178*H178</f>
        <v>0</v>
      </c>
      <c r="Q178" s="190">
        <v>6.9999999999999999E-4</v>
      </c>
      <c r="R178" s="190">
        <f>Q178*H178</f>
        <v>4.0376000000000002E-2</v>
      </c>
      <c r="S178" s="190">
        <v>0</v>
      </c>
      <c r="T178" s="190">
        <f>S178*H178</f>
        <v>0</v>
      </c>
      <c r="U178" s="191" t="s">
        <v>18</v>
      </c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2" t="s">
        <v>89</v>
      </c>
      <c r="AT178" s="192" t="s">
        <v>212</v>
      </c>
      <c r="AU178" s="192" t="s">
        <v>83</v>
      </c>
      <c r="AY178" s="21" t="s">
        <v>208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21" t="s">
        <v>76</v>
      </c>
      <c r="BK178" s="193">
        <f>ROUND(I178*H178,2)</f>
        <v>0</v>
      </c>
      <c r="BL178" s="21" t="s">
        <v>89</v>
      </c>
      <c r="BM178" s="192" t="s">
        <v>2810</v>
      </c>
    </row>
    <row r="179" spans="1:65" s="2" customFormat="1" ht="19.5">
      <c r="A179" s="38"/>
      <c r="B179" s="39"/>
      <c r="C179" s="40"/>
      <c r="D179" s="194" t="s">
        <v>217</v>
      </c>
      <c r="E179" s="40"/>
      <c r="F179" s="195" t="s">
        <v>2811</v>
      </c>
      <c r="G179" s="40"/>
      <c r="H179" s="40"/>
      <c r="I179" s="196"/>
      <c r="J179" s="40"/>
      <c r="K179" s="40"/>
      <c r="L179" s="43"/>
      <c r="M179" s="197"/>
      <c r="N179" s="198"/>
      <c r="O179" s="68"/>
      <c r="P179" s="68"/>
      <c r="Q179" s="68"/>
      <c r="R179" s="68"/>
      <c r="S179" s="68"/>
      <c r="T179" s="68"/>
      <c r="U179" s="69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21" t="s">
        <v>217</v>
      </c>
      <c r="AU179" s="21" t="s">
        <v>83</v>
      </c>
    </row>
    <row r="180" spans="1:65" s="2" customFormat="1" ht="11.25">
      <c r="A180" s="38"/>
      <c r="B180" s="39"/>
      <c r="C180" s="40"/>
      <c r="D180" s="199" t="s">
        <v>219</v>
      </c>
      <c r="E180" s="40"/>
      <c r="F180" s="200" t="s">
        <v>2812</v>
      </c>
      <c r="G180" s="40"/>
      <c r="H180" s="40"/>
      <c r="I180" s="196"/>
      <c r="J180" s="40"/>
      <c r="K180" s="40"/>
      <c r="L180" s="43"/>
      <c r="M180" s="197"/>
      <c r="N180" s="198"/>
      <c r="O180" s="68"/>
      <c r="P180" s="68"/>
      <c r="Q180" s="68"/>
      <c r="R180" s="68"/>
      <c r="S180" s="68"/>
      <c r="T180" s="68"/>
      <c r="U180" s="69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21" t="s">
        <v>219</v>
      </c>
      <c r="AU180" s="21" t="s">
        <v>83</v>
      </c>
    </row>
    <row r="181" spans="1:65" s="14" customFormat="1" ht="11.25">
      <c r="B181" s="211"/>
      <c r="C181" s="212"/>
      <c r="D181" s="194" t="s">
        <v>221</v>
      </c>
      <c r="E181" s="213" t="s">
        <v>18</v>
      </c>
      <c r="F181" s="214" t="s">
        <v>2813</v>
      </c>
      <c r="G181" s="212"/>
      <c r="H181" s="215">
        <v>57.68</v>
      </c>
      <c r="I181" s="216"/>
      <c r="J181" s="212"/>
      <c r="K181" s="212"/>
      <c r="L181" s="217"/>
      <c r="M181" s="218"/>
      <c r="N181" s="219"/>
      <c r="O181" s="219"/>
      <c r="P181" s="219"/>
      <c r="Q181" s="219"/>
      <c r="R181" s="219"/>
      <c r="S181" s="219"/>
      <c r="T181" s="219"/>
      <c r="U181" s="220"/>
      <c r="AT181" s="221" t="s">
        <v>221</v>
      </c>
      <c r="AU181" s="221" t="s">
        <v>83</v>
      </c>
      <c r="AV181" s="14" t="s">
        <v>80</v>
      </c>
      <c r="AW181" s="14" t="s">
        <v>33</v>
      </c>
      <c r="AX181" s="14" t="s">
        <v>71</v>
      </c>
      <c r="AY181" s="221" t="s">
        <v>208</v>
      </c>
    </row>
    <row r="182" spans="1:65" s="16" customFormat="1" ht="11.25">
      <c r="B182" s="233"/>
      <c r="C182" s="234"/>
      <c r="D182" s="194" t="s">
        <v>221</v>
      </c>
      <c r="E182" s="235" t="s">
        <v>18</v>
      </c>
      <c r="F182" s="236" t="s">
        <v>247</v>
      </c>
      <c r="G182" s="234"/>
      <c r="H182" s="237">
        <v>57.68</v>
      </c>
      <c r="I182" s="238"/>
      <c r="J182" s="234"/>
      <c r="K182" s="234"/>
      <c r="L182" s="239"/>
      <c r="M182" s="240"/>
      <c r="N182" s="241"/>
      <c r="O182" s="241"/>
      <c r="P182" s="241"/>
      <c r="Q182" s="241"/>
      <c r="R182" s="241"/>
      <c r="S182" s="241"/>
      <c r="T182" s="241"/>
      <c r="U182" s="242"/>
      <c r="AT182" s="243" t="s">
        <v>221</v>
      </c>
      <c r="AU182" s="243" t="s">
        <v>83</v>
      </c>
      <c r="AV182" s="16" t="s">
        <v>89</v>
      </c>
      <c r="AW182" s="16" t="s">
        <v>33</v>
      </c>
      <c r="AX182" s="16" t="s">
        <v>76</v>
      </c>
      <c r="AY182" s="243" t="s">
        <v>208</v>
      </c>
    </row>
    <row r="183" spans="1:65" s="2" customFormat="1" ht="16.5" customHeight="1">
      <c r="A183" s="38"/>
      <c r="B183" s="39"/>
      <c r="C183" s="182" t="s">
        <v>121</v>
      </c>
      <c r="D183" s="182" t="s">
        <v>212</v>
      </c>
      <c r="E183" s="183" t="s">
        <v>2814</v>
      </c>
      <c r="F183" s="184" t="s">
        <v>2815</v>
      </c>
      <c r="G183" s="185" t="s">
        <v>129</v>
      </c>
      <c r="H183" s="186">
        <v>57.68</v>
      </c>
      <c r="I183" s="187"/>
      <c r="J183" s="186">
        <f>ROUND(I183*H183,2)</f>
        <v>0</v>
      </c>
      <c r="K183" s="184" t="s">
        <v>215</v>
      </c>
      <c r="L183" s="43"/>
      <c r="M183" s="188" t="s">
        <v>18</v>
      </c>
      <c r="N183" s="189" t="s">
        <v>42</v>
      </c>
      <c r="O183" s="68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0">
        <f>S183*H183</f>
        <v>0</v>
      </c>
      <c r="U183" s="191" t="s">
        <v>18</v>
      </c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2" t="s">
        <v>89</v>
      </c>
      <c r="AT183" s="192" t="s">
        <v>212</v>
      </c>
      <c r="AU183" s="192" t="s">
        <v>83</v>
      </c>
      <c r="AY183" s="21" t="s">
        <v>208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1" t="s">
        <v>76</v>
      </c>
      <c r="BK183" s="193">
        <f>ROUND(I183*H183,2)</f>
        <v>0</v>
      </c>
      <c r="BL183" s="21" t="s">
        <v>89</v>
      </c>
      <c r="BM183" s="192" t="s">
        <v>2816</v>
      </c>
    </row>
    <row r="184" spans="1:65" s="2" customFormat="1" ht="29.25">
      <c r="A184" s="38"/>
      <c r="B184" s="39"/>
      <c r="C184" s="40"/>
      <c r="D184" s="194" t="s">
        <v>217</v>
      </c>
      <c r="E184" s="40"/>
      <c r="F184" s="195" t="s">
        <v>2817</v>
      </c>
      <c r="G184" s="40"/>
      <c r="H184" s="40"/>
      <c r="I184" s="196"/>
      <c r="J184" s="40"/>
      <c r="K184" s="40"/>
      <c r="L184" s="43"/>
      <c r="M184" s="197"/>
      <c r="N184" s="198"/>
      <c r="O184" s="68"/>
      <c r="P184" s="68"/>
      <c r="Q184" s="68"/>
      <c r="R184" s="68"/>
      <c r="S184" s="68"/>
      <c r="T184" s="68"/>
      <c r="U184" s="69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21" t="s">
        <v>217</v>
      </c>
      <c r="AU184" s="21" t="s">
        <v>83</v>
      </c>
    </row>
    <row r="185" spans="1:65" s="2" customFormat="1" ht="11.25">
      <c r="A185" s="38"/>
      <c r="B185" s="39"/>
      <c r="C185" s="40"/>
      <c r="D185" s="199" t="s">
        <v>219</v>
      </c>
      <c r="E185" s="40"/>
      <c r="F185" s="200" t="s">
        <v>2818</v>
      </c>
      <c r="G185" s="40"/>
      <c r="H185" s="40"/>
      <c r="I185" s="196"/>
      <c r="J185" s="40"/>
      <c r="K185" s="40"/>
      <c r="L185" s="43"/>
      <c r="M185" s="197"/>
      <c r="N185" s="198"/>
      <c r="O185" s="68"/>
      <c r="P185" s="68"/>
      <c r="Q185" s="68"/>
      <c r="R185" s="68"/>
      <c r="S185" s="68"/>
      <c r="T185" s="68"/>
      <c r="U185" s="69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21" t="s">
        <v>219</v>
      </c>
      <c r="AU185" s="21" t="s">
        <v>83</v>
      </c>
    </row>
    <row r="186" spans="1:65" s="14" customFormat="1" ht="11.25">
      <c r="B186" s="211"/>
      <c r="C186" s="212"/>
      <c r="D186" s="194" t="s">
        <v>221</v>
      </c>
      <c r="E186" s="213" t="s">
        <v>18</v>
      </c>
      <c r="F186" s="214" t="s">
        <v>2813</v>
      </c>
      <c r="G186" s="212"/>
      <c r="H186" s="215">
        <v>57.68</v>
      </c>
      <c r="I186" s="216"/>
      <c r="J186" s="212"/>
      <c r="K186" s="212"/>
      <c r="L186" s="217"/>
      <c r="M186" s="218"/>
      <c r="N186" s="219"/>
      <c r="O186" s="219"/>
      <c r="P186" s="219"/>
      <c r="Q186" s="219"/>
      <c r="R186" s="219"/>
      <c r="S186" s="219"/>
      <c r="T186" s="219"/>
      <c r="U186" s="220"/>
      <c r="AT186" s="221" t="s">
        <v>221</v>
      </c>
      <c r="AU186" s="221" t="s">
        <v>83</v>
      </c>
      <c r="AV186" s="14" t="s">
        <v>80</v>
      </c>
      <c r="AW186" s="14" t="s">
        <v>33</v>
      </c>
      <c r="AX186" s="14" t="s">
        <v>71</v>
      </c>
      <c r="AY186" s="221" t="s">
        <v>208</v>
      </c>
    </row>
    <row r="187" spans="1:65" s="16" customFormat="1" ht="11.25">
      <c r="B187" s="233"/>
      <c r="C187" s="234"/>
      <c r="D187" s="194" t="s">
        <v>221</v>
      </c>
      <c r="E187" s="235" t="s">
        <v>18</v>
      </c>
      <c r="F187" s="236" t="s">
        <v>247</v>
      </c>
      <c r="G187" s="234"/>
      <c r="H187" s="237">
        <v>57.68</v>
      </c>
      <c r="I187" s="238"/>
      <c r="J187" s="234"/>
      <c r="K187" s="234"/>
      <c r="L187" s="239"/>
      <c r="M187" s="240"/>
      <c r="N187" s="241"/>
      <c r="O187" s="241"/>
      <c r="P187" s="241"/>
      <c r="Q187" s="241"/>
      <c r="R187" s="241"/>
      <c r="S187" s="241"/>
      <c r="T187" s="241"/>
      <c r="U187" s="242"/>
      <c r="AT187" s="243" t="s">
        <v>221</v>
      </c>
      <c r="AU187" s="243" t="s">
        <v>83</v>
      </c>
      <c r="AV187" s="16" t="s">
        <v>89</v>
      </c>
      <c r="AW187" s="16" t="s">
        <v>33</v>
      </c>
      <c r="AX187" s="16" t="s">
        <v>76</v>
      </c>
      <c r="AY187" s="243" t="s">
        <v>208</v>
      </c>
    </row>
    <row r="188" spans="1:65" s="2" customFormat="1" ht="33" customHeight="1">
      <c r="A188" s="38"/>
      <c r="B188" s="39"/>
      <c r="C188" s="182" t="s">
        <v>124</v>
      </c>
      <c r="D188" s="182" t="s">
        <v>212</v>
      </c>
      <c r="E188" s="183" t="s">
        <v>2819</v>
      </c>
      <c r="F188" s="184" t="s">
        <v>2820</v>
      </c>
      <c r="G188" s="185" t="s">
        <v>129</v>
      </c>
      <c r="H188" s="186">
        <v>57.68</v>
      </c>
      <c r="I188" s="187"/>
      <c r="J188" s="186">
        <f>ROUND(I188*H188,2)</f>
        <v>0</v>
      </c>
      <c r="K188" s="184" t="s">
        <v>18</v>
      </c>
      <c r="L188" s="43"/>
      <c r="M188" s="188" t="s">
        <v>18</v>
      </c>
      <c r="N188" s="189" t="s">
        <v>42</v>
      </c>
      <c r="O188" s="68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0">
        <f>S188*H188</f>
        <v>0</v>
      </c>
      <c r="U188" s="191" t="s">
        <v>18</v>
      </c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2" t="s">
        <v>89</v>
      </c>
      <c r="AT188" s="192" t="s">
        <v>212</v>
      </c>
      <c r="AU188" s="192" t="s">
        <v>83</v>
      </c>
      <c r="AY188" s="21" t="s">
        <v>208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21" t="s">
        <v>76</v>
      </c>
      <c r="BK188" s="193">
        <f>ROUND(I188*H188,2)</f>
        <v>0</v>
      </c>
      <c r="BL188" s="21" t="s">
        <v>89</v>
      </c>
      <c r="BM188" s="192" t="s">
        <v>2821</v>
      </c>
    </row>
    <row r="189" spans="1:65" s="2" customFormat="1" ht="19.5">
      <c r="A189" s="38"/>
      <c r="B189" s="39"/>
      <c r="C189" s="40"/>
      <c r="D189" s="194" t="s">
        <v>217</v>
      </c>
      <c r="E189" s="40"/>
      <c r="F189" s="195" t="s">
        <v>2820</v>
      </c>
      <c r="G189" s="40"/>
      <c r="H189" s="40"/>
      <c r="I189" s="196"/>
      <c r="J189" s="40"/>
      <c r="K189" s="40"/>
      <c r="L189" s="43"/>
      <c r="M189" s="197"/>
      <c r="N189" s="198"/>
      <c r="O189" s="68"/>
      <c r="P189" s="68"/>
      <c r="Q189" s="68"/>
      <c r="R189" s="68"/>
      <c r="S189" s="68"/>
      <c r="T189" s="68"/>
      <c r="U189" s="69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21" t="s">
        <v>217</v>
      </c>
      <c r="AU189" s="21" t="s">
        <v>83</v>
      </c>
    </row>
    <row r="190" spans="1:65" s="2" customFormat="1" ht="39">
      <c r="A190" s="38"/>
      <c r="B190" s="39"/>
      <c r="C190" s="40"/>
      <c r="D190" s="194" t="s">
        <v>703</v>
      </c>
      <c r="E190" s="40"/>
      <c r="F190" s="244" t="s">
        <v>2822</v>
      </c>
      <c r="G190" s="40"/>
      <c r="H190" s="40"/>
      <c r="I190" s="196"/>
      <c r="J190" s="40"/>
      <c r="K190" s="40"/>
      <c r="L190" s="43"/>
      <c r="M190" s="197"/>
      <c r="N190" s="198"/>
      <c r="O190" s="68"/>
      <c r="P190" s="68"/>
      <c r="Q190" s="68"/>
      <c r="R190" s="68"/>
      <c r="S190" s="68"/>
      <c r="T190" s="68"/>
      <c r="U190" s="69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21" t="s">
        <v>703</v>
      </c>
      <c r="AU190" s="21" t="s">
        <v>83</v>
      </c>
    </row>
    <row r="191" spans="1:65" s="14" customFormat="1" ht="11.25">
      <c r="B191" s="211"/>
      <c r="C191" s="212"/>
      <c r="D191" s="194" t="s">
        <v>221</v>
      </c>
      <c r="E191" s="213" t="s">
        <v>18</v>
      </c>
      <c r="F191" s="214" t="s">
        <v>2813</v>
      </c>
      <c r="G191" s="212"/>
      <c r="H191" s="215">
        <v>57.68</v>
      </c>
      <c r="I191" s="216"/>
      <c r="J191" s="212"/>
      <c r="K191" s="212"/>
      <c r="L191" s="217"/>
      <c r="M191" s="218"/>
      <c r="N191" s="219"/>
      <c r="O191" s="219"/>
      <c r="P191" s="219"/>
      <c r="Q191" s="219"/>
      <c r="R191" s="219"/>
      <c r="S191" s="219"/>
      <c r="T191" s="219"/>
      <c r="U191" s="220"/>
      <c r="AT191" s="221" t="s">
        <v>221</v>
      </c>
      <c r="AU191" s="221" t="s">
        <v>83</v>
      </c>
      <c r="AV191" s="14" t="s">
        <v>80</v>
      </c>
      <c r="AW191" s="14" t="s">
        <v>33</v>
      </c>
      <c r="AX191" s="14" t="s">
        <v>71</v>
      </c>
      <c r="AY191" s="221" t="s">
        <v>208</v>
      </c>
    </row>
    <row r="192" spans="1:65" s="16" customFormat="1" ht="11.25">
      <c r="B192" s="233"/>
      <c r="C192" s="234"/>
      <c r="D192" s="194" t="s">
        <v>221</v>
      </c>
      <c r="E192" s="235" t="s">
        <v>18</v>
      </c>
      <c r="F192" s="236" t="s">
        <v>247</v>
      </c>
      <c r="G192" s="234"/>
      <c r="H192" s="237">
        <v>57.68</v>
      </c>
      <c r="I192" s="238"/>
      <c r="J192" s="234"/>
      <c r="K192" s="234"/>
      <c r="L192" s="239"/>
      <c r="M192" s="240"/>
      <c r="N192" s="241"/>
      <c r="O192" s="241"/>
      <c r="P192" s="241"/>
      <c r="Q192" s="241"/>
      <c r="R192" s="241"/>
      <c r="S192" s="241"/>
      <c r="T192" s="241"/>
      <c r="U192" s="242"/>
      <c r="AT192" s="243" t="s">
        <v>221</v>
      </c>
      <c r="AU192" s="243" t="s">
        <v>83</v>
      </c>
      <c r="AV192" s="16" t="s">
        <v>89</v>
      </c>
      <c r="AW192" s="16" t="s">
        <v>33</v>
      </c>
      <c r="AX192" s="16" t="s">
        <v>76</v>
      </c>
      <c r="AY192" s="243" t="s">
        <v>208</v>
      </c>
    </row>
    <row r="193" spans="1:65" s="12" customFormat="1" ht="20.85" customHeight="1">
      <c r="B193" s="166"/>
      <c r="C193" s="167"/>
      <c r="D193" s="168" t="s">
        <v>70</v>
      </c>
      <c r="E193" s="180" t="s">
        <v>343</v>
      </c>
      <c r="F193" s="180" t="s">
        <v>2823</v>
      </c>
      <c r="G193" s="167"/>
      <c r="H193" s="167"/>
      <c r="I193" s="170"/>
      <c r="J193" s="181">
        <f>BK193</f>
        <v>0</v>
      </c>
      <c r="K193" s="167"/>
      <c r="L193" s="172"/>
      <c r="M193" s="173"/>
      <c r="N193" s="174"/>
      <c r="O193" s="174"/>
      <c r="P193" s="175">
        <f>SUM(P194:P212)</f>
        <v>0</v>
      </c>
      <c r="Q193" s="174"/>
      <c r="R193" s="175">
        <f>SUM(R194:R212)</f>
        <v>0</v>
      </c>
      <c r="S193" s="174"/>
      <c r="T193" s="175">
        <f>SUM(T194:T212)</f>
        <v>0</v>
      </c>
      <c r="U193" s="176"/>
      <c r="AR193" s="177" t="s">
        <v>76</v>
      </c>
      <c r="AT193" s="178" t="s">
        <v>70</v>
      </c>
      <c r="AU193" s="178" t="s">
        <v>80</v>
      </c>
      <c r="AY193" s="177" t="s">
        <v>208</v>
      </c>
      <c r="BK193" s="179">
        <f>SUM(BK194:BK212)</f>
        <v>0</v>
      </c>
    </row>
    <row r="194" spans="1:65" s="2" customFormat="1" ht="37.9" customHeight="1">
      <c r="A194" s="38"/>
      <c r="B194" s="39"/>
      <c r="C194" s="182" t="s">
        <v>248</v>
      </c>
      <c r="D194" s="182" t="s">
        <v>212</v>
      </c>
      <c r="E194" s="183" t="s">
        <v>2824</v>
      </c>
      <c r="F194" s="184" t="s">
        <v>2825</v>
      </c>
      <c r="G194" s="185" t="s">
        <v>161</v>
      </c>
      <c r="H194" s="186">
        <v>32.270000000000003</v>
      </c>
      <c r="I194" s="187"/>
      <c r="J194" s="186">
        <f>ROUND(I194*H194,2)</f>
        <v>0</v>
      </c>
      <c r="K194" s="184" t="s">
        <v>215</v>
      </c>
      <c r="L194" s="43"/>
      <c r="M194" s="188" t="s">
        <v>18</v>
      </c>
      <c r="N194" s="189" t="s">
        <v>42</v>
      </c>
      <c r="O194" s="68"/>
      <c r="P194" s="190">
        <f>O194*H194</f>
        <v>0</v>
      </c>
      <c r="Q194" s="190">
        <v>0</v>
      </c>
      <c r="R194" s="190">
        <f>Q194*H194</f>
        <v>0</v>
      </c>
      <c r="S194" s="190">
        <v>0</v>
      </c>
      <c r="T194" s="190">
        <f>S194*H194</f>
        <v>0</v>
      </c>
      <c r="U194" s="191" t="s">
        <v>18</v>
      </c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2" t="s">
        <v>89</v>
      </c>
      <c r="AT194" s="192" t="s">
        <v>212</v>
      </c>
      <c r="AU194" s="192" t="s">
        <v>83</v>
      </c>
      <c r="AY194" s="21" t="s">
        <v>208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21" t="s">
        <v>76</v>
      </c>
      <c r="BK194" s="193">
        <f>ROUND(I194*H194,2)</f>
        <v>0</v>
      </c>
      <c r="BL194" s="21" t="s">
        <v>89</v>
      </c>
      <c r="BM194" s="192" t="s">
        <v>2826</v>
      </c>
    </row>
    <row r="195" spans="1:65" s="2" customFormat="1" ht="39">
      <c r="A195" s="38"/>
      <c r="B195" s="39"/>
      <c r="C195" s="40"/>
      <c r="D195" s="194" t="s">
        <v>217</v>
      </c>
      <c r="E195" s="40"/>
      <c r="F195" s="195" t="s">
        <v>2827</v>
      </c>
      <c r="G195" s="40"/>
      <c r="H195" s="40"/>
      <c r="I195" s="196"/>
      <c r="J195" s="40"/>
      <c r="K195" s="40"/>
      <c r="L195" s="43"/>
      <c r="M195" s="197"/>
      <c r="N195" s="198"/>
      <c r="O195" s="68"/>
      <c r="P195" s="68"/>
      <c r="Q195" s="68"/>
      <c r="R195" s="68"/>
      <c r="S195" s="68"/>
      <c r="T195" s="68"/>
      <c r="U195" s="69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21" t="s">
        <v>217</v>
      </c>
      <c r="AU195" s="21" t="s">
        <v>83</v>
      </c>
    </row>
    <row r="196" spans="1:65" s="2" customFormat="1" ht="11.25">
      <c r="A196" s="38"/>
      <c r="B196" s="39"/>
      <c r="C196" s="40"/>
      <c r="D196" s="199" t="s">
        <v>219</v>
      </c>
      <c r="E196" s="40"/>
      <c r="F196" s="200" t="s">
        <v>2828</v>
      </c>
      <c r="G196" s="40"/>
      <c r="H196" s="40"/>
      <c r="I196" s="196"/>
      <c r="J196" s="40"/>
      <c r="K196" s="40"/>
      <c r="L196" s="43"/>
      <c r="M196" s="197"/>
      <c r="N196" s="198"/>
      <c r="O196" s="68"/>
      <c r="P196" s="68"/>
      <c r="Q196" s="68"/>
      <c r="R196" s="68"/>
      <c r="S196" s="68"/>
      <c r="T196" s="68"/>
      <c r="U196" s="69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21" t="s">
        <v>219</v>
      </c>
      <c r="AU196" s="21" t="s">
        <v>83</v>
      </c>
    </row>
    <row r="197" spans="1:65" s="14" customFormat="1" ht="11.25">
      <c r="B197" s="211"/>
      <c r="C197" s="212"/>
      <c r="D197" s="194" t="s">
        <v>221</v>
      </c>
      <c r="E197" s="213" t="s">
        <v>18</v>
      </c>
      <c r="F197" s="214" t="s">
        <v>2829</v>
      </c>
      <c r="G197" s="212"/>
      <c r="H197" s="215">
        <v>32.270000000000003</v>
      </c>
      <c r="I197" s="216"/>
      <c r="J197" s="212"/>
      <c r="K197" s="212"/>
      <c r="L197" s="217"/>
      <c r="M197" s="218"/>
      <c r="N197" s="219"/>
      <c r="O197" s="219"/>
      <c r="P197" s="219"/>
      <c r="Q197" s="219"/>
      <c r="R197" s="219"/>
      <c r="S197" s="219"/>
      <c r="T197" s="219"/>
      <c r="U197" s="220"/>
      <c r="AT197" s="221" t="s">
        <v>221</v>
      </c>
      <c r="AU197" s="221" t="s">
        <v>83</v>
      </c>
      <c r="AV197" s="14" t="s">
        <v>80</v>
      </c>
      <c r="AW197" s="14" t="s">
        <v>33</v>
      </c>
      <c r="AX197" s="14" t="s">
        <v>71</v>
      </c>
      <c r="AY197" s="221" t="s">
        <v>208</v>
      </c>
    </row>
    <row r="198" spans="1:65" s="2" customFormat="1" ht="37.9" customHeight="1">
      <c r="A198" s="38"/>
      <c r="B198" s="39"/>
      <c r="C198" s="182" t="s">
        <v>301</v>
      </c>
      <c r="D198" s="182" t="s">
        <v>212</v>
      </c>
      <c r="E198" s="183" t="s">
        <v>2830</v>
      </c>
      <c r="F198" s="184" t="s">
        <v>2831</v>
      </c>
      <c r="G198" s="185" t="s">
        <v>161</v>
      </c>
      <c r="H198" s="186">
        <v>220.9</v>
      </c>
      <c r="I198" s="187"/>
      <c r="J198" s="186">
        <f>ROUND(I198*H198,2)</f>
        <v>0</v>
      </c>
      <c r="K198" s="184" t="s">
        <v>215</v>
      </c>
      <c r="L198" s="43"/>
      <c r="M198" s="188" t="s">
        <v>18</v>
      </c>
      <c r="N198" s="189" t="s">
        <v>42</v>
      </c>
      <c r="O198" s="68"/>
      <c r="P198" s="190">
        <f>O198*H198</f>
        <v>0</v>
      </c>
      <c r="Q198" s="190">
        <v>0</v>
      </c>
      <c r="R198" s="190">
        <f>Q198*H198</f>
        <v>0</v>
      </c>
      <c r="S198" s="190">
        <v>0</v>
      </c>
      <c r="T198" s="190">
        <f>S198*H198</f>
        <v>0</v>
      </c>
      <c r="U198" s="191" t="s">
        <v>18</v>
      </c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2" t="s">
        <v>89</v>
      </c>
      <c r="AT198" s="192" t="s">
        <v>212</v>
      </c>
      <c r="AU198" s="192" t="s">
        <v>83</v>
      </c>
      <c r="AY198" s="21" t="s">
        <v>208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1" t="s">
        <v>76</v>
      </c>
      <c r="BK198" s="193">
        <f>ROUND(I198*H198,2)</f>
        <v>0</v>
      </c>
      <c r="BL198" s="21" t="s">
        <v>89</v>
      </c>
      <c r="BM198" s="192" t="s">
        <v>2832</v>
      </c>
    </row>
    <row r="199" spans="1:65" s="2" customFormat="1" ht="39">
      <c r="A199" s="38"/>
      <c r="B199" s="39"/>
      <c r="C199" s="40"/>
      <c r="D199" s="194" t="s">
        <v>217</v>
      </c>
      <c r="E199" s="40"/>
      <c r="F199" s="195" t="s">
        <v>2833</v>
      </c>
      <c r="G199" s="40"/>
      <c r="H199" s="40"/>
      <c r="I199" s="196"/>
      <c r="J199" s="40"/>
      <c r="K199" s="40"/>
      <c r="L199" s="43"/>
      <c r="M199" s="197"/>
      <c r="N199" s="198"/>
      <c r="O199" s="68"/>
      <c r="P199" s="68"/>
      <c r="Q199" s="68"/>
      <c r="R199" s="68"/>
      <c r="S199" s="68"/>
      <c r="T199" s="68"/>
      <c r="U199" s="69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21" t="s">
        <v>217</v>
      </c>
      <c r="AU199" s="21" t="s">
        <v>83</v>
      </c>
    </row>
    <row r="200" spans="1:65" s="2" customFormat="1" ht="11.25">
      <c r="A200" s="38"/>
      <c r="B200" s="39"/>
      <c r="C200" s="40"/>
      <c r="D200" s="199" t="s">
        <v>219</v>
      </c>
      <c r="E200" s="40"/>
      <c r="F200" s="200" t="s">
        <v>2834</v>
      </c>
      <c r="G200" s="40"/>
      <c r="H200" s="40"/>
      <c r="I200" s="196"/>
      <c r="J200" s="40"/>
      <c r="K200" s="40"/>
      <c r="L200" s="43"/>
      <c r="M200" s="197"/>
      <c r="N200" s="198"/>
      <c r="O200" s="68"/>
      <c r="P200" s="68"/>
      <c r="Q200" s="68"/>
      <c r="R200" s="68"/>
      <c r="S200" s="68"/>
      <c r="T200" s="68"/>
      <c r="U200" s="69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21" t="s">
        <v>219</v>
      </c>
      <c r="AU200" s="21" t="s">
        <v>83</v>
      </c>
    </row>
    <row r="201" spans="1:65" s="13" customFormat="1" ht="11.25">
      <c r="B201" s="201"/>
      <c r="C201" s="202"/>
      <c r="D201" s="194" t="s">
        <v>221</v>
      </c>
      <c r="E201" s="203" t="s">
        <v>18</v>
      </c>
      <c r="F201" s="204" t="s">
        <v>2835</v>
      </c>
      <c r="G201" s="202"/>
      <c r="H201" s="203" t="s">
        <v>18</v>
      </c>
      <c r="I201" s="205"/>
      <c r="J201" s="202"/>
      <c r="K201" s="202"/>
      <c r="L201" s="206"/>
      <c r="M201" s="207"/>
      <c r="N201" s="208"/>
      <c r="O201" s="208"/>
      <c r="P201" s="208"/>
      <c r="Q201" s="208"/>
      <c r="R201" s="208"/>
      <c r="S201" s="208"/>
      <c r="T201" s="208"/>
      <c r="U201" s="209"/>
      <c r="AT201" s="210" t="s">
        <v>221</v>
      </c>
      <c r="AU201" s="210" t="s">
        <v>83</v>
      </c>
      <c r="AV201" s="13" t="s">
        <v>76</v>
      </c>
      <c r="AW201" s="13" t="s">
        <v>33</v>
      </c>
      <c r="AX201" s="13" t="s">
        <v>71</v>
      </c>
      <c r="AY201" s="210" t="s">
        <v>208</v>
      </c>
    </row>
    <row r="202" spans="1:65" s="14" customFormat="1" ht="11.25">
      <c r="B202" s="211"/>
      <c r="C202" s="212"/>
      <c r="D202" s="194" t="s">
        <v>221</v>
      </c>
      <c r="E202" s="213" t="s">
        <v>18</v>
      </c>
      <c r="F202" s="214" t="s">
        <v>2829</v>
      </c>
      <c r="G202" s="212"/>
      <c r="H202" s="215">
        <v>32.270000000000003</v>
      </c>
      <c r="I202" s="216"/>
      <c r="J202" s="212"/>
      <c r="K202" s="212"/>
      <c r="L202" s="217"/>
      <c r="M202" s="218"/>
      <c r="N202" s="219"/>
      <c r="O202" s="219"/>
      <c r="P202" s="219"/>
      <c r="Q202" s="219"/>
      <c r="R202" s="219"/>
      <c r="S202" s="219"/>
      <c r="T202" s="219"/>
      <c r="U202" s="220"/>
      <c r="AT202" s="221" t="s">
        <v>221</v>
      </c>
      <c r="AU202" s="221" t="s">
        <v>83</v>
      </c>
      <c r="AV202" s="14" t="s">
        <v>80</v>
      </c>
      <c r="AW202" s="14" t="s">
        <v>33</v>
      </c>
      <c r="AX202" s="14" t="s">
        <v>71</v>
      </c>
      <c r="AY202" s="221" t="s">
        <v>208</v>
      </c>
    </row>
    <row r="203" spans="1:65" s="14" customFormat="1" ht="11.25">
      <c r="B203" s="211"/>
      <c r="C203" s="212"/>
      <c r="D203" s="194" t="s">
        <v>221</v>
      </c>
      <c r="E203" s="213" t="s">
        <v>18</v>
      </c>
      <c r="F203" s="214" t="s">
        <v>2836</v>
      </c>
      <c r="G203" s="212"/>
      <c r="H203" s="215">
        <v>78.180000000000007</v>
      </c>
      <c r="I203" s="216"/>
      <c r="J203" s="212"/>
      <c r="K203" s="212"/>
      <c r="L203" s="217"/>
      <c r="M203" s="218"/>
      <c r="N203" s="219"/>
      <c r="O203" s="219"/>
      <c r="P203" s="219"/>
      <c r="Q203" s="219"/>
      <c r="R203" s="219"/>
      <c r="S203" s="219"/>
      <c r="T203" s="219"/>
      <c r="U203" s="220"/>
      <c r="AT203" s="221" t="s">
        <v>221</v>
      </c>
      <c r="AU203" s="221" t="s">
        <v>83</v>
      </c>
      <c r="AV203" s="14" t="s">
        <v>80</v>
      </c>
      <c r="AW203" s="14" t="s">
        <v>33</v>
      </c>
      <c r="AX203" s="14" t="s">
        <v>71</v>
      </c>
      <c r="AY203" s="221" t="s">
        <v>208</v>
      </c>
    </row>
    <row r="204" spans="1:65" s="16" customFormat="1" ht="11.25">
      <c r="B204" s="233"/>
      <c r="C204" s="234"/>
      <c r="D204" s="194" t="s">
        <v>221</v>
      </c>
      <c r="E204" s="235" t="s">
        <v>18</v>
      </c>
      <c r="F204" s="236" t="s">
        <v>247</v>
      </c>
      <c r="G204" s="234"/>
      <c r="H204" s="237">
        <v>110.45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1"/>
      <c r="U204" s="242"/>
      <c r="AT204" s="243" t="s">
        <v>221</v>
      </c>
      <c r="AU204" s="243" t="s">
        <v>83</v>
      </c>
      <c r="AV204" s="16" t="s">
        <v>89</v>
      </c>
      <c r="AW204" s="16" t="s">
        <v>33</v>
      </c>
      <c r="AX204" s="16" t="s">
        <v>76</v>
      </c>
      <c r="AY204" s="243" t="s">
        <v>208</v>
      </c>
    </row>
    <row r="205" spans="1:65" s="14" customFormat="1" ht="11.25">
      <c r="B205" s="211"/>
      <c r="C205" s="212"/>
      <c r="D205" s="194" t="s">
        <v>221</v>
      </c>
      <c r="E205" s="212"/>
      <c r="F205" s="214" t="s">
        <v>2837</v>
      </c>
      <c r="G205" s="212"/>
      <c r="H205" s="215">
        <v>220.9</v>
      </c>
      <c r="I205" s="216"/>
      <c r="J205" s="212"/>
      <c r="K205" s="212"/>
      <c r="L205" s="217"/>
      <c r="M205" s="218"/>
      <c r="N205" s="219"/>
      <c r="O205" s="219"/>
      <c r="P205" s="219"/>
      <c r="Q205" s="219"/>
      <c r="R205" s="219"/>
      <c r="S205" s="219"/>
      <c r="T205" s="219"/>
      <c r="U205" s="220"/>
      <c r="AT205" s="221" t="s">
        <v>221</v>
      </c>
      <c r="AU205" s="221" t="s">
        <v>83</v>
      </c>
      <c r="AV205" s="14" t="s">
        <v>80</v>
      </c>
      <c r="AW205" s="14" t="s">
        <v>4</v>
      </c>
      <c r="AX205" s="14" t="s">
        <v>76</v>
      </c>
      <c r="AY205" s="221" t="s">
        <v>208</v>
      </c>
    </row>
    <row r="206" spans="1:65" s="2" customFormat="1" ht="24.2" customHeight="1">
      <c r="A206" s="38"/>
      <c r="B206" s="39"/>
      <c r="C206" s="182" t="s">
        <v>308</v>
      </c>
      <c r="D206" s="182" t="s">
        <v>212</v>
      </c>
      <c r="E206" s="183" t="s">
        <v>2838</v>
      </c>
      <c r="F206" s="184" t="s">
        <v>2839</v>
      </c>
      <c r="G206" s="185" t="s">
        <v>161</v>
      </c>
      <c r="H206" s="186">
        <v>110.45</v>
      </c>
      <c r="I206" s="187"/>
      <c r="J206" s="186">
        <f>ROUND(I206*H206,2)</f>
        <v>0</v>
      </c>
      <c r="K206" s="184" t="s">
        <v>215</v>
      </c>
      <c r="L206" s="43"/>
      <c r="M206" s="188" t="s">
        <v>18</v>
      </c>
      <c r="N206" s="189" t="s">
        <v>42</v>
      </c>
      <c r="O206" s="68"/>
      <c r="P206" s="190">
        <f>O206*H206</f>
        <v>0</v>
      </c>
      <c r="Q206" s="190">
        <v>0</v>
      </c>
      <c r="R206" s="190">
        <f>Q206*H206</f>
        <v>0</v>
      </c>
      <c r="S206" s="190">
        <v>0</v>
      </c>
      <c r="T206" s="190">
        <f>S206*H206</f>
        <v>0</v>
      </c>
      <c r="U206" s="191" t="s">
        <v>18</v>
      </c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2" t="s">
        <v>89</v>
      </c>
      <c r="AT206" s="192" t="s">
        <v>212</v>
      </c>
      <c r="AU206" s="192" t="s">
        <v>83</v>
      </c>
      <c r="AY206" s="21" t="s">
        <v>208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1" t="s">
        <v>76</v>
      </c>
      <c r="BK206" s="193">
        <f>ROUND(I206*H206,2)</f>
        <v>0</v>
      </c>
      <c r="BL206" s="21" t="s">
        <v>89</v>
      </c>
      <c r="BM206" s="192" t="s">
        <v>2840</v>
      </c>
    </row>
    <row r="207" spans="1:65" s="2" customFormat="1" ht="19.5">
      <c r="A207" s="38"/>
      <c r="B207" s="39"/>
      <c r="C207" s="40"/>
      <c r="D207" s="194" t="s">
        <v>217</v>
      </c>
      <c r="E207" s="40"/>
      <c r="F207" s="195" t="s">
        <v>2841</v>
      </c>
      <c r="G207" s="40"/>
      <c r="H207" s="40"/>
      <c r="I207" s="196"/>
      <c r="J207" s="40"/>
      <c r="K207" s="40"/>
      <c r="L207" s="43"/>
      <c r="M207" s="197"/>
      <c r="N207" s="198"/>
      <c r="O207" s="68"/>
      <c r="P207" s="68"/>
      <c r="Q207" s="68"/>
      <c r="R207" s="68"/>
      <c r="S207" s="68"/>
      <c r="T207" s="68"/>
      <c r="U207" s="69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21" t="s">
        <v>217</v>
      </c>
      <c r="AU207" s="21" t="s">
        <v>83</v>
      </c>
    </row>
    <row r="208" spans="1:65" s="2" customFormat="1" ht="11.25">
      <c r="A208" s="38"/>
      <c r="B208" s="39"/>
      <c r="C208" s="40"/>
      <c r="D208" s="199" t="s">
        <v>219</v>
      </c>
      <c r="E208" s="40"/>
      <c r="F208" s="200" t="s">
        <v>2842</v>
      </c>
      <c r="G208" s="40"/>
      <c r="H208" s="40"/>
      <c r="I208" s="196"/>
      <c r="J208" s="40"/>
      <c r="K208" s="40"/>
      <c r="L208" s="43"/>
      <c r="M208" s="197"/>
      <c r="N208" s="198"/>
      <c r="O208" s="68"/>
      <c r="P208" s="68"/>
      <c r="Q208" s="68"/>
      <c r="R208" s="68"/>
      <c r="S208" s="68"/>
      <c r="T208" s="68"/>
      <c r="U208" s="69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21" t="s">
        <v>219</v>
      </c>
      <c r="AU208" s="21" t="s">
        <v>83</v>
      </c>
    </row>
    <row r="209" spans="1:65" s="13" customFormat="1" ht="11.25">
      <c r="B209" s="201"/>
      <c r="C209" s="202"/>
      <c r="D209" s="194" t="s">
        <v>221</v>
      </c>
      <c r="E209" s="203" t="s">
        <v>18</v>
      </c>
      <c r="F209" s="204" t="s">
        <v>2843</v>
      </c>
      <c r="G209" s="202"/>
      <c r="H209" s="203" t="s">
        <v>18</v>
      </c>
      <c r="I209" s="205"/>
      <c r="J209" s="202"/>
      <c r="K209" s="202"/>
      <c r="L209" s="206"/>
      <c r="M209" s="207"/>
      <c r="N209" s="208"/>
      <c r="O209" s="208"/>
      <c r="P209" s="208"/>
      <c r="Q209" s="208"/>
      <c r="R209" s="208"/>
      <c r="S209" s="208"/>
      <c r="T209" s="208"/>
      <c r="U209" s="209"/>
      <c r="AT209" s="210" t="s">
        <v>221</v>
      </c>
      <c r="AU209" s="210" t="s">
        <v>83</v>
      </c>
      <c r="AV209" s="13" t="s">
        <v>76</v>
      </c>
      <c r="AW209" s="13" t="s">
        <v>33</v>
      </c>
      <c r="AX209" s="13" t="s">
        <v>71</v>
      </c>
      <c r="AY209" s="210" t="s">
        <v>208</v>
      </c>
    </row>
    <row r="210" spans="1:65" s="14" customFormat="1" ht="11.25">
      <c r="B210" s="211"/>
      <c r="C210" s="212"/>
      <c r="D210" s="194" t="s">
        <v>221</v>
      </c>
      <c r="E210" s="213" t="s">
        <v>18</v>
      </c>
      <c r="F210" s="214" t="s">
        <v>2829</v>
      </c>
      <c r="G210" s="212"/>
      <c r="H210" s="215">
        <v>32.270000000000003</v>
      </c>
      <c r="I210" s="216"/>
      <c r="J210" s="212"/>
      <c r="K210" s="212"/>
      <c r="L210" s="217"/>
      <c r="M210" s="218"/>
      <c r="N210" s="219"/>
      <c r="O210" s="219"/>
      <c r="P210" s="219"/>
      <c r="Q210" s="219"/>
      <c r="R210" s="219"/>
      <c r="S210" s="219"/>
      <c r="T210" s="219"/>
      <c r="U210" s="220"/>
      <c r="AT210" s="221" t="s">
        <v>221</v>
      </c>
      <c r="AU210" s="221" t="s">
        <v>83</v>
      </c>
      <c r="AV210" s="14" t="s">
        <v>80</v>
      </c>
      <c r="AW210" s="14" t="s">
        <v>33</v>
      </c>
      <c r="AX210" s="14" t="s">
        <v>71</v>
      </c>
      <c r="AY210" s="221" t="s">
        <v>208</v>
      </c>
    </row>
    <row r="211" spans="1:65" s="14" customFormat="1" ht="11.25">
      <c r="B211" s="211"/>
      <c r="C211" s="212"/>
      <c r="D211" s="194" t="s">
        <v>221</v>
      </c>
      <c r="E211" s="213" t="s">
        <v>18</v>
      </c>
      <c r="F211" s="214" t="s">
        <v>2836</v>
      </c>
      <c r="G211" s="212"/>
      <c r="H211" s="215">
        <v>78.180000000000007</v>
      </c>
      <c r="I211" s="216"/>
      <c r="J211" s="212"/>
      <c r="K211" s="212"/>
      <c r="L211" s="217"/>
      <c r="M211" s="218"/>
      <c r="N211" s="219"/>
      <c r="O211" s="219"/>
      <c r="P211" s="219"/>
      <c r="Q211" s="219"/>
      <c r="R211" s="219"/>
      <c r="S211" s="219"/>
      <c r="T211" s="219"/>
      <c r="U211" s="220"/>
      <c r="AT211" s="221" t="s">
        <v>221</v>
      </c>
      <c r="AU211" s="221" t="s">
        <v>83</v>
      </c>
      <c r="AV211" s="14" t="s">
        <v>80</v>
      </c>
      <c r="AW211" s="14" t="s">
        <v>33</v>
      </c>
      <c r="AX211" s="14" t="s">
        <v>71</v>
      </c>
      <c r="AY211" s="221" t="s">
        <v>208</v>
      </c>
    </row>
    <row r="212" spans="1:65" s="16" customFormat="1" ht="11.25">
      <c r="B212" s="233"/>
      <c r="C212" s="234"/>
      <c r="D212" s="194" t="s">
        <v>221</v>
      </c>
      <c r="E212" s="235" t="s">
        <v>18</v>
      </c>
      <c r="F212" s="236" t="s">
        <v>247</v>
      </c>
      <c r="G212" s="234"/>
      <c r="H212" s="237">
        <v>110.45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1"/>
      <c r="U212" s="242"/>
      <c r="AT212" s="243" t="s">
        <v>221</v>
      </c>
      <c r="AU212" s="243" t="s">
        <v>83</v>
      </c>
      <c r="AV212" s="16" t="s">
        <v>89</v>
      </c>
      <c r="AW212" s="16" t="s">
        <v>33</v>
      </c>
      <c r="AX212" s="16" t="s">
        <v>76</v>
      </c>
      <c r="AY212" s="243" t="s">
        <v>208</v>
      </c>
    </row>
    <row r="213" spans="1:65" s="12" customFormat="1" ht="20.85" customHeight="1">
      <c r="B213" s="166"/>
      <c r="C213" s="167"/>
      <c r="D213" s="168" t="s">
        <v>70</v>
      </c>
      <c r="E213" s="180" t="s">
        <v>357</v>
      </c>
      <c r="F213" s="180" t="s">
        <v>2844</v>
      </c>
      <c r="G213" s="167"/>
      <c r="H213" s="167"/>
      <c r="I213" s="170"/>
      <c r="J213" s="181">
        <f>BK213</f>
        <v>0</v>
      </c>
      <c r="K213" s="167"/>
      <c r="L213" s="172"/>
      <c r="M213" s="173"/>
      <c r="N213" s="174"/>
      <c r="O213" s="174"/>
      <c r="P213" s="175">
        <f>SUM(P214:P225)</f>
        <v>0</v>
      </c>
      <c r="Q213" s="174"/>
      <c r="R213" s="175">
        <f>SUM(R214:R225)</f>
        <v>0</v>
      </c>
      <c r="S213" s="174"/>
      <c r="T213" s="175">
        <f>SUM(T214:T225)</f>
        <v>0</v>
      </c>
      <c r="U213" s="176"/>
      <c r="AR213" s="177" t="s">
        <v>76</v>
      </c>
      <c r="AT213" s="178" t="s">
        <v>70</v>
      </c>
      <c r="AU213" s="178" t="s">
        <v>80</v>
      </c>
      <c r="AY213" s="177" t="s">
        <v>208</v>
      </c>
      <c r="BK213" s="179">
        <f>SUM(BK214:BK225)</f>
        <v>0</v>
      </c>
    </row>
    <row r="214" spans="1:65" s="2" customFormat="1" ht="24.2" customHeight="1">
      <c r="A214" s="38"/>
      <c r="B214" s="39"/>
      <c r="C214" s="182" t="s">
        <v>8</v>
      </c>
      <c r="D214" s="182" t="s">
        <v>212</v>
      </c>
      <c r="E214" s="183" t="s">
        <v>2845</v>
      </c>
      <c r="F214" s="184" t="s">
        <v>2846</v>
      </c>
      <c r="G214" s="185" t="s">
        <v>161</v>
      </c>
      <c r="H214" s="186">
        <v>110.45</v>
      </c>
      <c r="I214" s="187"/>
      <c r="J214" s="186">
        <f>ROUND(I214*H214,2)</f>
        <v>0</v>
      </c>
      <c r="K214" s="184" t="s">
        <v>215</v>
      </c>
      <c r="L214" s="43"/>
      <c r="M214" s="188" t="s">
        <v>18</v>
      </c>
      <c r="N214" s="189" t="s">
        <v>42</v>
      </c>
      <c r="O214" s="68"/>
      <c r="P214" s="190">
        <f>O214*H214</f>
        <v>0</v>
      </c>
      <c r="Q214" s="190">
        <v>0</v>
      </c>
      <c r="R214" s="190">
        <f>Q214*H214</f>
        <v>0</v>
      </c>
      <c r="S214" s="190">
        <v>0</v>
      </c>
      <c r="T214" s="190">
        <f>S214*H214</f>
        <v>0</v>
      </c>
      <c r="U214" s="191" t="s">
        <v>18</v>
      </c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2" t="s">
        <v>89</v>
      </c>
      <c r="AT214" s="192" t="s">
        <v>212</v>
      </c>
      <c r="AU214" s="192" t="s">
        <v>83</v>
      </c>
      <c r="AY214" s="21" t="s">
        <v>208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1" t="s">
        <v>76</v>
      </c>
      <c r="BK214" s="193">
        <f>ROUND(I214*H214,2)</f>
        <v>0</v>
      </c>
      <c r="BL214" s="21" t="s">
        <v>89</v>
      </c>
      <c r="BM214" s="192" t="s">
        <v>2847</v>
      </c>
    </row>
    <row r="215" spans="1:65" s="2" customFormat="1" ht="29.25">
      <c r="A215" s="38"/>
      <c r="B215" s="39"/>
      <c r="C215" s="40"/>
      <c r="D215" s="194" t="s">
        <v>217</v>
      </c>
      <c r="E215" s="40"/>
      <c r="F215" s="195" t="s">
        <v>2848</v>
      </c>
      <c r="G215" s="40"/>
      <c r="H215" s="40"/>
      <c r="I215" s="196"/>
      <c r="J215" s="40"/>
      <c r="K215" s="40"/>
      <c r="L215" s="43"/>
      <c r="M215" s="197"/>
      <c r="N215" s="198"/>
      <c r="O215" s="68"/>
      <c r="P215" s="68"/>
      <c r="Q215" s="68"/>
      <c r="R215" s="68"/>
      <c r="S215" s="68"/>
      <c r="T215" s="68"/>
      <c r="U215" s="69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21" t="s">
        <v>217</v>
      </c>
      <c r="AU215" s="21" t="s">
        <v>83</v>
      </c>
    </row>
    <row r="216" spans="1:65" s="2" customFormat="1" ht="11.25">
      <c r="A216" s="38"/>
      <c r="B216" s="39"/>
      <c r="C216" s="40"/>
      <c r="D216" s="199" t="s">
        <v>219</v>
      </c>
      <c r="E216" s="40"/>
      <c r="F216" s="200" t="s">
        <v>2849</v>
      </c>
      <c r="G216" s="40"/>
      <c r="H216" s="40"/>
      <c r="I216" s="196"/>
      <c r="J216" s="40"/>
      <c r="K216" s="40"/>
      <c r="L216" s="43"/>
      <c r="M216" s="197"/>
      <c r="N216" s="198"/>
      <c r="O216" s="68"/>
      <c r="P216" s="68"/>
      <c r="Q216" s="68"/>
      <c r="R216" s="68"/>
      <c r="S216" s="68"/>
      <c r="T216" s="68"/>
      <c r="U216" s="69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21" t="s">
        <v>219</v>
      </c>
      <c r="AU216" s="21" t="s">
        <v>83</v>
      </c>
    </row>
    <row r="217" spans="1:65" s="14" customFormat="1" ht="11.25">
      <c r="B217" s="211"/>
      <c r="C217" s="212"/>
      <c r="D217" s="194" t="s">
        <v>221</v>
      </c>
      <c r="E217" s="213" t="s">
        <v>18</v>
      </c>
      <c r="F217" s="214" t="s">
        <v>2829</v>
      </c>
      <c r="G217" s="212"/>
      <c r="H217" s="215">
        <v>32.270000000000003</v>
      </c>
      <c r="I217" s="216"/>
      <c r="J217" s="212"/>
      <c r="K217" s="212"/>
      <c r="L217" s="217"/>
      <c r="M217" s="218"/>
      <c r="N217" s="219"/>
      <c r="O217" s="219"/>
      <c r="P217" s="219"/>
      <c r="Q217" s="219"/>
      <c r="R217" s="219"/>
      <c r="S217" s="219"/>
      <c r="T217" s="219"/>
      <c r="U217" s="220"/>
      <c r="AT217" s="221" t="s">
        <v>221</v>
      </c>
      <c r="AU217" s="221" t="s">
        <v>83</v>
      </c>
      <c r="AV217" s="14" t="s">
        <v>80</v>
      </c>
      <c r="AW217" s="14" t="s">
        <v>33</v>
      </c>
      <c r="AX217" s="14" t="s">
        <v>71</v>
      </c>
      <c r="AY217" s="221" t="s">
        <v>208</v>
      </c>
    </row>
    <row r="218" spans="1:65" s="14" customFormat="1" ht="11.25">
      <c r="B218" s="211"/>
      <c r="C218" s="212"/>
      <c r="D218" s="194" t="s">
        <v>221</v>
      </c>
      <c r="E218" s="213" t="s">
        <v>18</v>
      </c>
      <c r="F218" s="214" t="s">
        <v>2836</v>
      </c>
      <c r="G218" s="212"/>
      <c r="H218" s="215">
        <v>78.180000000000007</v>
      </c>
      <c r="I218" s="216"/>
      <c r="J218" s="212"/>
      <c r="K218" s="212"/>
      <c r="L218" s="217"/>
      <c r="M218" s="218"/>
      <c r="N218" s="219"/>
      <c r="O218" s="219"/>
      <c r="P218" s="219"/>
      <c r="Q218" s="219"/>
      <c r="R218" s="219"/>
      <c r="S218" s="219"/>
      <c r="T218" s="219"/>
      <c r="U218" s="220"/>
      <c r="AT218" s="221" t="s">
        <v>221</v>
      </c>
      <c r="AU218" s="221" t="s">
        <v>83</v>
      </c>
      <c r="AV218" s="14" t="s">
        <v>80</v>
      </c>
      <c r="AW218" s="14" t="s">
        <v>33</v>
      </c>
      <c r="AX218" s="14" t="s">
        <v>71</v>
      </c>
      <c r="AY218" s="221" t="s">
        <v>208</v>
      </c>
    </row>
    <row r="219" spans="1:65" s="16" customFormat="1" ht="11.25">
      <c r="B219" s="233"/>
      <c r="C219" s="234"/>
      <c r="D219" s="194" t="s">
        <v>221</v>
      </c>
      <c r="E219" s="235" t="s">
        <v>18</v>
      </c>
      <c r="F219" s="236" t="s">
        <v>247</v>
      </c>
      <c r="G219" s="234"/>
      <c r="H219" s="237">
        <v>110.45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1"/>
      <c r="U219" s="242"/>
      <c r="AT219" s="243" t="s">
        <v>221</v>
      </c>
      <c r="AU219" s="243" t="s">
        <v>83</v>
      </c>
      <c r="AV219" s="16" t="s">
        <v>89</v>
      </c>
      <c r="AW219" s="16" t="s">
        <v>33</v>
      </c>
      <c r="AX219" s="16" t="s">
        <v>76</v>
      </c>
      <c r="AY219" s="243" t="s">
        <v>208</v>
      </c>
    </row>
    <row r="220" spans="1:65" s="2" customFormat="1" ht="21.75" customHeight="1">
      <c r="A220" s="38"/>
      <c r="B220" s="39"/>
      <c r="C220" s="182" t="s">
        <v>322</v>
      </c>
      <c r="D220" s="182" t="s">
        <v>212</v>
      </c>
      <c r="E220" s="183" t="s">
        <v>2850</v>
      </c>
      <c r="F220" s="184" t="s">
        <v>2851</v>
      </c>
      <c r="G220" s="185" t="s">
        <v>161</v>
      </c>
      <c r="H220" s="186">
        <v>110.45</v>
      </c>
      <c r="I220" s="187"/>
      <c r="J220" s="186">
        <f>ROUND(I220*H220,2)</f>
        <v>0</v>
      </c>
      <c r="K220" s="184" t="s">
        <v>215</v>
      </c>
      <c r="L220" s="43"/>
      <c r="M220" s="188" t="s">
        <v>18</v>
      </c>
      <c r="N220" s="189" t="s">
        <v>42</v>
      </c>
      <c r="O220" s="68"/>
      <c r="P220" s="190">
        <f>O220*H220</f>
        <v>0</v>
      </c>
      <c r="Q220" s="190">
        <v>0</v>
      </c>
      <c r="R220" s="190">
        <f>Q220*H220</f>
        <v>0</v>
      </c>
      <c r="S220" s="190">
        <v>0</v>
      </c>
      <c r="T220" s="190">
        <f>S220*H220</f>
        <v>0</v>
      </c>
      <c r="U220" s="191" t="s">
        <v>18</v>
      </c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2" t="s">
        <v>89</v>
      </c>
      <c r="AT220" s="192" t="s">
        <v>212</v>
      </c>
      <c r="AU220" s="192" t="s">
        <v>83</v>
      </c>
      <c r="AY220" s="21" t="s">
        <v>208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21" t="s">
        <v>76</v>
      </c>
      <c r="BK220" s="193">
        <f>ROUND(I220*H220,2)</f>
        <v>0</v>
      </c>
      <c r="BL220" s="21" t="s">
        <v>89</v>
      </c>
      <c r="BM220" s="192" t="s">
        <v>2852</v>
      </c>
    </row>
    <row r="221" spans="1:65" s="2" customFormat="1" ht="19.5">
      <c r="A221" s="38"/>
      <c r="B221" s="39"/>
      <c r="C221" s="40"/>
      <c r="D221" s="194" t="s">
        <v>217</v>
      </c>
      <c r="E221" s="40"/>
      <c r="F221" s="195" t="s">
        <v>2853</v>
      </c>
      <c r="G221" s="40"/>
      <c r="H221" s="40"/>
      <c r="I221" s="196"/>
      <c r="J221" s="40"/>
      <c r="K221" s="40"/>
      <c r="L221" s="43"/>
      <c r="M221" s="197"/>
      <c r="N221" s="198"/>
      <c r="O221" s="68"/>
      <c r="P221" s="68"/>
      <c r="Q221" s="68"/>
      <c r="R221" s="68"/>
      <c r="S221" s="68"/>
      <c r="T221" s="68"/>
      <c r="U221" s="69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21" t="s">
        <v>217</v>
      </c>
      <c r="AU221" s="21" t="s">
        <v>83</v>
      </c>
    </row>
    <row r="222" spans="1:65" s="2" customFormat="1" ht="11.25">
      <c r="A222" s="38"/>
      <c r="B222" s="39"/>
      <c r="C222" s="40"/>
      <c r="D222" s="199" t="s">
        <v>219</v>
      </c>
      <c r="E222" s="40"/>
      <c r="F222" s="200" t="s">
        <v>2854</v>
      </c>
      <c r="G222" s="40"/>
      <c r="H222" s="40"/>
      <c r="I222" s="196"/>
      <c r="J222" s="40"/>
      <c r="K222" s="40"/>
      <c r="L222" s="43"/>
      <c r="M222" s="197"/>
      <c r="N222" s="198"/>
      <c r="O222" s="68"/>
      <c r="P222" s="68"/>
      <c r="Q222" s="68"/>
      <c r="R222" s="68"/>
      <c r="S222" s="68"/>
      <c r="T222" s="68"/>
      <c r="U222" s="69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21" t="s">
        <v>219</v>
      </c>
      <c r="AU222" s="21" t="s">
        <v>83</v>
      </c>
    </row>
    <row r="223" spans="1:65" s="14" customFormat="1" ht="11.25">
      <c r="B223" s="211"/>
      <c r="C223" s="212"/>
      <c r="D223" s="194" t="s">
        <v>221</v>
      </c>
      <c r="E223" s="213" t="s">
        <v>18</v>
      </c>
      <c r="F223" s="214" t="s">
        <v>2829</v>
      </c>
      <c r="G223" s="212"/>
      <c r="H223" s="215">
        <v>32.270000000000003</v>
      </c>
      <c r="I223" s="216"/>
      <c r="J223" s="212"/>
      <c r="K223" s="212"/>
      <c r="L223" s="217"/>
      <c r="M223" s="218"/>
      <c r="N223" s="219"/>
      <c r="O223" s="219"/>
      <c r="P223" s="219"/>
      <c r="Q223" s="219"/>
      <c r="R223" s="219"/>
      <c r="S223" s="219"/>
      <c r="T223" s="219"/>
      <c r="U223" s="220"/>
      <c r="AT223" s="221" t="s">
        <v>221</v>
      </c>
      <c r="AU223" s="221" t="s">
        <v>83</v>
      </c>
      <c r="AV223" s="14" t="s">
        <v>80</v>
      </c>
      <c r="AW223" s="14" t="s">
        <v>33</v>
      </c>
      <c r="AX223" s="14" t="s">
        <v>71</v>
      </c>
      <c r="AY223" s="221" t="s">
        <v>208</v>
      </c>
    </row>
    <row r="224" spans="1:65" s="14" customFormat="1" ht="11.25">
      <c r="B224" s="211"/>
      <c r="C224" s="212"/>
      <c r="D224" s="194" t="s">
        <v>221</v>
      </c>
      <c r="E224" s="213" t="s">
        <v>18</v>
      </c>
      <c r="F224" s="214" t="s">
        <v>2836</v>
      </c>
      <c r="G224" s="212"/>
      <c r="H224" s="215">
        <v>78.180000000000007</v>
      </c>
      <c r="I224" s="216"/>
      <c r="J224" s="212"/>
      <c r="K224" s="212"/>
      <c r="L224" s="217"/>
      <c r="M224" s="218"/>
      <c r="N224" s="219"/>
      <c r="O224" s="219"/>
      <c r="P224" s="219"/>
      <c r="Q224" s="219"/>
      <c r="R224" s="219"/>
      <c r="S224" s="219"/>
      <c r="T224" s="219"/>
      <c r="U224" s="220"/>
      <c r="AT224" s="221" t="s">
        <v>221</v>
      </c>
      <c r="AU224" s="221" t="s">
        <v>83</v>
      </c>
      <c r="AV224" s="14" t="s">
        <v>80</v>
      </c>
      <c r="AW224" s="14" t="s">
        <v>33</v>
      </c>
      <c r="AX224" s="14" t="s">
        <v>71</v>
      </c>
      <c r="AY224" s="221" t="s">
        <v>208</v>
      </c>
    </row>
    <row r="225" spans="1:65" s="16" customFormat="1" ht="11.25">
      <c r="B225" s="233"/>
      <c r="C225" s="234"/>
      <c r="D225" s="194" t="s">
        <v>221</v>
      </c>
      <c r="E225" s="235" t="s">
        <v>18</v>
      </c>
      <c r="F225" s="236" t="s">
        <v>247</v>
      </c>
      <c r="G225" s="234"/>
      <c r="H225" s="237">
        <v>110.45</v>
      </c>
      <c r="I225" s="238"/>
      <c r="J225" s="234"/>
      <c r="K225" s="234"/>
      <c r="L225" s="239"/>
      <c r="M225" s="240"/>
      <c r="N225" s="241"/>
      <c r="O225" s="241"/>
      <c r="P225" s="241"/>
      <c r="Q225" s="241"/>
      <c r="R225" s="241"/>
      <c r="S225" s="241"/>
      <c r="T225" s="241"/>
      <c r="U225" s="242"/>
      <c r="AT225" s="243" t="s">
        <v>221</v>
      </c>
      <c r="AU225" s="243" t="s">
        <v>83</v>
      </c>
      <c r="AV225" s="16" t="s">
        <v>89</v>
      </c>
      <c r="AW225" s="16" t="s">
        <v>33</v>
      </c>
      <c r="AX225" s="16" t="s">
        <v>76</v>
      </c>
      <c r="AY225" s="243" t="s">
        <v>208</v>
      </c>
    </row>
    <row r="226" spans="1:65" s="12" customFormat="1" ht="20.85" customHeight="1">
      <c r="B226" s="166"/>
      <c r="C226" s="167"/>
      <c r="D226" s="168" t="s">
        <v>70</v>
      </c>
      <c r="E226" s="180" t="s">
        <v>365</v>
      </c>
      <c r="F226" s="180" t="s">
        <v>2855</v>
      </c>
      <c r="G226" s="167"/>
      <c r="H226" s="167"/>
      <c r="I226" s="170"/>
      <c r="J226" s="181">
        <f>BK226</f>
        <v>0</v>
      </c>
      <c r="K226" s="167"/>
      <c r="L226" s="172"/>
      <c r="M226" s="173"/>
      <c r="N226" s="174"/>
      <c r="O226" s="174"/>
      <c r="P226" s="175">
        <f>SUM(P227:P232)</f>
        <v>0</v>
      </c>
      <c r="Q226" s="174"/>
      <c r="R226" s="175">
        <f>SUM(R227:R232)</f>
        <v>0</v>
      </c>
      <c r="S226" s="174"/>
      <c r="T226" s="175">
        <f>SUM(T227:T232)</f>
        <v>0</v>
      </c>
      <c r="U226" s="176"/>
      <c r="AR226" s="177" t="s">
        <v>76</v>
      </c>
      <c r="AT226" s="178" t="s">
        <v>70</v>
      </c>
      <c r="AU226" s="178" t="s">
        <v>80</v>
      </c>
      <c r="AY226" s="177" t="s">
        <v>208</v>
      </c>
      <c r="BK226" s="179">
        <f>SUM(BK227:BK232)</f>
        <v>0</v>
      </c>
    </row>
    <row r="227" spans="1:65" s="2" customFormat="1" ht="24.2" customHeight="1">
      <c r="A227" s="38"/>
      <c r="B227" s="39"/>
      <c r="C227" s="182" t="s">
        <v>328</v>
      </c>
      <c r="D227" s="182" t="s">
        <v>212</v>
      </c>
      <c r="E227" s="183" t="s">
        <v>2856</v>
      </c>
      <c r="F227" s="184" t="s">
        <v>2857</v>
      </c>
      <c r="G227" s="185" t="s">
        <v>129</v>
      </c>
      <c r="H227" s="186">
        <v>114.42</v>
      </c>
      <c r="I227" s="187"/>
      <c r="J227" s="186">
        <f>ROUND(I227*H227,2)</f>
        <v>0</v>
      </c>
      <c r="K227" s="184" t="s">
        <v>215</v>
      </c>
      <c r="L227" s="43"/>
      <c r="M227" s="188" t="s">
        <v>18</v>
      </c>
      <c r="N227" s="189" t="s">
        <v>42</v>
      </c>
      <c r="O227" s="68"/>
      <c r="P227" s="190">
        <f>O227*H227</f>
        <v>0</v>
      </c>
      <c r="Q227" s="190">
        <v>0</v>
      </c>
      <c r="R227" s="190">
        <f>Q227*H227</f>
        <v>0</v>
      </c>
      <c r="S227" s="190">
        <v>0</v>
      </c>
      <c r="T227" s="190">
        <f>S227*H227</f>
        <v>0</v>
      </c>
      <c r="U227" s="191" t="s">
        <v>18</v>
      </c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2" t="s">
        <v>89</v>
      </c>
      <c r="AT227" s="192" t="s">
        <v>212</v>
      </c>
      <c r="AU227" s="192" t="s">
        <v>83</v>
      </c>
      <c r="AY227" s="21" t="s">
        <v>208</v>
      </c>
      <c r="BE227" s="193">
        <f>IF(N227="základní",J227,0)</f>
        <v>0</v>
      </c>
      <c r="BF227" s="193">
        <f>IF(N227="snížená",J227,0)</f>
        <v>0</v>
      </c>
      <c r="BG227" s="193">
        <f>IF(N227="zákl. přenesená",J227,0)</f>
        <v>0</v>
      </c>
      <c r="BH227" s="193">
        <f>IF(N227="sníž. přenesená",J227,0)</f>
        <v>0</v>
      </c>
      <c r="BI227" s="193">
        <f>IF(N227="nulová",J227,0)</f>
        <v>0</v>
      </c>
      <c r="BJ227" s="21" t="s">
        <v>76</v>
      </c>
      <c r="BK227" s="193">
        <f>ROUND(I227*H227,2)</f>
        <v>0</v>
      </c>
      <c r="BL227" s="21" t="s">
        <v>89</v>
      </c>
      <c r="BM227" s="192" t="s">
        <v>2858</v>
      </c>
    </row>
    <row r="228" spans="1:65" s="2" customFormat="1" ht="19.5">
      <c r="A228" s="38"/>
      <c r="B228" s="39"/>
      <c r="C228" s="40"/>
      <c r="D228" s="194" t="s">
        <v>217</v>
      </c>
      <c r="E228" s="40"/>
      <c r="F228" s="195" t="s">
        <v>2859</v>
      </c>
      <c r="G228" s="40"/>
      <c r="H228" s="40"/>
      <c r="I228" s="196"/>
      <c r="J228" s="40"/>
      <c r="K228" s="40"/>
      <c r="L228" s="43"/>
      <c r="M228" s="197"/>
      <c r="N228" s="198"/>
      <c r="O228" s="68"/>
      <c r="P228" s="68"/>
      <c r="Q228" s="68"/>
      <c r="R228" s="68"/>
      <c r="S228" s="68"/>
      <c r="T228" s="68"/>
      <c r="U228" s="69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21" t="s">
        <v>217</v>
      </c>
      <c r="AU228" s="21" t="s">
        <v>83</v>
      </c>
    </row>
    <row r="229" spans="1:65" s="2" customFormat="1" ht="11.25">
      <c r="A229" s="38"/>
      <c r="B229" s="39"/>
      <c r="C229" s="40"/>
      <c r="D229" s="199" t="s">
        <v>219</v>
      </c>
      <c r="E229" s="40"/>
      <c r="F229" s="200" t="s">
        <v>2860</v>
      </c>
      <c r="G229" s="40"/>
      <c r="H229" s="40"/>
      <c r="I229" s="196"/>
      <c r="J229" s="40"/>
      <c r="K229" s="40"/>
      <c r="L229" s="43"/>
      <c r="M229" s="197"/>
      <c r="N229" s="198"/>
      <c r="O229" s="68"/>
      <c r="P229" s="68"/>
      <c r="Q229" s="68"/>
      <c r="R229" s="68"/>
      <c r="S229" s="68"/>
      <c r="T229" s="68"/>
      <c r="U229" s="69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21" t="s">
        <v>219</v>
      </c>
      <c r="AU229" s="21" t="s">
        <v>83</v>
      </c>
    </row>
    <row r="230" spans="1:65" s="14" customFormat="1" ht="11.25">
      <c r="B230" s="211"/>
      <c r="C230" s="212"/>
      <c r="D230" s="194" t="s">
        <v>221</v>
      </c>
      <c r="E230" s="213" t="s">
        <v>18</v>
      </c>
      <c r="F230" s="214" t="s">
        <v>2713</v>
      </c>
      <c r="G230" s="212"/>
      <c r="H230" s="215">
        <v>90.44</v>
      </c>
      <c r="I230" s="216"/>
      <c r="J230" s="212"/>
      <c r="K230" s="212"/>
      <c r="L230" s="217"/>
      <c r="M230" s="218"/>
      <c r="N230" s="219"/>
      <c r="O230" s="219"/>
      <c r="P230" s="219"/>
      <c r="Q230" s="219"/>
      <c r="R230" s="219"/>
      <c r="S230" s="219"/>
      <c r="T230" s="219"/>
      <c r="U230" s="220"/>
      <c r="AT230" s="221" t="s">
        <v>221</v>
      </c>
      <c r="AU230" s="221" t="s">
        <v>83</v>
      </c>
      <c r="AV230" s="14" t="s">
        <v>80</v>
      </c>
      <c r="AW230" s="14" t="s">
        <v>33</v>
      </c>
      <c r="AX230" s="14" t="s">
        <v>71</v>
      </c>
      <c r="AY230" s="221" t="s">
        <v>208</v>
      </c>
    </row>
    <row r="231" spans="1:65" s="14" customFormat="1" ht="11.25">
      <c r="B231" s="211"/>
      <c r="C231" s="212"/>
      <c r="D231" s="194" t="s">
        <v>221</v>
      </c>
      <c r="E231" s="213" t="s">
        <v>18</v>
      </c>
      <c r="F231" s="214" t="s">
        <v>2861</v>
      </c>
      <c r="G231" s="212"/>
      <c r="H231" s="215">
        <v>23.98</v>
      </c>
      <c r="I231" s="216"/>
      <c r="J231" s="212"/>
      <c r="K231" s="212"/>
      <c r="L231" s="217"/>
      <c r="M231" s="218"/>
      <c r="N231" s="219"/>
      <c r="O231" s="219"/>
      <c r="P231" s="219"/>
      <c r="Q231" s="219"/>
      <c r="R231" s="219"/>
      <c r="S231" s="219"/>
      <c r="T231" s="219"/>
      <c r="U231" s="220"/>
      <c r="AT231" s="221" t="s">
        <v>221</v>
      </c>
      <c r="AU231" s="221" t="s">
        <v>83</v>
      </c>
      <c r="AV231" s="14" t="s">
        <v>80</v>
      </c>
      <c r="AW231" s="14" t="s">
        <v>33</v>
      </c>
      <c r="AX231" s="14" t="s">
        <v>71</v>
      </c>
      <c r="AY231" s="221" t="s">
        <v>208</v>
      </c>
    </row>
    <row r="232" spans="1:65" s="16" customFormat="1" ht="11.25">
      <c r="B232" s="233"/>
      <c r="C232" s="234"/>
      <c r="D232" s="194" t="s">
        <v>221</v>
      </c>
      <c r="E232" s="235" t="s">
        <v>18</v>
      </c>
      <c r="F232" s="236" t="s">
        <v>247</v>
      </c>
      <c r="G232" s="234"/>
      <c r="H232" s="237">
        <v>114.42</v>
      </c>
      <c r="I232" s="238"/>
      <c r="J232" s="234"/>
      <c r="K232" s="234"/>
      <c r="L232" s="239"/>
      <c r="M232" s="240"/>
      <c r="N232" s="241"/>
      <c r="O232" s="241"/>
      <c r="P232" s="241"/>
      <c r="Q232" s="241"/>
      <c r="R232" s="241"/>
      <c r="S232" s="241"/>
      <c r="T232" s="241"/>
      <c r="U232" s="242"/>
      <c r="AT232" s="243" t="s">
        <v>221</v>
      </c>
      <c r="AU232" s="243" t="s">
        <v>83</v>
      </c>
      <c r="AV232" s="16" t="s">
        <v>89</v>
      </c>
      <c r="AW232" s="16" t="s">
        <v>33</v>
      </c>
      <c r="AX232" s="16" t="s">
        <v>76</v>
      </c>
      <c r="AY232" s="243" t="s">
        <v>208</v>
      </c>
    </row>
    <row r="233" spans="1:65" s="12" customFormat="1" ht="22.9" customHeight="1">
      <c r="B233" s="166"/>
      <c r="C233" s="167"/>
      <c r="D233" s="168" t="s">
        <v>70</v>
      </c>
      <c r="E233" s="180" t="s">
        <v>83</v>
      </c>
      <c r="F233" s="180" t="s">
        <v>1112</v>
      </c>
      <c r="G233" s="167"/>
      <c r="H233" s="167"/>
      <c r="I233" s="170"/>
      <c r="J233" s="181">
        <f>BK233</f>
        <v>0</v>
      </c>
      <c r="K233" s="167"/>
      <c r="L233" s="172"/>
      <c r="M233" s="173"/>
      <c r="N233" s="174"/>
      <c r="O233" s="174"/>
      <c r="P233" s="175">
        <f>P234</f>
        <v>0</v>
      </c>
      <c r="Q233" s="174"/>
      <c r="R233" s="175">
        <f>R234</f>
        <v>0</v>
      </c>
      <c r="S233" s="174"/>
      <c r="T233" s="175">
        <f>T234</f>
        <v>0</v>
      </c>
      <c r="U233" s="176"/>
      <c r="AR233" s="177" t="s">
        <v>76</v>
      </c>
      <c r="AT233" s="178" t="s">
        <v>70</v>
      </c>
      <c r="AU233" s="178" t="s">
        <v>76</v>
      </c>
      <c r="AY233" s="177" t="s">
        <v>208</v>
      </c>
      <c r="BK233" s="179">
        <f>BK234</f>
        <v>0</v>
      </c>
    </row>
    <row r="234" spans="1:65" s="12" customFormat="1" ht="20.85" customHeight="1">
      <c r="B234" s="166"/>
      <c r="C234" s="167"/>
      <c r="D234" s="168" t="s">
        <v>70</v>
      </c>
      <c r="E234" s="180" t="s">
        <v>601</v>
      </c>
      <c r="F234" s="180" t="s">
        <v>2862</v>
      </c>
      <c r="G234" s="167"/>
      <c r="H234" s="167"/>
      <c r="I234" s="170"/>
      <c r="J234" s="181">
        <f>BK234</f>
        <v>0</v>
      </c>
      <c r="K234" s="167"/>
      <c r="L234" s="172"/>
      <c r="M234" s="173"/>
      <c r="N234" s="174"/>
      <c r="O234" s="174"/>
      <c r="P234" s="175">
        <f>SUM(P235:P239)</f>
        <v>0</v>
      </c>
      <c r="Q234" s="174"/>
      <c r="R234" s="175">
        <f>SUM(R235:R239)</f>
        <v>0</v>
      </c>
      <c r="S234" s="174"/>
      <c r="T234" s="175">
        <f>SUM(T235:T239)</f>
        <v>0</v>
      </c>
      <c r="U234" s="176"/>
      <c r="AR234" s="177" t="s">
        <v>76</v>
      </c>
      <c r="AT234" s="178" t="s">
        <v>70</v>
      </c>
      <c r="AU234" s="178" t="s">
        <v>80</v>
      </c>
      <c r="AY234" s="177" t="s">
        <v>208</v>
      </c>
      <c r="BK234" s="179">
        <f>SUM(BK235:BK239)</f>
        <v>0</v>
      </c>
    </row>
    <row r="235" spans="1:65" s="2" customFormat="1" ht="16.5" customHeight="1">
      <c r="A235" s="38"/>
      <c r="B235" s="39"/>
      <c r="C235" s="182" t="s">
        <v>335</v>
      </c>
      <c r="D235" s="182" t="s">
        <v>212</v>
      </c>
      <c r="E235" s="183" t="s">
        <v>2863</v>
      </c>
      <c r="F235" s="184" t="s">
        <v>2864</v>
      </c>
      <c r="G235" s="185" t="s">
        <v>792</v>
      </c>
      <c r="H235" s="186">
        <v>1</v>
      </c>
      <c r="I235" s="187"/>
      <c r="J235" s="186">
        <f>ROUND(I235*H235,2)</f>
        <v>0</v>
      </c>
      <c r="K235" s="184" t="s">
        <v>18</v>
      </c>
      <c r="L235" s="43"/>
      <c r="M235" s="188" t="s">
        <v>18</v>
      </c>
      <c r="N235" s="189" t="s">
        <v>42</v>
      </c>
      <c r="O235" s="68"/>
      <c r="P235" s="190">
        <f>O235*H235</f>
        <v>0</v>
      </c>
      <c r="Q235" s="190">
        <v>0</v>
      </c>
      <c r="R235" s="190">
        <f>Q235*H235</f>
        <v>0</v>
      </c>
      <c r="S235" s="190">
        <v>0</v>
      </c>
      <c r="T235" s="190">
        <f>S235*H235</f>
        <v>0</v>
      </c>
      <c r="U235" s="191" t="s">
        <v>18</v>
      </c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2" t="s">
        <v>89</v>
      </c>
      <c r="AT235" s="192" t="s">
        <v>212</v>
      </c>
      <c r="AU235" s="192" t="s">
        <v>83</v>
      </c>
      <c r="AY235" s="21" t="s">
        <v>208</v>
      </c>
      <c r="BE235" s="193">
        <f>IF(N235="základní",J235,0)</f>
        <v>0</v>
      </c>
      <c r="BF235" s="193">
        <f>IF(N235="snížená",J235,0)</f>
        <v>0</v>
      </c>
      <c r="BG235" s="193">
        <f>IF(N235="zákl. přenesená",J235,0)</f>
        <v>0</v>
      </c>
      <c r="BH235" s="193">
        <f>IF(N235="sníž. přenesená",J235,0)</f>
        <v>0</v>
      </c>
      <c r="BI235" s="193">
        <f>IF(N235="nulová",J235,0)</f>
        <v>0</v>
      </c>
      <c r="BJ235" s="21" t="s">
        <v>76</v>
      </c>
      <c r="BK235" s="193">
        <f>ROUND(I235*H235,2)</f>
        <v>0</v>
      </c>
      <c r="BL235" s="21" t="s">
        <v>89</v>
      </c>
      <c r="BM235" s="192" t="s">
        <v>2865</v>
      </c>
    </row>
    <row r="236" spans="1:65" s="2" customFormat="1" ht="11.25">
      <c r="A236" s="38"/>
      <c r="B236" s="39"/>
      <c r="C236" s="40"/>
      <c r="D236" s="194" t="s">
        <v>217</v>
      </c>
      <c r="E236" s="40"/>
      <c r="F236" s="195" t="s">
        <v>2864</v>
      </c>
      <c r="G236" s="40"/>
      <c r="H236" s="40"/>
      <c r="I236" s="196"/>
      <c r="J236" s="40"/>
      <c r="K236" s="40"/>
      <c r="L236" s="43"/>
      <c r="M236" s="197"/>
      <c r="N236" s="198"/>
      <c r="O236" s="68"/>
      <c r="P236" s="68"/>
      <c r="Q236" s="68"/>
      <c r="R236" s="68"/>
      <c r="S236" s="68"/>
      <c r="T236" s="68"/>
      <c r="U236" s="69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21" t="s">
        <v>217</v>
      </c>
      <c r="AU236" s="21" t="s">
        <v>83</v>
      </c>
    </row>
    <row r="237" spans="1:65" s="2" customFormat="1" ht="19.5">
      <c r="A237" s="38"/>
      <c r="B237" s="39"/>
      <c r="C237" s="40"/>
      <c r="D237" s="194" t="s">
        <v>703</v>
      </c>
      <c r="E237" s="40"/>
      <c r="F237" s="244" t="s">
        <v>2866</v>
      </c>
      <c r="G237" s="40"/>
      <c r="H237" s="40"/>
      <c r="I237" s="196"/>
      <c r="J237" s="40"/>
      <c r="K237" s="40"/>
      <c r="L237" s="43"/>
      <c r="M237" s="197"/>
      <c r="N237" s="198"/>
      <c r="O237" s="68"/>
      <c r="P237" s="68"/>
      <c r="Q237" s="68"/>
      <c r="R237" s="68"/>
      <c r="S237" s="68"/>
      <c r="T237" s="68"/>
      <c r="U237" s="69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21" t="s">
        <v>703</v>
      </c>
      <c r="AU237" s="21" t="s">
        <v>83</v>
      </c>
    </row>
    <row r="238" spans="1:65" s="13" customFormat="1" ht="11.25">
      <c r="B238" s="201"/>
      <c r="C238" s="202"/>
      <c r="D238" s="194" t="s">
        <v>221</v>
      </c>
      <c r="E238" s="203" t="s">
        <v>18</v>
      </c>
      <c r="F238" s="204" t="s">
        <v>2867</v>
      </c>
      <c r="G238" s="202"/>
      <c r="H238" s="203" t="s">
        <v>18</v>
      </c>
      <c r="I238" s="205"/>
      <c r="J238" s="202"/>
      <c r="K238" s="202"/>
      <c r="L238" s="206"/>
      <c r="M238" s="207"/>
      <c r="N238" s="208"/>
      <c r="O238" s="208"/>
      <c r="P238" s="208"/>
      <c r="Q238" s="208"/>
      <c r="R238" s="208"/>
      <c r="S238" s="208"/>
      <c r="T238" s="208"/>
      <c r="U238" s="209"/>
      <c r="AT238" s="210" t="s">
        <v>221</v>
      </c>
      <c r="AU238" s="210" t="s">
        <v>83</v>
      </c>
      <c r="AV238" s="13" t="s">
        <v>76</v>
      </c>
      <c r="AW238" s="13" t="s">
        <v>33</v>
      </c>
      <c r="AX238" s="13" t="s">
        <v>71</v>
      </c>
      <c r="AY238" s="210" t="s">
        <v>208</v>
      </c>
    </row>
    <row r="239" spans="1:65" s="14" customFormat="1" ht="11.25">
      <c r="B239" s="211"/>
      <c r="C239" s="212"/>
      <c r="D239" s="194" t="s">
        <v>221</v>
      </c>
      <c r="E239" s="213" t="s">
        <v>18</v>
      </c>
      <c r="F239" s="214" t="s">
        <v>76</v>
      </c>
      <c r="G239" s="212"/>
      <c r="H239" s="215">
        <v>1</v>
      </c>
      <c r="I239" s="216"/>
      <c r="J239" s="212"/>
      <c r="K239" s="212"/>
      <c r="L239" s="217"/>
      <c r="M239" s="218"/>
      <c r="N239" s="219"/>
      <c r="O239" s="219"/>
      <c r="P239" s="219"/>
      <c r="Q239" s="219"/>
      <c r="R239" s="219"/>
      <c r="S239" s="219"/>
      <c r="T239" s="219"/>
      <c r="U239" s="220"/>
      <c r="AT239" s="221" t="s">
        <v>221</v>
      </c>
      <c r="AU239" s="221" t="s">
        <v>83</v>
      </c>
      <c r="AV239" s="14" t="s">
        <v>80</v>
      </c>
      <c r="AW239" s="14" t="s">
        <v>33</v>
      </c>
      <c r="AX239" s="14" t="s">
        <v>76</v>
      </c>
      <c r="AY239" s="221" t="s">
        <v>208</v>
      </c>
    </row>
    <row r="240" spans="1:65" s="12" customFormat="1" ht="22.9" customHeight="1">
      <c r="B240" s="166"/>
      <c r="C240" s="167"/>
      <c r="D240" s="168" t="s">
        <v>70</v>
      </c>
      <c r="E240" s="180" t="s">
        <v>94</v>
      </c>
      <c r="F240" s="180" t="s">
        <v>2868</v>
      </c>
      <c r="G240" s="167"/>
      <c r="H240" s="167"/>
      <c r="I240" s="170"/>
      <c r="J240" s="181">
        <f>BK240</f>
        <v>0</v>
      </c>
      <c r="K240" s="167"/>
      <c r="L240" s="172"/>
      <c r="M240" s="173"/>
      <c r="N240" s="174"/>
      <c r="O240" s="174"/>
      <c r="P240" s="175">
        <f>P241</f>
        <v>0</v>
      </c>
      <c r="Q240" s="174"/>
      <c r="R240" s="175">
        <f>R241</f>
        <v>0</v>
      </c>
      <c r="S240" s="174"/>
      <c r="T240" s="175">
        <f>T241</f>
        <v>0</v>
      </c>
      <c r="U240" s="176"/>
      <c r="AR240" s="177" t="s">
        <v>76</v>
      </c>
      <c r="AT240" s="178" t="s">
        <v>70</v>
      </c>
      <c r="AU240" s="178" t="s">
        <v>76</v>
      </c>
      <c r="AY240" s="177" t="s">
        <v>208</v>
      </c>
      <c r="BK240" s="179">
        <f>BK241</f>
        <v>0</v>
      </c>
    </row>
    <row r="241" spans="1:65" s="12" customFormat="1" ht="20.85" customHeight="1">
      <c r="B241" s="166"/>
      <c r="C241" s="167"/>
      <c r="D241" s="168" t="s">
        <v>70</v>
      </c>
      <c r="E241" s="180" t="s">
        <v>749</v>
      </c>
      <c r="F241" s="180" t="s">
        <v>2869</v>
      </c>
      <c r="G241" s="167"/>
      <c r="H241" s="167"/>
      <c r="I241" s="170"/>
      <c r="J241" s="181">
        <f>BK241</f>
        <v>0</v>
      </c>
      <c r="K241" s="167"/>
      <c r="L241" s="172"/>
      <c r="M241" s="173"/>
      <c r="N241" s="174"/>
      <c r="O241" s="174"/>
      <c r="P241" s="175">
        <f>SUM(P242:P247)</f>
        <v>0</v>
      </c>
      <c r="Q241" s="174"/>
      <c r="R241" s="175">
        <f>SUM(R242:R247)</f>
        <v>0</v>
      </c>
      <c r="S241" s="174"/>
      <c r="T241" s="175">
        <f>SUM(T242:T247)</f>
        <v>0</v>
      </c>
      <c r="U241" s="176"/>
      <c r="AR241" s="177" t="s">
        <v>76</v>
      </c>
      <c r="AT241" s="178" t="s">
        <v>70</v>
      </c>
      <c r="AU241" s="178" t="s">
        <v>80</v>
      </c>
      <c r="AY241" s="177" t="s">
        <v>208</v>
      </c>
      <c r="BK241" s="179">
        <f>SUM(BK242:BK247)</f>
        <v>0</v>
      </c>
    </row>
    <row r="242" spans="1:65" s="2" customFormat="1" ht="21.75" customHeight="1">
      <c r="A242" s="38"/>
      <c r="B242" s="39"/>
      <c r="C242" s="182" t="s">
        <v>343</v>
      </c>
      <c r="D242" s="182" t="s">
        <v>212</v>
      </c>
      <c r="E242" s="183" t="s">
        <v>2870</v>
      </c>
      <c r="F242" s="184" t="s">
        <v>2871</v>
      </c>
      <c r="G242" s="185" t="s">
        <v>129</v>
      </c>
      <c r="H242" s="186">
        <v>114.42</v>
      </c>
      <c r="I242" s="187"/>
      <c r="J242" s="186">
        <f>ROUND(I242*H242,2)</f>
        <v>0</v>
      </c>
      <c r="K242" s="184" t="s">
        <v>215</v>
      </c>
      <c r="L242" s="43"/>
      <c r="M242" s="188" t="s">
        <v>18</v>
      </c>
      <c r="N242" s="189" t="s">
        <v>42</v>
      </c>
      <c r="O242" s="68"/>
      <c r="P242" s="190">
        <f>O242*H242</f>
        <v>0</v>
      </c>
      <c r="Q242" s="190">
        <v>0</v>
      </c>
      <c r="R242" s="190">
        <f>Q242*H242</f>
        <v>0</v>
      </c>
      <c r="S242" s="190">
        <v>0</v>
      </c>
      <c r="T242" s="190">
        <f>S242*H242</f>
        <v>0</v>
      </c>
      <c r="U242" s="191" t="s">
        <v>18</v>
      </c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2" t="s">
        <v>89</v>
      </c>
      <c r="AT242" s="192" t="s">
        <v>212</v>
      </c>
      <c r="AU242" s="192" t="s">
        <v>83</v>
      </c>
      <c r="AY242" s="21" t="s">
        <v>208</v>
      </c>
      <c r="BE242" s="193">
        <f>IF(N242="základní",J242,0)</f>
        <v>0</v>
      </c>
      <c r="BF242" s="193">
        <f>IF(N242="snížená",J242,0)</f>
        <v>0</v>
      </c>
      <c r="BG242" s="193">
        <f>IF(N242="zákl. přenesená",J242,0)</f>
        <v>0</v>
      </c>
      <c r="BH242" s="193">
        <f>IF(N242="sníž. přenesená",J242,0)</f>
        <v>0</v>
      </c>
      <c r="BI242" s="193">
        <f>IF(N242="nulová",J242,0)</f>
        <v>0</v>
      </c>
      <c r="BJ242" s="21" t="s">
        <v>76</v>
      </c>
      <c r="BK242" s="193">
        <f>ROUND(I242*H242,2)</f>
        <v>0</v>
      </c>
      <c r="BL242" s="21" t="s">
        <v>89</v>
      </c>
      <c r="BM242" s="192" t="s">
        <v>2872</v>
      </c>
    </row>
    <row r="243" spans="1:65" s="2" customFormat="1" ht="19.5">
      <c r="A243" s="38"/>
      <c r="B243" s="39"/>
      <c r="C243" s="40"/>
      <c r="D243" s="194" t="s">
        <v>217</v>
      </c>
      <c r="E243" s="40"/>
      <c r="F243" s="195" t="s">
        <v>2873</v>
      </c>
      <c r="G243" s="40"/>
      <c r="H243" s="40"/>
      <c r="I243" s="196"/>
      <c r="J243" s="40"/>
      <c r="K243" s="40"/>
      <c r="L243" s="43"/>
      <c r="M243" s="197"/>
      <c r="N243" s="198"/>
      <c r="O243" s="68"/>
      <c r="P243" s="68"/>
      <c r="Q243" s="68"/>
      <c r="R243" s="68"/>
      <c r="S243" s="68"/>
      <c r="T243" s="68"/>
      <c r="U243" s="69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21" t="s">
        <v>217</v>
      </c>
      <c r="AU243" s="21" t="s">
        <v>83</v>
      </c>
    </row>
    <row r="244" spans="1:65" s="2" customFormat="1" ht="11.25">
      <c r="A244" s="38"/>
      <c r="B244" s="39"/>
      <c r="C244" s="40"/>
      <c r="D244" s="199" t="s">
        <v>219</v>
      </c>
      <c r="E244" s="40"/>
      <c r="F244" s="200" t="s">
        <v>2874</v>
      </c>
      <c r="G244" s="40"/>
      <c r="H244" s="40"/>
      <c r="I244" s="196"/>
      <c r="J244" s="40"/>
      <c r="K244" s="40"/>
      <c r="L244" s="43"/>
      <c r="M244" s="197"/>
      <c r="N244" s="198"/>
      <c r="O244" s="68"/>
      <c r="P244" s="68"/>
      <c r="Q244" s="68"/>
      <c r="R244" s="68"/>
      <c r="S244" s="68"/>
      <c r="T244" s="68"/>
      <c r="U244" s="69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21" t="s">
        <v>219</v>
      </c>
      <c r="AU244" s="21" t="s">
        <v>83</v>
      </c>
    </row>
    <row r="245" spans="1:65" s="14" customFormat="1" ht="11.25">
      <c r="B245" s="211"/>
      <c r="C245" s="212"/>
      <c r="D245" s="194" t="s">
        <v>221</v>
      </c>
      <c r="E245" s="213" t="s">
        <v>18</v>
      </c>
      <c r="F245" s="214" t="s">
        <v>2713</v>
      </c>
      <c r="G245" s="212"/>
      <c r="H245" s="215">
        <v>90.44</v>
      </c>
      <c r="I245" s="216"/>
      <c r="J245" s="212"/>
      <c r="K245" s="212"/>
      <c r="L245" s="217"/>
      <c r="M245" s="218"/>
      <c r="N245" s="219"/>
      <c r="O245" s="219"/>
      <c r="P245" s="219"/>
      <c r="Q245" s="219"/>
      <c r="R245" s="219"/>
      <c r="S245" s="219"/>
      <c r="T245" s="219"/>
      <c r="U245" s="220"/>
      <c r="AT245" s="221" t="s">
        <v>221</v>
      </c>
      <c r="AU245" s="221" t="s">
        <v>83</v>
      </c>
      <c r="AV245" s="14" t="s">
        <v>80</v>
      </c>
      <c r="AW245" s="14" t="s">
        <v>33</v>
      </c>
      <c r="AX245" s="14" t="s">
        <v>71</v>
      </c>
      <c r="AY245" s="221" t="s">
        <v>208</v>
      </c>
    </row>
    <row r="246" spans="1:65" s="14" customFormat="1" ht="11.25">
      <c r="B246" s="211"/>
      <c r="C246" s="212"/>
      <c r="D246" s="194" t="s">
        <v>221</v>
      </c>
      <c r="E246" s="213" t="s">
        <v>18</v>
      </c>
      <c r="F246" s="214" t="s">
        <v>2861</v>
      </c>
      <c r="G246" s="212"/>
      <c r="H246" s="215">
        <v>23.98</v>
      </c>
      <c r="I246" s="216"/>
      <c r="J246" s="212"/>
      <c r="K246" s="212"/>
      <c r="L246" s="217"/>
      <c r="M246" s="218"/>
      <c r="N246" s="219"/>
      <c r="O246" s="219"/>
      <c r="P246" s="219"/>
      <c r="Q246" s="219"/>
      <c r="R246" s="219"/>
      <c r="S246" s="219"/>
      <c r="T246" s="219"/>
      <c r="U246" s="220"/>
      <c r="AT246" s="221" t="s">
        <v>221</v>
      </c>
      <c r="AU246" s="221" t="s">
        <v>83</v>
      </c>
      <c r="AV246" s="14" t="s">
        <v>80</v>
      </c>
      <c r="AW246" s="14" t="s">
        <v>33</v>
      </c>
      <c r="AX246" s="14" t="s">
        <v>71</v>
      </c>
      <c r="AY246" s="221" t="s">
        <v>208</v>
      </c>
    </row>
    <row r="247" spans="1:65" s="16" customFormat="1" ht="11.25">
      <c r="B247" s="233"/>
      <c r="C247" s="234"/>
      <c r="D247" s="194" t="s">
        <v>221</v>
      </c>
      <c r="E247" s="235" t="s">
        <v>18</v>
      </c>
      <c r="F247" s="236" t="s">
        <v>247</v>
      </c>
      <c r="G247" s="234"/>
      <c r="H247" s="237">
        <v>114.42</v>
      </c>
      <c r="I247" s="238"/>
      <c r="J247" s="234"/>
      <c r="K247" s="234"/>
      <c r="L247" s="239"/>
      <c r="M247" s="240"/>
      <c r="N247" s="241"/>
      <c r="O247" s="241"/>
      <c r="P247" s="241"/>
      <c r="Q247" s="241"/>
      <c r="R247" s="241"/>
      <c r="S247" s="241"/>
      <c r="T247" s="241"/>
      <c r="U247" s="242"/>
      <c r="AT247" s="243" t="s">
        <v>221</v>
      </c>
      <c r="AU247" s="243" t="s">
        <v>83</v>
      </c>
      <c r="AV247" s="16" t="s">
        <v>89</v>
      </c>
      <c r="AW247" s="16" t="s">
        <v>33</v>
      </c>
      <c r="AX247" s="16" t="s">
        <v>76</v>
      </c>
      <c r="AY247" s="243" t="s">
        <v>208</v>
      </c>
    </row>
    <row r="248" spans="1:65" s="12" customFormat="1" ht="22.9" customHeight="1">
      <c r="B248" s="166"/>
      <c r="C248" s="167"/>
      <c r="D248" s="168" t="s">
        <v>70</v>
      </c>
      <c r="E248" s="180" t="s">
        <v>103</v>
      </c>
      <c r="F248" s="180" t="s">
        <v>209</v>
      </c>
      <c r="G248" s="167"/>
      <c r="H248" s="167"/>
      <c r="I248" s="170"/>
      <c r="J248" s="181">
        <f>BK248</f>
        <v>0</v>
      </c>
      <c r="K248" s="167"/>
      <c r="L248" s="172"/>
      <c r="M248" s="173"/>
      <c r="N248" s="174"/>
      <c r="O248" s="174"/>
      <c r="P248" s="175">
        <f>P249+P256</f>
        <v>0</v>
      </c>
      <c r="Q248" s="174"/>
      <c r="R248" s="175">
        <f>R249+R256</f>
        <v>35.8247614</v>
      </c>
      <c r="S248" s="174"/>
      <c r="T248" s="175">
        <f>T249+T256</f>
        <v>0</v>
      </c>
      <c r="U248" s="176"/>
      <c r="AR248" s="177" t="s">
        <v>76</v>
      </c>
      <c r="AT248" s="178" t="s">
        <v>70</v>
      </c>
      <c r="AU248" s="178" t="s">
        <v>76</v>
      </c>
      <c r="AY248" s="177" t="s">
        <v>208</v>
      </c>
      <c r="BK248" s="179">
        <f>BK249+BK256</f>
        <v>0</v>
      </c>
    </row>
    <row r="249" spans="1:65" s="12" customFormat="1" ht="20.85" customHeight="1">
      <c r="B249" s="166"/>
      <c r="C249" s="167"/>
      <c r="D249" s="168" t="s">
        <v>70</v>
      </c>
      <c r="E249" s="180" t="s">
        <v>798</v>
      </c>
      <c r="F249" s="180" t="s">
        <v>1375</v>
      </c>
      <c r="G249" s="167"/>
      <c r="H249" s="167"/>
      <c r="I249" s="170"/>
      <c r="J249" s="181">
        <f>BK249</f>
        <v>0</v>
      </c>
      <c r="K249" s="167"/>
      <c r="L249" s="172"/>
      <c r="M249" s="173"/>
      <c r="N249" s="174"/>
      <c r="O249" s="174"/>
      <c r="P249" s="175">
        <f>SUM(P250:P255)</f>
        <v>0</v>
      </c>
      <c r="Q249" s="174"/>
      <c r="R249" s="175">
        <f>SUM(R250:R255)</f>
        <v>1.2535666000000001</v>
      </c>
      <c r="S249" s="174"/>
      <c r="T249" s="175">
        <f>SUM(T250:T255)</f>
        <v>0</v>
      </c>
      <c r="U249" s="176"/>
      <c r="AR249" s="177" t="s">
        <v>76</v>
      </c>
      <c r="AT249" s="178" t="s">
        <v>70</v>
      </c>
      <c r="AU249" s="178" t="s">
        <v>80</v>
      </c>
      <c r="AY249" s="177" t="s">
        <v>208</v>
      </c>
      <c r="BK249" s="179">
        <f>SUM(BK250:BK255)</f>
        <v>0</v>
      </c>
    </row>
    <row r="250" spans="1:65" s="2" customFormat="1" ht="24.2" customHeight="1">
      <c r="A250" s="38"/>
      <c r="B250" s="39"/>
      <c r="C250" s="182" t="s">
        <v>357</v>
      </c>
      <c r="D250" s="182" t="s">
        <v>212</v>
      </c>
      <c r="E250" s="183" t="s">
        <v>2875</v>
      </c>
      <c r="F250" s="184" t="s">
        <v>2876</v>
      </c>
      <c r="G250" s="185" t="s">
        <v>129</v>
      </c>
      <c r="H250" s="186">
        <v>107.51</v>
      </c>
      <c r="I250" s="187"/>
      <c r="J250" s="186">
        <f>ROUND(I250*H250,2)</f>
        <v>0</v>
      </c>
      <c r="K250" s="184" t="s">
        <v>215</v>
      </c>
      <c r="L250" s="43"/>
      <c r="M250" s="188" t="s">
        <v>18</v>
      </c>
      <c r="N250" s="189" t="s">
        <v>42</v>
      </c>
      <c r="O250" s="68"/>
      <c r="P250" s="190">
        <f>O250*H250</f>
        <v>0</v>
      </c>
      <c r="Q250" s="190">
        <v>1.166E-2</v>
      </c>
      <c r="R250" s="190">
        <f>Q250*H250</f>
        <v>1.2535666000000001</v>
      </c>
      <c r="S250" s="190">
        <v>0</v>
      </c>
      <c r="T250" s="190">
        <f>S250*H250</f>
        <v>0</v>
      </c>
      <c r="U250" s="191" t="s">
        <v>18</v>
      </c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2" t="s">
        <v>89</v>
      </c>
      <c r="AT250" s="192" t="s">
        <v>212</v>
      </c>
      <c r="AU250" s="192" t="s">
        <v>83</v>
      </c>
      <c r="AY250" s="21" t="s">
        <v>208</v>
      </c>
      <c r="BE250" s="193">
        <f>IF(N250="základní",J250,0)</f>
        <v>0</v>
      </c>
      <c r="BF250" s="193">
        <f>IF(N250="snížená",J250,0)</f>
        <v>0</v>
      </c>
      <c r="BG250" s="193">
        <f>IF(N250="zákl. přenesená",J250,0)</f>
        <v>0</v>
      </c>
      <c r="BH250" s="193">
        <f>IF(N250="sníž. přenesená",J250,0)</f>
        <v>0</v>
      </c>
      <c r="BI250" s="193">
        <f>IF(N250="nulová",J250,0)</f>
        <v>0</v>
      </c>
      <c r="BJ250" s="21" t="s">
        <v>76</v>
      </c>
      <c r="BK250" s="193">
        <f>ROUND(I250*H250,2)</f>
        <v>0</v>
      </c>
      <c r="BL250" s="21" t="s">
        <v>89</v>
      </c>
      <c r="BM250" s="192" t="s">
        <v>2877</v>
      </c>
    </row>
    <row r="251" spans="1:65" s="2" customFormat="1" ht="19.5">
      <c r="A251" s="38"/>
      <c r="B251" s="39"/>
      <c r="C251" s="40"/>
      <c r="D251" s="194" t="s">
        <v>217</v>
      </c>
      <c r="E251" s="40"/>
      <c r="F251" s="195" t="s">
        <v>2878</v>
      </c>
      <c r="G251" s="40"/>
      <c r="H251" s="40"/>
      <c r="I251" s="196"/>
      <c r="J251" s="40"/>
      <c r="K251" s="40"/>
      <c r="L251" s="43"/>
      <c r="M251" s="197"/>
      <c r="N251" s="198"/>
      <c r="O251" s="68"/>
      <c r="P251" s="68"/>
      <c r="Q251" s="68"/>
      <c r="R251" s="68"/>
      <c r="S251" s="68"/>
      <c r="T251" s="68"/>
      <c r="U251" s="69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21" t="s">
        <v>217</v>
      </c>
      <c r="AU251" s="21" t="s">
        <v>83</v>
      </c>
    </row>
    <row r="252" spans="1:65" s="2" customFormat="1" ht="11.25">
      <c r="A252" s="38"/>
      <c r="B252" s="39"/>
      <c r="C252" s="40"/>
      <c r="D252" s="199" t="s">
        <v>219</v>
      </c>
      <c r="E252" s="40"/>
      <c r="F252" s="200" t="s">
        <v>2879</v>
      </c>
      <c r="G252" s="40"/>
      <c r="H252" s="40"/>
      <c r="I252" s="196"/>
      <c r="J252" s="40"/>
      <c r="K252" s="40"/>
      <c r="L252" s="43"/>
      <c r="M252" s="197"/>
      <c r="N252" s="198"/>
      <c r="O252" s="68"/>
      <c r="P252" s="68"/>
      <c r="Q252" s="68"/>
      <c r="R252" s="68"/>
      <c r="S252" s="68"/>
      <c r="T252" s="68"/>
      <c r="U252" s="69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21" t="s">
        <v>219</v>
      </c>
      <c r="AU252" s="21" t="s">
        <v>83</v>
      </c>
    </row>
    <row r="253" spans="1:65" s="14" customFormat="1" ht="11.25">
      <c r="B253" s="211"/>
      <c r="C253" s="212"/>
      <c r="D253" s="194" t="s">
        <v>221</v>
      </c>
      <c r="E253" s="213" t="s">
        <v>18</v>
      </c>
      <c r="F253" s="214" t="s">
        <v>2880</v>
      </c>
      <c r="G253" s="212"/>
      <c r="H253" s="215">
        <v>52.88</v>
      </c>
      <c r="I253" s="216"/>
      <c r="J253" s="212"/>
      <c r="K253" s="212"/>
      <c r="L253" s="217"/>
      <c r="M253" s="218"/>
      <c r="N253" s="219"/>
      <c r="O253" s="219"/>
      <c r="P253" s="219"/>
      <c r="Q253" s="219"/>
      <c r="R253" s="219"/>
      <c r="S253" s="219"/>
      <c r="T253" s="219"/>
      <c r="U253" s="220"/>
      <c r="AT253" s="221" t="s">
        <v>221</v>
      </c>
      <c r="AU253" s="221" t="s">
        <v>83</v>
      </c>
      <c r="AV253" s="14" t="s">
        <v>80</v>
      </c>
      <c r="AW253" s="14" t="s">
        <v>33</v>
      </c>
      <c r="AX253" s="14" t="s">
        <v>71</v>
      </c>
      <c r="AY253" s="221" t="s">
        <v>208</v>
      </c>
    </row>
    <row r="254" spans="1:65" s="14" customFormat="1" ht="11.25">
      <c r="B254" s="211"/>
      <c r="C254" s="212"/>
      <c r="D254" s="194" t="s">
        <v>221</v>
      </c>
      <c r="E254" s="213" t="s">
        <v>18</v>
      </c>
      <c r="F254" s="214" t="s">
        <v>2881</v>
      </c>
      <c r="G254" s="212"/>
      <c r="H254" s="215">
        <v>54.63</v>
      </c>
      <c r="I254" s="216"/>
      <c r="J254" s="212"/>
      <c r="K254" s="212"/>
      <c r="L254" s="217"/>
      <c r="M254" s="218"/>
      <c r="N254" s="219"/>
      <c r="O254" s="219"/>
      <c r="P254" s="219"/>
      <c r="Q254" s="219"/>
      <c r="R254" s="219"/>
      <c r="S254" s="219"/>
      <c r="T254" s="219"/>
      <c r="U254" s="220"/>
      <c r="AT254" s="221" t="s">
        <v>221</v>
      </c>
      <c r="AU254" s="221" t="s">
        <v>83</v>
      </c>
      <c r="AV254" s="14" t="s">
        <v>80</v>
      </c>
      <c r="AW254" s="14" t="s">
        <v>33</v>
      </c>
      <c r="AX254" s="14" t="s">
        <v>71</v>
      </c>
      <c r="AY254" s="221" t="s">
        <v>208</v>
      </c>
    </row>
    <row r="255" spans="1:65" s="16" customFormat="1" ht="11.25">
      <c r="B255" s="233"/>
      <c r="C255" s="234"/>
      <c r="D255" s="194" t="s">
        <v>221</v>
      </c>
      <c r="E255" s="235" t="s">
        <v>18</v>
      </c>
      <c r="F255" s="236" t="s">
        <v>247</v>
      </c>
      <c r="G255" s="234"/>
      <c r="H255" s="237">
        <v>107.51</v>
      </c>
      <c r="I255" s="238"/>
      <c r="J255" s="234"/>
      <c r="K255" s="234"/>
      <c r="L255" s="239"/>
      <c r="M255" s="240"/>
      <c r="N255" s="241"/>
      <c r="O255" s="241"/>
      <c r="P255" s="241"/>
      <c r="Q255" s="241"/>
      <c r="R255" s="241"/>
      <c r="S255" s="241"/>
      <c r="T255" s="241"/>
      <c r="U255" s="242"/>
      <c r="AT255" s="243" t="s">
        <v>221</v>
      </c>
      <c r="AU255" s="243" t="s">
        <v>83</v>
      </c>
      <c r="AV255" s="16" t="s">
        <v>89</v>
      </c>
      <c r="AW255" s="16" t="s">
        <v>33</v>
      </c>
      <c r="AX255" s="16" t="s">
        <v>76</v>
      </c>
      <c r="AY255" s="243" t="s">
        <v>208</v>
      </c>
    </row>
    <row r="256" spans="1:65" s="12" customFormat="1" ht="20.85" customHeight="1">
      <c r="B256" s="166"/>
      <c r="C256" s="167"/>
      <c r="D256" s="168" t="s">
        <v>70</v>
      </c>
      <c r="E256" s="180" t="s">
        <v>806</v>
      </c>
      <c r="F256" s="180" t="s">
        <v>1407</v>
      </c>
      <c r="G256" s="167"/>
      <c r="H256" s="167"/>
      <c r="I256" s="170"/>
      <c r="J256" s="181">
        <f>BK256</f>
        <v>0</v>
      </c>
      <c r="K256" s="167"/>
      <c r="L256" s="172"/>
      <c r="M256" s="173"/>
      <c r="N256" s="174"/>
      <c r="O256" s="174"/>
      <c r="P256" s="175">
        <f>SUM(P257:P289)</f>
        <v>0</v>
      </c>
      <c r="Q256" s="174"/>
      <c r="R256" s="175">
        <f>SUM(R257:R289)</f>
        <v>34.571194800000001</v>
      </c>
      <c r="S256" s="174"/>
      <c r="T256" s="175">
        <f>SUM(T257:T289)</f>
        <v>0</v>
      </c>
      <c r="U256" s="176"/>
      <c r="AR256" s="177" t="s">
        <v>76</v>
      </c>
      <c r="AT256" s="178" t="s">
        <v>70</v>
      </c>
      <c r="AU256" s="178" t="s">
        <v>80</v>
      </c>
      <c r="AY256" s="177" t="s">
        <v>208</v>
      </c>
      <c r="BK256" s="179">
        <f>SUM(BK257:BK289)</f>
        <v>0</v>
      </c>
    </row>
    <row r="257" spans="1:65" s="2" customFormat="1" ht="33" customHeight="1">
      <c r="A257" s="38"/>
      <c r="B257" s="39"/>
      <c r="C257" s="182" t="s">
        <v>365</v>
      </c>
      <c r="D257" s="182" t="s">
        <v>212</v>
      </c>
      <c r="E257" s="183" t="s">
        <v>2882</v>
      </c>
      <c r="F257" s="184" t="s">
        <v>2883</v>
      </c>
      <c r="G257" s="185" t="s">
        <v>161</v>
      </c>
      <c r="H257" s="186">
        <v>9.0399999999999991</v>
      </c>
      <c r="I257" s="187"/>
      <c r="J257" s="186">
        <f>ROUND(I257*H257,2)</f>
        <v>0</v>
      </c>
      <c r="K257" s="184" t="s">
        <v>215</v>
      </c>
      <c r="L257" s="43"/>
      <c r="M257" s="188" t="s">
        <v>18</v>
      </c>
      <c r="N257" s="189" t="s">
        <v>42</v>
      </c>
      <c r="O257" s="68"/>
      <c r="P257" s="190">
        <f>O257*H257</f>
        <v>0</v>
      </c>
      <c r="Q257" s="190">
        <v>2.5018699999999998</v>
      </c>
      <c r="R257" s="190">
        <f>Q257*H257</f>
        <v>22.616904799999997</v>
      </c>
      <c r="S257" s="190">
        <v>0</v>
      </c>
      <c r="T257" s="190">
        <f>S257*H257</f>
        <v>0</v>
      </c>
      <c r="U257" s="191" t="s">
        <v>18</v>
      </c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2" t="s">
        <v>89</v>
      </c>
      <c r="AT257" s="192" t="s">
        <v>212</v>
      </c>
      <c r="AU257" s="192" t="s">
        <v>83</v>
      </c>
      <c r="AY257" s="21" t="s">
        <v>208</v>
      </c>
      <c r="BE257" s="193">
        <f>IF(N257="základní",J257,0)</f>
        <v>0</v>
      </c>
      <c r="BF257" s="193">
        <f>IF(N257="snížená",J257,0)</f>
        <v>0</v>
      </c>
      <c r="BG257" s="193">
        <f>IF(N257="zákl. přenesená",J257,0)</f>
        <v>0</v>
      </c>
      <c r="BH257" s="193">
        <f>IF(N257="sníž. přenesená",J257,0)</f>
        <v>0</v>
      </c>
      <c r="BI257" s="193">
        <f>IF(N257="nulová",J257,0)</f>
        <v>0</v>
      </c>
      <c r="BJ257" s="21" t="s">
        <v>76</v>
      </c>
      <c r="BK257" s="193">
        <f>ROUND(I257*H257,2)</f>
        <v>0</v>
      </c>
      <c r="BL257" s="21" t="s">
        <v>89</v>
      </c>
      <c r="BM257" s="192" t="s">
        <v>2884</v>
      </c>
    </row>
    <row r="258" spans="1:65" s="2" customFormat="1" ht="19.5">
      <c r="A258" s="38"/>
      <c r="B258" s="39"/>
      <c r="C258" s="40"/>
      <c r="D258" s="194" t="s">
        <v>217</v>
      </c>
      <c r="E258" s="40"/>
      <c r="F258" s="195" t="s">
        <v>2885</v>
      </c>
      <c r="G258" s="40"/>
      <c r="H258" s="40"/>
      <c r="I258" s="196"/>
      <c r="J258" s="40"/>
      <c r="K258" s="40"/>
      <c r="L258" s="43"/>
      <c r="M258" s="197"/>
      <c r="N258" s="198"/>
      <c r="O258" s="68"/>
      <c r="P258" s="68"/>
      <c r="Q258" s="68"/>
      <c r="R258" s="68"/>
      <c r="S258" s="68"/>
      <c r="T258" s="68"/>
      <c r="U258" s="69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21" t="s">
        <v>217</v>
      </c>
      <c r="AU258" s="21" t="s">
        <v>83</v>
      </c>
    </row>
    <row r="259" spans="1:65" s="2" customFormat="1" ht="11.25">
      <c r="A259" s="38"/>
      <c r="B259" s="39"/>
      <c r="C259" s="40"/>
      <c r="D259" s="199" t="s">
        <v>219</v>
      </c>
      <c r="E259" s="40"/>
      <c r="F259" s="200" t="s">
        <v>2886</v>
      </c>
      <c r="G259" s="40"/>
      <c r="H259" s="40"/>
      <c r="I259" s="196"/>
      <c r="J259" s="40"/>
      <c r="K259" s="40"/>
      <c r="L259" s="43"/>
      <c r="M259" s="197"/>
      <c r="N259" s="198"/>
      <c r="O259" s="68"/>
      <c r="P259" s="68"/>
      <c r="Q259" s="68"/>
      <c r="R259" s="68"/>
      <c r="S259" s="68"/>
      <c r="T259" s="68"/>
      <c r="U259" s="69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21" t="s">
        <v>219</v>
      </c>
      <c r="AU259" s="21" t="s">
        <v>83</v>
      </c>
    </row>
    <row r="260" spans="1:65" s="14" customFormat="1" ht="11.25">
      <c r="B260" s="211"/>
      <c r="C260" s="212"/>
      <c r="D260" s="194" t="s">
        <v>221</v>
      </c>
      <c r="E260" s="213" t="s">
        <v>18</v>
      </c>
      <c r="F260" s="214" t="s">
        <v>2887</v>
      </c>
      <c r="G260" s="212"/>
      <c r="H260" s="215">
        <v>9.0399999999999991</v>
      </c>
      <c r="I260" s="216"/>
      <c r="J260" s="212"/>
      <c r="K260" s="212"/>
      <c r="L260" s="217"/>
      <c r="M260" s="218"/>
      <c r="N260" s="219"/>
      <c r="O260" s="219"/>
      <c r="P260" s="219"/>
      <c r="Q260" s="219"/>
      <c r="R260" s="219"/>
      <c r="S260" s="219"/>
      <c r="T260" s="219"/>
      <c r="U260" s="220"/>
      <c r="AT260" s="221" t="s">
        <v>221</v>
      </c>
      <c r="AU260" s="221" t="s">
        <v>83</v>
      </c>
      <c r="AV260" s="14" t="s">
        <v>80</v>
      </c>
      <c r="AW260" s="14" t="s">
        <v>33</v>
      </c>
      <c r="AX260" s="14" t="s">
        <v>76</v>
      </c>
      <c r="AY260" s="221" t="s">
        <v>208</v>
      </c>
    </row>
    <row r="261" spans="1:65" s="2" customFormat="1" ht="24.2" customHeight="1">
      <c r="A261" s="38"/>
      <c r="B261" s="39"/>
      <c r="C261" s="182" t="s">
        <v>379</v>
      </c>
      <c r="D261" s="182" t="s">
        <v>212</v>
      </c>
      <c r="E261" s="183" t="s">
        <v>2888</v>
      </c>
      <c r="F261" s="184" t="s">
        <v>2889</v>
      </c>
      <c r="G261" s="185" t="s">
        <v>161</v>
      </c>
      <c r="H261" s="186">
        <v>9.0399999999999991</v>
      </c>
      <c r="I261" s="187"/>
      <c r="J261" s="186">
        <f>ROUND(I261*H261,2)</f>
        <v>0</v>
      </c>
      <c r="K261" s="184" t="s">
        <v>215</v>
      </c>
      <c r="L261" s="43"/>
      <c r="M261" s="188" t="s">
        <v>18</v>
      </c>
      <c r="N261" s="189" t="s">
        <v>42</v>
      </c>
      <c r="O261" s="68"/>
      <c r="P261" s="190">
        <f>O261*H261</f>
        <v>0</v>
      </c>
      <c r="Q261" s="190">
        <v>0</v>
      </c>
      <c r="R261" s="190">
        <f>Q261*H261</f>
        <v>0</v>
      </c>
      <c r="S261" s="190">
        <v>0</v>
      </c>
      <c r="T261" s="190">
        <f>S261*H261</f>
        <v>0</v>
      </c>
      <c r="U261" s="191" t="s">
        <v>18</v>
      </c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92" t="s">
        <v>89</v>
      </c>
      <c r="AT261" s="192" t="s">
        <v>212</v>
      </c>
      <c r="AU261" s="192" t="s">
        <v>83</v>
      </c>
      <c r="AY261" s="21" t="s">
        <v>208</v>
      </c>
      <c r="BE261" s="193">
        <f>IF(N261="základní",J261,0)</f>
        <v>0</v>
      </c>
      <c r="BF261" s="193">
        <f>IF(N261="snížená",J261,0)</f>
        <v>0</v>
      </c>
      <c r="BG261" s="193">
        <f>IF(N261="zákl. přenesená",J261,0)</f>
        <v>0</v>
      </c>
      <c r="BH261" s="193">
        <f>IF(N261="sníž. přenesená",J261,0)</f>
        <v>0</v>
      </c>
      <c r="BI261" s="193">
        <f>IF(N261="nulová",J261,0)</f>
        <v>0</v>
      </c>
      <c r="BJ261" s="21" t="s">
        <v>76</v>
      </c>
      <c r="BK261" s="193">
        <f>ROUND(I261*H261,2)</f>
        <v>0</v>
      </c>
      <c r="BL261" s="21" t="s">
        <v>89</v>
      </c>
      <c r="BM261" s="192" t="s">
        <v>2890</v>
      </c>
    </row>
    <row r="262" spans="1:65" s="2" customFormat="1" ht="19.5">
      <c r="A262" s="38"/>
      <c r="B262" s="39"/>
      <c r="C262" s="40"/>
      <c r="D262" s="194" t="s">
        <v>217</v>
      </c>
      <c r="E262" s="40"/>
      <c r="F262" s="195" t="s">
        <v>2891</v>
      </c>
      <c r="G262" s="40"/>
      <c r="H262" s="40"/>
      <c r="I262" s="196"/>
      <c r="J262" s="40"/>
      <c r="K262" s="40"/>
      <c r="L262" s="43"/>
      <c r="M262" s="197"/>
      <c r="N262" s="198"/>
      <c r="O262" s="68"/>
      <c r="P262" s="68"/>
      <c r="Q262" s="68"/>
      <c r="R262" s="68"/>
      <c r="S262" s="68"/>
      <c r="T262" s="68"/>
      <c r="U262" s="69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21" t="s">
        <v>217</v>
      </c>
      <c r="AU262" s="21" t="s">
        <v>83</v>
      </c>
    </row>
    <row r="263" spans="1:65" s="2" customFormat="1" ht="11.25">
      <c r="A263" s="38"/>
      <c r="B263" s="39"/>
      <c r="C263" s="40"/>
      <c r="D263" s="199" t="s">
        <v>219</v>
      </c>
      <c r="E263" s="40"/>
      <c r="F263" s="200" t="s">
        <v>2892</v>
      </c>
      <c r="G263" s="40"/>
      <c r="H263" s="40"/>
      <c r="I263" s="196"/>
      <c r="J263" s="40"/>
      <c r="K263" s="40"/>
      <c r="L263" s="43"/>
      <c r="M263" s="197"/>
      <c r="N263" s="198"/>
      <c r="O263" s="68"/>
      <c r="P263" s="68"/>
      <c r="Q263" s="68"/>
      <c r="R263" s="68"/>
      <c r="S263" s="68"/>
      <c r="T263" s="68"/>
      <c r="U263" s="69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21" t="s">
        <v>219</v>
      </c>
      <c r="AU263" s="21" t="s">
        <v>83</v>
      </c>
    </row>
    <row r="264" spans="1:65" s="14" customFormat="1" ht="11.25">
      <c r="B264" s="211"/>
      <c r="C264" s="212"/>
      <c r="D264" s="194" t="s">
        <v>221</v>
      </c>
      <c r="E264" s="213" t="s">
        <v>18</v>
      </c>
      <c r="F264" s="214" t="s">
        <v>2887</v>
      </c>
      <c r="G264" s="212"/>
      <c r="H264" s="215">
        <v>9.0399999999999991</v>
      </c>
      <c r="I264" s="216"/>
      <c r="J264" s="212"/>
      <c r="K264" s="212"/>
      <c r="L264" s="217"/>
      <c r="M264" s="218"/>
      <c r="N264" s="219"/>
      <c r="O264" s="219"/>
      <c r="P264" s="219"/>
      <c r="Q264" s="219"/>
      <c r="R264" s="219"/>
      <c r="S264" s="219"/>
      <c r="T264" s="219"/>
      <c r="U264" s="220"/>
      <c r="AT264" s="221" t="s">
        <v>221</v>
      </c>
      <c r="AU264" s="221" t="s">
        <v>83</v>
      </c>
      <c r="AV264" s="14" t="s">
        <v>80</v>
      </c>
      <c r="AW264" s="14" t="s">
        <v>33</v>
      </c>
      <c r="AX264" s="14" t="s">
        <v>76</v>
      </c>
      <c r="AY264" s="221" t="s">
        <v>208</v>
      </c>
    </row>
    <row r="265" spans="1:65" s="2" customFormat="1" ht="33" customHeight="1">
      <c r="A265" s="38"/>
      <c r="B265" s="39"/>
      <c r="C265" s="182" t="s">
        <v>390</v>
      </c>
      <c r="D265" s="182" t="s">
        <v>212</v>
      </c>
      <c r="E265" s="183" t="s">
        <v>2893</v>
      </c>
      <c r="F265" s="184" t="s">
        <v>2894</v>
      </c>
      <c r="G265" s="185" t="s">
        <v>161</v>
      </c>
      <c r="H265" s="186">
        <v>9.0399999999999991</v>
      </c>
      <c r="I265" s="187"/>
      <c r="J265" s="186">
        <f>ROUND(I265*H265,2)</f>
        <v>0</v>
      </c>
      <c r="K265" s="184" t="s">
        <v>215</v>
      </c>
      <c r="L265" s="43"/>
      <c r="M265" s="188" t="s">
        <v>18</v>
      </c>
      <c r="N265" s="189" t="s">
        <v>42</v>
      </c>
      <c r="O265" s="68"/>
      <c r="P265" s="190">
        <f>O265*H265</f>
        <v>0</v>
      </c>
      <c r="Q265" s="190">
        <v>0</v>
      </c>
      <c r="R265" s="190">
        <f>Q265*H265</f>
        <v>0</v>
      </c>
      <c r="S265" s="190">
        <v>0</v>
      </c>
      <c r="T265" s="190">
        <f>S265*H265</f>
        <v>0</v>
      </c>
      <c r="U265" s="191" t="s">
        <v>18</v>
      </c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2" t="s">
        <v>89</v>
      </c>
      <c r="AT265" s="192" t="s">
        <v>212</v>
      </c>
      <c r="AU265" s="192" t="s">
        <v>83</v>
      </c>
      <c r="AY265" s="21" t="s">
        <v>208</v>
      </c>
      <c r="BE265" s="193">
        <f>IF(N265="základní",J265,0)</f>
        <v>0</v>
      </c>
      <c r="BF265" s="193">
        <f>IF(N265="snížená",J265,0)</f>
        <v>0</v>
      </c>
      <c r="BG265" s="193">
        <f>IF(N265="zákl. přenesená",J265,0)</f>
        <v>0</v>
      </c>
      <c r="BH265" s="193">
        <f>IF(N265="sníž. přenesená",J265,0)</f>
        <v>0</v>
      </c>
      <c r="BI265" s="193">
        <f>IF(N265="nulová",J265,0)</f>
        <v>0</v>
      </c>
      <c r="BJ265" s="21" t="s">
        <v>76</v>
      </c>
      <c r="BK265" s="193">
        <f>ROUND(I265*H265,2)</f>
        <v>0</v>
      </c>
      <c r="BL265" s="21" t="s">
        <v>89</v>
      </c>
      <c r="BM265" s="192" t="s">
        <v>2895</v>
      </c>
    </row>
    <row r="266" spans="1:65" s="2" customFormat="1" ht="29.25">
      <c r="A266" s="38"/>
      <c r="B266" s="39"/>
      <c r="C266" s="40"/>
      <c r="D266" s="194" t="s">
        <v>217</v>
      </c>
      <c r="E266" s="40"/>
      <c r="F266" s="195" t="s">
        <v>2896</v>
      </c>
      <c r="G266" s="40"/>
      <c r="H266" s="40"/>
      <c r="I266" s="196"/>
      <c r="J266" s="40"/>
      <c r="K266" s="40"/>
      <c r="L266" s="43"/>
      <c r="M266" s="197"/>
      <c r="N266" s="198"/>
      <c r="O266" s="68"/>
      <c r="P266" s="68"/>
      <c r="Q266" s="68"/>
      <c r="R266" s="68"/>
      <c r="S266" s="68"/>
      <c r="T266" s="68"/>
      <c r="U266" s="69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21" t="s">
        <v>217</v>
      </c>
      <c r="AU266" s="21" t="s">
        <v>83</v>
      </c>
    </row>
    <row r="267" spans="1:65" s="2" customFormat="1" ht="11.25">
      <c r="A267" s="38"/>
      <c r="B267" s="39"/>
      <c r="C267" s="40"/>
      <c r="D267" s="199" t="s">
        <v>219</v>
      </c>
      <c r="E267" s="40"/>
      <c r="F267" s="200" t="s">
        <v>2897</v>
      </c>
      <c r="G267" s="40"/>
      <c r="H267" s="40"/>
      <c r="I267" s="196"/>
      <c r="J267" s="40"/>
      <c r="K267" s="40"/>
      <c r="L267" s="43"/>
      <c r="M267" s="197"/>
      <c r="N267" s="198"/>
      <c r="O267" s="68"/>
      <c r="P267" s="68"/>
      <c r="Q267" s="68"/>
      <c r="R267" s="68"/>
      <c r="S267" s="68"/>
      <c r="T267" s="68"/>
      <c r="U267" s="69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21" t="s">
        <v>219</v>
      </c>
      <c r="AU267" s="21" t="s">
        <v>83</v>
      </c>
    </row>
    <row r="268" spans="1:65" s="14" customFormat="1" ht="11.25">
      <c r="B268" s="211"/>
      <c r="C268" s="212"/>
      <c r="D268" s="194" t="s">
        <v>221</v>
      </c>
      <c r="E268" s="213" t="s">
        <v>18</v>
      </c>
      <c r="F268" s="214" t="s">
        <v>2887</v>
      </c>
      <c r="G268" s="212"/>
      <c r="H268" s="215">
        <v>9.0399999999999991</v>
      </c>
      <c r="I268" s="216"/>
      <c r="J268" s="212"/>
      <c r="K268" s="212"/>
      <c r="L268" s="217"/>
      <c r="M268" s="218"/>
      <c r="N268" s="219"/>
      <c r="O268" s="219"/>
      <c r="P268" s="219"/>
      <c r="Q268" s="219"/>
      <c r="R268" s="219"/>
      <c r="S268" s="219"/>
      <c r="T268" s="219"/>
      <c r="U268" s="220"/>
      <c r="AT268" s="221" t="s">
        <v>221</v>
      </c>
      <c r="AU268" s="221" t="s">
        <v>83</v>
      </c>
      <c r="AV268" s="14" t="s">
        <v>80</v>
      </c>
      <c r="AW268" s="14" t="s">
        <v>33</v>
      </c>
      <c r="AX268" s="14" t="s">
        <v>76</v>
      </c>
      <c r="AY268" s="221" t="s">
        <v>208</v>
      </c>
    </row>
    <row r="269" spans="1:65" s="2" customFormat="1" ht="16.5" customHeight="1">
      <c r="A269" s="38"/>
      <c r="B269" s="39"/>
      <c r="C269" s="182" t="s">
        <v>7</v>
      </c>
      <c r="D269" s="182" t="s">
        <v>212</v>
      </c>
      <c r="E269" s="183" t="s">
        <v>1426</v>
      </c>
      <c r="F269" s="184" t="s">
        <v>1427</v>
      </c>
      <c r="G269" s="185" t="s">
        <v>548</v>
      </c>
      <c r="H269" s="186">
        <v>0.14000000000000001</v>
      </c>
      <c r="I269" s="187"/>
      <c r="J269" s="186">
        <f>ROUND(I269*H269,2)</f>
        <v>0</v>
      </c>
      <c r="K269" s="184" t="s">
        <v>215</v>
      </c>
      <c r="L269" s="43"/>
      <c r="M269" s="188" t="s">
        <v>18</v>
      </c>
      <c r="N269" s="189" t="s">
        <v>42</v>
      </c>
      <c r="O269" s="68"/>
      <c r="P269" s="190">
        <f>O269*H269</f>
        <v>0</v>
      </c>
      <c r="Q269" s="190">
        <v>1.06277</v>
      </c>
      <c r="R269" s="190">
        <f>Q269*H269</f>
        <v>0.14878780000000003</v>
      </c>
      <c r="S269" s="190">
        <v>0</v>
      </c>
      <c r="T269" s="190">
        <f>S269*H269</f>
        <v>0</v>
      </c>
      <c r="U269" s="191" t="s">
        <v>18</v>
      </c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2" t="s">
        <v>89</v>
      </c>
      <c r="AT269" s="192" t="s">
        <v>212</v>
      </c>
      <c r="AU269" s="192" t="s">
        <v>83</v>
      </c>
      <c r="AY269" s="21" t="s">
        <v>208</v>
      </c>
      <c r="BE269" s="193">
        <f>IF(N269="základní",J269,0)</f>
        <v>0</v>
      </c>
      <c r="BF269" s="193">
        <f>IF(N269="snížená",J269,0)</f>
        <v>0</v>
      </c>
      <c r="BG269" s="193">
        <f>IF(N269="zákl. přenesená",J269,0)</f>
        <v>0</v>
      </c>
      <c r="BH269" s="193">
        <f>IF(N269="sníž. přenesená",J269,0)</f>
        <v>0</v>
      </c>
      <c r="BI269" s="193">
        <f>IF(N269="nulová",J269,0)</f>
        <v>0</v>
      </c>
      <c r="BJ269" s="21" t="s">
        <v>76</v>
      </c>
      <c r="BK269" s="193">
        <f>ROUND(I269*H269,2)</f>
        <v>0</v>
      </c>
      <c r="BL269" s="21" t="s">
        <v>89</v>
      </c>
      <c r="BM269" s="192" t="s">
        <v>2898</v>
      </c>
    </row>
    <row r="270" spans="1:65" s="2" customFormat="1" ht="11.25">
      <c r="A270" s="38"/>
      <c r="B270" s="39"/>
      <c r="C270" s="40"/>
      <c r="D270" s="194" t="s">
        <v>217</v>
      </c>
      <c r="E270" s="40"/>
      <c r="F270" s="195" t="s">
        <v>1429</v>
      </c>
      <c r="G270" s="40"/>
      <c r="H270" s="40"/>
      <c r="I270" s="196"/>
      <c r="J270" s="40"/>
      <c r="K270" s="40"/>
      <c r="L270" s="43"/>
      <c r="M270" s="197"/>
      <c r="N270" s="198"/>
      <c r="O270" s="68"/>
      <c r="P270" s="68"/>
      <c r="Q270" s="68"/>
      <c r="R270" s="68"/>
      <c r="S270" s="68"/>
      <c r="T270" s="68"/>
      <c r="U270" s="69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21" t="s">
        <v>217</v>
      </c>
      <c r="AU270" s="21" t="s">
        <v>83</v>
      </c>
    </row>
    <row r="271" spans="1:65" s="2" customFormat="1" ht="11.25">
      <c r="A271" s="38"/>
      <c r="B271" s="39"/>
      <c r="C271" s="40"/>
      <c r="D271" s="199" t="s">
        <v>219</v>
      </c>
      <c r="E271" s="40"/>
      <c r="F271" s="200" t="s">
        <v>1430</v>
      </c>
      <c r="G271" s="40"/>
      <c r="H271" s="40"/>
      <c r="I271" s="196"/>
      <c r="J271" s="40"/>
      <c r="K271" s="40"/>
      <c r="L271" s="43"/>
      <c r="M271" s="197"/>
      <c r="N271" s="198"/>
      <c r="O271" s="68"/>
      <c r="P271" s="68"/>
      <c r="Q271" s="68"/>
      <c r="R271" s="68"/>
      <c r="S271" s="68"/>
      <c r="T271" s="68"/>
      <c r="U271" s="69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21" t="s">
        <v>219</v>
      </c>
      <c r="AU271" s="21" t="s">
        <v>83</v>
      </c>
    </row>
    <row r="272" spans="1:65" s="13" customFormat="1" ht="11.25">
      <c r="B272" s="201"/>
      <c r="C272" s="202"/>
      <c r="D272" s="194" t="s">
        <v>221</v>
      </c>
      <c r="E272" s="203" t="s">
        <v>18</v>
      </c>
      <c r="F272" s="204" t="s">
        <v>2899</v>
      </c>
      <c r="G272" s="202"/>
      <c r="H272" s="203" t="s">
        <v>18</v>
      </c>
      <c r="I272" s="205"/>
      <c r="J272" s="202"/>
      <c r="K272" s="202"/>
      <c r="L272" s="206"/>
      <c r="M272" s="207"/>
      <c r="N272" s="208"/>
      <c r="O272" s="208"/>
      <c r="P272" s="208"/>
      <c r="Q272" s="208"/>
      <c r="R272" s="208"/>
      <c r="S272" s="208"/>
      <c r="T272" s="208"/>
      <c r="U272" s="209"/>
      <c r="AT272" s="210" t="s">
        <v>221</v>
      </c>
      <c r="AU272" s="210" t="s">
        <v>83</v>
      </c>
      <c r="AV272" s="13" t="s">
        <v>76</v>
      </c>
      <c r="AW272" s="13" t="s">
        <v>33</v>
      </c>
      <c r="AX272" s="13" t="s">
        <v>71</v>
      </c>
      <c r="AY272" s="210" t="s">
        <v>208</v>
      </c>
    </row>
    <row r="273" spans="1:65" s="14" customFormat="1" ht="11.25">
      <c r="B273" s="211"/>
      <c r="C273" s="212"/>
      <c r="D273" s="194" t="s">
        <v>221</v>
      </c>
      <c r="E273" s="213" t="s">
        <v>18</v>
      </c>
      <c r="F273" s="214" t="s">
        <v>2900</v>
      </c>
      <c r="G273" s="212"/>
      <c r="H273" s="215">
        <v>0.12</v>
      </c>
      <c r="I273" s="216"/>
      <c r="J273" s="212"/>
      <c r="K273" s="212"/>
      <c r="L273" s="217"/>
      <c r="M273" s="218"/>
      <c r="N273" s="219"/>
      <c r="O273" s="219"/>
      <c r="P273" s="219"/>
      <c r="Q273" s="219"/>
      <c r="R273" s="219"/>
      <c r="S273" s="219"/>
      <c r="T273" s="219"/>
      <c r="U273" s="220"/>
      <c r="AT273" s="221" t="s">
        <v>221</v>
      </c>
      <c r="AU273" s="221" t="s">
        <v>83</v>
      </c>
      <c r="AV273" s="14" t="s">
        <v>80</v>
      </c>
      <c r="AW273" s="14" t="s">
        <v>33</v>
      </c>
      <c r="AX273" s="14" t="s">
        <v>76</v>
      </c>
      <c r="AY273" s="221" t="s">
        <v>208</v>
      </c>
    </row>
    <row r="274" spans="1:65" s="14" customFormat="1" ht="11.25">
      <c r="B274" s="211"/>
      <c r="C274" s="212"/>
      <c r="D274" s="194" t="s">
        <v>221</v>
      </c>
      <c r="E274" s="212"/>
      <c r="F274" s="214" t="s">
        <v>2901</v>
      </c>
      <c r="G274" s="212"/>
      <c r="H274" s="215">
        <v>0.14000000000000001</v>
      </c>
      <c r="I274" s="216"/>
      <c r="J274" s="212"/>
      <c r="K274" s="212"/>
      <c r="L274" s="217"/>
      <c r="M274" s="218"/>
      <c r="N274" s="219"/>
      <c r="O274" s="219"/>
      <c r="P274" s="219"/>
      <c r="Q274" s="219"/>
      <c r="R274" s="219"/>
      <c r="S274" s="219"/>
      <c r="T274" s="219"/>
      <c r="U274" s="220"/>
      <c r="AT274" s="221" t="s">
        <v>221</v>
      </c>
      <c r="AU274" s="221" t="s">
        <v>83</v>
      </c>
      <c r="AV274" s="14" t="s">
        <v>80</v>
      </c>
      <c r="AW274" s="14" t="s">
        <v>4</v>
      </c>
      <c r="AX274" s="14" t="s">
        <v>76</v>
      </c>
      <c r="AY274" s="221" t="s">
        <v>208</v>
      </c>
    </row>
    <row r="275" spans="1:65" s="2" customFormat="1" ht="33" customHeight="1">
      <c r="A275" s="38"/>
      <c r="B275" s="39"/>
      <c r="C275" s="182" t="s">
        <v>412</v>
      </c>
      <c r="D275" s="182" t="s">
        <v>212</v>
      </c>
      <c r="E275" s="183" t="s">
        <v>2902</v>
      </c>
      <c r="F275" s="184" t="s">
        <v>2903</v>
      </c>
      <c r="G275" s="185" t="s">
        <v>331</v>
      </c>
      <c r="H275" s="186">
        <v>78</v>
      </c>
      <c r="I275" s="187"/>
      <c r="J275" s="186">
        <f>ROUND(I275*H275,2)</f>
        <v>0</v>
      </c>
      <c r="K275" s="184" t="s">
        <v>215</v>
      </c>
      <c r="L275" s="43"/>
      <c r="M275" s="188" t="s">
        <v>18</v>
      </c>
      <c r="N275" s="189" t="s">
        <v>42</v>
      </c>
      <c r="O275" s="68"/>
      <c r="P275" s="190">
        <f>O275*H275</f>
        <v>0</v>
      </c>
      <c r="Q275" s="190">
        <v>2.0000000000000002E-5</v>
      </c>
      <c r="R275" s="190">
        <f>Q275*H275</f>
        <v>1.5600000000000002E-3</v>
      </c>
      <c r="S275" s="190">
        <v>0</v>
      </c>
      <c r="T275" s="190">
        <f>S275*H275</f>
        <v>0</v>
      </c>
      <c r="U275" s="191" t="s">
        <v>18</v>
      </c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2" t="s">
        <v>89</v>
      </c>
      <c r="AT275" s="192" t="s">
        <v>212</v>
      </c>
      <c r="AU275" s="192" t="s">
        <v>83</v>
      </c>
      <c r="AY275" s="21" t="s">
        <v>208</v>
      </c>
      <c r="BE275" s="193">
        <f>IF(N275="základní",J275,0)</f>
        <v>0</v>
      </c>
      <c r="BF275" s="193">
        <f>IF(N275="snížená",J275,0)</f>
        <v>0</v>
      </c>
      <c r="BG275" s="193">
        <f>IF(N275="zákl. přenesená",J275,0)</f>
        <v>0</v>
      </c>
      <c r="BH275" s="193">
        <f>IF(N275="sníž. přenesená",J275,0)</f>
        <v>0</v>
      </c>
      <c r="BI275" s="193">
        <f>IF(N275="nulová",J275,0)</f>
        <v>0</v>
      </c>
      <c r="BJ275" s="21" t="s">
        <v>76</v>
      </c>
      <c r="BK275" s="193">
        <f>ROUND(I275*H275,2)</f>
        <v>0</v>
      </c>
      <c r="BL275" s="21" t="s">
        <v>89</v>
      </c>
      <c r="BM275" s="192" t="s">
        <v>2904</v>
      </c>
    </row>
    <row r="276" spans="1:65" s="2" customFormat="1" ht="19.5">
      <c r="A276" s="38"/>
      <c r="B276" s="39"/>
      <c r="C276" s="40"/>
      <c r="D276" s="194" t="s">
        <v>217</v>
      </c>
      <c r="E276" s="40"/>
      <c r="F276" s="195" t="s">
        <v>2905</v>
      </c>
      <c r="G276" s="40"/>
      <c r="H276" s="40"/>
      <c r="I276" s="196"/>
      <c r="J276" s="40"/>
      <c r="K276" s="40"/>
      <c r="L276" s="43"/>
      <c r="M276" s="197"/>
      <c r="N276" s="198"/>
      <c r="O276" s="68"/>
      <c r="P276" s="68"/>
      <c r="Q276" s="68"/>
      <c r="R276" s="68"/>
      <c r="S276" s="68"/>
      <c r="T276" s="68"/>
      <c r="U276" s="69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21" t="s">
        <v>217</v>
      </c>
      <c r="AU276" s="21" t="s">
        <v>83</v>
      </c>
    </row>
    <row r="277" spans="1:65" s="2" customFormat="1" ht="11.25">
      <c r="A277" s="38"/>
      <c r="B277" s="39"/>
      <c r="C277" s="40"/>
      <c r="D277" s="199" t="s">
        <v>219</v>
      </c>
      <c r="E277" s="40"/>
      <c r="F277" s="200" t="s">
        <v>2906</v>
      </c>
      <c r="G277" s="40"/>
      <c r="H277" s="40"/>
      <c r="I277" s="196"/>
      <c r="J277" s="40"/>
      <c r="K277" s="40"/>
      <c r="L277" s="43"/>
      <c r="M277" s="197"/>
      <c r="N277" s="198"/>
      <c r="O277" s="68"/>
      <c r="P277" s="68"/>
      <c r="Q277" s="68"/>
      <c r="R277" s="68"/>
      <c r="S277" s="68"/>
      <c r="T277" s="68"/>
      <c r="U277" s="69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21" t="s">
        <v>219</v>
      </c>
      <c r="AU277" s="21" t="s">
        <v>83</v>
      </c>
    </row>
    <row r="278" spans="1:65" s="14" customFormat="1" ht="11.25">
      <c r="B278" s="211"/>
      <c r="C278" s="212"/>
      <c r="D278" s="194" t="s">
        <v>221</v>
      </c>
      <c r="E278" s="213" t="s">
        <v>18</v>
      </c>
      <c r="F278" s="214" t="s">
        <v>2719</v>
      </c>
      <c r="G278" s="212"/>
      <c r="H278" s="215">
        <v>44.07</v>
      </c>
      <c r="I278" s="216"/>
      <c r="J278" s="212"/>
      <c r="K278" s="212"/>
      <c r="L278" s="217"/>
      <c r="M278" s="218"/>
      <c r="N278" s="219"/>
      <c r="O278" s="219"/>
      <c r="P278" s="219"/>
      <c r="Q278" s="219"/>
      <c r="R278" s="219"/>
      <c r="S278" s="219"/>
      <c r="T278" s="219"/>
      <c r="U278" s="220"/>
      <c r="AT278" s="221" t="s">
        <v>221</v>
      </c>
      <c r="AU278" s="221" t="s">
        <v>83</v>
      </c>
      <c r="AV278" s="14" t="s">
        <v>80</v>
      </c>
      <c r="AW278" s="14" t="s">
        <v>33</v>
      </c>
      <c r="AX278" s="14" t="s">
        <v>71</v>
      </c>
      <c r="AY278" s="221" t="s">
        <v>208</v>
      </c>
    </row>
    <row r="279" spans="1:65" s="14" customFormat="1" ht="11.25">
      <c r="B279" s="211"/>
      <c r="C279" s="212"/>
      <c r="D279" s="194" t="s">
        <v>221</v>
      </c>
      <c r="E279" s="213" t="s">
        <v>18</v>
      </c>
      <c r="F279" s="214" t="s">
        <v>2722</v>
      </c>
      <c r="G279" s="212"/>
      <c r="H279" s="215">
        <v>33.93</v>
      </c>
      <c r="I279" s="216"/>
      <c r="J279" s="212"/>
      <c r="K279" s="212"/>
      <c r="L279" s="217"/>
      <c r="M279" s="218"/>
      <c r="N279" s="219"/>
      <c r="O279" s="219"/>
      <c r="P279" s="219"/>
      <c r="Q279" s="219"/>
      <c r="R279" s="219"/>
      <c r="S279" s="219"/>
      <c r="T279" s="219"/>
      <c r="U279" s="220"/>
      <c r="AT279" s="221" t="s">
        <v>221</v>
      </c>
      <c r="AU279" s="221" t="s">
        <v>83</v>
      </c>
      <c r="AV279" s="14" t="s">
        <v>80</v>
      </c>
      <c r="AW279" s="14" t="s">
        <v>33</v>
      </c>
      <c r="AX279" s="14" t="s">
        <v>71</v>
      </c>
      <c r="AY279" s="221" t="s">
        <v>208</v>
      </c>
    </row>
    <row r="280" spans="1:65" s="16" customFormat="1" ht="11.25">
      <c r="B280" s="233"/>
      <c r="C280" s="234"/>
      <c r="D280" s="194" t="s">
        <v>221</v>
      </c>
      <c r="E280" s="235" t="s">
        <v>18</v>
      </c>
      <c r="F280" s="236" t="s">
        <v>247</v>
      </c>
      <c r="G280" s="234"/>
      <c r="H280" s="237">
        <v>78</v>
      </c>
      <c r="I280" s="238"/>
      <c r="J280" s="234"/>
      <c r="K280" s="234"/>
      <c r="L280" s="239"/>
      <c r="M280" s="240"/>
      <c r="N280" s="241"/>
      <c r="O280" s="241"/>
      <c r="P280" s="241"/>
      <c r="Q280" s="241"/>
      <c r="R280" s="241"/>
      <c r="S280" s="241"/>
      <c r="T280" s="241"/>
      <c r="U280" s="242"/>
      <c r="AT280" s="243" t="s">
        <v>221</v>
      </c>
      <c r="AU280" s="243" t="s">
        <v>83</v>
      </c>
      <c r="AV280" s="16" t="s">
        <v>89</v>
      </c>
      <c r="AW280" s="16" t="s">
        <v>33</v>
      </c>
      <c r="AX280" s="16" t="s">
        <v>76</v>
      </c>
      <c r="AY280" s="243" t="s">
        <v>208</v>
      </c>
    </row>
    <row r="281" spans="1:65" s="2" customFormat="1" ht="24.2" customHeight="1">
      <c r="A281" s="38"/>
      <c r="B281" s="39"/>
      <c r="C281" s="182" t="s">
        <v>420</v>
      </c>
      <c r="D281" s="182" t="s">
        <v>212</v>
      </c>
      <c r="E281" s="183" t="s">
        <v>1463</v>
      </c>
      <c r="F281" s="184" t="s">
        <v>1464</v>
      </c>
      <c r="G281" s="185" t="s">
        <v>331</v>
      </c>
      <c r="H281" s="186">
        <v>78</v>
      </c>
      <c r="I281" s="187"/>
      <c r="J281" s="186">
        <f>ROUND(I281*H281,2)</f>
        <v>0</v>
      </c>
      <c r="K281" s="184" t="s">
        <v>215</v>
      </c>
      <c r="L281" s="43"/>
      <c r="M281" s="188" t="s">
        <v>18</v>
      </c>
      <c r="N281" s="189" t="s">
        <v>42</v>
      </c>
      <c r="O281" s="68"/>
      <c r="P281" s="190">
        <f>O281*H281</f>
        <v>0</v>
      </c>
      <c r="Q281" s="190">
        <v>2.3000000000000001E-4</v>
      </c>
      <c r="R281" s="190">
        <f>Q281*H281</f>
        <v>1.7940000000000001E-2</v>
      </c>
      <c r="S281" s="190">
        <v>0</v>
      </c>
      <c r="T281" s="190">
        <f>S281*H281</f>
        <v>0</v>
      </c>
      <c r="U281" s="191" t="s">
        <v>18</v>
      </c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2" t="s">
        <v>89</v>
      </c>
      <c r="AT281" s="192" t="s">
        <v>212</v>
      </c>
      <c r="AU281" s="192" t="s">
        <v>83</v>
      </c>
      <c r="AY281" s="21" t="s">
        <v>208</v>
      </c>
      <c r="BE281" s="193">
        <f>IF(N281="základní",J281,0)</f>
        <v>0</v>
      </c>
      <c r="BF281" s="193">
        <f>IF(N281="snížená",J281,0)</f>
        <v>0</v>
      </c>
      <c r="BG281" s="193">
        <f>IF(N281="zákl. přenesená",J281,0)</f>
        <v>0</v>
      </c>
      <c r="BH281" s="193">
        <f>IF(N281="sníž. přenesená",J281,0)</f>
        <v>0</v>
      </c>
      <c r="BI281" s="193">
        <f>IF(N281="nulová",J281,0)</f>
        <v>0</v>
      </c>
      <c r="BJ281" s="21" t="s">
        <v>76</v>
      </c>
      <c r="BK281" s="193">
        <f>ROUND(I281*H281,2)</f>
        <v>0</v>
      </c>
      <c r="BL281" s="21" t="s">
        <v>89</v>
      </c>
      <c r="BM281" s="192" t="s">
        <v>2907</v>
      </c>
    </row>
    <row r="282" spans="1:65" s="2" customFormat="1" ht="19.5">
      <c r="A282" s="38"/>
      <c r="B282" s="39"/>
      <c r="C282" s="40"/>
      <c r="D282" s="194" t="s">
        <v>217</v>
      </c>
      <c r="E282" s="40"/>
      <c r="F282" s="195" t="s">
        <v>1466</v>
      </c>
      <c r="G282" s="40"/>
      <c r="H282" s="40"/>
      <c r="I282" s="196"/>
      <c r="J282" s="40"/>
      <c r="K282" s="40"/>
      <c r="L282" s="43"/>
      <c r="M282" s="197"/>
      <c r="N282" s="198"/>
      <c r="O282" s="68"/>
      <c r="P282" s="68"/>
      <c r="Q282" s="68"/>
      <c r="R282" s="68"/>
      <c r="S282" s="68"/>
      <c r="T282" s="68"/>
      <c r="U282" s="69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21" t="s">
        <v>217</v>
      </c>
      <c r="AU282" s="21" t="s">
        <v>83</v>
      </c>
    </row>
    <row r="283" spans="1:65" s="2" customFormat="1" ht="11.25">
      <c r="A283" s="38"/>
      <c r="B283" s="39"/>
      <c r="C283" s="40"/>
      <c r="D283" s="199" t="s">
        <v>219</v>
      </c>
      <c r="E283" s="40"/>
      <c r="F283" s="200" t="s">
        <v>1467</v>
      </c>
      <c r="G283" s="40"/>
      <c r="H283" s="40"/>
      <c r="I283" s="196"/>
      <c r="J283" s="40"/>
      <c r="K283" s="40"/>
      <c r="L283" s="43"/>
      <c r="M283" s="197"/>
      <c r="N283" s="198"/>
      <c r="O283" s="68"/>
      <c r="P283" s="68"/>
      <c r="Q283" s="68"/>
      <c r="R283" s="68"/>
      <c r="S283" s="68"/>
      <c r="T283" s="68"/>
      <c r="U283" s="69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21" t="s">
        <v>219</v>
      </c>
      <c r="AU283" s="21" t="s">
        <v>83</v>
      </c>
    </row>
    <row r="284" spans="1:65" s="14" customFormat="1" ht="11.25">
      <c r="B284" s="211"/>
      <c r="C284" s="212"/>
      <c r="D284" s="194" t="s">
        <v>221</v>
      </c>
      <c r="E284" s="213" t="s">
        <v>18</v>
      </c>
      <c r="F284" s="214" t="s">
        <v>2719</v>
      </c>
      <c r="G284" s="212"/>
      <c r="H284" s="215">
        <v>44.07</v>
      </c>
      <c r="I284" s="216"/>
      <c r="J284" s="212"/>
      <c r="K284" s="212"/>
      <c r="L284" s="217"/>
      <c r="M284" s="218"/>
      <c r="N284" s="219"/>
      <c r="O284" s="219"/>
      <c r="P284" s="219"/>
      <c r="Q284" s="219"/>
      <c r="R284" s="219"/>
      <c r="S284" s="219"/>
      <c r="T284" s="219"/>
      <c r="U284" s="220"/>
      <c r="AT284" s="221" t="s">
        <v>221</v>
      </c>
      <c r="AU284" s="221" t="s">
        <v>83</v>
      </c>
      <c r="AV284" s="14" t="s">
        <v>80</v>
      </c>
      <c r="AW284" s="14" t="s">
        <v>33</v>
      </c>
      <c r="AX284" s="14" t="s">
        <v>71</v>
      </c>
      <c r="AY284" s="221" t="s">
        <v>208</v>
      </c>
    </row>
    <row r="285" spans="1:65" s="14" customFormat="1" ht="11.25">
      <c r="B285" s="211"/>
      <c r="C285" s="212"/>
      <c r="D285" s="194" t="s">
        <v>221</v>
      </c>
      <c r="E285" s="213" t="s">
        <v>18</v>
      </c>
      <c r="F285" s="214" t="s">
        <v>2722</v>
      </c>
      <c r="G285" s="212"/>
      <c r="H285" s="215">
        <v>33.93</v>
      </c>
      <c r="I285" s="216"/>
      <c r="J285" s="212"/>
      <c r="K285" s="212"/>
      <c r="L285" s="217"/>
      <c r="M285" s="218"/>
      <c r="N285" s="219"/>
      <c r="O285" s="219"/>
      <c r="P285" s="219"/>
      <c r="Q285" s="219"/>
      <c r="R285" s="219"/>
      <c r="S285" s="219"/>
      <c r="T285" s="219"/>
      <c r="U285" s="220"/>
      <c r="AT285" s="221" t="s">
        <v>221</v>
      </c>
      <c r="AU285" s="221" t="s">
        <v>83</v>
      </c>
      <c r="AV285" s="14" t="s">
        <v>80</v>
      </c>
      <c r="AW285" s="14" t="s">
        <v>33</v>
      </c>
      <c r="AX285" s="14" t="s">
        <v>71</v>
      </c>
      <c r="AY285" s="221" t="s">
        <v>208</v>
      </c>
    </row>
    <row r="286" spans="1:65" s="2" customFormat="1" ht="24.2" customHeight="1">
      <c r="A286" s="38"/>
      <c r="B286" s="39"/>
      <c r="C286" s="182" t="s">
        <v>428</v>
      </c>
      <c r="D286" s="182" t="s">
        <v>212</v>
      </c>
      <c r="E286" s="183" t="s">
        <v>2908</v>
      </c>
      <c r="F286" s="184" t="s">
        <v>2909</v>
      </c>
      <c r="G286" s="185" t="s">
        <v>331</v>
      </c>
      <c r="H286" s="186">
        <v>59.94</v>
      </c>
      <c r="I286" s="187"/>
      <c r="J286" s="186">
        <f>ROUND(I286*H286,2)</f>
        <v>0</v>
      </c>
      <c r="K286" s="184" t="s">
        <v>215</v>
      </c>
      <c r="L286" s="43"/>
      <c r="M286" s="188" t="s">
        <v>18</v>
      </c>
      <c r="N286" s="189" t="s">
        <v>42</v>
      </c>
      <c r="O286" s="68"/>
      <c r="P286" s="190">
        <f>O286*H286</f>
        <v>0</v>
      </c>
      <c r="Q286" s="190">
        <v>0.19663</v>
      </c>
      <c r="R286" s="190">
        <f>Q286*H286</f>
        <v>11.786002199999999</v>
      </c>
      <c r="S286" s="190">
        <v>0</v>
      </c>
      <c r="T286" s="190">
        <f>S286*H286</f>
        <v>0</v>
      </c>
      <c r="U286" s="191" t="s">
        <v>18</v>
      </c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2" t="s">
        <v>89</v>
      </c>
      <c r="AT286" s="192" t="s">
        <v>212</v>
      </c>
      <c r="AU286" s="192" t="s">
        <v>83</v>
      </c>
      <c r="AY286" s="21" t="s">
        <v>208</v>
      </c>
      <c r="BE286" s="193">
        <f>IF(N286="základní",J286,0)</f>
        <v>0</v>
      </c>
      <c r="BF286" s="193">
        <f>IF(N286="snížená",J286,0)</f>
        <v>0</v>
      </c>
      <c r="BG286" s="193">
        <f>IF(N286="zákl. přenesená",J286,0)</f>
        <v>0</v>
      </c>
      <c r="BH286" s="193">
        <f>IF(N286="sníž. přenesená",J286,0)</f>
        <v>0</v>
      </c>
      <c r="BI286" s="193">
        <f>IF(N286="nulová",J286,0)</f>
        <v>0</v>
      </c>
      <c r="BJ286" s="21" t="s">
        <v>76</v>
      </c>
      <c r="BK286" s="193">
        <f>ROUND(I286*H286,2)</f>
        <v>0</v>
      </c>
      <c r="BL286" s="21" t="s">
        <v>89</v>
      </c>
      <c r="BM286" s="192" t="s">
        <v>2910</v>
      </c>
    </row>
    <row r="287" spans="1:65" s="2" customFormat="1" ht="29.25">
      <c r="A287" s="38"/>
      <c r="B287" s="39"/>
      <c r="C287" s="40"/>
      <c r="D287" s="194" t="s">
        <v>217</v>
      </c>
      <c r="E287" s="40"/>
      <c r="F287" s="195" t="s">
        <v>2911</v>
      </c>
      <c r="G287" s="40"/>
      <c r="H287" s="40"/>
      <c r="I287" s="196"/>
      <c r="J287" s="40"/>
      <c r="K287" s="40"/>
      <c r="L287" s="43"/>
      <c r="M287" s="197"/>
      <c r="N287" s="198"/>
      <c r="O287" s="68"/>
      <c r="P287" s="68"/>
      <c r="Q287" s="68"/>
      <c r="R287" s="68"/>
      <c r="S287" s="68"/>
      <c r="T287" s="68"/>
      <c r="U287" s="69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21" t="s">
        <v>217</v>
      </c>
      <c r="AU287" s="21" t="s">
        <v>83</v>
      </c>
    </row>
    <row r="288" spans="1:65" s="2" customFormat="1" ht="11.25">
      <c r="A288" s="38"/>
      <c r="B288" s="39"/>
      <c r="C288" s="40"/>
      <c r="D288" s="199" t="s">
        <v>219</v>
      </c>
      <c r="E288" s="40"/>
      <c r="F288" s="200" t="s">
        <v>2912</v>
      </c>
      <c r="G288" s="40"/>
      <c r="H288" s="40"/>
      <c r="I288" s="196"/>
      <c r="J288" s="40"/>
      <c r="K288" s="40"/>
      <c r="L288" s="43"/>
      <c r="M288" s="197"/>
      <c r="N288" s="198"/>
      <c r="O288" s="68"/>
      <c r="P288" s="68"/>
      <c r="Q288" s="68"/>
      <c r="R288" s="68"/>
      <c r="S288" s="68"/>
      <c r="T288" s="68"/>
      <c r="U288" s="69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21" t="s">
        <v>219</v>
      </c>
      <c r="AU288" s="21" t="s">
        <v>83</v>
      </c>
    </row>
    <row r="289" spans="1:65" s="14" customFormat="1" ht="11.25">
      <c r="B289" s="211"/>
      <c r="C289" s="212"/>
      <c r="D289" s="194" t="s">
        <v>221</v>
      </c>
      <c r="E289" s="213" t="s">
        <v>18</v>
      </c>
      <c r="F289" s="214" t="s">
        <v>2716</v>
      </c>
      <c r="G289" s="212"/>
      <c r="H289" s="215">
        <v>59.94</v>
      </c>
      <c r="I289" s="216"/>
      <c r="J289" s="212"/>
      <c r="K289" s="212"/>
      <c r="L289" s="217"/>
      <c r="M289" s="218"/>
      <c r="N289" s="219"/>
      <c r="O289" s="219"/>
      <c r="P289" s="219"/>
      <c r="Q289" s="219"/>
      <c r="R289" s="219"/>
      <c r="S289" s="219"/>
      <c r="T289" s="219"/>
      <c r="U289" s="220"/>
      <c r="AT289" s="221" t="s">
        <v>221</v>
      </c>
      <c r="AU289" s="221" t="s">
        <v>83</v>
      </c>
      <c r="AV289" s="14" t="s">
        <v>80</v>
      </c>
      <c r="AW289" s="14" t="s">
        <v>33</v>
      </c>
      <c r="AX289" s="14" t="s">
        <v>76</v>
      </c>
      <c r="AY289" s="221" t="s">
        <v>208</v>
      </c>
    </row>
    <row r="290" spans="1:65" s="12" customFormat="1" ht="22.9" customHeight="1">
      <c r="B290" s="166"/>
      <c r="C290" s="167"/>
      <c r="D290" s="168" t="s">
        <v>70</v>
      </c>
      <c r="E290" s="180" t="s">
        <v>124</v>
      </c>
      <c r="F290" s="180" t="s">
        <v>2913</v>
      </c>
      <c r="G290" s="167"/>
      <c r="H290" s="167"/>
      <c r="I290" s="170"/>
      <c r="J290" s="181">
        <f>BK290</f>
        <v>0</v>
      </c>
      <c r="K290" s="167"/>
      <c r="L290" s="172"/>
      <c r="M290" s="173"/>
      <c r="N290" s="174"/>
      <c r="O290" s="174"/>
      <c r="P290" s="175">
        <f>P291</f>
        <v>0</v>
      </c>
      <c r="Q290" s="174"/>
      <c r="R290" s="175">
        <f>R291</f>
        <v>2.2750000000000003E-2</v>
      </c>
      <c r="S290" s="174"/>
      <c r="T290" s="175">
        <f>T291</f>
        <v>0</v>
      </c>
      <c r="U290" s="176"/>
      <c r="AR290" s="177" t="s">
        <v>76</v>
      </c>
      <c r="AT290" s="178" t="s">
        <v>70</v>
      </c>
      <c r="AU290" s="178" t="s">
        <v>76</v>
      </c>
      <c r="AY290" s="177" t="s">
        <v>208</v>
      </c>
      <c r="BK290" s="179">
        <f>BK291</f>
        <v>0</v>
      </c>
    </row>
    <row r="291" spans="1:65" s="12" customFormat="1" ht="20.85" customHeight="1">
      <c r="B291" s="166"/>
      <c r="C291" s="167"/>
      <c r="D291" s="168" t="s">
        <v>70</v>
      </c>
      <c r="E291" s="180" t="s">
        <v>1680</v>
      </c>
      <c r="F291" s="180" t="s">
        <v>2914</v>
      </c>
      <c r="G291" s="167"/>
      <c r="H291" s="167"/>
      <c r="I291" s="170"/>
      <c r="J291" s="181">
        <f>BK291</f>
        <v>0</v>
      </c>
      <c r="K291" s="167"/>
      <c r="L291" s="172"/>
      <c r="M291" s="173"/>
      <c r="N291" s="174"/>
      <c r="O291" s="174"/>
      <c r="P291" s="175">
        <f>SUM(P292:P308)</f>
        <v>0</v>
      </c>
      <c r="Q291" s="174"/>
      <c r="R291" s="175">
        <f>SUM(R292:R308)</f>
        <v>2.2750000000000003E-2</v>
      </c>
      <c r="S291" s="174"/>
      <c r="T291" s="175">
        <f>SUM(T292:T308)</f>
        <v>0</v>
      </c>
      <c r="U291" s="176"/>
      <c r="AR291" s="177" t="s">
        <v>76</v>
      </c>
      <c r="AT291" s="178" t="s">
        <v>70</v>
      </c>
      <c r="AU291" s="178" t="s">
        <v>80</v>
      </c>
      <c r="AY291" s="177" t="s">
        <v>208</v>
      </c>
      <c r="BK291" s="179">
        <f>SUM(BK292:BK308)</f>
        <v>0</v>
      </c>
    </row>
    <row r="292" spans="1:65" s="2" customFormat="1" ht="24.2" customHeight="1">
      <c r="A292" s="38"/>
      <c r="B292" s="39"/>
      <c r="C292" s="182" t="s">
        <v>435</v>
      </c>
      <c r="D292" s="182" t="s">
        <v>212</v>
      </c>
      <c r="E292" s="183" t="s">
        <v>2915</v>
      </c>
      <c r="F292" s="184" t="s">
        <v>2916</v>
      </c>
      <c r="G292" s="185" t="s">
        <v>331</v>
      </c>
      <c r="H292" s="186">
        <v>15</v>
      </c>
      <c r="I292" s="187"/>
      <c r="J292" s="186">
        <f>ROUND(I292*H292,2)</f>
        <v>0</v>
      </c>
      <c r="K292" s="184" t="s">
        <v>215</v>
      </c>
      <c r="L292" s="43"/>
      <c r="M292" s="188" t="s">
        <v>18</v>
      </c>
      <c r="N292" s="189" t="s">
        <v>42</v>
      </c>
      <c r="O292" s="68"/>
      <c r="P292" s="190">
        <f>O292*H292</f>
        <v>0</v>
      </c>
      <c r="Q292" s="190">
        <v>1.0000000000000001E-5</v>
      </c>
      <c r="R292" s="190">
        <f>Q292*H292</f>
        <v>1.5000000000000001E-4</v>
      </c>
      <c r="S292" s="190">
        <v>0</v>
      </c>
      <c r="T292" s="190">
        <f>S292*H292</f>
        <v>0</v>
      </c>
      <c r="U292" s="191" t="s">
        <v>18</v>
      </c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2" t="s">
        <v>89</v>
      </c>
      <c r="AT292" s="192" t="s">
        <v>212</v>
      </c>
      <c r="AU292" s="192" t="s">
        <v>83</v>
      </c>
      <c r="AY292" s="21" t="s">
        <v>208</v>
      </c>
      <c r="BE292" s="193">
        <f>IF(N292="základní",J292,0)</f>
        <v>0</v>
      </c>
      <c r="BF292" s="193">
        <f>IF(N292="snížená",J292,0)</f>
        <v>0</v>
      </c>
      <c r="BG292" s="193">
        <f>IF(N292="zákl. přenesená",J292,0)</f>
        <v>0</v>
      </c>
      <c r="BH292" s="193">
        <f>IF(N292="sníž. přenesená",J292,0)</f>
        <v>0</v>
      </c>
      <c r="BI292" s="193">
        <f>IF(N292="nulová",J292,0)</f>
        <v>0</v>
      </c>
      <c r="BJ292" s="21" t="s">
        <v>76</v>
      </c>
      <c r="BK292" s="193">
        <f>ROUND(I292*H292,2)</f>
        <v>0</v>
      </c>
      <c r="BL292" s="21" t="s">
        <v>89</v>
      </c>
      <c r="BM292" s="192" t="s">
        <v>2917</v>
      </c>
    </row>
    <row r="293" spans="1:65" s="2" customFormat="1" ht="19.5">
      <c r="A293" s="38"/>
      <c r="B293" s="39"/>
      <c r="C293" s="40"/>
      <c r="D293" s="194" t="s">
        <v>217</v>
      </c>
      <c r="E293" s="40"/>
      <c r="F293" s="195" t="s">
        <v>2918</v>
      </c>
      <c r="G293" s="40"/>
      <c r="H293" s="40"/>
      <c r="I293" s="196"/>
      <c r="J293" s="40"/>
      <c r="K293" s="40"/>
      <c r="L293" s="43"/>
      <c r="M293" s="197"/>
      <c r="N293" s="198"/>
      <c r="O293" s="68"/>
      <c r="P293" s="68"/>
      <c r="Q293" s="68"/>
      <c r="R293" s="68"/>
      <c r="S293" s="68"/>
      <c r="T293" s="68"/>
      <c r="U293" s="69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21" t="s">
        <v>217</v>
      </c>
      <c r="AU293" s="21" t="s">
        <v>83</v>
      </c>
    </row>
    <row r="294" spans="1:65" s="2" customFormat="1" ht="11.25">
      <c r="A294" s="38"/>
      <c r="B294" s="39"/>
      <c r="C294" s="40"/>
      <c r="D294" s="199" t="s">
        <v>219</v>
      </c>
      <c r="E294" s="40"/>
      <c r="F294" s="200" t="s">
        <v>2919</v>
      </c>
      <c r="G294" s="40"/>
      <c r="H294" s="40"/>
      <c r="I294" s="196"/>
      <c r="J294" s="40"/>
      <c r="K294" s="40"/>
      <c r="L294" s="43"/>
      <c r="M294" s="197"/>
      <c r="N294" s="198"/>
      <c r="O294" s="68"/>
      <c r="P294" s="68"/>
      <c r="Q294" s="68"/>
      <c r="R294" s="68"/>
      <c r="S294" s="68"/>
      <c r="T294" s="68"/>
      <c r="U294" s="69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21" t="s">
        <v>219</v>
      </c>
      <c r="AU294" s="21" t="s">
        <v>83</v>
      </c>
    </row>
    <row r="295" spans="1:65" s="13" customFormat="1" ht="11.25">
      <c r="B295" s="201"/>
      <c r="C295" s="202"/>
      <c r="D295" s="194" t="s">
        <v>221</v>
      </c>
      <c r="E295" s="203" t="s">
        <v>18</v>
      </c>
      <c r="F295" s="204" t="s">
        <v>2920</v>
      </c>
      <c r="G295" s="202"/>
      <c r="H295" s="203" t="s">
        <v>18</v>
      </c>
      <c r="I295" s="205"/>
      <c r="J295" s="202"/>
      <c r="K295" s="202"/>
      <c r="L295" s="206"/>
      <c r="M295" s="207"/>
      <c r="N295" s="208"/>
      <c r="O295" s="208"/>
      <c r="P295" s="208"/>
      <c r="Q295" s="208"/>
      <c r="R295" s="208"/>
      <c r="S295" s="208"/>
      <c r="T295" s="208"/>
      <c r="U295" s="209"/>
      <c r="AT295" s="210" t="s">
        <v>221</v>
      </c>
      <c r="AU295" s="210" t="s">
        <v>83</v>
      </c>
      <c r="AV295" s="13" t="s">
        <v>76</v>
      </c>
      <c r="AW295" s="13" t="s">
        <v>33</v>
      </c>
      <c r="AX295" s="13" t="s">
        <v>71</v>
      </c>
      <c r="AY295" s="210" t="s">
        <v>208</v>
      </c>
    </row>
    <row r="296" spans="1:65" s="14" customFormat="1" ht="11.25">
      <c r="B296" s="211"/>
      <c r="C296" s="212"/>
      <c r="D296" s="194" t="s">
        <v>221</v>
      </c>
      <c r="E296" s="213" t="s">
        <v>18</v>
      </c>
      <c r="F296" s="214" t="s">
        <v>2921</v>
      </c>
      <c r="G296" s="212"/>
      <c r="H296" s="215">
        <v>15</v>
      </c>
      <c r="I296" s="216"/>
      <c r="J296" s="212"/>
      <c r="K296" s="212"/>
      <c r="L296" s="217"/>
      <c r="M296" s="218"/>
      <c r="N296" s="219"/>
      <c r="O296" s="219"/>
      <c r="P296" s="219"/>
      <c r="Q296" s="219"/>
      <c r="R296" s="219"/>
      <c r="S296" s="219"/>
      <c r="T296" s="219"/>
      <c r="U296" s="220"/>
      <c r="AT296" s="221" t="s">
        <v>221</v>
      </c>
      <c r="AU296" s="221" t="s">
        <v>83</v>
      </c>
      <c r="AV296" s="14" t="s">
        <v>80</v>
      </c>
      <c r="AW296" s="14" t="s">
        <v>33</v>
      </c>
      <c r="AX296" s="14" t="s">
        <v>76</v>
      </c>
      <c r="AY296" s="221" t="s">
        <v>208</v>
      </c>
    </row>
    <row r="297" spans="1:65" s="2" customFormat="1" ht="16.5" customHeight="1">
      <c r="A297" s="38"/>
      <c r="B297" s="39"/>
      <c r="C297" s="249" t="s">
        <v>443</v>
      </c>
      <c r="D297" s="249" t="s">
        <v>1397</v>
      </c>
      <c r="E297" s="250" t="s">
        <v>2922</v>
      </c>
      <c r="F297" s="251" t="s">
        <v>2923</v>
      </c>
      <c r="G297" s="252" t="s">
        <v>331</v>
      </c>
      <c r="H297" s="253">
        <v>15</v>
      </c>
      <c r="I297" s="254"/>
      <c r="J297" s="253">
        <f>ROUND(I297*H297,2)</f>
        <v>0</v>
      </c>
      <c r="K297" s="251" t="s">
        <v>215</v>
      </c>
      <c r="L297" s="255"/>
      <c r="M297" s="256" t="s">
        <v>18</v>
      </c>
      <c r="N297" s="257" t="s">
        <v>42</v>
      </c>
      <c r="O297" s="68"/>
      <c r="P297" s="190">
        <f>O297*H297</f>
        <v>0</v>
      </c>
      <c r="Q297" s="190">
        <v>1.4E-3</v>
      </c>
      <c r="R297" s="190">
        <f>Q297*H297</f>
        <v>2.1000000000000001E-2</v>
      </c>
      <c r="S297" s="190">
        <v>0</v>
      </c>
      <c r="T297" s="190">
        <f>S297*H297</f>
        <v>0</v>
      </c>
      <c r="U297" s="191" t="s">
        <v>18</v>
      </c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2" t="s">
        <v>124</v>
      </c>
      <c r="AT297" s="192" t="s">
        <v>1397</v>
      </c>
      <c r="AU297" s="192" t="s">
        <v>83</v>
      </c>
      <c r="AY297" s="21" t="s">
        <v>208</v>
      </c>
      <c r="BE297" s="193">
        <f>IF(N297="základní",J297,0)</f>
        <v>0</v>
      </c>
      <c r="BF297" s="193">
        <f>IF(N297="snížená",J297,0)</f>
        <v>0</v>
      </c>
      <c r="BG297" s="193">
        <f>IF(N297="zákl. přenesená",J297,0)</f>
        <v>0</v>
      </c>
      <c r="BH297" s="193">
        <f>IF(N297="sníž. přenesená",J297,0)</f>
        <v>0</v>
      </c>
      <c r="BI297" s="193">
        <f>IF(N297="nulová",J297,0)</f>
        <v>0</v>
      </c>
      <c r="BJ297" s="21" t="s">
        <v>76</v>
      </c>
      <c r="BK297" s="193">
        <f>ROUND(I297*H297,2)</f>
        <v>0</v>
      </c>
      <c r="BL297" s="21" t="s">
        <v>89</v>
      </c>
      <c r="BM297" s="192" t="s">
        <v>2924</v>
      </c>
    </row>
    <row r="298" spans="1:65" s="2" customFormat="1" ht="11.25">
      <c r="A298" s="38"/>
      <c r="B298" s="39"/>
      <c r="C298" s="40"/>
      <c r="D298" s="194" t="s">
        <v>217</v>
      </c>
      <c r="E298" s="40"/>
      <c r="F298" s="195" t="s">
        <v>2923</v>
      </c>
      <c r="G298" s="40"/>
      <c r="H298" s="40"/>
      <c r="I298" s="196"/>
      <c r="J298" s="40"/>
      <c r="K298" s="40"/>
      <c r="L298" s="43"/>
      <c r="M298" s="197"/>
      <c r="N298" s="198"/>
      <c r="O298" s="68"/>
      <c r="P298" s="68"/>
      <c r="Q298" s="68"/>
      <c r="R298" s="68"/>
      <c r="S298" s="68"/>
      <c r="T298" s="68"/>
      <c r="U298" s="69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21" t="s">
        <v>217</v>
      </c>
      <c r="AU298" s="21" t="s">
        <v>83</v>
      </c>
    </row>
    <row r="299" spans="1:65" s="14" customFormat="1" ht="11.25">
      <c r="B299" s="211"/>
      <c r="C299" s="212"/>
      <c r="D299" s="194" t="s">
        <v>221</v>
      </c>
      <c r="E299" s="213" t="s">
        <v>18</v>
      </c>
      <c r="F299" s="214" t="s">
        <v>2921</v>
      </c>
      <c r="G299" s="212"/>
      <c r="H299" s="215">
        <v>15</v>
      </c>
      <c r="I299" s="216"/>
      <c r="J299" s="212"/>
      <c r="K299" s="212"/>
      <c r="L299" s="217"/>
      <c r="M299" s="218"/>
      <c r="N299" s="219"/>
      <c r="O299" s="219"/>
      <c r="P299" s="219"/>
      <c r="Q299" s="219"/>
      <c r="R299" s="219"/>
      <c r="S299" s="219"/>
      <c r="T299" s="219"/>
      <c r="U299" s="220"/>
      <c r="AT299" s="221" t="s">
        <v>221</v>
      </c>
      <c r="AU299" s="221" t="s">
        <v>83</v>
      </c>
      <c r="AV299" s="14" t="s">
        <v>80</v>
      </c>
      <c r="AW299" s="14" t="s">
        <v>33</v>
      </c>
      <c r="AX299" s="14" t="s">
        <v>76</v>
      </c>
      <c r="AY299" s="221" t="s">
        <v>208</v>
      </c>
    </row>
    <row r="300" spans="1:65" s="2" customFormat="1" ht="33" customHeight="1">
      <c r="A300" s="38"/>
      <c r="B300" s="39"/>
      <c r="C300" s="182" t="s">
        <v>452</v>
      </c>
      <c r="D300" s="182" t="s">
        <v>212</v>
      </c>
      <c r="E300" s="183" t="s">
        <v>2925</v>
      </c>
      <c r="F300" s="184" t="s">
        <v>2926</v>
      </c>
      <c r="G300" s="185" t="s">
        <v>402</v>
      </c>
      <c r="H300" s="186">
        <v>4</v>
      </c>
      <c r="I300" s="187"/>
      <c r="J300" s="186">
        <f>ROUND(I300*H300,2)</f>
        <v>0</v>
      </c>
      <c r="K300" s="184" t="s">
        <v>215</v>
      </c>
      <c r="L300" s="43"/>
      <c r="M300" s="188" t="s">
        <v>18</v>
      </c>
      <c r="N300" s="189" t="s">
        <v>42</v>
      </c>
      <c r="O300" s="68"/>
      <c r="P300" s="190">
        <f>O300*H300</f>
        <v>0</v>
      </c>
      <c r="Q300" s="190">
        <v>0</v>
      </c>
      <c r="R300" s="190">
        <f>Q300*H300</f>
        <v>0</v>
      </c>
      <c r="S300" s="190">
        <v>0</v>
      </c>
      <c r="T300" s="190">
        <f>S300*H300</f>
        <v>0</v>
      </c>
      <c r="U300" s="191" t="s">
        <v>18</v>
      </c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2" t="s">
        <v>89</v>
      </c>
      <c r="AT300" s="192" t="s">
        <v>212</v>
      </c>
      <c r="AU300" s="192" t="s">
        <v>83</v>
      </c>
      <c r="AY300" s="21" t="s">
        <v>208</v>
      </c>
      <c r="BE300" s="193">
        <f>IF(N300="základní",J300,0)</f>
        <v>0</v>
      </c>
      <c r="BF300" s="193">
        <f>IF(N300="snížená",J300,0)</f>
        <v>0</v>
      </c>
      <c r="BG300" s="193">
        <f>IF(N300="zákl. přenesená",J300,0)</f>
        <v>0</v>
      </c>
      <c r="BH300" s="193">
        <f>IF(N300="sníž. přenesená",J300,0)</f>
        <v>0</v>
      </c>
      <c r="BI300" s="193">
        <f>IF(N300="nulová",J300,0)</f>
        <v>0</v>
      </c>
      <c r="BJ300" s="21" t="s">
        <v>76</v>
      </c>
      <c r="BK300" s="193">
        <f>ROUND(I300*H300,2)</f>
        <v>0</v>
      </c>
      <c r="BL300" s="21" t="s">
        <v>89</v>
      </c>
      <c r="BM300" s="192" t="s">
        <v>2927</v>
      </c>
    </row>
    <row r="301" spans="1:65" s="2" customFormat="1" ht="19.5">
      <c r="A301" s="38"/>
      <c r="B301" s="39"/>
      <c r="C301" s="40"/>
      <c r="D301" s="194" t="s">
        <v>217</v>
      </c>
      <c r="E301" s="40"/>
      <c r="F301" s="195" t="s">
        <v>2928</v>
      </c>
      <c r="G301" s="40"/>
      <c r="H301" s="40"/>
      <c r="I301" s="196"/>
      <c r="J301" s="40"/>
      <c r="K301" s="40"/>
      <c r="L301" s="43"/>
      <c r="M301" s="197"/>
      <c r="N301" s="198"/>
      <c r="O301" s="68"/>
      <c r="P301" s="68"/>
      <c r="Q301" s="68"/>
      <c r="R301" s="68"/>
      <c r="S301" s="68"/>
      <c r="T301" s="68"/>
      <c r="U301" s="69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21" t="s">
        <v>217</v>
      </c>
      <c r="AU301" s="21" t="s">
        <v>83</v>
      </c>
    </row>
    <row r="302" spans="1:65" s="2" customFormat="1" ht="11.25">
      <c r="A302" s="38"/>
      <c r="B302" s="39"/>
      <c r="C302" s="40"/>
      <c r="D302" s="199" t="s">
        <v>219</v>
      </c>
      <c r="E302" s="40"/>
      <c r="F302" s="200" t="s">
        <v>2929</v>
      </c>
      <c r="G302" s="40"/>
      <c r="H302" s="40"/>
      <c r="I302" s="196"/>
      <c r="J302" s="40"/>
      <c r="K302" s="40"/>
      <c r="L302" s="43"/>
      <c r="M302" s="197"/>
      <c r="N302" s="198"/>
      <c r="O302" s="68"/>
      <c r="P302" s="68"/>
      <c r="Q302" s="68"/>
      <c r="R302" s="68"/>
      <c r="S302" s="68"/>
      <c r="T302" s="68"/>
      <c r="U302" s="69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21" t="s">
        <v>219</v>
      </c>
      <c r="AU302" s="21" t="s">
        <v>83</v>
      </c>
    </row>
    <row r="303" spans="1:65" s="2" customFormat="1" ht="16.5" customHeight="1">
      <c r="A303" s="38"/>
      <c r="B303" s="39"/>
      <c r="C303" s="249" t="s">
        <v>459</v>
      </c>
      <c r="D303" s="249" t="s">
        <v>1397</v>
      </c>
      <c r="E303" s="250" t="s">
        <v>2930</v>
      </c>
      <c r="F303" s="251" t="s">
        <v>2931</v>
      </c>
      <c r="G303" s="252" t="s">
        <v>402</v>
      </c>
      <c r="H303" s="253">
        <v>4</v>
      </c>
      <c r="I303" s="254"/>
      <c r="J303" s="253">
        <f>ROUND(I303*H303,2)</f>
        <v>0</v>
      </c>
      <c r="K303" s="251" t="s">
        <v>215</v>
      </c>
      <c r="L303" s="255"/>
      <c r="M303" s="256" t="s">
        <v>18</v>
      </c>
      <c r="N303" s="257" t="s">
        <v>42</v>
      </c>
      <c r="O303" s="68"/>
      <c r="P303" s="190">
        <f>O303*H303</f>
        <v>0</v>
      </c>
      <c r="Q303" s="190">
        <v>4.0000000000000002E-4</v>
      </c>
      <c r="R303" s="190">
        <f>Q303*H303</f>
        <v>1.6000000000000001E-3</v>
      </c>
      <c r="S303" s="190">
        <v>0</v>
      </c>
      <c r="T303" s="190">
        <f>S303*H303</f>
        <v>0</v>
      </c>
      <c r="U303" s="191" t="s">
        <v>18</v>
      </c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92" t="s">
        <v>124</v>
      </c>
      <c r="AT303" s="192" t="s">
        <v>1397</v>
      </c>
      <c r="AU303" s="192" t="s">
        <v>83</v>
      </c>
      <c r="AY303" s="21" t="s">
        <v>208</v>
      </c>
      <c r="BE303" s="193">
        <f>IF(N303="základní",J303,0)</f>
        <v>0</v>
      </c>
      <c r="BF303" s="193">
        <f>IF(N303="snížená",J303,0)</f>
        <v>0</v>
      </c>
      <c r="BG303" s="193">
        <f>IF(N303="zákl. přenesená",J303,0)</f>
        <v>0</v>
      </c>
      <c r="BH303" s="193">
        <f>IF(N303="sníž. přenesená",J303,0)</f>
        <v>0</v>
      </c>
      <c r="BI303" s="193">
        <f>IF(N303="nulová",J303,0)</f>
        <v>0</v>
      </c>
      <c r="BJ303" s="21" t="s">
        <v>76</v>
      </c>
      <c r="BK303" s="193">
        <f>ROUND(I303*H303,2)</f>
        <v>0</v>
      </c>
      <c r="BL303" s="21" t="s">
        <v>89</v>
      </c>
      <c r="BM303" s="192" t="s">
        <v>2932</v>
      </c>
    </row>
    <row r="304" spans="1:65" s="2" customFormat="1" ht="11.25">
      <c r="A304" s="38"/>
      <c r="B304" s="39"/>
      <c r="C304" s="40"/>
      <c r="D304" s="194" t="s">
        <v>217</v>
      </c>
      <c r="E304" s="40"/>
      <c r="F304" s="195" t="s">
        <v>2931</v>
      </c>
      <c r="G304" s="40"/>
      <c r="H304" s="40"/>
      <c r="I304" s="196"/>
      <c r="J304" s="40"/>
      <c r="K304" s="40"/>
      <c r="L304" s="43"/>
      <c r="M304" s="197"/>
      <c r="N304" s="198"/>
      <c r="O304" s="68"/>
      <c r="P304" s="68"/>
      <c r="Q304" s="68"/>
      <c r="R304" s="68"/>
      <c r="S304" s="68"/>
      <c r="T304" s="68"/>
      <c r="U304" s="69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21" t="s">
        <v>217</v>
      </c>
      <c r="AU304" s="21" t="s">
        <v>83</v>
      </c>
    </row>
    <row r="305" spans="1:65" s="2" customFormat="1" ht="24.2" customHeight="1">
      <c r="A305" s="38"/>
      <c r="B305" s="39"/>
      <c r="C305" s="182" t="s">
        <v>465</v>
      </c>
      <c r="D305" s="182" t="s">
        <v>212</v>
      </c>
      <c r="E305" s="183" t="s">
        <v>2933</v>
      </c>
      <c r="F305" s="184" t="s">
        <v>2934</v>
      </c>
      <c r="G305" s="185" t="s">
        <v>2935</v>
      </c>
      <c r="H305" s="186">
        <v>1</v>
      </c>
      <c r="I305" s="187"/>
      <c r="J305" s="186">
        <f>ROUND(I305*H305,2)</f>
        <v>0</v>
      </c>
      <c r="K305" s="184" t="s">
        <v>18</v>
      </c>
      <c r="L305" s="43"/>
      <c r="M305" s="188" t="s">
        <v>18</v>
      </c>
      <c r="N305" s="189" t="s">
        <v>42</v>
      </c>
      <c r="O305" s="68"/>
      <c r="P305" s="190">
        <f>O305*H305</f>
        <v>0</v>
      </c>
      <c r="Q305" s="190">
        <v>0</v>
      </c>
      <c r="R305" s="190">
        <f>Q305*H305</f>
        <v>0</v>
      </c>
      <c r="S305" s="190">
        <v>0</v>
      </c>
      <c r="T305" s="190">
        <f>S305*H305</f>
        <v>0</v>
      </c>
      <c r="U305" s="191" t="s">
        <v>18</v>
      </c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2" t="s">
        <v>89</v>
      </c>
      <c r="AT305" s="192" t="s">
        <v>212</v>
      </c>
      <c r="AU305" s="192" t="s">
        <v>83</v>
      </c>
      <c r="AY305" s="21" t="s">
        <v>208</v>
      </c>
      <c r="BE305" s="193">
        <f>IF(N305="základní",J305,0)</f>
        <v>0</v>
      </c>
      <c r="BF305" s="193">
        <f>IF(N305="snížená",J305,0)</f>
        <v>0</v>
      </c>
      <c r="BG305" s="193">
        <f>IF(N305="zákl. přenesená",J305,0)</f>
        <v>0</v>
      </c>
      <c r="BH305" s="193">
        <f>IF(N305="sníž. přenesená",J305,0)</f>
        <v>0</v>
      </c>
      <c r="BI305" s="193">
        <f>IF(N305="nulová",J305,0)</f>
        <v>0</v>
      </c>
      <c r="BJ305" s="21" t="s">
        <v>76</v>
      </c>
      <c r="BK305" s="193">
        <f>ROUND(I305*H305,2)</f>
        <v>0</v>
      </c>
      <c r="BL305" s="21" t="s">
        <v>89</v>
      </c>
      <c r="BM305" s="192" t="s">
        <v>2936</v>
      </c>
    </row>
    <row r="306" spans="1:65" s="2" customFormat="1" ht="11.25">
      <c r="A306" s="38"/>
      <c r="B306" s="39"/>
      <c r="C306" s="40"/>
      <c r="D306" s="194" t="s">
        <v>217</v>
      </c>
      <c r="E306" s="40"/>
      <c r="F306" s="195" t="s">
        <v>2934</v>
      </c>
      <c r="G306" s="40"/>
      <c r="H306" s="40"/>
      <c r="I306" s="196"/>
      <c r="J306" s="40"/>
      <c r="K306" s="40"/>
      <c r="L306" s="43"/>
      <c r="M306" s="197"/>
      <c r="N306" s="198"/>
      <c r="O306" s="68"/>
      <c r="P306" s="68"/>
      <c r="Q306" s="68"/>
      <c r="R306" s="68"/>
      <c r="S306" s="68"/>
      <c r="T306" s="68"/>
      <c r="U306" s="69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21" t="s">
        <v>217</v>
      </c>
      <c r="AU306" s="21" t="s">
        <v>83</v>
      </c>
    </row>
    <row r="307" spans="1:65" s="2" customFormat="1" ht="19.5">
      <c r="A307" s="38"/>
      <c r="B307" s="39"/>
      <c r="C307" s="40"/>
      <c r="D307" s="194" t="s">
        <v>703</v>
      </c>
      <c r="E307" s="40"/>
      <c r="F307" s="244" t="s">
        <v>2937</v>
      </c>
      <c r="G307" s="40"/>
      <c r="H307" s="40"/>
      <c r="I307" s="196"/>
      <c r="J307" s="40"/>
      <c r="K307" s="40"/>
      <c r="L307" s="43"/>
      <c r="M307" s="197"/>
      <c r="N307" s="198"/>
      <c r="O307" s="68"/>
      <c r="P307" s="68"/>
      <c r="Q307" s="68"/>
      <c r="R307" s="68"/>
      <c r="S307" s="68"/>
      <c r="T307" s="68"/>
      <c r="U307" s="69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21" t="s">
        <v>703</v>
      </c>
      <c r="AU307" s="21" t="s">
        <v>83</v>
      </c>
    </row>
    <row r="308" spans="1:65" s="14" customFormat="1" ht="11.25">
      <c r="B308" s="211"/>
      <c r="C308" s="212"/>
      <c r="D308" s="194" t="s">
        <v>221</v>
      </c>
      <c r="E308" s="213" t="s">
        <v>18</v>
      </c>
      <c r="F308" s="214" t="s">
        <v>76</v>
      </c>
      <c r="G308" s="212"/>
      <c r="H308" s="215">
        <v>1</v>
      </c>
      <c r="I308" s="216"/>
      <c r="J308" s="212"/>
      <c r="K308" s="212"/>
      <c r="L308" s="217"/>
      <c r="M308" s="218"/>
      <c r="N308" s="219"/>
      <c r="O308" s="219"/>
      <c r="P308" s="219"/>
      <c r="Q308" s="219"/>
      <c r="R308" s="219"/>
      <c r="S308" s="219"/>
      <c r="T308" s="219"/>
      <c r="U308" s="220"/>
      <c r="AT308" s="221" t="s">
        <v>221</v>
      </c>
      <c r="AU308" s="221" t="s">
        <v>83</v>
      </c>
      <c r="AV308" s="14" t="s">
        <v>80</v>
      </c>
      <c r="AW308" s="14" t="s">
        <v>33</v>
      </c>
      <c r="AX308" s="14" t="s">
        <v>76</v>
      </c>
      <c r="AY308" s="221" t="s">
        <v>208</v>
      </c>
    </row>
    <row r="309" spans="1:65" s="12" customFormat="1" ht="22.9" customHeight="1">
      <c r="B309" s="166"/>
      <c r="C309" s="167"/>
      <c r="D309" s="168" t="s">
        <v>70</v>
      </c>
      <c r="E309" s="180" t="s">
        <v>248</v>
      </c>
      <c r="F309" s="180" t="s">
        <v>1578</v>
      </c>
      <c r="G309" s="167"/>
      <c r="H309" s="167"/>
      <c r="I309" s="170"/>
      <c r="J309" s="181">
        <f>BK309</f>
        <v>0</v>
      </c>
      <c r="K309" s="167"/>
      <c r="L309" s="172"/>
      <c r="M309" s="173"/>
      <c r="N309" s="174"/>
      <c r="O309" s="174"/>
      <c r="P309" s="175">
        <f>P310+P348+P369+P382+P387+P431</f>
        <v>0</v>
      </c>
      <c r="Q309" s="174"/>
      <c r="R309" s="175">
        <f>R310+R348+R369+R382+R387+R431</f>
        <v>23.394499199999998</v>
      </c>
      <c r="S309" s="174"/>
      <c r="T309" s="175">
        <f>T310+T348+T369+T382+T387+T431</f>
        <v>24.20224</v>
      </c>
      <c r="U309" s="176"/>
      <c r="AR309" s="177" t="s">
        <v>76</v>
      </c>
      <c r="AT309" s="178" t="s">
        <v>70</v>
      </c>
      <c r="AU309" s="178" t="s">
        <v>76</v>
      </c>
      <c r="AY309" s="177" t="s">
        <v>208</v>
      </c>
      <c r="BK309" s="179">
        <f>BK310+BK348+BK369+BK382+BK387+BK431</f>
        <v>0</v>
      </c>
    </row>
    <row r="310" spans="1:65" s="12" customFormat="1" ht="20.85" customHeight="1">
      <c r="B310" s="166"/>
      <c r="C310" s="167"/>
      <c r="D310" s="168" t="s">
        <v>70</v>
      </c>
      <c r="E310" s="180" t="s">
        <v>1702</v>
      </c>
      <c r="F310" s="180" t="s">
        <v>2938</v>
      </c>
      <c r="G310" s="167"/>
      <c r="H310" s="167"/>
      <c r="I310" s="170"/>
      <c r="J310" s="181">
        <f>BK310</f>
        <v>0</v>
      </c>
      <c r="K310" s="167"/>
      <c r="L310" s="172"/>
      <c r="M310" s="173"/>
      <c r="N310" s="174"/>
      <c r="O310" s="174"/>
      <c r="P310" s="175">
        <f>SUM(P311:P347)</f>
        <v>0</v>
      </c>
      <c r="Q310" s="174"/>
      <c r="R310" s="175">
        <f>SUM(R311:R347)</f>
        <v>11.052236799999999</v>
      </c>
      <c r="S310" s="174"/>
      <c r="T310" s="175">
        <f>SUM(T311:T347)</f>
        <v>0</v>
      </c>
      <c r="U310" s="176"/>
      <c r="AR310" s="177" t="s">
        <v>76</v>
      </c>
      <c r="AT310" s="178" t="s">
        <v>70</v>
      </c>
      <c r="AU310" s="178" t="s">
        <v>80</v>
      </c>
      <c r="AY310" s="177" t="s">
        <v>208</v>
      </c>
      <c r="BK310" s="179">
        <f>SUM(BK311:BK347)</f>
        <v>0</v>
      </c>
    </row>
    <row r="311" spans="1:65" s="2" customFormat="1" ht="33" customHeight="1">
      <c r="A311" s="38"/>
      <c r="B311" s="39"/>
      <c r="C311" s="182" t="s">
        <v>529</v>
      </c>
      <c r="D311" s="182" t="s">
        <v>212</v>
      </c>
      <c r="E311" s="183" t="s">
        <v>2939</v>
      </c>
      <c r="F311" s="184" t="s">
        <v>2940</v>
      </c>
      <c r="G311" s="185" t="s">
        <v>331</v>
      </c>
      <c r="H311" s="186">
        <v>59.94</v>
      </c>
      <c r="I311" s="187"/>
      <c r="J311" s="186">
        <f>ROUND(I311*H311,2)</f>
        <v>0</v>
      </c>
      <c r="K311" s="184" t="s">
        <v>215</v>
      </c>
      <c r="L311" s="43"/>
      <c r="M311" s="188" t="s">
        <v>18</v>
      </c>
      <c r="N311" s="189" t="s">
        <v>42</v>
      </c>
      <c r="O311" s="68"/>
      <c r="P311" s="190">
        <f>O311*H311</f>
        <v>0</v>
      </c>
      <c r="Q311" s="190">
        <v>0.14041999999999999</v>
      </c>
      <c r="R311" s="190">
        <f>Q311*H311</f>
        <v>8.4167747999999989</v>
      </c>
      <c r="S311" s="190">
        <v>0</v>
      </c>
      <c r="T311" s="190">
        <f>S311*H311</f>
        <v>0</v>
      </c>
      <c r="U311" s="191" t="s">
        <v>18</v>
      </c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92" t="s">
        <v>89</v>
      </c>
      <c r="AT311" s="192" t="s">
        <v>212</v>
      </c>
      <c r="AU311" s="192" t="s">
        <v>83</v>
      </c>
      <c r="AY311" s="21" t="s">
        <v>208</v>
      </c>
      <c r="BE311" s="193">
        <f>IF(N311="základní",J311,0)</f>
        <v>0</v>
      </c>
      <c r="BF311" s="193">
        <f>IF(N311="snížená",J311,0)</f>
        <v>0</v>
      </c>
      <c r="BG311" s="193">
        <f>IF(N311="zákl. přenesená",J311,0)</f>
        <v>0</v>
      </c>
      <c r="BH311" s="193">
        <f>IF(N311="sníž. přenesená",J311,0)</f>
        <v>0</v>
      </c>
      <c r="BI311" s="193">
        <f>IF(N311="nulová",J311,0)</f>
        <v>0</v>
      </c>
      <c r="BJ311" s="21" t="s">
        <v>76</v>
      </c>
      <c r="BK311" s="193">
        <f>ROUND(I311*H311,2)</f>
        <v>0</v>
      </c>
      <c r="BL311" s="21" t="s">
        <v>89</v>
      </c>
      <c r="BM311" s="192" t="s">
        <v>2941</v>
      </c>
    </row>
    <row r="312" spans="1:65" s="2" customFormat="1" ht="29.25">
      <c r="A312" s="38"/>
      <c r="B312" s="39"/>
      <c r="C312" s="40"/>
      <c r="D312" s="194" t="s">
        <v>217</v>
      </c>
      <c r="E312" s="40"/>
      <c r="F312" s="195" t="s">
        <v>2942</v>
      </c>
      <c r="G312" s="40"/>
      <c r="H312" s="40"/>
      <c r="I312" s="196"/>
      <c r="J312" s="40"/>
      <c r="K312" s="40"/>
      <c r="L312" s="43"/>
      <c r="M312" s="197"/>
      <c r="N312" s="198"/>
      <c r="O312" s="68"/>
      <c r="P312" s="68"/>
      <c r="Q312" s="68"/>
      <c r="R312" s="68"/>
      <c r="S312" s="68"/>
      <c r="T312" s="68"/>
      <c r="U312" s="69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21" t="s">
        <v>217</v>
      </c>
      <c r="AU312" s="21" t="s">
        <v>83</v>
      </c>
    </row>
    <row r="313" spans="1:65" s="2" customFormat="1" ht="11.25">
      <c r="A313" s="38"/>
      <c r="B313" s="39"/>
      <c r="C313" s="40"/>
      <c r="D313" s="199" t="s">
        <v>219</v>
      </c>
      <c r="E313" s="40"/>
      <c r="F313" s="200" t="s">
        <v>2943</v>
      </c>
      <c r="G313" s="40"/>
      <c r="H313" s="40"/>
      <c r="I313" s="196"/>
      <c r="J313" s="40"/>
      <c r="K313" s="40"/>
      <c r="L313" s="43"/>
      <c r="M313" s="197"/>
      <c r="N313" s="198"/>
      <c r="O313" s="68"/>
      <c r="P313" s="68"/>
      <c r="Q313" s="68"/>
      <c r="R313" s="68"/>
      <c r="S313" s="68"/>
      <c r="T313" s="68"/>
      <c r="U313" s="69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21" t="s">
        <v>219</v>
      </c>
      <c r="AU313" s="21" t="s">
        <v>83</v>
      </c>
    </row>
    <row r="314" spans="1:65" s="14" customFormat="1" ht="11.25">
      <c r="B314" s="211"/>
      <c r="C314" s="212"/>
      <c r="D314" s="194" t="s">
        <v>221</v>
      </c>
      <c r="E314" s="213" t="s">
        <v>18</v>
      </c>
      <c r="F314" s="214" t="s">
        <v>2716</v>
      </c>
      <c r="G314" s="212"/>
      <c r="H314" s="215">
        <v>59.94</v>
      </c>
      <c r="I314" s="216"/>
      <c r="J314" s="212"/>
      <c r="K314" s="212"/>
      <c r="L314" s="217"/>
      <c r="M314" s="218"/>
      <c r="N314" s="219"/>
      <c r="O314" s="219"/>
      <c r="P314" s="219"/>
      <c r="Q314" s="219"/>
      <c r="R314" s="219"/>
      <c r="S314" s="219"/>
      <c r="T314" s="219"/>
      <c r="U314" s="220"/>
      <c r="AT314" s="221" t="s">
        <v>221</v>
      </c>
      <c r="AU314" s="221" t="s">
        <v>83</v>
      </c>
      <c r="AV314" s="14" t="s">
        <v>80</v>
      </c>
      <c r="AW314" s="14" t="s">
        <v>33</v>
      </c>
      <c r="AX314" s="14" t="s">
        <v>71</v>
      </c>
      <c r="AY314" s="221" t="s">
        <v>208</v>
      </c>
    </row>
    <row r="315" spans="1:65" s="2" customFormat="1" ht="21.75" customHeight="1">
      <c r="A315" s="38"/>
      <c r="B315" s="39"/>
      <c r="C315" s="249" t="s">
        <v>535</v>
      </c>
      <c r="D315" s="249" t="s">
        <v>1397</v>
      </c>
      <c r="E315" s="250" t="s">
        <v>2944</v>
      </c>
      <c r="F315" s="251" t="s">
        <v>2945</v>
      </c>
      <c r="G315" s="252" t="s">
        <v>331</v>
      </c>
      <c r="H315" s="253">
        <v>61.14</v>
      </c>
      <c r="I315" s="254"/>
      <c r="J315" s="253">
        <f>ROUND(I315*H315,2)</f>
        <v>0</v>
      </c>
      <c r="K315" s="251" t="s">
        <v>215</v>
      </c>
      <c r="L315" s="255"/>
      <c r="M315" s="256" t="s">
        <v>18</v>
      </c>
      <c r="N315" s="257" t="s">
        <v>42</v>
      </c>
      <c r="O315" s="68"/>
      <c r="P315" s="190">
        <f>O315*H315</f>
        <v>0</v>
      </c>
      <c r="Q315" s="190">
        <v>4.2999999999999997E-2</v>
      </c>
      <c r="R315" s="190">
        <f>Q315*H315</f>
        <v>2.6290199999999997</v>
      </c>
      <c r="S315" s="190">
        <v>0</v>
      </c>
      <c r="T315" s="190">
        <f>S315*H315</f>
        <v>0</v>
      </c>
      <c r="U315" s="191" t="s">
        <v>18</v>
      </c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92" t="s">
        <v>124</v>
      </c>
      <c r="AT315" s="192" t="s">
        <v>1397</v>
      </c>
      <c r="AU315" s="192" t="s">
        <v>83</v>
      </c>
      <c r="AY315" s="21" t="s">
        <v>208</v>
      </c>
      <c r="BE315" s="193">
        <f>IF(N315="základní",J315,0)</f>
        <v>0</v>
      </c>
      <c r="BF315" s="193">
        <f>IF(N315="snížená",J315,0)</f>
        <v>0</v>
      </c>
      <c r="BG315" s="193">
        <f>IF(N315="zákl. přenesená",J315,0)</f>
        <v>0</v>
      </c>
      <c r="BH315" s="193">
        <f>IF(N315="sníž. přenesená",J315,0)</f>
        <v>0</v>
      </c>
      <c r="BI315" s="193">
        <f>IF(N315="nulová",J315,0)</f>
        <v>0</v>
      </c>
      <c r="BJ315" s="21" t="s">
        <v>76</v>
      </c>
      <c r="BK315" s="193">
        <f>ROUND(I315*H315,2)</f>
        <v>0</v>
      </c>
      <c r="BL315" s="21" t="s">
        <v>89</v>
      </c>
      <c r="BM315" s="192" t="s">
        <v>2946</v>
      </c>
    </row>
    <row r="316" spans="1:65" s="2" customFormat="1" ht="11.25">
      <c r="A316" s="38"/>
      <c r="B316" s="39"/>
      <c r="C316" s="40"/>
      <c r="D316" s="194" t="s">
        <v>217</v>
      </c>
      <c r="E316" s="40"/>
      <c r="F316" s="195" t="s">
        <v>2945</v>
      </c>
      <c r="G316" s="40"/>
      <c r="H316" s="40"/>
      <c r="I316" s="196"/>
      <c r="J316" s="40"/>
      <c r="K316" s="40"/>
      <c r="L316" s="43"/>
      <c r="M316" s="197"/>
      <c r="N316" s="198"/>
      <c r="O316" s="68"/>
      <c r="P316" s="68"/>
      <c r="Q316" s="68"/>
      <c r="R316" s="68"/>
      <c r="S316" s="68"/>
      <c r="T316" s="68"/>
      <c r="U316" s="69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21" t="s">
        <v>217</v>
      </c>
      <c r="AU316" s="21" t="s">
        <v>83</v>
      </c>
    </row>
    <row r="317" spans="1:65" s="14" customFormat="1" ht="11.25">
      <c r="B317" s="211"/>
      <c r="C317" s="212"/>
      <c r="D317" s="194" t="s">
        <v>221</v>
      </c>
      <c r="E317" s="213" t="s">
        <v>18</v>
      </c>
      <c r="F317" s="214" t="s">
        <v>2716</v>
      </c>
      <c r="G317" s="212"/>
      <c r="H317" s="215">
        <v>59.94</v>
      </c>
      <c r="I317" s="216"/>
      <c r="J317" s="212"/>
      <c r="K317" s="212"/>
      <c r="L317" s="217"/>
      <c r="M317" s="218"/>
      <c r="N317" s="219"/>
      <c r="O317" s="219"/>
      <c r="P317" s="219"/>
      <c r="Q317" s="219"/>
      <c r="R317" s="219"/>
      <c r="S317" s="219"/>
      <c r="T317" s="219"/>
      <c r="U317" s="220"/>
      <c r="AT317" s="221" t="s">
        <v>221</v>
      </c>
      <c r="AU317" s="221" t="s">
        <v>83</v>
      </c>
      <c r="AV317" s="14" t="s">
        <v>80</v>
      </c>
      <c r="AW317" s="14" t="s">
        <v>33</v>
      </c>
      <c r="AX317" s="14" t="s">
        <v>76</v>
      </c>
      <c r="AY317" s="221" t="s">
        <v>208</v>
      </c>
    </row>
    <row r="318" spans="1:65" s="14" customFormat="1" ht="11.25">
      <c r="B318" s="211"/>
      <c r="C318" s="212"/>
      <c r="D318" s="194" t="s">
        <v>221</v>
      </c>
      <c r="E318" s="212"/>
      <c r="F318" s="214" t="s">
        <v>2947</v>
      </c>
      <c r="G318" s="212"/>
      <c r="H318" s="215">
        <v>61.14</v>
      </c>
      <c r="I318" s="216"/>
      <c r="J318" s="212"/>
      <c r="K318" s="212"/>
      <c r="L318" s="217"/>
      <c r="M318" s="218"/>
      <c r="N318" s="219"/>
      <c r="O318" s="219"/>
      <c r="P318" s="219"/>
      <c r="Q318" s="219"/>
      <c r="R318" s="219"/>
      <c r="S318" s="219"/>
      <c r="T318" s="219"/>
      <c r="U318" s="220"/>
      <c r="AT318" s="221" t="s">
        <v>221</v>
      </c>
      <c r="AU318" s="221" t="s">
        <v>83</v>
      </c>
      <c r="AV318" s="14" t="s">
        <v>80</v>
      </c>
      <c r="AW318" s="14" t="s">
        <v>4</v>
      </c>
      <c r="AX318" s="14" t="s">
        <v>76</v>
      </c>
      <c r="AY318" s="221" t="s">
        <v>208</v>
      </c>
    </row>
    <row r="319" spans="1:65" s="2" customFormat="1" ht="33" customHeight="1">
      <c r="A319" s="38"/>
      <c r="B319" s="39"/>
      <c r="C319" s="182" t="s">
        <v>545</v>
      </c>
      <c r="D319" s="182" t="s">
        <v>212</v>
      </c>
      <c r="E319" s="183" t="s">
        <v>2948</v>
      </c>
      <c r="F319" s="184" t="s">
        <v>2949</v>
      </c>
      <c r="G319" s="185" t="s">
        <v>331</v>
      </c>
      <c r="H319" s="186">
        <v>29.83</v>
      </c>
      <c r="I319" s="187"/>
      <c r="J319" s="186">
        <f>ROUND(I319*H319,2)</f>
        <v>0</v>
      </c>
      <c r="K319" s="184" t="s">
        <v>215</v>
      </c>
      <c r="L319" s="43"/>
      <c r="M319" s="188" t="s">
        <v>18</v>
      </c>
      <c r="N319" s="189" t="s">
        <v>42</v>
      </c>
      <c r="O319" s="68"/>
      <c r="P319" s="190">
        <f>O319*H319</f>
        <v>0</v>
      </c>
      <c r="Q319" s="190">
        <v>1.0000000000000001E-5</v>
      </c>
      <c r="R319" s="190">
        <f>Q319*H319</f>
        <v>2.9829999999999999E-4</v>
      </c>
      <c r="S319" s="190">
        <v>0</v>
      </c>
      <c r="T319" s="190">
        <f>S319*H319</f>
        <v>0</v>
      </c>
      <c r="U319" s="191" t="s">
        <v>18</v>
      </c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92" t="s">
        <v>89</v>
      </c>
      <c r="AT319" s="192" t="s">
        <v>212</v>
      </c>
      <c r="AU319" s="192" t="s">
        <v>83</v>
      </c>
      <c r="AY319" s="21" t="s">
        <v>208</v>
      </c>
      <c r="BE319" s="193">
        <f>IF(N319="základní",J319,0)</f>
        <v>0</v>
      </c>
      <c r="BF319" s="193">
        <f>IF(N319="snížená",J319,0)</f>
        <v>0</v>
      </c>
      <c r="BG319" s="193">
        <f>IF(N319="zákl. přenesená",J319,0)</f>
        <v>0</v>
      </c>
      <c r="BH319" s="193">
        <f>IF(N319="sníž. přenesená",J319,0)</f>
        <v>0</v>
      </c>
      <c r="BI319" s="193">
        <f>IF(N319="nulová",J319,0)</f>
        <v>0</v>
      </c>
      <c r="BJ319" s="21" t="s">
        <v>76</v>
      </c>
      <c r="BK319" s="193">
        <f>ROUND(I319*H319,2)</f>
        <v>0</v>
      </c>
      <c r="BL319" s="21" t="s">
        <v>89</v>
      </c>
      <c r="BM319" s="192" t="s">
        <v>2950</v>
      </c>
    </row>
    <row r="320" spans="1:65" s="2" customFormat="1" ht="19.5">
      <c r="A320" s="38"/>
      <c r="B320" s="39"/>
      <c r="C320" s="40"/>
      <c r="D320" s="194" t="s">
        <v>217</v>
      </c>
      <c r="E320" s="40"/>
      <c r="F320" s="195" t="s">
        <v>2951</v>
      </c>
      <c r="G320" s="40"/>
      <c r="H320" s="40"/>
      <c r="I320" s="196"/>
      <c r="J320" s="40"/>
      <c r="K320" s="40"/>
      <c r="L320" s="43"/>
      <c r="M320" s="197"/>
      <c r="N320" s="198"/>
      <c r="O320" s="68"/>
      <c r="P320" s="68"/>
      <c r="Q320" s="68"/>
      <c r="R320" s="68"/>
      <c r="S320" s="68"/>
      <c r="T320" s="68"/>
      <c r="U320" s="69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21" t="s">
        <v>217</v>
      </c>
      <c r="AU320" s="21" t="s">
        <v>83</v>
      </c>
    </row>
    <row r="321" spans="1:65" s="2" customFormat="1" ht="11.25">
      <c r="A321" s="38"/>
      <c r="B321" s="39"/>
      <c r="C321" s="40"/>
      <c r="D321" s="199" t="s">
        <v>219</v>
      </c>
      <c r="E321" s="40"/>
      <c r="F321" s="200" t="s">
        <v>2952</v>
      </c>
      <c r="G321" s="40"/>
      <c r="H321" s="40"/>
      <c r="I321" s="196"/>
      <c r="J321" s="40"/>
      <c r="K321" s="40"/>
      <c r="L321" s="43"/>
      <c r="M321" s="197"/>
      <c r="N321" s="198"/>
      <c r="O321" s="68"/>
      <c r="P321" s="68"/>
      <c r="Q321" s="68"/>
      <c r="R321" s="68"/>
      <c r="S321" s="68"/>
      <c r="T321" s="68"/>
      <c r="U321" s="69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21" t="s">
        <v>219</v>
      </c>
      <c r="AU321" s="21" t="s">
        <v>83</v>
      </c>
    </row>
    <row r="322" spans="1:65" s="13" customFormat="1" ht="11.25">
      <c r="B322" s="201"/>
      <c r="C322" s="202"/>
      <c r="D322" s="194" t="s">
        <v>221</v>
      </c>
      <c r="E322" s="203" t="s">
        <v>18</v>
      </c>
      <c r="F322" s="204" t="s">
        <v>2953</v>
      </c>
      <c r="G322" s="202"/>
      <c r="H322" s="203" t="s">
        <v>18</v>
      </c>
      <c r="I322" s="205"/>
      <c r="J322" s="202"/>
      <c r="K322" s="202"/>
      <c r="L322" s="206"/>
      <c r="M322" s="207"/>
      <c r="N322" s="208"/>
      <c r="O322" s="208"/>
      <c r="P322" s="208"/>
      <c r="Q322" s="208"/>
      <c r="R322" s="208"/>
      <c r="S322" s="208"/>
      <c r="T322" s="208"/>
      <c r="U322" s="209"/>
      <c r="AT322" s="210" t="s">
        <v>221</v>
      </c>
      <c r="AU322" s="210" t="s">
        <v>83</v>
      </c>
      <c r="AV322" s="13" t="s">
        <v>76</v>
      </c>
      <c r="AW322" s="13" t="s">
        <v>33</v>
      </c>
      <c r="AX322" s="13" t="s">
        <v>71</v>
      </c>
      <c r="AY322" s="210" t="s">
        <v>208</v>
      </c>
    </row>
    <row r="323" spans="1:65" s="14" customFormat="1" ht="11.25">
      <c r="B323" s="211"/>
      <c r="C323" s="212"/>
      <c r="D323" s="194" t="s">
        <v>221</v>
      </c>
      <c r="E323" s="213" t="s">
        <v>18</v>
      </c>
      <c r="F323" s="214" t="s">
        <v>2954</v>
      </c>
      <c r="G323" s="212"/>
      <c r="H323" s="215">
        <v>3</v>
      </c>
      <c r="I323" s="216"/>
      <c r="J323" s="212"/>
      <c r="K323" s="212"/>
      <c r="L323" s="217"/>
      <c r="M323" s="218"/>
      <c r="N323" s="219"/>
      <c r="O323" s="219"/>
      <c r="P323" s="219"/>
      <c r="Q323" s="219"/>
      <c r="R323" s="219"/>
      <c r="S323" s="219"/>
      <c r="T323" s="219"/>
      <c r="U323" s="220"/>
      <c r="AT323" s="221" t="s">
        <v>221</v>
      </c>
      <c r="AU323" s="221" t="s">
        <v>83</v>
      </c>
      <c r="AV323" s="14" t="s">
        <v>80</v>
      </c>
      <c r="AW323" s="14" t="s">
        <v>33</v>
      </c>
      <c r="AX323" s="14" t="s">
        <v>71</v>
      </c>
      <c r="AY323" s="221" t="s">
        <v>208</v>
      </c>
    </row>
    <row r="324" spans="1:65" s="14" customFormat="1" ht="11.25">
      <c r="B324" s="211"/>
      <c r="C324" s="212"/>
      <c r="D324" s="194" t="s">
        <v>221</v>
      </c>
      <c r="E324" s="213" t="s">
        <v>18</v>
      </c>
      <c r="F324" s="214" t="s">
        <v>2955</v>
      </c>
      <c r="G324" s="212"/>
      <c r="H324" s="215">
        <v>5.68</v>
      </c>
      <c r="I324" s="216"/>
      <c r="J324" s="212"/>
      <c r="K324" s="212"/>
      <c r="L324" s="217"/>
      <c r="M324" s="218"/>
      <c r="N324" s="219"/>
      <c r="O324" s="219"/>
      <c r="P324" s="219"/>
      <c r="Q324" s="219"/>
      <c r="R324" s="219"/>
      <c r="S324" s="219"/>
      <c r="T324" s="219"/>
      <c r="U324" s="220"/>
      <c r="AT324" s="221" t="s">
        <v>221</v>
      </c>
      <c r="AU324" s="221" t="s">
        <v>83</v>
      </c>
      <c r="AV324" s="14" t="s">
        <v>80</v>
      </c>
      <c r="AW324" s="14" t="s">
        <v>33</v>
      </c>
      <c r="AX324" s="14" t="s">
        <v>71</v>
      </c>
      <c r="AY324" s="221" t="s">
        <v>208</v>
      </c>
    </row>
    <row r="325" spans="1:65" s="14" customFormat="1" ht="11.25">
      <c r="B325" s="211"/>
      <c r="C325" s="212"/>
      <c r="D325" s="194" t="s">
        <v>221</v>
      </c>
      <c r="E325" s="213" t="s">
        <v>18</v>
      </c>
      <c r="F325" s="214" t="s">
        <v>2956</v>
      </c>
      <c r="G325" s="212"/>
      <c r="H325" s="215">
        <v>9</v>
      </c>
      <c r="I325" s="216"/>
      <c r="J325" s="212"/>
      <c r="K325" s="212"/>
      <c r="L325" s="217"/>
      <c r="M325" s="218"/>
      <c r="N325" s="219"/>
      <c r="O325" s="219"/>
      <c r="P325" s="219"/>
      <c r="Q325" s="219"/>
      <c r="R325" s="219"/>
      <c r="S325" s="219"/>
      <c r="T325" s="219"/>
      <c r="U325" s="220"/>
      <c r="AT325" s="221" t="s">
        <v>221</v>
      </c>
      <c r="AU325" s="221" t="s">
        <v>83</v>
      </c>
      <c r="AV325" s="14" t="s">
        <v>80</v>
      </c>
      <c r="AW325" s="14" t="s">
        <v>33</v>
      </c>
      <c r="AX325" s="14" t="s">
        <v>71</v>
      </c>
      <c r="AY325" s="221" t="s">
        <v>208</v>
      </c>
    </row>
    <row r="326" spans="1:65" s="14" customFormat="1" ht="11.25">
      <c r="B326" s="211"/>
      <c r="C326" s="212"/>
      <c r="D326" s="194" t="s">
        <v>221</v>
      </c>
      <c r="E326" s="213" t="s">
        <v>18</v>
      </c>
      <c r="F326" s="214" t="s">
        <v>2957</v>
      </c>
      <c r="G326" s="212"/>
      <c r="H326" s="215">
        <v>1.1399999999999999</v>
      </c>
      <c r="I326" s="216"/>
      <c r="J326" s="212"/>
      <c r="K326" s="212"/>
      <c r="L326" s="217"/>
      <c r="M326" s="218"/>
      <c r="N326" s="219"/>
      <c r="O326" s="219"/>
      <c r="P326" s="219"/>
      <c r="Q326" s="219"/>
      <c r="R326" s="219"/>
      <c r="S326" s="219"/>
      <c r="T326" s="219"/>
      <c r="U326" s="220"/>
      <c r="AT326" s="221" t="s">
        <v>221</v>
      </c>
      <c r="AU326" s="221" t="s">
        <v>83</v>
      </c>
      <c r="AV326" s="14" t="s">
        <v>80</v>
      </c>
      <c r="AW326" s="14" t="s">
        <v>33</v>
      </c>
      <c r="AX326" s="14" t="s">
        <v>71</v>
      </c>
      <c r="AY326" s="221" t="s">
        <v>208</v>
      </c>
    </row>
    <row r="327" spans="1:65" s="14" customFormat="1" ht="11.25">
      <c r="B327" s="211"/>
      <c r="C327" s="212"/>
      <c r="D327" s="194" t="s">
        <v>221</v>
      </c>
      <c r="E327" s="213" t="s">
        <v>18</v>
      </c>
      <c r="F327" s="214" t="s">
        <v>2958</v>
      </c>
      <c r="G327" s="212"/>
      <c r="H327" s="215">
        <v>1.66</v>
      </c>
      <c r="I327" s="216"/>
      <c r="J327" s="212"/>
      <c r="K327" s="212"/>
      <c r="L327" s="217"/>
      <c r="M327" s="218"/>
      <c r="N327" s="219"/>
      <c r="O327" s="219"/>
      <c r="P327" s="219"/>
      <c r="Q327" s="219"/>
      <c r="R327" s="219"/>
      <c r="S327" s="219"/>
      <c r="T327" s="219"/>
      <c r="U327" s="220"/>
      <c r="AT327" s="221" t="s">
        <v>221</v>
      </c>
      <c r="AU327" s="221" t="s">
        <v>83</v>
      </c>
      <c r="AV327" s="14" t="s">
        <v>80</v>
      </c>
      <c r="AW327" s="14" t="s">
        <v>33</v>
      </c>
      <c r="AX327" s="14" t="s">
        <v>71</v>
      </c>
      <c r="AY327" s="221" t="s">
        <v>208</v>
      </c>
    </row>
    <row r="328" spans="1:65" s="14" customFormat="1" ht="11.25">
      <c r="B328" s="211"/>
      <c r="C328" s="212"/>
      <c r="D328" s="194" t="s">
        <v>221</v>
      </c>
      <c r="E328" s="213" t="s">
        <v>18</v>
      </c>
      <c r="F328" s="214" t="s">
        <v>2959</v>
      </c>
      <c r="G328" s="212"/>
      <c r="H328" s="215">
        <v>1.2</v>
      </c>
      <c r="I328" s="216"/>
      <c r="J328" s="212"/>
      <c r="K328" s="212"/>
      <c r="L328" s="217"/>
      <c r="M328" s="218"/>
      <c r="N328" s="219"/>
      <c r="O328" s="219"/>
      <c r="P328" s="219"/>
      <c r="Q328" s="219"/>
      <c r="R328" s="219"/>
      <c r="S328" s="219"/>
      <c r="T328" s="219"/>
      <c r="U328" s="220"/>
      <c r="AT328" s="221" t="s">
        <v>221</v>
      </c>
      <c r="AU328" s="221" t="s">
        <v>83</v>
      </c>
      <c r="AV328" s="14" t="s">
        <v>80</v>
      </c>
      <c r="AW328" s="14" t="s">
        <v>33</v>
      </c>
      <c r="AX328" s="14" t="s">
        <v>71</v>
      </c>
      <c r="AY328" s="221" t="s">
        <v>208</v>
      </c>
    </row>
    <row r="329" spans="1:65" s="14" customFormat="1" ht="11.25">
      <c r="B329" s="211"/>
      <c r="C329" s="212"/>
      <c r="D329" s="194" t="s">
        <v>221</v>
      </c>
      <c r="E329" s="213" t="s">
        <v>18</v>
      </c>
      <c r="F329" s="214" t="s">
        <v>76</v>
      </c>
      <c r="G329" s="212"/>
      <c r="H329" s="215">
        <v>1</v>
      </c>
      <c r="I329" s="216"/>
      <c r="J329" s="212"/>
      <c r="K329" s="212"/>
      <c r="L329" s="217"/>
      <c r="M329" s="218"/>
      <c r="N329" s="219"/>
      <c r="O329" s="219"/>
      <c r="P329" s="219"/>
      <c r="Q329" s="219"/>
      <c r="R329" s="219"/>
      <c r="S329" s="219"/>
      <c r="T329" s="219"/>
      <c r="U329" s="220"/>
      <c r="AT329" s="221" t="s">
        <v>221</v>
      </c>
      <c r="AU329" s="221" t="s">
        <v>83</v>
      </c>
      <c r="AV329" s="14" t="s">
        <v>80</v>
      </c>
      <c r="AW329" s="14" t="s">
        <v>33</v>
      </c>
      <c r="AX329" s="14" t="s">
        <v>71</v>
      </c>
      <c r="AY329" s="221" t="s">
        <v>208</v>
      </c>
    </row>
    <row r="330" spans="1:65" s="14" customFormat="1" ht="11.25">
      <c r="B330" s="211"/>
      <c r="C330" s="212"/>
      <c r="D330" s="194" t="s">
        <v>221</v>
      </c>
      <c r="E330" s="213" t="s">
        <v>18</v>
      </c>
      <c r="F330" s="214" t="s">
        <v>2960</v>
      </c>
      <c r="G330" s="212"/>
      <c r="H330" s="215">
        <v>6.15</v>
      </c>
      <c r="I330" s="216"/>
      <c r="J330" s="212"/>
      <c r="K330" s="212"/>
      <c r="L330" s="217"/>
      <c r="M330" s="218"/>
      <c r="N330" s="219"/>
      <c r="O330" s="219"/>
      <c r="P330" s="219"/>
      <c r="Q330" s="219"/>
      <c r="R330" s="219"/>
      <c r="S330" s="219"/>
      <c r="T330" s="219"/>
      <c r="U330" s="220"/>
      <c r="AT330" s="221" t="s">
        <v>221</v>
      </c>
      <c r="AU330" s="221" t="s">
        <v>83</v>
      </c>
      <c r="AV330" s="14" t="s">
        <v>80</v>
      </c>
      <c r="AW330" s="14" t="s">
        <v>33</v>
      </c>
      <c r="AX330" s="14" t="s">
        <v>71</v>
      </c>
      <c r="AY330" s="221" t="s">
        <v>208</v>
      </c>
    </row>
    <row r="331" spans="1:65" s="14" customFormat="1" ht="11.25">
      <c r="B331" s="211"/>
      <c r="C331" s="212"/>
      <c r="D331" s="194" t="s">
        <v>221</v>
      </c>
      <c r="E331" s="213" t="s">
        <v>18</v>
      </c>
      <c r="F331" s="214" t="s">
        <v>76</v>
      </c>
      <c r="G331" s="212"/>
      <c r="H331" s="215">
        <v>1</v>
      </c>
      <c r="I331" s="216"/>
      <c r="J331" s="212"/>
      <c r="K331" s="212"/>
      <c r="L331" s="217"/>
      <c r="M331" s="218"/>
      <c r="N331" s="219"/>
      <c r="O331" s="219"/>
      <c r="P331" s="219"/>
      <c r="Q331" s="219"/>
      <c r="R331" s="219"/>
      <c r="S331" s="219"/>
      <c r="T331" s="219"/>
      <c r="U331" s="220"/>
      <c r="AT331" s="221" t="s">
        <v>221</v>
      </c>
      <c r="AU331" s="221" t="s">
        <v>83</v>
      </c>
      <c r="AV331" s="14" t="s">
        <v>80</v>
      </c>
      <c r="AW331" s="14" t="s">
        <v>33</v>
      </c>
      <c r="AX331" s="14" t="s">
        <v>71</v>
      </c>
      <c r="AY331" s="221" t="s">
        <v>208</v>
      </c>
    </row>
    <row r="332" spans="1:65" s="2" customFormat="1" ht="24.2" customHeight="1">
      <c r="A332" s="38"/>
      <c r="B332" s="39"/>
      <c r="C332" s="182" t="s">
        <v>552</v>
      </c>
      <c r="D332" s="182" t="s">
        <v>212</v>
      </c>
      <c r="E332" s="183" t="s">
        <v>2961</v>
      </c>
      <c r="F332" s="184" t="s">
        <v>2962</v>
      </c>
      <c r="G332" s="185" t="s">
        <v>331</v>
      </c>
      <c r="H332" s="186">
        <v>29.83</v>
      </c>
      <c r="I332" s="187"/>
      <c r="J332" s="186">
        <f>ROUND(I332*H332,2)</f>
        <v>0</v>
      </c>
      <c r="K332" s="184" t="s">
        <v>215</v>
      </c>
      <c r="L332" s="43"/>
      <c r="M332" s="188" t="s">
        <v>18</v>
      </c>
      <c r="N332" s="189" t="s">
        <v>42</v>
      </c>
      <c r="O332" s="68"/>
      <c r="P332" s="190">
        <f>O332*H332</f>
        <v>0</v>
      </c>
      <c r="Q332" s="190">
        <v>1.8000000000000001E-4</v>
      </c>
      <c r="R332" s="190">
        <f>Q332*H332</f>
        <v>5.3693999999999999E-3</v>
      </c>
      <c r="S332" s="190">
        <v>0</v>
      </c>
      <c r="T332" s="190">
        <f>S332*H332</f>
        <v>0</v>
      </c>
      <c r="U332" s="191" t="s">
        <v>18</v>
      </c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2" t="s">
        <v>89</v>
      </c>
      <c r="AT332" s="192" t="s">
        <v>212</v>
      </c>
      <c r="AU332" s="192" t="s">
        <v>83</v>
      </c>
      <c r="AY332" s="21" t="s">
        <v>208</v>
      </c>
      <c r="BE332" s="193">
        <f>IF(N332="základní",J332,0)</f>
        <v>0</v>
      </c>
      <c r="BF332" s="193">
        <f>IF(N332="snížená",J332,0)</f>
        <v>0</v>
      </c>
      <c r="BG332" s="193">
        <f>IF(N332="zákl. přenesená",J332,0)</f>
        <v>0</v>
      </c>
      <c r="BH332" s="193">
        <f>IF(N332="sníž. přenesená",J332,0)</f>
        <v>0</v>
      </c>
      <c r="BI332" s="193">
        <f>IF(N332="nulová",J332,0)</f>
        <v>0</v>
      </c>
      <c r="BJ332" s="21" t="s">
        <v>76</v>
      </c>
      <c r="BK332" s="193">
        <f>ROUND(I332*H332,2)</f>
        <v>0</v>
      </c>
      <c r="BL332" s="21" t="s">
        <v>89</v>
      </c>
      <c r="BM332" s="192" t="s">
        <v>2963</v>
      </c>
    </row>
    <row r="333" spans="1:65" s="2" customFormat="1" ht="29.25">
      <c r="A333" s="38"/>
      <c r="B333" s="39"/>
      <c r="C333" s="40"/>
      <c r="D333" s="194" t="s">
        <v>217</v>
      </c>
      <c r="E333" s="40"/>
      <c r="F333" s="195" t="s">
        <v>2964</v>
      </c>
      <c r="G333" s="40"/>
      <c r="H333" s="40"/>
      <c r="I333" s="196"/>
      <c r="J333" s="40"/>
      <c r="K333" s="40"/>
      <c r="L333" s="43"/>
      <c r="M333" s="197"/>
      <c r="N333" s="198"/>
      <c r="O333" s="68"/>
      <c r="P333" s="68"/>
      <c r="Q333" s="68"/>
      <c r="R333" s="68"/>
      <c r="S333" s="68"/>
      <c r="T333" s="68"/>
      <c r="U333" s="69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21" t="s">
        <v>217</v>
      </c>
      <c r="AU333" s="21" t="s">
        <v>83</v>
      </c>
    </row>
    <row r="334" spans="1:65" s="2" customFormat="1" ht="11.25">
      <c r="A334" s="38"/>
      <c r="B334" s="39"/>
      <c r="C334" s="40"/>
      <c r="D334" s="199" t="s">
        <v>219</v>
      </c>
      <c r="E334" s="40"/>
      <c r="F334" s="200" t="s">
        <v>2965</v>
      </c>
      <c r="G334" s="40"/>
      <c r="H334" s="40"/>
      <c r="I334" s="196"/>
      <c r="J334" s="40"/>
      <c r="K334" s="40"/>
      <c r="L334" s="43"/>
      <c r="M334" s="197"/>
      <c r="N334" s="198"/>
      <c r="O334" s="68"/>
      <c r="P334" s="68"/>
      <c r="Q334" s="68"/>
      <c r="R334" s="68"/>
      <c r="S334" s="68"/>
      <c r="T334" s="68"/>
      <c r="U334" s="69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21" t="s">
        <v>219</v>
      </c>
      <c r="AU334" s="21" t="s">
        <v>83</v>
      </c>
    </row>
    <row r="335" spans="1:65" s="14" customFormat="1" ht="11.25">
      <c r="B335" s="211"/>
      <c r="C335" s="212"/>
      <c r="D335" s="194" t="s">
        <v>221</v>
      </c>
      <c r="E335" s="213" t="s">
        <v>18</v>
      </c>
      <c r="F335" s="214" t="s">
        <v>2966</v>
      </c>
      <c r="G335" s="212"/>
      <c r="H335" s="215">
        <v>29.83</v>
      </c>
      <c r="I335" s="216"/>
      <c r="J335" s="212"/>
      <c r="K335" s="212"/>
      <c r="L335" s="217"/>
      <c r="M335" s="218"/>
      <c r="N335" s="219"/>
      <c r="O335" s="219"/>
      <c r="P335" s="219"/>
      <c r="Q335" s="219"/>
      <c r="R335" s="219"/>
      <c r="S335" s="219"/>
      <c r="T335" s="219"/>
      <c r="U335" s="220"/>
      <c r="AT335" s="221" t="s">
        <v>221</v>
      </c>
      <c r="AU335" s="221" t="s">
        <v>83</v>
      </c>
      <c r="AV335" s="14" t="s">
        <v>80</v>
      </c>
      <c r="AW335" s="14" t="s">
        <v>33</v>
      </c>
      <c r="AX335" s="14" t="s">
        <v>76</v>
      </c>
      <c r="AY335" s="221" t="s">
        <v>208</v>
      </c>
    </row>
    <row r="336" spans="1:65" s="2" customFormat="1" ht="24.2" customHeight="1">
      <c r="A336" s="38"/>
      <c r="B336" s="39"/>
      <c r="C336" s="182" t="s">
        <v>558</v>
      </c>
      <c r="D336" s="182" t="s">
        <v>212</v>
      </c>
      <c r="E336" s="183" t="s">
        <v>2967</v>
      </c>
      <c r="F336" s="184" t="s">
        <v>2968</v>
      </c>
      <c r="G336" s="185" t="s">
        <v>331</v>
      </c>
      <c r="H336" s="186">
        <v>25.81</v>
      </c>
      <c r="I336" s="187"/>
      <c r="J336" s="186">
        <f>ROUND(I336*H336,2)</f>
        <v>0</v>
      </c>
      <c r="K336" s="184" t="s">
        <v>215</v>
      </c>
      <c r="L336" s="43"/>
      <c r="M336" s="188" t="s">
        <v>18</v>
      </c>
      <c r="N336" s="189" t="s">
        <v>42</v>
      </c>
      <c r="O336" s="68"/>
      <c r="P336" s="190">
        <f>O336*H336</f>
        <v>0</v>
      </c>
      <c r="Q336" s="190">
        <v>3.0000000000000001E-5</v>
      </c>
      <c r="R336" s="190">
        <f>Q336*H336</f>
        <v>7.7430000000000001E-4</v>
      </c>
      <c r="S336" s="190">
        <v>0</v>
      </c>
      <c r="T336" s="190">
        <f>S336*H336</f>
        <v>0</v>
      </c>
      <c r="U336" s="191" t="s">
        <v>18</v>
      </c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92" t="s">
        <v>89</v>
      </c>
      <c r="AT336" s="192" t="s">
        <v>212</v>
      </c>
      <c r="AU336" s="192" t="s">
        <v>83</v>
      </c>
      <c r="AY336" s="21" t="s">
        <v>208</v>
      </c>
      <c r="BE336" s="193">
        <f>IF(N336="základní",J336,0)</f>
        <v>0</v>
      </c>
      <c r="BF336" s="193">
        <f>IF(N336="snížená",J336,0)</f>
        <v>0</v>
      </c>
      <c r="BG336" s="193">
        <f>IF(N336="zákl. přenesená",J336,0)</f>
        <v>0</v>
      </c>
      <c r="BH336" s="193">
        <f>IF(N336="sníž. přenesená",J336,0)</f>
        <v>0</v>
      </c>
      <c r="BI336" s="193">
        <f>IF(N336="nulová",J336,0)</f>
        <v>0</v>
      </c>
      <c r="BJ336" s="21" t="s">
        <v>76</v>
      </c>
      <c r="BK336" s="193">
        <f>ROUND(I336*H336,2)</f>
        <v>0</v>
      </c>
      <c r="BL336" s="21" t="s">
        <v>89</v>
      </c>
      <c r="BM336" s="192" t="s">
        <v>2969</v>
      </c>
    </row>
    <row r="337" spans="1:65" s="2" customFormat="1" ht="19.5">
      <c r="A337" s="38"/>
      <c r="B337" s="39"/>
      <c r="C337" s="40"/>
      <c r="D337" s="194" t="s">
        <v>217</v>
      </c>
      <c r="E337" s="40"/>
      <c r="F337" s="195" t="s">
        <v>2970</v>
      </c>
      <c r="G337" s="40"/>
      <c r="H337" s="40"/>
      <c r="I337" s="196"/>
      <c r="J337" s="40"/>
      <c r="K337" s="40"/>
      <c r="L337" s="43"/>
      <c r="M337" s="197"/>
      <c r="N337" s="198"/>
      <c r="O337" s="68"/>
      <c r="P337" s="68"/>
      <c r="Q337" s="68"/>
      <c r="R337" s="68"/>
      <c r="S337" s="68"/>
      <c r="T337" s="68"/>
      <c r="U337" s="69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21" t="s">
        <v>217</v>
      </c>
      <c r="AU337" s="21" t="s">
        <v>83</v>
      </c>
    </row>
    <row r="338" spans="1:65" s="2" customFormat="1" ht="11.25">
      <c r="A338" s="38"/>
      <c r="B338" s="39"/>
      <c r="C338" s="40"/>
      <c r="D338" s="199" t="s">
        <v>219</v>
      </c>
      <c r="E338" s="40"/>
      <c r="F338" s="200" t="s">
        <v>2971</v>
      </c>
      <c r="G338" s="40"/>
      <c r="H338" s="40"/>
      <c r="I338" s="196"/>
      <c r="J338" s="40"/>
      <c r="K338" s="40"/>
      <c r="L338" s="43"/>
      <c r="M338" s="197"/>
      <c r="N338" s="198"/>
      <c r="O338" s="68"/>
      <c r="P338" s="68"/>
      <c r="Q338" s="68"/>
      <c r="R338" s="68"/>
      <c r="S338" s="68"/>
      <c r="T338" s="68"/>
      <c r="U338" s="69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T338" s="21" t="s">
        <v>219</v>
      </c>
      <c r="AU338" s="21" t="s">
        <v>83</v>
      </c>
    </row>
    <row r="339" spans="1:65" s="13" customFormat="1" ht="11.25">
      <c r="B339" s="201"/>
      <c r="C339" s="202"/>
      <c r="D339" s="194" t="s">
        <v>221</v>
      </c>
      <c r="E339" s="203" t="s">
        <v>18</v>
      </c>
      <c r="F339" s="204" t="s">
        <v>2972</v>
      </c>
      <c r="G339" s="202"/>
      <c r="H339" s="203" t="s">
        <v>18</v>
      </c>
      <c r="I339" s="205"/>
      <c r="J339" s="202"/>
      <c r="K339" s="202"/>
      <c r="L339" s="206"/>
      <c r="M339" s="207"/>
      <c r="N339" s="208"/>
      <c r="O339" s="208"/>
      <c r="P339" s="208"/>
      <c r="Q339" s="208"/>
      <c r="R339" s="208"/>
      <c r="S339" s="208"/>
      <c r="T339" s="208"/>
      <c r="U339" s="209"/>
      <c r="AT339" s="210" t="s">
        <v>221</v>
      </c>
      <c r="AU339" s="210" t="s">
        <v>83</v>
      </c>
      <c r="AV339" s="13" t="s">
        <v>76</v>
      </c>
      <c r="AW339" s="13" t="s">
        <v>33</v>
      </c>
      <c r="AX339" s="13" t="s">
        <v>71</v>
      </c>
      <c r="AY339" s="210" t="s">
        <v>208</v>
      </c>
    </row>
    <row r="340" spans="1:65" s="14" customFormat="1" ht="11.25">
      <c r="B340" s="211"/>
      <c r="C340" s="212"/>
      <c r="D340" s="194" t="s">
        <v>221</v>
      </c>
      <c r="E340" s="213" t="s">
        <v>18</v>
      </c>
      <c r="F340" s="214" t="s">
        <v>2973</v>
      </c>
      <c r="G340" s="212"/>
      <c r="H340" s="215">
        <v>5.4</v>
      </c>
      <c r="I340" s="216"/>
      <c r="J340" s="212"/>
      <c r="K340" s="212"/>
      <c r="L340" s="217"/>
      <c r="M340" s="218"/>
      <c r="N340" s="219"/>
      <c r="O340" s="219"/>
      <c r="P340" s="219"/>
      <c r="Q340" s="219"/>
      <c r="R340" s="219"/>
      <c r="S340" s="219"/>
      <c r="T340" s="219"/>
      <c r="U340" s="220"/>
      <c r="AT340" s="221" t="s">
        <v>221</v>
      </c>
      <c r="AU340" s="221" t="s">
        <v>83</v>
      </c>
      <c r="AV340" s="14" t="s">
        <v>80</v>
      </c>
      <c r="AW340" s="14" t="s">
        <v>33</v>
      </c>
      <c r="AX340" s="14" t="s">
        <v>71</v>
      </c>
      <c r="AY340" s="221" t="s">
        <v>208</v>
      </c>
    </row>
    <row r="341" spans="1:65" s="14" customFormat="1" ht="11.25">
      <c r="B341" s="211"/>
      <c r="C341" s="212"/>
      <c r="D341" s="194" t="s">
        <v>221</v>
      </c>
      <c r="E341" s="213" t="s">
        <v>18</v>
      </c>
      <c r="F341" s="214" t="s">
        <v>2974</v>
      </c>
      <c r="G341" s="212"/>
      <c r="H341" s="215">
        <v>1.92</v>
      </c>
      <c r="I341" s="216"/>
      <c r="J341" s="212"/>
      <c r="K341" s="212"/>
      <c r="L341" s="217"/>
      <c r="M341" s="218"/>
      <c r="N341" s="219"/>
      <c r="O341" s="219"/>
      <c r="P341" s="219"/>
      <c r="Q341" s="219"/>
      <c r="R341" s="219"/>
      <c r="S341" s="219"/>
      <c r="T341" s="219"/>
      <c r="U341" s="220"/>
      <c r="AT341" s="221" t="s">
        <v>221</v>
      </c>
      <c r="AU341" s="221" t="s">
        <v>83</v>
      </c>
      <c r="AV341" s="14" t="s">
        <v>80</v>
      </c>
      <c r="AW341" s="14" t="s">
        <v>33</v>
      </c>
      <c r="AX341" s="14" t="s">
        <v>71</v>
      </c>
      <c r="AY341" s="221" t="s">
        <v>208</v>
      </c>
    </row>
    <row r="342" spans="1:65" s="14" customFormat="1" ht="11.25">
      <c r="B342" s="211"/>
      <c r="C342" s="212"/>
      <c r="D342" s="194" t="s">
        <v>221</v>
      </c>
      <c r="E342" s="213" t="s">
        <v>18</v>
      </c>
      <c r="F342" s="214" t="s">
        <v>2975</v>
      </c>
      <c r="G342" s="212"/>
      <c r="H342" s="215">
        <v>4.2</v>
      </c>
      <c r="I342" s="216"/>
      <c r="J342" s="212"/>
      <c r="K342" s="212"/>
      <c r="L342" s="217"/>
      <c r="M342" s="218"/>
      <c r="N342" s="219"/>
      <c r="O342" s="219"/>
      <c r="P342" s="219"/>
      <c r="Q342" s="219"/>
      <c r="R342" s="219"/>
      <c r="S342" s="219"/>
      <c r="T342" s="219"/>
      <c r="U342" s="220"/>
      <c r="AT342" s="221" t="s">
        <v>221</v>
      </c>
      <c r="AU342" s="221" t="s">
        <v>83</v>
      </c>
      <c r="AV342" s="14" t="s">
        <v>80</v>
      </c>
      <c r="AW342" s="14" t="s">
        <v>33</v>
      </c>
      <c r="AX342" s="14" t="s">
        <v>71</v>
      </c>
      <c r="AY342" s="221" t="s">
        <v>208</v>
      </c>
    </row>
    <row r="343" spans="1:65" s="14" customFormat="1" ht="11.25">
      <c r="B343" s="211"/>
      <c r="C343" s="212"/>
      <c r="D343" s="194" t="s">
        <v>221</v>
      </c>
      <c r="E343" s="213" t="s">
        <v>18</v>
      </c>
      <c r="F343" s="214" t="s">
        <v>2976</v>
      </c>
      <c r="G343" s="212"/>
      <c r="H343" s="215">
        <v>1.53</v>
      </c>
      <c r="I343" s="216"/>
      <c r="J343" s="212"/>
      <c r="K343" s="212"/>
      <c r="L343" s="217"/>
      <c r="M343" s="218"/>
      <c r="N343" s="219"/>
      <c r="O343" s="219"/>
      <c r="P343" s="219"/>
      <c r="Q343" s="219"/>
      <c r="R343" s="219"/>
      <c r="S343" s="219"/>
      <c r="T343" s="219"/>
      <c r="U343" s="220"/>
      <c r="AT343" s="221" t="s">
        <v>221</v>
      </c>
      <c r="AU343" s="221" t="s">
        <v>83</v>
      </c>
      <c r="AV343" s="14" t="s">
        <v>80</v>
      </c>
      <c r="AW343" s="14" t="s">
        <v>33</v>
      </c>
      <c r="AX343" s="14" t="s">
        <v>71</v>
      </c>
      <c r="AY343" s="221" t="s">
        <v>208</v>
      </c>
    </row>
    <row r="344" spans="1:65" s="14" customFormat="1" ht="11.25">
      <c r="B344" s="211"/>
      <c r="C344" s="212"/>
      <c r="D344" s="194" t="s">
        <v>221</v>
      </c>
      <c r="E344" s="213" t="s">
        <v>18</v>
      </c>
      <c r="F344" s="214" t="s">
        <v>2977</v>
      </c>
      <c r="G344" s="212"/>
      <c r="H344" s="215">
        <v>4.0999999999999996</v>
      </c>
      <c r="I344" s="216"/>
      <c r="J344" s="212"/>
      <c r="K344" s="212"/>
      <c r="L344" s="217"/>
      <c r="M344" s="218"/>
      <c r="N344" s="219"/>
      <c r="O344" s="219"/>
      <c r="P344" s="219"/>
      <c r="Q344" s="219"/>
      <c r="R344" s="219"/>
      <c r="S344" s="219"/>
      <c r="T344" s="219"/>
      <c r="U344" s="220"/>
      <c r="AT344" s="221" t="s">
        <v>221</v>
      </c>
      <c r="AU344" s="221" t="s">
        <v>83</v>
      </c>
      <c r="AV344" s="14" t="s">
        <v>80</v>
      </c>
      <c r="AW344" s="14" t="s">
        <v>33</v>
      </c>
      <c r="AX344" s="14" t="s">
        <v>71</v>
      </c>
      <c r="AY344" s="221" t="s">
        <v>208</v>
      </c>
    </row>
    <row r="345" spans="1:65" s="14" customFormat="1" ht="11.25">
      <c r="B345" s="211"/>
      <c r="C345" s="212"/>
      <c r="D345" s="194" t="s">
        <v>221</v>
      </c>
      <c r="E345" s="213" t="s">
        <v>18</v>
      </c>
      <c r="F345" s="214" t="s">
        <v>2978</v>
      </c>
      <c r="G345" s="212"/>
      <c r="H345" s="215">
        <v>6.7</v>
      </c>
      <c r="I345" s="216"/>
      <c r="J345" s="212"/>
      <c r="K345" s="212"/>
      <c r="L345" s="217"/>
      <c r="M345" s="218"/>
      <c r="N345" s="219"/>
      <c r="O345" s="219"/>
      <c r="P345" s="219"/>
      <c r="Q345" s="219"/>
      <c r="R345" s="219"/>
      <c r="S345" s="219"/>
      <c r="T345" s="219"/>
      <c r="U345" s="220"/>
      <c r="AT345" s="221" t="s">
        <v>221</v>
      </c>
      <c r="AU345" s="221" t="s">
        <v>83</v>
      </c>
      <c r="AV345" s="14" t="s">
        <v>80</v>
      </c>
      <c r="AW345" s="14" t="s">
        <v>33</v>
      </c>
      <c r="AX345" s="14" t="s">
        <v>71</v>
      </c>
      <c r="AY345" s="221" t="s">
        <v>208</v>
      </c>
    </row>
    <row r="346" spans="1:65" s="14" customFormat="1" ht="11.25">
      <c r="B346" s="211"/>
      <c r="C346" s="212"/>
      <c r="D346" s="194" t="s">
        <v>221</v>
      </c>
      <c r="E346" s="213" t="s">
        <v>18</v>
      </c>
      <c r="F346" s="214" t="s">
        <v>2979</v>
      </c>
      <c r="G346" s="212"/>
      <c r="H346" s="215">
        <v>1.96</v>
      </c>
      <c r="I346" s="216"/>
      <c r="J346" s="212"/>
      <c r="K346" s="212"/>
      <c r="L346" s="217"/>
      <c r="M346" s="218"/>
      <c r="N346" s="219"/>
      <c r="O346" s="219"/>
      <c r="P346" s="219"/>
      <c r="Q346" s="219"/>
      <c r="R346" s="219"/>
      <c r="S346" s="219"/>
      <c r="T346" s="219"/>
      <c r="U346" s="220"/>
      <c r="AT346" s="221" t="s">
        <v>221</v>
      </c>
      <c r="AU346" s="221" t="s">
        <v>83</v>
      </c>
      <c r="AV346" s="14" t="s">
        <v>80</v>
      </c>
      <c r="AW346" s="14" t="s">
        <v>33</v>
      </c>
      <c r="AX346" s="14" t="s">
        <v>71</v>
      </c>
      <c r="AY346" s="221" t="s">
        <v>208</v>
      </c>
    </row>
    <row r="347" spans="1:65" s="16" customFormat="1" ht="11.25">
      <c r="B347" s="233"/>
      <c r="C347" s="234"/>
      <c r="D347" s="194" t="s">
        <v>221</v>
      </c>
      <c r="E347" s="235" t="s">
        <v>18</v>
      </c>
      <c r="F347" s="236" t="s">
        <v>247</v>
      </c>
      <c r="G347" s="234"/>
      <c r="H347" s="237">
        <v>25.81</v>
      </c>
      <c r="I347" s="238"/>
      <c r="J347" s="234"/>
      <c r="K347" s="234"/>
      <c r="L347" s="239"/>
      <c r="M347" s="240"/>
      <c r="N347" s="241"/>
      <c r="O347" s="241"/>
      <c r="P347" s="241"/>
      <c r="Q347" s="241"/>
      <c r="R347" s="241"/>
      <c r="S347" s="241"/>
      <c r="T347" s="241"/>
      <c r="U347" s="242"/>
      <c r="AT347" s="243" t="s">
        <v>221</v>
      </c>
      <c r="AU347" s="243" t="s">
        <v>83</v>
      </c>
      <c r="AV347" s="16" t="s">
        <v>89</v>
      </c>
      <c r="AW347" s="16" t="s">
        <v>33</v>
      </c>
      <c r="AX347" s="16" t="s">
        <v>76</v>
      </c>
      <c r="AY347" s="243" t="s">
        <v>208</v>
      </c>
    </row>
    <row r="348" spans="1:65" s="12" customFormat="1" ht="20.85" customHeight="1">
      <c r="B348" s="166"/>
      <c r="C348" s="167"/>
      <c r="D348" s="168" t="s">
        <v>70</v>
      </c>
      <c r="E348" s="180" t="s">
        <v>1717</v>
      </c>
      <c r="F348" s="180" t="s">
        <v>2980</v>
      </c>
      <c r="G348" s="167"/>
      <c r="H348" s="167"/>
      <c r="I348" s="170"/>
      <c r="J348" s="181">
        <f>BK348</f>
        <v>0</v>
      </c>
      <c r="K348" s="167"/>
      <c r="L348" s="172"/>
      <c r="M348" s="173"/>
      <c r="N348" s="174"/>
      <c r="O348" s="174"/>
      <c r="P348" s="175">
        <f>SUM(P349:P368)</f>
        <v>0</v>
      </c>
      <c r="Q348" s="174"/>
      <c r="R348" s="175">
        <f>SUM(R349:R368)</f>
        <v>12.342262399999999</v>
      </c>
      <c r="S348" s="174"/>
      <c r="T348" s="175">
        <f>SUM(T349:T368)</f>
        <v>0</v>
      </c>
      <c r="U348" s="176"/>
      <c r="AR348" s="177" t="s">
        <v>76</v>
      </c>
      <c r="AT348" s="178" t="s">
        <v>70</v>
      </c>
      <c r="AU348" s="178" t="s">
        <v>80</v>
      </c>
      <c r="AY348" s="177" t="s">
        <v>208</v>
      </c>
      <c r="BK348" s="179">
        <f>SUM(BK349:BK368)</f>
        <v>0</v>
      </c>
    </row>
    <row r="349" spans="1:65" s="2" customFormat="1" ht="16.5" customHeight="1">
      <c r="A349" s="38"/>
      <c r="B349" s="39"/>
      <c r="C349" s="182" t="s">
        <v>564</v>
      </c>
      <c r="D349" s="182" t="s">
        <v>212</v>
      </c>
      <c r="E349" s="183" t="s">
        <v>2981</v>
      </c>
      <c r="F349" s="184" t="s">
        <v>2982</v>
      </c>
      <c r="G349" s="185" t="s">
        <v>402</v>
      </c>
      <c r="H349" s="186">
        <v>4</v>
      </c>
      <c r="I349" s="187"/>
      <c r="J349" s="186">
        <f>ROUND(I349*H349,2)</f>
        <v>0</v>
      </c>
      <c r="K349" s="184" t="s">
        <v>215</v>
      </c>
      <c r="L349" s="43"/>
      <c r="M349" s="188" t="s">
        <v>18</v>
      </c>
      <c r="N349" s="189" t="s">
        <v>42</v>
      </c>
      <c r="O349" s="68"/>
      <c r="P349" s="190">
        <f>O349*H349</f>
        <v>0</v>
      </c>
      <c r="Q349" s="190">
        <v>1.65E-3</v>
      </c>
      <c r="R349" s="190">
        <f>Q349*H349</f>
        <v>6.6E-3</v>
      </c>
      <c r="S349" s="190">
        <v>0</v>
      </c>
      <c r="T349" s="190">
        <f>S349*H349</f>
        <v>0</v>
      </c>
      <c r="U349" s="191" t="s">
        <v>18</v>
      </c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92" t="s">
        <v>89</v>
      </c>
      <c r="AT349" s="192" t="s">
        <v>212</v>
      </c>
      <c r="AU349" s="192" t="s">
        <v>83</v>
      </c>
      <c r="AY349" s="21" t="s">
        <v>208</v>
      </c>
      <c r="BE349" s="193">
        <f>IF(N349="základní",J349,0)</f>
        <v>0</v>
      </c>
      <c r="BF349" s="193">
        <f>IF(N349="snížená",J349,0)</f>
        <v>0</v>
      </c>
      <c r="BG349" s="193">
        <f>IF(N349="zákl. přenesená",J349,0)</f>
        <v>0</v>
      </c>
      <c r="BH349" s="193">
        <f>IF(N349="sníž. přenesená",J349,0)</f>
        <v>0</v>
      </c>
      <c r="BI349" s="193">
        <f>IF(N349="nulová",J349,0)</f>
        <v>0</v>
      </c>
      <c r="BJ349" s="21" t="s">
        <v>76</v>
      </c>
      <c r="BK349" s="193">
        <f>ROUND(I349*H349,2)</f>
        <v>0</v>
      </c>
      <c r="BL349" s="21" t="s">
        <v>89</v>
      </c>
      <c r="BM349" s="192" t="s">
        <v>2983</v>
      </c>
    </row>
    <row r="350" spans="1:65" s="2" customFormat="1" ht="19.5">
      <c r="A350" s="38"/>
      <c r="B350" s="39"/>
      <c r="C350" s="40"/>
      <c r="D350" s="194" t="s">
        <v>217</v>
      </c>
      <c r="E350" s="40"/>
      <c r="F350" s="195" t="s">
        <v>2984</v>
      </c>
      <c r="G350" s="40"/>
      <c r="H350" s="40"/>
      <c r="I350" s="196"/>
      <c r="J350" s="40"/>
      <c r="K350" s="40"/>
      <c r="L350" s="43"/>
      <c r="M350" s="197"/>
      <c r="N350" s="198"/>
      <c r="O350" s="68"/>
      <c r="P350" s="68"/>
      <c r="Q350" s="68"/>
      <c r="R350" s="68"/>
      <c r="S350" s="68"/>
      <c r="T350" s="68"/>
      <c r="U350" s="69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21" t="s">
        <v>217</v>
      </c>
      <c r="AU350" s="21" t="s">
        <v>83</v>
      </c>
    </row>
    <row r="351" spans="1:65" s="2" customFormat="1" ht="11.25">
      <c r="A351" s="38"/>
      <c r="B351" s="39"/>
      <c r="C351" s="40"/>
      <c r="D351" s="199" t="s">
        <v>219</v>
      </c>
      <c r="E351" s="40"/>
      <c r="F351" s="200" t="s">
        <v>2985</v>
      </c>
      <c r="G351" s="40"/>
      <c r="H351" s="40"/>
      <c r="I351" s="196"/>
      <c r="J351" s="40"/>
      <c r="K351" s="40"/>
      <c r="L351" s="43"/>
      <c r="M351" s="197"/>
      <c r="N351" s="198"/>
      <c r="O351" s="68"/>
      <c r="P351" s="68"/>
      <c r="Q351" s="68"/>
      <c r="R351" s="68"/>
      <c r="S351" s="68"/>
      <c r="T351" s="68"/>
      <c r="U351" s="69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21" t="s">
        <v>219</v>
      </c>
      <c r="AU351" s="21" t="s">
        <v>83</v>
      </c>
    </row>
    <row r="352" spans="1:65" s="14" customFormat="1" ht="11.25">
      <c r="B352" s="211"/>
      <c r="C352" s="212"/>
      <c r="D352" s="194" t="s">
        <v>221</v>
      </c>
      <c r="E352" s="213" t="s">
        <v>18</v>
      </c>
      <c r="F352" s="214" t="s">
        <v>89</v>
      </c>
      <c r="G352" s="212"/>
      <c r="H352" s="215">
        <v>4</v>
      </c>
      <c r="I352" s="216"/>
      <c r="J352" s="212"/>
      <c r="K352" s="212"/>
      <c r="L352" s="217"/>
      <c r="M352" s="218"/>
      <c r="N352" s="219"/>
      <c r="O352" s="219"/>
      <c r="P352" s="219"/>
      <c r="Q352" s="219"/>
      <c r="R352" s="219"/>
      <c r="S352" s="219"/>
      <c r="T352" s="219"/>
      <c r="U352" s="220"/>
      <c r="AT352" s="221" t="s">
        <v>221</v>
      </c>
      <c r="AU352" s="221" t="s">
        <v>83</v>
      </c>
      <c r="AV352" s="14" t="s">
        <v>80</v>
      </c>
      <c r="AW352" s="14" t="s">
        <v>33</v>
      </c>
      <c r="AX352" s="14" t="s">
        <v>76</v>
      </c>
      <c r="AY352" s="221" t="s">
        <v>208</v>
      </c>
    </row>
    <row r="353" spans="1:65" s="2" customFormat="1" ht="24.2" customHeight="1">
      <c r="A353" s="38"/>
      <c r="B353" s="39"/>
      <c r="C353" s="249" t="s">
        <v>570</v>
      </c>
      <c r="D353" s="249" t="s">
        <v>1397</v>
      </c>
      <c r="E353" s="250" t="s">
        <v>2986</v>
      </c>
      <c r="F353" s="251" t="s">
        <v>2987</v>
      </c>
      <c r="G353" s="252" t="s">
        <v>402</v>
      </c>
      <c r="H353" s="253">
        <v>4</v>
      </c>
      <c r="I353" s="254"/>
      <c r="J353" s="253">
        <f>ROUND(I353*H353,2)</f>
        <v>0</v>
      </c>
      <c r="K353" s="251" t="s">
        <v>215</v>
      </c>
      <c r="L353" s="255"/>
      <c r="M353" s="256" t="s">
        <v>18</v>
      </c>
      <c r="N353" s="257" t="s">
        <v>42</v>
      </c>
      <c r="O353" s="68"/>
      <c r="P353" s="190">
        <f>O353*H353</f>
        <v>0</v>
      </c>
      <c r="Q353" s="190">
        <v>3.0599999999999999E-2</v>
      </c>
      <c r="R353" s="190">
        <f>Q353*H353</f>
        <v>0.12239999999999999</v>
      </c>
      <c r="S353" s="190">
        <v>0</v>
      </c>
      <c r="T353" s="190">
        <f>S353*H353</f>
        <v>0</v>
      </c>
      <c r="U353" s="191" t="s">
        <v>18</v>
      </c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R353" s="192" t="s">
        <v>124</v>
      </c>
      <c r="AT353" s="192" t="s">
        <v>1397</v>
      </c>
      <c r="AU353" s="192" t="s">
        <v>83</v>
      </c>
      <c r="AY353" s="21" t="s">
        <v>208</v>
      </c>
      <c r="BE353" s="193">
        <f>IF(N353="základní",J353,0)</f>
        <v>0</v>
      </c>
      <c r="BF353" s="193">
        <f>IF(N353="snížená",J353,0)</f>
        <v>0</v>
      </c>
      <c r="BG353" s="193">
        <f>IF(N353="zákl. přenesená",J353,0)</f>
        <v>0</v>
      </c>
      <c r="BH353" s="193">
        <f>IF(N353="sníž. přenesená",J353,0)</f>
        <v>0</v>
      </c>
      <c r="BI353" s="193">
        <f>IF(N353="nulová",J353,0)</f>
        <v>0</v>
      </c>
      <c r="BJ353" s="21" t="s">
        <v>76</v>
      </c>
      <c r="BK353" s="193">
        <f>ROUND(I353*H353,2)</f>
        <v>0</v>
      </c>
      <c r="BL353" s="21" t="s">
        <v>89</v>
      </c>
      <c r="BM353" s="192" t="s">
        <v>2988</v>
      </c>
    </row>
    <row r="354" spans="1:65" s="2" customFormat="1" ht="11.25">
      <c r="A354" s="38"/>
      <c r="B354" s="39"/>
      <c r="C354" s="40"/>
      <c r="D354" s="194" t="s">
        <v>217</v>
      </c>
      <c r="E354" s="40"/>
      <c r="F354" s="195" t="s">
        <v>2987</v>
      </c>
      <c r="G354" s="40"/>
      <c r="H354" s="40"/>
      <c r="I354" s="196"/>
      <c r="J354" s="40"/>
      <c r="K354" s="40"/>
      <c r="L354" s="43"/>
      <c r="M354" s="197"/>
      <c r="N354" s="198"/>
      <c r="O354" s="68"/>
      <c r="P354" s="68"/>
      <c r="Q354" s="68"/>
      <c r="R354" s="68"/>
      <c r="S354" s="68"/>
      <c r="T354" s="68"/>
      <c r="U354" s="69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21" t="s">
        <v>217</v>
      </c>
      <c r="AU354" s="21" t="s">
        <v>83</v>
      </c>
    </row>
    <row r="355" spans="1:65" s="14" customFormat="1" ht="11.25">
      <c r="B355" s="211"/>
      <c r="C355" s="212"/>
      <c r="D355" s="194" t="s">
        <v>221</v>
      </c>
      <c r="E355" s="213" t="s">
        <v>18</v>
      </c>
      <c r="F355" s="214" t="s">
        <v>89</v>
      </c>
      <c r="G355" s="212"/>
      <c r="H355" s="215">
        <v>4</v>
      </c>
      <c r="I355" s="216"/>
      <c r="J355" s="212"/>
      <c r="K355" s="212"/>
      <c r="L355" s="217"/>
      <c r="M355" s="218"/>
      <c r="N355" s="219"/>
      <c r="O355" s="219"/>
      <c r="P355" s="219"/>
      <c r="Q355" s="219"/>
      <c r="R355" s="219"/>
      <c r="S355" s="219"/>
      <c r="T355" s="219"/>
      <c r="U355" s="220"/>
      <c r="AT355" s="221" t="s">
        <v>221</v>
      </c>
      <c r="AU355" s="221" t="s">
        <v>83</v>
      </c>
      <c r="AV355" s="14" t="s">
        <v>80</v>
      </c>
      <c r="AW355" s="14" t="s">
        <v>33</v>
      </c>
      <c r="AX355" s="14" t="s">
        <v>76</v>
      </c>
      <c r="AY355" s="221" t="s">
        <v>208</v>
      </c>
    </row>
    <row r="356" spans="1:65" s="2" customFormat="1" ht="24.2" customHeight="1">
      <c r="A356" s="38"/>
      <c r="B356" s="39"/>
      <c r="C356" s="182" t="s">
        <v>577</v>
      </c>
      <c r="D356" s="182" t="s">
        <v>212</v>
      </c>
      <c r="E356" s="183" t="s">
        <v>2989</v>
      </c>
      <c r="F356" s="184" t="s">
        <v>2990</v>
      </c>
      <c r="G356" s="185" t="s">
        <v>331</v>
      </c>
      <c r="H356" s="186">
        <v>59.94</v>
      </c>
      <c r="I356" s="187"/>
      <c r="J356" s="186">
        <f>ROUND(I356*H356,2)</f>
        <v>0</v>
      </c>
      <c r="K356" s="184" t="s">
        <v>215</v>
      </c>
      <c r="L356" s="43"/>
      <c r="M356" s="188" t="s">
        <v>18</v>
      </c>
      <c r="N356" s="189" t="s">
        <v>42</v>
      </c>
      <c r="O356" s="68"/>
      <c r="P356" s="190">
        <f>O356*H356</f>
        <v>0</v>
      </c>
      <c r="Q356" s="190">
        <v>0.13095999999999999</v>
      </c>
      <c r="R356" s="190">
        <f>Q356*H356</f>
        <v>7.8497423999999993</v>
      </c>
      <c r="S356" s="190">
        <v>0</v>
      </c>
      <c r="T356" s="190">
        <f>S356*H356</f>
        <v>0</v>
      </c>
      <c r="U356" s="191" t="s">
        <v>18</v>
      </c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92" t="s">
        <v>89</v>
      </c>
      <c r="AT356" s="192" t="s">
        <v>212</v>
      </c>
      <c r="AU356" s="192" t="s">
        <v>83</v>
      </c>
      <c r="AY356" s="21" t="s">
        <v>208</v>
      </c>
      <c r="BE356" s="193">
        <f>IF(N356="základní",J356,0)</f>
        <v>0</v>
      </c>
      <c r="BF356" s="193">
        <f>IF(N356="snížená",J356,0)</f>
        <v>0</v>
      </c>
      <c r="BG356" s="193">
        <f>IF(N356="zákl. přenesená",J356,0)</f>
        <v>0</v>
      </c>
      <c r="BH356" s="193">
        <f>IF(N356="sníž. přenesená",J356,0)</f>
        <v>0</v>
      </c>
      <c r="BI356" s="193">
        <f>IF(N356="nulová",J356,0)</f>
        <v>0</v>
      </c>
      <c r="BJ356" s="21" t="s">
        <v>76</v>
      </c>
      <c r="BK356" s="193">
        <f>ROUND(I356*H356,2)</f>
        <v>0</v>
      </c>
      <c r="BL356" s="21" t="s">
        <v>89</v>
      </c>
      <c r="BM356" s="192" t="s">
        <v>2991</v>
      </c>
    </row>
    <row r="357" spans="1:65" s="2" customFormat="1" ht="29.25">
      <c r="A357" s="38"/>
      <c r="B357" s="39"/>
      <c r="C357" s="40"/>
      <c r="D357" s="194" t="s">
        <v>217</v>
      </c>
      <c r="E357" s="40"/>
      <c r="F357" s="195" t="s">
        <v>2992</v>
      </c>
      <c r="G357" s="40"/>
      <c r="H357" s="40"/>
      <c r="I357" s="196"/>
      <c r="J357" s="40"/>
      <c r="K357" s="40"/>
      <c r="L357" s="43"/>
      <c r="M357" s="197"/>
      <c r="N357" s="198"/>
      <c r="O357" s="68"/>
      <c r="P357" s="68"/>
      <c r="Q357" s="68"/>
      <c r="R357" s="68"/>
      <c r="S357" s="68"/>
      <c r="T357" s="68"/>
      <c r="U357" s="69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21" t="s">
        <v>217</v>
      </c>
      <c r="AU357" s="21" t="s">
        <v>83</v>
      </c>
    </row>
    <row r="358" spans="1:65" s="2" customFormat="1" ht="11.25">
      <c r="A358" s="38"/>
      <c r="B358" s="39"/>
      <c r="C358" s="40"/>
      <c r="D358" s="199" t="s">
        <v>219</v>
      </c>
      <c r="E358" s="40"/>
      <c r="F358" s="200" t="s">
        <v>2993</v>
      </c>
      <c r="G358" s="40"/>
      <c r="H358" s="40"/>
      <c r="I358" s="196"/>
      <c r="J358" s="40"/>
      <c r="K358" s="40"/>
      <c r="L358" s="43"/>
      <c r="M358" s="197"/>
      <c r="N358" s="198"/>
      <c r="O358" s="68"/>
      <c r="P358" s="68"/>
      <c r="Q358" s="68"/>
      <c r="R358" s="68"/>
      <c r="S358" s="68"/>
      <c r="T358" s="68"/>
      <c r="U358" s="69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21" t="s">
        <v>219</v>
      </c>
      <c r="AU358" s="21" t="s">
        <v>83</v>
      </c>
    </row>
    <row r="359" spans="1:65" s="14" customFormat="1" ht="11.25">
      <c r="B359" s="211"/>
      <c r="C359" s="212"/>
      <c r="D359" s="194" t="s">
        <v>221</v>
      </c>
      <c r="E359" s="213" t="s">
        <v>18</v>
      </c>
      <c r="F359" s="214" t="s">
        <v>2725</v>
      </c>
      <c r="G359" s="212"/>
      <c r="H359" s="215">
        <v>59.94</v>
      </c>
      <c r="I359" s="216"/>
      <c r="J359" s="212"/>
      <c r="K359" s="212"/>
      <c r="L359" s="217"/>
      <c r="M359" s="218"/>
      <c r="N359" s="219"/>
      <c r="O359" s="219"/>
      <c r="P359" s="219"/>
      <c r="Q359" s="219"/>
      <c r="R359" s="219"/>
      <c r="S359" s="219"/>
      <c r="T359" s="219"/>
      <c r="U359" s="220"/>
      <c r="AT359" s="221" t="s">
        <v>221</v>
      </c>
      <c r="AU359" s="221" t="s">
        <v>83</v>
      </c>
      <c r="AV359" s="14" t="s">
        <v>80</v>
      </c>
      <c r="AW359" s="14" t="s">
        <v>33</v>
      </c>
      <c r="AX359" s="14" t="s">
        <v>76</v>
      </c>
      <c r="AY359" s="221" t="s">
        <v>208</v>
      </c>
    </row>
    <row r="360" spans="1:65" s="2" customFormat="1" ht="21.75" customHeight="1">
      <c r="A360" s="38"/>
      <c r="B360" s="39"/>
      <c r="C360" s="249" t="s">
        <v>601</v>
      </c>
      <c r="D360" s="249" t="s">
        <v>1397</v>
      </c>
      <c r="E360" s="250" t="s">
        <v>2994</v>
      </c>
      <c r="F360" s="251" t="s">
        <v>2995</v>
      </c>
      <c r="G360" s="252" t="s">
        <v>331</v>
      </c>
      <c r="H360" s="253">
        <v>5</v>
      </c>
      <c r="I360" s="254"/>
      <c r="J360" s="253">
        <f>ROUND(I360*H360,2)</f>
        <v>0</v>
      </c>
      <c r="K360" s="251" t="s">
        <v>215</v>
      </c>
      <c r="L360" s="255"/>
      <c r="M360" s="256" t="s">
        <v>18</v>
      </c>
      <c r="N360" s="257" t="s">
        <v>42</v>
      </c>
      <c r="O360" s="68"/>
      <c r="P360" s="190">
        <f>O360*H360</f>
        <v>0</v>
      </c>
      <c r="Q360" s="190">
        <v>6.4000000000000001E-2</v>
      </c>
      <c r="R360" s="190">
        <f>Q360*H360</f>
        <v>0.32</v>
      </c>
      <c r="S360" s="190">
        <v>0</v>
      </c>
      <c r="T360" s="190">
        <f>S360*H360</f>
        <v>0</v>
      </c>
      <c r="U360" s="191" t="s">
        <v>18</v>
      </c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92" t="s">
        <v>124</v>
      </c>
      <c r="AT360" s="192" t="s">
        <v>1397</v>
      </c>
      <c r="AU360" s="192" t="s">
        <v>83</v>
      </c>
      <c r="AY360" s="21" t="s">
        <v>208</v>
      </c>
      <c r="BE360" s="193">
        <f>IF(N360="základní",J360,0)</f>
        <v>0</v>
      </c>
      <c r="BF360" s="193">
        <f>IF(N360="snížená",J360,0)</f>
        <v>0</v>
      </c>
      <c r="BG360" s="193">
        <f>IF(N360="zákl. přenesená",J360,0)</f>
        <v>0</v>
      </c>
      <c r="BH360" s="193">
        <f>IF(N360="sníž. přenesená",J360,0)</f>
        <v>0</v>
      </c>
      <c r="BI360" s="193">
        <f>IF(N360="nulová",J360,0)</f>
        <v>0</v>
      </c>
      <c r="BJ360" s="21" t="s">
        <v>76</v>
      </c>
      <c r="BK360" s="193">
        <f>ROUND(I360*H360,2)</f>
        <v>0</v>
      </c>
      <c r="BL360" s="21" t="s">
        <v>89</v>
      </c>
      <c r="BM360" s="192" t="s">
        <v>2996</v>
      </c>
    </row>
    <row r="361" spans="1:65" s="2" customFormat="1" ht="11.25">
      <c r="A361" s="38"/>
      <c r="B361" s="39"/>
      <c r="C361" s="40"/>
      <c r="D361" s="194" t="s">
        <v>217</v>
      </c>
      <c r="E361" s="40"/>
      <c r="F361" s="195" t="s">
        <v>2995</v>
      </c>
      <c r="G361" s="40"/>
      <c r="H361" s="40"/>
      <c r="I361" s="196"/>
      <c r="J361" s="40"/>
      <c r="K361" s="40"/>
      <c r="L361" s="43"/>
      <c r="M361" s="197"/>
      <c r="N361" s="198"/>
      <c r="O361" s="68"/>
      <c r="P361" s="68"/>
      <c r="Q361" s="68"/>
      <c r="R361" s="68"/>
      <c r="S361" s="68"/>
      <c r="T361" s="68"/>
      <c r="U361" s="69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21" t="s">
        <v>217</v>
      </c>
      <c r="AU361" s="21" t="s">
        <v>83</v>
      </c>
    </row>
    <row r="362" spans="1:65" s="14" customFormat="1" ht="11.25">
      <c r="B362" s="211"/>
      <c r="C362" s="212"/>
      <c r="D362" s="194" t="s">
        <v>221</v>
      </c>
      <c r="E362" s="213" t="s">
        <v>18</v>
      </c>
      <c r="F362" s="214" t="s">
        <v>94</v>
      </c>
      <c r="G362" s="212"/>
      <c r="H362" s="215">
        <v>5</v>
      </c>
      <c r="I362" s="216"/>
      <c r="J362" s="212"/>
      <c r="K362" s="212"/>
      <c r="L362" s="217"/>
      <c r="M362" s="218"/>
      <c r="N362" s="219"/>
      <c r="O362" s="219"/>
      <c r="P362" s="219"/>
      <c r="Q362" s="219"/>
      <c r="R362" s="219"/>
      <c r="S362" s="219"/>
      <c r="T362" s="219"/>
      <c r="U362" s="220"/>
      <c r="AT362" s="221" t="s">
        <v>221</v>
      </c>
      <c r="AU362" s="221" t="s">
        <v>83</v>
      </c>
      <c r="AV362" s="14" t="s">
        <v>80</v>
      </c>
      <c r="AW362" s="14" t="s">
        <v>33</v>
      </c>
      <c r="AX362" s="14" t="s">
        <v>76</v>
      </c>
      <c r="AY362" s="221" t="s">
        <v>208</v>
      </c>
    </row>
    <row r="363" spans="1:65" s="2" customFormat="1" ht="21.75" customHeight="1">
      <c r="A363" s="38"/>
      <c r="B363" s="39"/>
      <c r="C363" s="249" t="s">
        <v>608</v>
      </c>
      <c r="D363" s="249" t="s">
        <v>1397</v>
      </c>
      <c r="E363" s="250" t="s">
        <v>2997</v>
      </c>
      <c r="F363" s="251" t="s">
        <v>2998</v>
      </c>
      <c r="G363" s="252" t="s">
        <v>331</v>
      </c>
      <c r="H363" s="253">
        <v>63.18</v>
      </c>
      <c r="I363" s="254"/>
      <c r="J363" s="253">
        <f>ROUND(I363*H363,2)</f>
        <v>0</v>
      </c>
      <c r="K363" s="251" t="s">
        <v>215</v>
      </c>
      <c r="L363" s="255"/>
      <c r="M363" s="256" t="s">
        <v>18</v>
      </c>
      <c r="N363" s="257" t="s">
        <v>42</v>
      </c>
      <c r="O363" s="68"/>
      <c r="P363" s="190">
        <f>O363*H363</f>
        <v>0</v>
      </c>
      <c r="Q363" s="190">
        <v>6.4000000000000001E-2</v>
      </c>
      <c r="R363" s="190">
        <f>Q363*H363</f>
        <v>4.04352</v>
      </c>
      <c r="S363" s="190">
        <v>0</v>
      </c>
      <c r="T363" s="190">
        <f>S363*H363</f>
        <v>0</v>
      </c>
      <c r="U363" s="191" t="s">
        <v>18</v>
      </c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R363" s="192" t="s">
        <v>124</v>
      </c>
      <c r="AT363" s="192" t="s">
        <v>1397</v>
      </c>
      <c r="AU363" s="192" t="s">
        <v>83</v>
      </c>
      <c r="AY363" s="21" t="s">
        <v>208</v>
      </c>
      <c r="BE363" s="193">
        <f>IF(N363="základní",J363,0)</f>
        <v>0</v>
      </c>
      <c r="BF363" s="193">
        <f>IF(N363="snížená",J363,0)</f>
        <v>0</v>
      </c>
      <c r="BG363" s="193">
        <f>IF(N363="zákl. přenesená",J363,0)</f>
        <v>0</v>
      </c>
      <c r="BH363" s="193">
        <f>IF(N363="sníž. přenesená",J363,0)</f>
        <v>0</v>
      </c>
      <c r="BI363" s="193">
        <f>IF(N363="nulová",J363,0)</f>
        <v>0</v>
      </c>
      <c r="BJ363" s="21" t="s">
        <v>76</v>
      </c>
      <c r="BK363" s="193">
        <f>ROUND(I363*H363,2)</f>
        <v>0</v>
      </c>
      <c r="BL363" s="21" t="s">
        <v>89</v>
      </c>
      <c r="BM363" s="192" t="s">
        <v>2999</v>
      </c>
    </row>
    <row r="364" spans="1:65" s="2" customFormat="1" ht="11.25">
      <c r="A364" s="38"/>
      <c r="B364" s="39"/>
      <c r="C364" s="40"/>
      <c r="D364" s="194" t="s">
        <v>217</v>
      </c>
      <c r="E364" s="40"/>
      <c r="F364" s="195" t="s">
        <v>2998</v>
      </c>
      <c r="G364" s="40"/>
      <c r="H364" s="40"/>
      <c r="I364" s="196"/>
      <c r="J364" s="40"/>
      <c r="K364" s="40"/>
      <c r="L364" s="43"/>
      <c r="M364" s="197"/>
      <c r="N364" s="198"/>
      <c r="O364" s="68"/>
      <c r="P364" s="68"/>
      <c r="Q364" s="68"/>
      <c r="R364" s="68"/>
      <c r="S364" s="68"/>
      <c r="T364" s="68"/>
      <c r="U364" s="69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T364" s="21" t="s">
        <v>217</v>
      </c>
      <c r="AU364" s="21" t="s">
        <v>83</v>
      </c>
    </row>
    <row r="365" spans="1:65" s="14" customFormat="1" ht="11.25">
      <c r="B365" s="211"/>
      <c r="C365" s="212"/>
      <c r="D365" s="194" t="s">
        <v>221</v>
      </c>
      <c r="E365" s="213" t="s">
        <v>18</v>
      </c>
      <c r="F365" s="214" t="s">
        <v>2725</v>
      </c>
      <c r="G365" s="212"/>
      <c r="H365" s="215">
        <v>59.94</v>
      </c>
      <c r="I365" s="216"/>
      <c r="J365" s="212"/>
      <c r="K365" s="212"/>
      <c r="L365" s="217"/>
      <c r="M365" s="218"/>
      <c r="N365" s="219"/>
      <c r="O365" s="219"/>
      <c r="P365" s="219"/>
      <c r="Q365" s="219"/>
      <c r="R365" s="219"/>
      <c r="S365" s="219"/>
      <c r="T365" s="219"/>
      <c r="U365" s="220"/>
      <c r="AT365" s="221" t="s">
        <v>221</v>
      </c>
      <c r="AU365" s="221" t="s">
        <v>83</v>
      </c>
      <c r="AV365" s="14" t="s">
        <v>80</v>
      </c>
      <c r="AW365" s="14" t="s">
        <v>33</v>
      </c>
      <c r="AX365" s="14" t="s">
        <v>71</v>
      </c>
      <c r="AY365" s="221" t="s">
        <v>208</v>
      </c>
    </row>
    <row r="366" spans="1:65" s="14" customFormat="1" ht="11.25">
      <c r="B366" s="211"/>
      <c r="C366" s="212"/>
      <c r="D366" s="194" t="s">
        <v>221</v>
      </c>
      <c r="E366" s="213" t="s">
        <v>18</v>
      </c>
      <c r="F366" s="214" t="s">
        <v>3000</v>
      </c>
      <c r="G366" s="212"/>
      <c r="H366" s="215">
        <v>-5</v>
      </c>
      <c r="I366" s="216"/>
      <c r="J366" s="212"/>
      <c r="K366" s="212"/>
      <c r="L366" s="217"/>
      <c r="M366" s="218"/>
      <c r="N366" s="219"/>
      <c r="O366" s="219"/>
      <c r="P366" s="219"/>
      <c r="Q366" s="219"/>
      <c r="R366" s="219"/>
      <c r="S366" s="219"/>
      <c r="T366" s="219"/>
      <c r="U366" s="220"/>
      <c r="AT366" s="221" t="s">
        <v>221</v>
      </c>
      <c r="AU366" s="221" t="s">
        <v>83</v>
      </c>
      <c r="AV366" s="14" t="s">
        <v>80</v>
      </c>
      <c r="AW366" s="14" t="s">
        <v>33</v>
      </c>
      <c r="AX366" s="14" t="s">
        <v>71</v>
      </c>
      <c r="AY366" s="221" t="s">
        <v>208</v>
      </c>
    </row>
    <row r="367" spans="1:65" s="16" customFormat="1" ht="11.25">
      <c r="B367" s="233"/>
      <c r="C367" s="234"/>
      <c r="D367" s="194" t="s">
        <v>221</v>
      </c>
      <c r="E367" s="235" t="s">
        <v>18</v>
      </c>
      <c r="F367" s="236" t="s">
        <v>247</v>
      </c>
      <c r="G367" s="234"/>
      <c r="H367" s="237">
        <v>54.94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1"/>
      <c r="U367" s="242"/>
      <c r="AT367" s="243" t="s">
        <v>221</v>
      </c>
      <c r="AU367" s="243" t="s">
        <v>83</v>
      </c>
      <c r="AV367" s="16" t="s">
        <v>89</v>
      </c>
      <c r="AW367" s="16" t="s">
        <v>33</v>
      </c>
      <c r="AX367" s="16" t="s">
        <v>76</v>
      </c>
      <c r="AY367" s="243" t="s">
        <v>208</v>
      </c>
    </row>
    <row r="368" spans="1:65" s="14" customFormat="1" ht="11.25">
      <c r="B368" s="211"/>
      <c r="C368" s="212"/>
      <c r="D368" s="194" t="s">
        <v>221</v>
      </c>
      <c r="E368" s="212"/>
      <c r="F368" s="214" t="s">
        <v>3001</v>
      </c>
      <c r="G368" s="212"/>
      <c r="H368" s="215">
        <v>63.18</v>
      </c>
      <c r="I368" s="216"/>
      <c r="J368" s="212"/>
      <c r="K368" s="212"/>
      <c r="L368" s="217"/>
      <c r="M368" s="218"/>
      <c r="N368" s="219"/>
      <c r="O368" s="219"/>
      <c r="P368" s="219"/>
      <c r="Q368" s="219"/>
      <c r="R368" s="219"/>
      <c r="S368" s="219"/>
      <c r="T368" s="219"/>
      <c r="U368" s="220"/>
      <c r="AT368" s="221" t="s">
        <v>221</v>
      </c>
      <c r="AU368" s="221" t="s">
        <v>83</v>
      </c>
      <c r="AV368" s="14" t="s">
        <v>80</v>
      </c>
      <c r="AW368" s="14" t="s">
        <v>4</v>
      </c>
      <c r="AX368" s="14" t="s">
        <v>76</v>
      </c>
      <c r="AY368" s="221" t="s">
        <v>208</v>
      </c>
    </row>
    <row r="369" spans="1:65" s="12" customFormat="1" ht="20.85" customHeight="1">
      <c r="B369" s="166"/>
      <c r="C369" s="167"/>
      <c r="D369" s="168" t="s">
        <v>70</v>
      </c>
      <c r="E369" s="180" t="s">
        <v>257</v>
      </c>
      <c r="F369" s="180" t="s">
        <v>258</v>
      </c>
      <c r="G369" s="167"/>
      <c r="H369" s="167"/>
      <c r="I369" s="170"/>
      <c r="J369" s="181">
        <f>BK369</f>
        <v>0</v>
      </c>
      <c r="K369" s="167"/>
      <c r="L369" s="172"/>
      <c r="M369" s="173"/>
      <c r="N369" s="174"/>
      <c r="O369" s="174"/>
      <c r="P369" s="175">
        <f>SUM(P370:P381)</f>
        <v>0</v>
      </c>
      <c r="Q369" s="174"/>
      <c r="R369" s="175">
        <f>SUM(R370:R381)</f>
        <v>0</v>
      </c>
      <c r="S369" s="174"/>
      <c r="T369" s="175">
        <f>SUM(T370:T381)</f>
        <v>24.082239999999999</v>
      </c>
      <c r="U369" s="176"/>
      <c r="AR369" s="177" t="s">
        <v>76</v>
      </c>
      <c r="AT369" s="178" t="s">
        <v>70</v>
      </c>
      <c r="AU369" s="178" t="s">
        <v>80</v>
      </c>
      <c r="AY369" s="177" t="s">
        <v>208</v>
      </c>
      <c r="BK369" s="179">
        <f>SUM(BK370:BK381)</f>
        <v>0</v>
      </c>
    </row>
    <row r="370" spans="1:65" s="2" customFormat="1" ht="24.2" customHeight="1">
      <c r="A370" s="38"/>
      <c r="B370" s="39"/>
      <c r="C370" s="182" t="s">
        <v>615</v>
      </c>
      <c r="D370" s="182" t="s">
        <v>212</v>
      </c>
      <c r="E370" s="183" t="s">
        <v>266</v>
      </c>
      <c r="F370" s="184" t="s">
        <v>267</v>
      </c>
      <c r="G370" s="185" t="s">
        <v>129</v>
      </c>
      <c r="H370" s="186">
        <v>107.51</v>
      </c>
      <c r="I370" s="187"/>
      <c r="J370" s="186">
        <f>ROUND(I370*H370,2)</f>
        <v>0</v>
      </c>
      <c r="K370" s="184" t="s">
        <v>215</v>
      </c>
      <c r="L370" s="43"/>
      <c r="M370" s="188" t="s">
        <v>18</v>
      </c>
      <c r="N370" s="189" t="s">
        <v>42</v>
      </c>
      <c r="O370" s="68"/>
      <c r="P370" s="190">
        <f>O370*H370</f>
        <v>0</v>
      </c>
      <c r="Q370" s="190">
        <v>0</v>
      </c>
      <c r="R370" s="190">
        <f>Q370*H370</f>
        <v>0</v>
      </c>
      <c r="S370" s="190">
        <v>0.20799999999999999</v>
      </c>
      <c r="T370" s="190">
        <f>S370*H370</f>
        <v>22.362079999999999</v>
      </c>
      <c r="U370" s="191" t="s">
        <v>18</v>
      </c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192" t="s">
        <v>89</v>
      </c>
      <c r="AT370" s="192" t="s">
        <v>212</v>
      </c>
      <c r="AU370" s="192" t="s">
        <v>83</v>
      </c>
      <c r="AY370" s="21" t="s">
        <v>208</v>
      </c>
      <c r="BE370" s="193">
        <f>IF(N370="základní",J370,0)</f>
        <v>0</v>
      </c>
      <c r="BF370" s="193">
        <f>IF(N370="snížená",J370,0)</f>
        <v>0</v>
      </c>
      <c r="BG370" s="193">
        <f>IF(N370="zákl. přenesená",J370,0)</f>
        <v>0</v>
      </c>
      <c r="BH370" s="193">
        <f>IF(N370="sníž. přenesená",J370,0)</f>
        <v>0</v>
      </c>
      <c r="BI370" s="193">
        <f>IF(N370="nulová",J370,0)</f>
        <v>0</v>
      </c>
      <c r="BJ370" s="21" t="s">
        <v>76</v>
      </c>
      <c r="BK370" s="193">
        <f>ROUND(I370*H370,2)</f>
        <v>0</v>
      </c>
      <c r="BL370" s="21" t="s">
        <v>89</v>
      </c>
      <c r="BM370" s="192" t="s">
        <v>3002</v>
      </c>
    </row>
    <row r="371" spans="1:65" s="2" customFormat="1" ht="11.25">
      <c r="A371" s="38"/>
      <c r="B371" s="39"/>
      <c r="C371" s="40"/>
      <c r="D371" s="194" t="s">
        <v>217</v>
      </c>
      <c r="E371" s="40"/>
      <c r="F371" s="195" t="s">
        <v>269</v>
      </c>
      <c r="G371" s="40"/>
      <c r="H371" s="40"/>
      <c r="I371" s="196"/>
      <c r="J371" s="40"/>
      <c r="K371" s="40"/>
      <c r="L371" s="43"/>
      <c r="M371" s="197"/>
      <c r="N371" s="198"/>
      <c r="O371" s="68"/>
      <c r="P371" s="68"/>
      <c r="Q371" s="68"/>
      <c r="R371" s="68"/>
      <c r="S371" s="68"/>
      <c r="T371" s="68"/>
      <c r="U371" s="69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21" t="s">
        <v>217</v>
      </c>
      <c r="AU371" s="21" t="s">
        <v>83</v>
      </c>
    </row>
    <row r="372" spans="1:65" s="2" customFormat="1" ht="11.25">
      <c r="A372" s="38"/>
      <c r="B372" s="39"/>
      <c r="C372" s="40"/>
      <c r="D372" s="199" t="s">
        <v>219</v>
      </c>
      <c r="E372" s="40"/>
      <c r="F372" s="200" t="s">
        <v>270</v>
      </c>
      <c r="G372" s="40"/>
      <c r="H372" s="40"/>
      <c r="I372" s="196"/>
      <c r="J372" s="40"/>
      <c r="K372" s="40"/>
      <c r="L372" s="43"/>
      <c r="M372" s="197"/>
      <c r="N372" s="198"/>
      <c r="O372" s="68"/>
      <c r="P372" s="68"/>
      <c r="Q372" s="68"/>
      <c r="R372" s="68"/>
      <c r="S372" s="68"/>
      <c r="T372" s="68"/>
      <c r="U372" s="69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T372" s="21" t="s">
        <v>219</v>
      </c>
      <c r="AU372" s="21" t="s">
        <v>83</v>
      </c>
    </row>
    <row r="373" spans="1:65" s="14" customFormat="1" ht="11.25">
      <c r="B373" s="211"/>
      <c r="C373" s="212"/>
      <c r="D373" s="194" t="s">
        <v>221</v>
      </c>
      <c r="E373" s="213" t="s">
        <v>18</v>
      </c>
      <c r="F373" s="214" t="s">
        <v>2880</v>
      </c>
      <c r="G373" s="212"/>
      <c r="H373" s="215">
        <v>52.88</v>
      </c>
      <c r="I373" s="216"/>
      <c r="J373" s="212"/>
      <c r="K373" s="212"/>
      <c r="L373" s="217"/>
      <c r="M373" s="218"/>
      <c r="N373" s="219"/>
      <c r="O373" s="219"/>
      <c r="P373" s="219"/>
      <c r="Q373" s="219"/>
      <c r="R373" s="219"/>
      <c r="S373" s="219"/>
      <c r="T373" s="219"/>
      <c r="U373" s="220"/>
      <c r="AT373" s="221" t="s">
        <v>221</v>
      </c>
      <c r="AU373" s="221" t="s">
        <v>83</v>
      </c>
      <c r="AV373" s="14" t="s">
        <v>80</v>
      </c>
      <c r="AW373" s="14" t="s">
        <v>33</v>
      </c>
      <c r="AX373" s="14" t="s">
        <v>71</v>
      </c>
      <c r="AY373" s="221" t="s">
        <v>208</v>
      </c>
    </row>
    <row r="374" spans="1:65" s="14" customFormat="1" ht="11.25">
      <c r="B374" s="211"/>
      <c r="C374" s="212"/>
      <c r="D374" s="194" t="s">
        <v>221</v>
      </c>
      <c r="E374" s="213" t="s">
        <v>18</v>
      </c>
      <c r="F374" s="214" t="s">
        <v>2881</v>
      </c>
      <c r="G374" s="212"/>
      <c r="H374" s="215">
        <v>54.63</v>
      </c>
      <c r="I374" s="216"/>
      <c r="J374" s="212"/>
      <c r="K374" s="212"/>
      <c r="L374" s="217"/>
      <c r="M374" s="218"/>
      <c r="N374" s="219"/>
      <c r="O374" s="219"/>
      <c r="P374" s="219"/>
      <c r="Q374" s="219"/>
      <c r="R374" s="219"/>
      <c r="S374" s="219"/>
      <c r="T374" s="219"/>
      <c r="U374" s="220"/>
      <c r="AT374" s="221" t="s">
        <v>221</v>
      </c>
      <c r="AU374" s="221" t="s">
        <v>83</v>
      </c>
      <c r="AV374" s="14" t="s">
        <v>80</v>
      </c>
      <c r="AW374" s="14" t="s">
        <v>33</v>
      </c>
      <c r="AX374" s="14" t="s">
        <v>71</v>
      </c>
      <c r="AY374" s="221" t="s">
        <v>208</v>
      </c>
    </row>
    <row r="375" spans="1:65" s="16" customFormat="1" ht="11.25">
      <c r="B375" s="233"/>
      <c r="C375" s="234"/>
      <c r="D375" s="194" t="s">
        <v>221</v>
      </c>
      <c r="E375" s="235" t="s">
        <v>18</v>
      </c>
      <c r="F375" s="236" t="s">
        <v>247</v>
      </c>
      <c r="G375" s="234"/>
      <c r="H375" s="237">
        <v>107.51</v>
      </c>
      <c r="I375" s="238"/>
      <c r="J375" s="234"/>
      <c r="K375" s="234"/>
      <c r="L375" s="239"/>
      <c r="M375" s="240"/>
      <c r="N375" s="241"/>
      <c r="O375" s="241"/>
      <c r="P375" s="241"/>
      <c r="Q375" s="241"/>
      <c r="R375" s="241"/>
      <c r="S375" s="241"/>
      <c r="T375" s="241"/>
      <c r="U375" s="242"/>
      <c r="AT375" s="243" t="s">
        <v>221</v>
      </c>
      <c r="AU375" s="243" t="s">
        <v>83</v>
      </c>
      <c r="AV375" s="16" t="s">
        <v>89</v>
      </c>
      <c r="AW375" s="16" t="s">
        <v>33</v>
      </c>
      <c r="AX375" s="16" t="s">
        <v>76</v>
      </c>
      <c r="AY375" s="243" t="s">
        <v>208</v>
      </c>
    </row>
    <row r="376" spans="1:65" s="2" customFormat="1" ht="24.2" customHeight="1">
      <c r="A376" s="38"/>
      <c r="B376" s="39"/>
      <c r="C376" s="182" t="s">
        <v>621</v>
      </c>
      <c r="D376" s="182" t="s">
        <v>212</v>
      </c>
      <c r="E376" s="183" t="s">
        <v>3003</v>
      </c>
      <c r="F376" s="184" t="s">
        <v>3004</v>
      </c>
      <c r="G376" s="185" t="s">
        <v>129</v>
      </c>
      <c r="H376" s="186">
        <v>107.51</v>
      </c>
      <c r="I376" s="187"/>
      <c r="J376" s="186">
        <f>ROUND(I376*H376,2)</f>
        <v>0</v>
      </c>
      <c r="K376" s="184" t="s">
        <v>215</v>
      </c>
      <c r="L376" s="43"/>
      <c r="M376" s="188" t="s">
        <v>18</v>
      </c>
      <c r="N376" s="189" t="s">
        <v>42</v>
      </c>
      <c r="O376" s="68"/>
      <c r="P376" s="190">
        <f>O376*H376</f>
        <v>0</v>
      </c>
      <c r="Q376" s="190">
        <v>0</v>
      </c>
      <c r="R376" s="190">
        <f>Q376*H376</f>
        <v>0</v>
      </c>
      <c r="S376" s="190">
        <v>1.6E-2</v>
      </c>
      <c r="T376" s="190">
        <f>S376*H376</f>
        <v>1.7201600000000001</v>
      </c>
      <c r="U376" s="191" t="s">
        <v>18</v>
      </c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92" t="s">
        <v>89</v>
      </c>
      <c r="AT376" s="192" t="s">
        <v>212</v>
      </c>
      <c r="AU376" s="192" t="s">
        <v>83</v>
      </c>
      <c r="AY376" s="21" t="s">
        <v>208</v>
      </c>
      <c r="BE376" s="193">
        <f>IF(N376="základní",J376,0)</f>
        <v>0</v>
      </c>
      <c r="BF376" s="193">
        <f>IF(N376="snížená",J376,0)</f>
        <v>0</v>
      </c>
      <c r="BG376" s="193">
        <f>IF(N376="zákl. přenesená",J376,0)</f>
        <v>0</v>
      </c>
      <c r="BH376" s="193">
        <f>IF(N376="sníž. přenesená",J376,0)</f>
        <v>0</v>
      </c>
      <c r="BI376" s="193">
        <f>IF(N376="nulová",J376,0)</f>
        <v>0</v>
      </c>
      <c r="BJ376" s="21" t="s">
        <v>76</v>
      </c>
      <c r="BK376" s="193">
        <f>ROUND(I376*H376,2)</f>
        <v>0</v>
      </c>
      <c r="BL376" s="21" t="s">
        <v>89</v>
      </c>
      <c r="BM376" s="192" t="s">
        <v>3005</v>
      </c>
    </row>
    <row r="377" spans="1:65" s="2" customFormat="1" ht="19.5">
      <c r="A377" s="38"/>
      <c r="B377" s="39"/>
      <c r="C377" s="40"/>
      <c r="D377" s="194" t="s">
        <v>217</v>
      </c>
      <c r="E377" s="40"/>
      <c r="F377" s="195" t="s">
        <v>3006</v>
      </c>
      <c r="G377" s="40"/>
      <c r="H377" s="40"/>
      <c r="I377" s="196"/>
      <c r="J377" s="40"/>
      <c r="K377" s="40"/>
      <c r="L377" s="43"/>
      <c r="M377" s="197"/>
      <c r="N377" s="198"/>
      <c r="O377" s="68"/>
      <c r="P377" s="68"/>
      <c r="Q377" s="68"/>
      <c r="R377" s="68"/>
      <c r="S377" s="68"/>
      <c r="T377" s="68"/>
      <c r="U377" s="69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21" t="s">
        <v>217</v>
      </c>
      <c r="AU377" s="21" t="s">
        <v>83</v>
      </c>
    </row>
    <row r="378" spans="1:65" s="2" customFormat="1" ht="11.25">
      <c r="A378" s="38"/>
      <c r="B378" s="39"/>
      <c r="C378" s="40"/>
      <c r="D378" s="199" t="s">
        <v>219</v>
      </c>
      <c r="E378" s="40"/>
      <c r="F378" s="200" t="s">
        <v>3007</v>
      </c>
      <c r="G378" s="40"/>
      <c r="H378" s="40"/>
      <c r="I378" s="196"/>
      <c r="J378" s="40"/>
      <c r="K378" s="40"/>
      <c r="L378" s="43"/>
      <c r="M378" s="197"/>
      <c r="N378" s="198"/>
      <c r="O378" s="68"/>
      <c r="P378" s="68"/>
      <c r="Q378" s="68"/>
      <c r="R378" s="68"/>
      <c r="S378" s="68"/>
      <c r="T378" s="68"/>
      <c r="U378" s="69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T378" s="21" t="s">
        <v>219</v>
      </c>
      <c r="AU378" s="21" t="s">
        <v>83</v>
      </c>
    </row>
    <row r="379" spans="1:65" s="14" customFormat="1" ht="11.25">
      <c r="B379" s="211"/>
      <c r="C379" s="212"/>
      <c r="D379" s="194" t="s">
        <v>221</v>
      </c>
      <c r="E379" s="213" t="s">
        <v>18</v>
      </c>
      <c r="F379" s="214" t="s">
        <v>2880</v>
      </c>
      <c r="G379" s="212"/>
      <c r="H379" s="215">
        <v>52.88</v>
      </c>
      <c r="I379" s="216"/>
      <c r="J379" s="212"/>
      <c r="K379" s="212"/>
      <c r="L379" s="217"/>
      <c r="M379" s="218"/>
      <c r="N379" s="219"/>
      <c r="O379" s="219"/>
      <c r="P379" s="219"/>
      <c r="Q379" s="219"/>
      <c r="R379" s="219"/>
      <c r="S379" s="219"/>
      <c r="T379" s="219"/>
      <c r="U379" s="220"/>
      <c r="AT379" s="221" t="s">
        <v>221</v>
      </c>
      <c r="AU379" s="221" t="s">
        <v>83</v>
      </c>
      <c r="AV379" s="14" t="s">
        <v>80</v>
      </c>
      <c r="AW379" s="14" t="s">
        <v>33</v>
      </c>
      <c r="AX379" s="14" t="s">
        <v>71</v>
      </c>
      <c r="AY379" s="221" t="s">
        <v>208</v>
      </c>
    </row>
    <row r="380" spans="1:65" s="14" customFormat="1" ht="11.25">
      <c r="B380" s="211"/>
      <c r="C380" s="212"/>
      <c r="D380" s="194" t="s">
        <v>221</v>
      </c>
      <c r="E380" s="213" t="s">
        <v>18</v>
      </c>
      <c r="F380" s="214" t="s">
        <v>2881</v>
      </c>
      <c r="G380" s="212"/>
      <c r="H380" s="215">
        <v>54.63</v>
      </c>
      <c r="I380" s="216"/>
      <c r="J380" s="212"/>
      <c r="K380" s="212"/>
      <c r="L380" s="217"/>
      <c r="M380" s="218"/>
      <c r="N380" s="219"/>
      <c r="O380" s="219"/>
      <c r="P380" s="219"/>
      <c r="Q380" s="219"/>
      <c r="R380" s="219"/>
      <c r="S380" s="219"/>
      <c r="T380" s="219"/>
      <c r="U380" s="220"/>
      <c r="AT380" s="221" t="s">
        <v>221</v>
      </c>
      <c r="AU380" s="221" t="s">
        <v>83</v>
      </c>
      <c r="AV380" s="14" t="s">
        <v>80</v>
      </c>
      <c r="AW380" s="14" t="s">
        <v>33</v>
      </c>
      <c r="AX380" s="14" t="s">
        <v>71</v>
      </c>
      <c r="AY380" s="221" t="s">
        <v>208</v>
      </c>
    </row>
    <row r="381" spans="1:65" s="16" customFormat="1" ht="11.25">
      <c r="B381" s="233"/>
      <c r="C381" s="234"/>
      <c r="D381" s="194" t="s">
        <v>221</v>
      </c>
      <c r="E381" s="235" t="s">
        <v>18</v>
      </c>
      <c r="F381" s="236" t="s">
        <v>247</v>
      </c>
      <c r="G381" s="234"/>
      <c r="H381" s="237">
        <v>107.51</v>
      </c>
      <c r="I381" s="238"/>
      <c r="J381" s="234"/>
      <c r="K381" s="234"/>
      <c r="L381" s="239"/>
      <c r="M381" s="240"/>
      <c r="N381" s="241"/>
      <c r="O381" s="241"/>
      <c r="P381" s="241"/>
      <c r="Q381" s="241"/>
      <c r="R381" s="241"/>
      <c r="S381" s="241"/>
      <c r="T381" s="241"/>
      <c r="U381" s="242"/>
      <c r="AT381" s="243" t="s">
        <v>221</v>
      </c>
      <c r="AU381" s="243" t="s">
        <v>83</v>
      </c>
      <c r="AV381" s="16" t="s">
        <v>89</v>
      </c>
      <c r="AW381" s="16" t="s">
        <v>33</v>
      </c>
      <c r="AX381" s="16" t="s">
        <v>76</v>
      </c>
      <c r="AY381" s="243" t="s">
        <v>208</v>
      </c>
    </row>
    <row r="382" spans="1:65" s="12" customFormat="1" ht="20.85" customHeight="1">
      <c r="B382" s="166"/>
      <c r="C382" s="167"/>
      <c r="D382" s="168" t="s">
        <v>70</v>
      </c>
      <c r="E382" s="180" t="s">
        <v>410</v>
      </c>
      <c r="F382" s="180" t="s">
        <v>411</v>
      </c>
      <c r="G382" s="167"/>
      <c r="H382" s="167"/>
      <c r="I382" s="170"/>
      <c r="J382" s="181">
        <f>BK382</f>
        <v>0</v>
      </c>
      <c r="K382" s="167"/>
      <c r="L382" s="172"/>
      <c r="M382" s="173"/>
      <c r="N382" s="174"/>
      <c r="O382" s="174"/>
      <c r="P382" s="175">
        <f>SUM(P383:P386)</f>
        <v>0</v>
      </c>
      <c r="Q382" s="174"/>
      <c r="R382" s="175">
        <f>SUM(R383:R386)</f>
        <v>0</v>
      </c>
      <c r="S382" s="174"/>
      <c r="T382" s="175">
        <f>SUM(T383:T386)</f>
        <v>0.12</v>
      </c>
      <c r="U382" s="176"/>
      <c r="AR382" s="177" t="s">
        <v>76</v>
      </c>
      <c r="AT382" s="178" t="s">
        <v>70</v>
      </c>
      <c r="AU382" s="178" t="s">
        <v>80</v>
      </c>
      <c r="AY382" s="177" t="s">
        <v>208</v>
      </c>
      <c r="BK382" s="179">
        <f>SUM(BK383:BK386)</f>
        <v>0</v>
      </c>
    </row>
    <row r="383" spans="1:65" s="2" customFormat="1" ht="24.2" customHeight="1">
      <c r="A383" s="38"/>
      <c r="B383" s="39"/>
      <c r="C383" s="182" t="s">
        <v>626</v>
      </c>
      <c r="D383" s="182" t="s">
        <v>212</v>
      </c>
      <c r="E383" s="183" t="s">
        <v>429</v>
      </c>
      <c r="F383" s="184" t="s">
        <v>430</v>
      </c>
      <c r="G383" s="185" t="s">
        <v>402</v>
      </c>
      <c r="H383" s="186">
        <v>5</v>
      </c>
      <c r="I383" s="187"/>
      <c r="J383" s="186">
        <f>ROUND(I383*H383,2)</f>
        <v>0</v>
      </c>
      <c r="K383" s="184" t="s">
        <v>215</v>
      </c>
      <c r="L383" s="43"/>
      <c r="M383" s="188" t="s">
        <v>18</v>
      </c>
      <c r="N383" s="189" t="s">
        <v>42</v>
      </c>
      <c r="O383" s="68"/>
      <c r="P383" s="190">
        <f>O383*H383</f>
        <v>0</v>
      </c>
      <c r="Q383" s="190">
        <v>0</v>
      </c>
      <c r="R383" s="190">
        <f>Q383*H383</f>
        <v>0</v>
      </c>
      <c r="S383" s="190">
        <v>2.4E-2</v>
      </c>
      <c r="T383" s="190">
        <f>S383*H383</f>
        <v>0.12</v>
      </c>
      <c r="U383" s="191" t="s">
        <v>18</v>
      </c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R383" s="192" t="s">
        <v>343</v>
      </c>
      <c r="AT383" s="192" t="s">
        <v>212</v>
      </c>
      <c r="AU383" s="192" t="s">
        <v>83</v>
      </c>
      <c r="AY383" s="21" t="s">
        <v>208</v>
      </c>
      <c r="BE383" s="193">
        <f>IF(N383="základní",J383,0)</f>
        <v>0</v>
      </c>
      <c r="BF383" s="193">
        <f>IF(N383="snížená",J383,0)</f>
        <v>0</v>
      </c>
      <c r="BG383" s="193">
        <f>IF(N383="zákl. přenesená",J383,0)</f>
        <v>0</v>
      </c>
      <c r="BH383" s="193">
        <f>IF(N383="sníž. přenesená",J383,0)</f>
        <v>0</v>
      </c>
      <c r="BI383" s="193">
        <f>IF(N383="nulová",J383,0)</f>
        <v>0</v>
      </c>
      <c r="BJ383" s="21" t="s">
        <v>76</v>
      </c>
      <c r="BK383" s="193">
        <f>ROUND(I383*H383,2)</f>
        <v>0</v>
      </c>
      <c r="BL383" s="21" t="s">
        <v>343</v>
      </c>
      <c r="BM383" s="192" t="s">
        <v>3008</v>
      </c>
    </row>
    <row r="384" spans="1:65" s="2" customFormat="1" ht="29.25">
      <c r="A384" s="38"/>
      <c r="B384" s="39"/>
      <c r="C384" s="40"/>
      <c r="D384" s="194" t="s">
        <v>217</v>
      </c>
      <c r="E384" s="40"/>
      <c r="F384" s="195" t="s">
        <v>432</v>
      </c>
      <c r="G384" s="40"/>
      <c r="H384" s="40"/>
      <c r="I384" s="196"/>
      <c r="J384" s="40"/>
      <c r="K384" s="40"/>
      <c r="L384" s="43"/>
      <c r="M384" s="197"/>
      <c r="N384" s="198"/>
      <c r="O384" s="68"/>
      <c r="P384" s="68"/>
      <c r="Q384" s="68"/>
      <c r="R384" s="68"/>
      <c r="S384" s="68"/>
      <c r="T384" s="68"/>
      <c r="U384" s="69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T384" s="21" t="s">
        <v>217</v>
      </c>
      <c r="AU384" s="21" t="s">
        <v>83</v>
      </c>
    </row>
    <row r="385" spans="1:65" s="2" customFormat="1" ht="11.25">
      <c r="A385" s="38"/>
      <c r="B385" s="39"/>
      <c r="C385" s="40"/>
      <c r="D385" s="199" t="s">
        <v>219</v>
      </c>
      <c r="E385" s="40"/>
      <c r="F385" s="200" t="s">
        <v>433</v>
      </c>
      <c r="G385" s="40"/>
      <c r="H385" s="40"/>
      <c r="I385" s="196"/>
      <c r="J385" s="40"/>
      <c r="K385" s="40"/>
      <c r="L385" s="43"/>
      <c r="M385" s="197"/>
      <c r="N385" s="198"/>
      <c r="O385" s="68"/>
      <c r="P385" s="68"/>
      <c r="Q385" s="68"/>
      <c r="R385" s="68"/>
      <c r="S385" s="68"/>
      <c r="T385" s="68"/>
      <c r="U385" s="69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21" t="s">
        <v>219</v>
      </c>
      <c r="AU385" s="21" t="s">
        <v>83</v>
      </c>
    </row>
    <row r="386" spans="1:65" s="14" customFormat="1" ht="11.25">
      <c r="B386" s="211"/>
      <c r="C386" s="212"/>
      <c r="D386" s="194" t="s">
        <v>221</v>
      </c>
      <c r="E386" s="213" t="s">
        <v>18</v>
      </c>
      <c r="F386" s="214" t="s">
        <v>94</v>
      </c>
      <c r="G386" s="212"/>
      <c r="H386" s="215">
        <v>5</v>
      </c>
      <c r="I386" s="216"/>
      <c r="J386" s="212"/>
      <c r="K386" s="212"/>
      <c r="L386" s="217"/>
      <c r="M386" s="218"/>
      <c r="N386" s="219"/>
      <c r="O386" s="219"/>
      <c r="P386" s="219"/>
      <c r="Q386" s="219"/>
      <c r="R386" s="219"/>
      <c r="S386" s="219"/>
      <c r="T386" s="219"/>
      <c r="U386" s="220"/>
      <c r="AT386" s="221" t="s">
        <v>221</v>
      </c>
      <c r="AU386" s="221" t="s">
        <v>83</v>
      </c>
      <c r="AV386" s="14" t="s">
        <v>80</v>
      </c>
      <c r="AW386" s="14" t="s">
        <v>33</v>
      </c>
      <c r="AX386" s="14" t="s">
        <v>76</v>
      </c>
      <c r="AY386" s="221" t="s">
        <v>208</v>
      </c>
    </row>
    <row r="387" spans="1:65" s="12" customFormat="1" ht="20.85" customHeight="1">
      <c r="B387" s="166"/>
      <c r="C387" s="167"/>
      <c r="D387" s="168" t="s">
        <v>70</v>
      </c>
      <c r="E387" s="180" t="s">
        <v>543</v>
      </c>
      <c r="F387" s="180" t="s">
        <v>544</v>
      </c>
      <c r="G387" s="167"/>
      <c r="H387" s="167"/>
      <c r="I387" s="170"/>
      <c r="J387" s="181">
        <f>BK387</f>
        <v>0</v>
      </c>
      <c r="K387" s="167"/>
      <c r="L387" s="172"/>
      <c r="M387" s="173"/>
      <c r="N387" s="174"/>
      <c r="O387" s="174"/>
      <c r="P387" s="175">
        <f>SUM(P388:P430)</f>
        <v>0</v>
      </c>
      <c r="Q387" s="174"/>
      <c r="R387" s="175">
        <f>SUM(R388:R430)</f>
        <v>0</v>
      </c>
      <c r="S387" s="174"/>
      <c r="T387" s="175">
        <f>SUM(T388:T430)</f>
        <v>0</v>
      </c>
      <c r="U387" s="176"/>
      <c r="AR387" s="177" t="s">
        <v>76</v>
      </c>
      <c r="AT387" s="178" t="s">
        <v>70</v>
      </c>
      <c r="AU387" s="178" t="s">
        <v>80</v>
      </c>
      <c r="AY387" s="177" t="s">
        <v>208</v>
      </c>
      <c r="BK387" s="179">
        <f>SUM(BK388:BK430)</f>
        <v>0</v>
      </c>
    </row>
    <row r="388" spans="1:65" s="2" customFormat="1" ht="16.5" customHeight="1">
      <c r="A388" s="38"/>
      <c r="B388" s="39"/>
      <c r="C388" s="182" t="s">
        <v>633</v>
      </c>
      <c r="D388" s="182" t="s">
        <v>212</v>
      </c>
      <c r="E388" s="183" t="s">
        <v>3009</v>
      </c>
      <c r="F388" s="184" t="s">
        <v>3010</v>
      </c>
      <c r="G388" s="185" t="s">
        <v>548</v>
      </c>
      <c r="H388" s="186">
        <v>92.26</v>
      </c>
      <c r="I388" s="187"/>
      <c r="J388" s="186">
        <f>ROUND(I388*H388,2)</f>
        <v>0</v>
      </c>
      <c r="K388" s="184" t="s">
        <v>215</v>
      </c>
      <c r="L388" s="43"/>
      <c r="M388" s="188" t="s">
        <v>18</v>
      </c>
      <c r="N388" s="189" t="s">
        <v>42</v>
      </c>
      <c r="O388" s="68"/>
      <c r="P388" s="190">
        <f>O388*H388</f>
        <v>0</v>
      </c>
      <c r="Q388" s="190">
        <v>0</v>
      </c>
      <c r="R388" s="190">
        <f>Q388*H388</f>
        <v>0</v>
      </c>
      <c r="S388" s="190">
        <v>0</v>
      </c>
      <c r="T388" s="190">
        <f>S388*H388</f>
        <v>0</v>
      </c>
      <c r="U388" s="191" t="s">
        <v>18</v>
      </c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R388" s="192" t="s">
        <v>89</v>
      </c>
      <c r="AT388" s="192" t="s">
        <v>212</v>
      </c>
      <c r="AU388" s="192" t="s">
        <v>83</v>
      </c>
      <c r="AY388" s="21" t="s">
        <v>208</v>
      </c>
      <c r="BE388" s="193">
        <f>IF(N388="základní",J388,0)</f>
        <v>0</v>
      </c>
      <c r="BF388" s="193">
        <f>IF(N388="snížená",J388,0)</f>
        <v>0</v>
      </c>
      <c r="BG388" s="193">
        <f>IF(N388="zákl. přenesená",J388,0)</f>
        <v>0</v>
      </c>
      <c r="BH388" s="193">
        <f>IF(N388="sníž. přenesená",J388,0)</f>
        <v>0</v>
      </c>
      <c r="BI388" s="193">
        <f>IF(N388="nulová",J388,0)</f>
        <v>0</v>
      </c>
      <c r="BJ388" s="21" t="s">
        <v>76</v>
      </c>
      <c r="BK388" s="193">
        <f>ROUND(I388*H388,2)</f>
        <v>0</v>
      </c>
      <c r="BL388" s="21" t="s">
        <v>89</v>
      </c>
      <c r="BM388" s="192" t="s">
        <v>3011</v>
      </c>
    </row>
    <row r="389" spans="1:65" s="2" customFormat="1" ht="11.25">
      <c r="A389" s="38"/>
      <c r="B389" s="39"/>
      <c r="C389" s="40"/>
      <c r="D389" s="194" t="s">
        <v>217</v>
      </c>
      <c r="E389" s="40"/>
      <c r="F389" s="195" t="s">
        <v>3012</v>
      </c>
      <c r="G389" s="40"/>
      <c r="H389" s="40"/>
      <c r="I389" s="196"/>
      <c r="J389" s="40"/>
      <c r="K389" s="40"/>
      <c r="L389" s="43"/>
      <c r="M389" s="197"/>
      <c r="N389" s="198"/>
      <c r="O389" s="68"/>
      <c r="P389" s="68"/>
      <c r="Q389" s="68"/>
      <c r="R389" s="68"/>
      <c r="S389" s="68"/>
      <c r="T389" s="68"/>
      <c r="U389" s="69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21" t="s">
        <v>217</v>
      </c>
      <c r="AU389" s="21" t="s">
        <v>83</v>
      </c>
    </row>
    <row r="390" spans="1:65" s="2" customFormat="1" ht="11.25">
      <c r="A390" s="38"/>
      <c r="B390" s="39"/>
      <c r="C390" s="40"/>
      <c r="D390" s="199" t="s">
        <v>219</v>
      </c>
      <c r="E390" s="40"/>
      <c r="F390" s="200" t="s">
        <v>3013</v>
      </c>
      <c r="G390" s="40"/>
      <c r="H390" s="40"/>
      <c r="I390" s="196"/>
      <c r="J390" s="40"/>
      <c r="K390" s="40"/>
      <c r="L390" s="43"/>
      <c r="M390" s="197"/>
      <c r="N390" s="198"/>
      <c r="O390" s="68"/>
      <c r="P390" s="68"/>
      <c r="Q390" s="68"/>
      <c r="R390" s="68"/>
      <c r="S390" s="68"/>
      <c r="T390" s="68"/>
      <c r="U390" s="69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T390" s="21" t="s">
        <v>219</v>
      </c>
      <c r="AU390" s="21" t="s">
        <v>83</v>
      </c>
    </row>
    <row r="391" spans="1:65" s="2" customFormat="1" ht="24.2" customHeight="1">
      <c r="A391" s="38"/>
      <c r="B391" s="39"/>
      <c r="C391" s="182" t="s">
        <v>641</v>
      </c>
      <c r="D391" s="182" t="s">
        <v>212</v>
      </c>
      <c r="E391" s="183" t="s">
        <v>3014</v>
      </c>
      <c r="F391" s="184" t="s">
        <v>3015</v>
      </c>
      <c r="G391" s="185" t="s">
        <v>548</v>
      </c>
      <c r="H391" s="186">
        <v>92.26</v>
      </c>
      <c r="I391" s="187"/>
      <c r="J391" s="186">
        <f>ROUND(I391*H391,2)</f>
        <v>0</v>
      </c>
      <c r="K391" s="184" t="s">
        <v>215</v>
      </c>
      <c r="L391" s="43"/>
      <c r="M391" s="188" t="s">
        <v>18</v>
      </c>
      <c r="N391" s="189" t="s">
        <v>42</v>
      </c>
      <c r="O391" s="68"/>
      <c r="P391" s="190">
        <f>O391*H391</f>
        <v>0</v>
      </c>
      <c r="Q391" s="190">
        <v>0</v>
      </c>
      <c r="R391" s="190">
        <f>Q391*H391</f>
        <v>0</v>
      </c>
      <c r="S391" s="190">
        <v>0</v>
      </c>
      <c r="T391" s="190">
        <f>S391*H391</f>
        <v>0</v>
      </c>
      <c r="U391" s="191" t="s">
        <v>18</v>
      </c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R391" s="192" t="s">
        <v>89</v>
      </c>
      <c r="AT391" s="192" t="s">
        <v>212</v>
      </c>
      <c r="AU391" s="192" t="s">
        <v>83</v>
      </c>
      <c r="AY391" s="21" t="s">
        <v>208</v>
      </c>
      <c r="BE391" s="193">
        <f>IF(N391="základní",J391,0)</f>
        <v>0</v>
      </c>
      <c r="BF391" s="193">
        <f>IF(N391="snížená",J391,0)</f>
        <v>0</v>
      </c>
      <c r="BG391" s="193">
        <f>IF(N391="zákl. přenesená",J391,0)</f>
        <v>0</v>
      </c>
      <c r="BH391" s="193">
        <f>IF(N391="sníž. přenesená",J391,0)</f>
        <v>0</v>
      </c>
      <c r="BI391" s="193">
        <f>IF(N391="nulová",J391,0)</f>
        <v>0</v>
      </c>
      <c r="BJ391" s="21" t="s">
        <v>76</v>
      </c>
      <c r="BK391" s="193">
        <f>ROUND(I391*H391,2)</f>
        <v>0</v>
      </c>
      <c r="BL391" s="21" t="s">
        <v>89</v>
      </c>
      <c r="BM391" s="192" t="s">
        <v>3016</v>
      </c>
    </row>
    <row r="392" spans="1:65" s="2" customFormat="1" ht="19.5">
      <c r="A392" s="38"/>
      <c r="B392" s="39"/>
      <c r="C392" s="40"/>
      <c r="D392" s="194" t="s">
        <v>217</v>
      </c>
      <c r="E392" s="40"/>
      <c r="F392" s="195" t="s">
        <v>3017</v>
      </c>
      <c r="G392" s="40"/>
      <c r="H392" s="40"/>
      <c r="I392" s="196"/>
      <c r="J392" s="40"/>
      <c r="K392" s="40"/>
      <c r="L392" s="43"/>
      <c r="M392" s="197"/>
      <c r="N392" s="198"/>
      <c r="O392" s="68"/>
      <c r="P392" s="68"/>
      <c r="Q392" s="68"/>
      <c r="R392" s="68"/>
      <c r="S392" s="68"/>
      <c r="T392" s="68"/>
      <c r="U392" s="69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21" t="s">
        <v>217</v>
      </c>
      <c r="AU392" s="21" t="s">
        <v>83</v>
      </c>
    </row>
    <row r="393" spans="1:65" s="2" customFormat="1" ht="11.25">
      <c r="A393" s="38"/>
      <c r="B393" s="39"/>
      <c r="C393" s="40"/>
      <c r="D393" s="199" t="s">
        <v>219</v>
      </c>
      <c r="E393" s="40"/>
      <c r="F393" s="200" t="s">
        <v>3018</v>
      </c>
      <c r="G393" s="40"/>
      <c r="H393" s="40"/>
      <c r="I393" s="196"/>
      <c r="J393" s="40"/>
      <c r="K393" s="40"/>
      <c r="L393" s="43"/>
      <c r="M393" s="197"/>
      <c r="N393" s="198"/>
      <c r="O393" s="68"/>
      <c r="P393" s="68"/>
      <c r="Q393" s="68"/>
      <c r="R393" s="68"/>
      <c r="S393" s="68"/>
      <c r="T393" s="68"/>
      <c r="U393" s="69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21" t="s">
        <v>219</v>
      </c>
      <c r="AU393" s="21" t="s">
        <v>83</v>
      </c>
    </row>
    <row r="394" spans="1:65" s="2" customFormat="1" ht="24.2" customHeight="1">
      <c r="A394" s="38"/>
      <c r="B394" s="39"/>
      <c r="C394" s="182" t="s">
        <v>650</v>
      </c>
      <c r="D394" s="182" t="s">
        <v>212</v>
      </c>
      <c r="E394" s="183" t="s">
        <v>565</v>
      </c>
      <c r="F394" s="184" t="s">
        <v>566</v>
      </c>
      <c r="G394" s="185" t="s">
        <v>548</v>
      </c>
      <c r="H394" s="186">
        <v>92.26</v>
      </c>
      <c r="I394" s="187"/>
      <c r="J394" s="186">
        <f>ROUND(I394*H394,2)</f>
        <v>0</v>
      </c>
      <c r="K394" s="184" t="s">
        <v>215</v>
      </c>
      <c r="L394" s="43"/>
      <c r="M394" s="188" t="s">
        <v>18</v>
      </c>
      <c r="N394" s="189" t="s">
        <v>42</v>
      </c>
      <c r="O394" s="68"/>
      <c r="P394" s="190">
        <f>O394*H394</f>
        <v>0</v>
      </c>
      <c r="Q394" s="190">
        <v>0</v>
      </c>
      <c r="R394" s="190">
        <f>Q394*H394</f>
        <v>0</v>
      </c>
      <c r="S394" s="190">
        <v>0</v>
      </c>
      <c r="T394" s="190">
        <f>S394*H394</f>
        <v>0</v>
      </c>
      <c r="U394" s="191" t="s">
        <v>18</v>
      </c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92" t="s">
        <v>89</v>
      </c>
      <c r="AT394" s="192" t="s">
        <v>212</v>
      </c>
      <c r="AU394" s="192" t="s">
        <v>83</v>
      </c>
      <c r="AY394" s="21" t="s">
        <v>208</v>
      </c>
      <c r="BE394" s="193">
        <f>IF(N394="základní",J394,0)</f>
        <v>0</v>
      </c>
      <c r="BF394" s="193">
        <f>IF(N394="snížená",J394,0)</f>
        <v>0</v>
      </c>
      <c r="BG394" s="193">
        <f>IF(N394="zákl. přenesená",J394,0)</f>
        <v>0</v>
      </c>
      <c r="BH394" s="193">
        <f>IF(N394="sníž. přenesená",J394,0)</f>
        <v>0</v>
      </c>
      <c r="BI394" s="193">
        <f>IF(N394="nulová",J394,0)</f>
        <v>0</v>
      </c>
      <c r="BJ394" s="21" t="s">
        <v>76</v>
      </c>
      <c r="BK394" s="193">
        <f>ROUND(I394*H394,2)</f>
        <v>0</v>
      </c>
      <c r="BL394" s="21" t="s">
        <v>89</v>
      </c>
      <c r="BM394" s="192" t="s">
        <v>3019</v>
      </c>
    </row>
    <row r="395" spans="1:65" s="2" customFormat="1" ht="19.5">
      <c r="A395" s="38"/>
      <c r="B395" s="39"/>
      <c r="C395" s="40"/>
      <c r="D395" s="194" t="s">
        <v>217</v>
      </c>
      <c r="E395" s="40"/>
      <c r="F395" s="195" t="s">
        <v>568</v>
      </c>
      <c r="G395" s="40"/>
      <c r="H395" s="40"/>
      <c r="I395" s="196"/>
      <c r="J395" s="40"/>
      <c r="K395" s="40"/>
      <c r="L395" s="43"/>
      <c r="M395" s="197"/>
      <c r="N395" s="198"/>
      <c r="O395" s="68"/>
      <c r="P395" s="68"/>
      <c r="Q395" s="68"/>
      <c r="R395" s="68"/>
      <c r="S395" s="68"/>
      <c r="T395" s="68"/>
      <c r="U395" s="69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21" t="s">
        <v>217</v>
      </c>
      <c r="AU395" s="21" t="s">
        <v>83</v>
      </c>
    </row>
    <row r="396" spans="1:65" s="2" customFormat="1" ht="11.25">
      <c r="A396" s="38"/>
      <c r="B396" s="39"/>
      <c r="C396" s="40"/>
      <c r="D396" s="199" t="s">
        <v>219</v>
      </c>
      <c r="E396" s="40"/>
      <c r="F396" s="200" t="s">
        <v>569</v>
      </c>
      <c r="G396" s="40"/>
      <c r="H396" s="40"/>
      <c r="I396" s="196"/>
      <c r="J396" s="40"/>
      <c r="K396" s="40"/>
      <c r="L396" s="43"/>
      <c r="M396" s="197"/>
      <c r="N396" s="198"/>
      <c r="O396" s="68"/>
      <c r="P396" s="68"/>
      <c r="Q396" s="68"/>
      <c r="R396" s="68"/>
      <c r="S396" s="68"/>
      <c r="T396" s="68"/>
      <c r="U396" s="69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T396" s="21" t="s">
        <v>219</v>
      </c>
      <c r="AU396" s="21" t="s">
        <v>83</v>
      </c>
    </row>
    <row r="397" spans="1:65" s="2" customFormat="1" ht="24.2" customHeight="1">
      <c r="A397" s="38"/>
      <c r="B397" s="39"/>
      <c r="C397" s="182" t="s">
        <v>660</v>
      </c>
      <c r="D397" s="182" t="s">
        <v>212</v>
      </c>
      <c r="E397" s="183" t="s">
        <v>571</v>
      </c>
      <c r="F397" s="184" t="s">
        <v>572</v>
      </c>
      <c r="G397" s="185" t="s">
        <v>548</v>
      </c>
      <c r="H397" s="186">
        <v>1845.2</v>
      </c>
      <c r="I397" s="187"/>
      <c r="J397" s="186">
        <f>ROUND(I397*H397,2)</f>
        <v>0</v>
      </c>
      <c r="K397" s="184" t="s">
        <v>215</v>
      </c>
      <c r="L397" s="43"/>
      <c r="M397" s="188" t="s">
        <v>18</v>
      </c>
      <c r="N397" s="189" t="s">
        <v>42</v>
      </c>
      <c r="O397" s="68"/>
      <c r="P397" s="190">
        <f>O397*H397</f>
        <v>0</v>
      </c>
      <c r="Q397" s="190">
        <v>0</v>
      </c>
      <c r="R397" s="190">
        <f>Q397*H397</f>
        <v>0</v>
      </c>
      <c r="S397" s="190">
        <v>0</v>
      </c>
      <c r="T397" s="190">
        <f>S397*H397</f>
        <v>0</v>
      </c>
      <c r="U397" s="191" t="s">
        <v>18</v>
      </c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R397" s="192" t="s">
        <v>89</v>
      </c>
      <c r="AT397" s="192" t="s">
        <v>212</v>
      </c>
      <c r="AU397" s="192" t="s">
        <v>83</v>
      </c>
      <c r="AY397" s="21" t="s">
        <v>208</v>
      </c>
      <c r="BE397" s="193">
        <f>IF(N397="základní",J397,0)</f>
        <v>0</v>
      </c>
      <c r="BF397" s="193">
        <f>IF(N397="snížená",J397,0)</f>
        <v>0</v>
      </c>
      <c r="BG397" s="193">
        <f>IF(N397="zákl. přenesená",J397,0)</f>
        <v>0</v>
      </c>
      <c r="BH397" s="193">
        <f>IF(N397="sníž. přenesená",J397,0)</f>
        <v>0</v>
      </c>
      <c r="BI397" s="193">
        <f>IF(N397="nulová",J397,0)</f>
        <v>0</v>
      </c>
      <c r="BJ397" s="21" t="s">
        <v>76</v>
      </c>
      <c r="BK397" s="193">
        <f>ROUND(I397*H397,2)</f>
        <v>0</v>
      </c>
      <c r="BL397" s="21" t="s">
        <v>89</v>
      </c>
      <c r="BM397" s="192" t="s">
        <v>3020</v>
      </c>
    </row>
    <row r="398" spans="1:65" s="2" customFormat="1" ht="29.25">
      <c r="A398" s="38"/>
      <c r="B398" s="39"/>
      <c r="C398" s="40"/>
      <c r="D398" s="194" t="s">
        <v>217</v>
      </c>
      <c r="E398" s="40"/>
      <c r="F398" s="195" t="s">
        <v>574</v>
      </c>
      <c r="G398" s="40"/>
      <c r="H398" s="40"/>
      <c r="I398" s="196"/>
      <c r="J398" s="40"/>
      <c r="K398" s="40"/>
      <c r="L398" s="43"/>
      <c r="M398" s="197"/>
      <c r="N398" s="198"/>
      <c r="O398" s="68"/>
      <c r="P398" s="68"/>
      <c r="Q398" s="68"/>
      <c r="R398" s="68"/>
      <c r="S398" s="68"/>
      <c r="T398" s="68"/>
      <c r="U398" s="69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T398" s="21" t="s">
        <v>217</v>
      </c>
      <c r="AU398" s="21" t="s">
        <v>83</v>
      </c>
    </row>
    <row r="399" spans="1:65" s="2" customFormat="1" ht="11.25">
      <c r="A399" s="38"/>
      <c r="B399" s="39"/>
      <c r="C399" s="40"/>
      <c r="D399" s="199" t="s">
        <v>219</v>
      </c>
      <c r="E399" s="40"/>
      <c r="F399" s="200" t="s">
        <v>575</v>
      </c>
      <c r="G399" s="40"/>
      <c r="H399" s="40"/>
      <c r="I399" s="196"/>
      <c r="J399" s="40"/>
      <c r="K399" s="40"/>
      <c r="L399" s="43"/>
      <c r="M399" s="197"/>
      <c r="N399" s="198"/>
      <c r="O399" s="68"/>
      <c r="P399" s="68"/>
      <c r="Q399" s="68"/>
      <c r="R399" s="68"/>
      <c r="S399" s="68"/>
      <c r="T399" s="68"/>
      <c r="U399" s="69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21" t="s">
        <v>219</v>
      </c>
      <c r="AU399" s="21" t="s">
        <v>83</v>
      </c>
    </row>
    <row r="400" spans="1:65" s="14" customFormat="1" ht="11.25">
      <c r="B400" s="211"/>
      <c r="C400" s="212"/>
      <c r="D400" s="194" t="s">
        <v>221</v>
      </c>
      <c r="E400" s="212"/>
      <c r="F400" s="214" t="s">
        <v>3021</v>
      </c>
      <c r="G400" s="212"/>
      <c r="H400" s="215">
        <v>1845.2</v>
      </c>
      <c r="I400" s="216"/>
      <c r="J400" s="212"/>
      <c r="K400" s="212"/>
      <c r="L400" s="217"/>
      <c r="M400" s="218"/>
      <c r="N400" s="219"/>
      <c r="O400" s="219"/>
      <c r="P400" s="219"/>
      <c r="Q400" s="219"/>
      <c r="R400" s="219"/>
      <c r="S400" s="219"/>
      <c r="T400" s="219"/>
      <c r="U400" s="220"/>
      <c r="AT400" s="221" t="s">
        <v>221</v>
      </c>
      <c r="AU400" s="221" t="s">
        <v>83</v>
      </c>
      <c r="AV400" s="14" t="s">
        <v>80</v>
      </c>
      <c r="AW400" s="14" t="s">
        <v>4</v>
      </c>
      <c r="AX400" s="14" t="s">
        <v>76</v>
      </c>
      <c r="AY400" s="221" t="s">
        <v>208</v>
      </c>
    </row>
    <row r="401" spans="1:65" s="2" customFormat="1" ht="33" customHeight="1">
      <c r="A401" s="38"/>
      <c r="B401" s="39"/>
      <c r="C401" s="182" t="s">
        <v>672</v>
      </c>
      <c r="D401" s="182" t="s">
        <v>212</v>
      </c>
      <c r="E401" s="183" t="s">
        <v>578</v>
      </c>
      <c r="F401" s="184" t="s">
        <v>579</v>
      </c>
      <c r="G401" s="185" t="s">
        <v>548</v>
      </c>
      <c r="H401" s="186">
        <v>24.23</v>
      </c>
      <c r="I401" s="187"/>
      <c r="J401" s="186">
        <f>ROUND(I401*H401,2)</f>
        <v>0</v>
      </c>
      <c r="K401" s="184" t="s">
        <v>215</v>
      </c>
      <c r="L401" s="43"/>
      <c r="M401" s="188" t="s">
        <v>18</v>
      </c>
      <c r="N401" s="189" t="s">
        <v>42</v>
      </c>
      <c r="O401" s="68"/>
      <c r="P401" s="190">
        <f>O401*H401</f>
        <v>0</v>
      </c>
      <c r="Q401" s="190">
        <v>0</v>
      </c>
      <c r="R401" s="190">
        <f>Q401*H401</f>
        <v>0</v>
      </c>
      <c r="S401" s="190">
        <v>0</v>
      </c>
      <c r="T401" s="190">
        <f>S401*H401</f>
        <v>0</v>
      </c>
      <c r="U401" s="191" t="s">
        <v>18</v>
      </c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R401" s="192" t="s">
        <v>89</v>
      </c>
      <c r="AT401" s="192" t="s">
        <v>212</v>
      </c>
      <c r="AU401" s="192" t="s">
        <v>83</v>
      </c>
      <c r="AY401" s="21" t="s">
        <v>208</v>
      </c>
      <c r="BE401" s="193">
        <f>IF(N401="základní",J401,0)</f>
        <v>0</v>
      </c>
      <c r="BF401" s="193">
        <f>IF(N401="snížená",J401,0)</f>
        <v>0</v>
      </c>
      <c r="BG401" s="193">
        <f>IF(N401="zákl. přenesená",J401,0)</f>
        <v>0</v>
      </c>
      <c r="BH401" s="193">
        <f>IF(N401="sníž. přenesená",J401,0)</f>
        <v>0</v>
      </c>
      <c r="BI401" s="193">
        <f>IF(N401="nulová",J401,0)</f>
        <v>0</v>
      </c>
      <c r="BJ401" s="21" t="s">
        <v>76</v>
      </c>
      <c r="BK401" s="193">
        <f>ROUND(I401*H401,2)</f>
        <v>0</v>
      </c>
      <c r="BL401" s="21" t="s">
        <v>89</v>
      </c>
      <c r="BM401" s="192" t="s">
        <v>3022</v>
      </c>
    </row>
    <row r="402" spans="1:65" s="2" customFormat="1" ht="29.25">
      <c r="A402" s="38"/>
      <c r="B402" s="39"/>
      <c r="C402" s="40"/>
      <c r="D402" s="194" t="s">
        <v>217</v>
      </c>
      <c r="E402" s="40"/>
      <c r="F402" s="195" t="s">
        <v>581</v>
      </c>
      <c r="G402" s="40"/>
      <c r="H402" s="40"/>
      <c r="I402" s="196"/>
      <c r="J402" s="40"/>
      <c r="K402" s="40"/>
      <c r="L402" s="43"/>
      <c r="M402" s="197"/>
      <c r="N402" s="198"/>
      <c r="O402" s="68"/>
      <c r="P402" s="68"/>
      <c r="Q402" s="68"/>
      <c r="R402" s="68"/>
      <c r="S402" s="68"/>
      <c r="T402" s="68"/>
      <c r="U402" s="69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T402" s="21" t="s">
        <v>217</v>
      </c>
      <c r="AU402" s="21" t="s">
        <v>83</v>
      </c>
    </row>
    <row r="403" spans="1:65" s="2" customFormat="1" ht="11.25">
      <c r="A403" s="38"/>
      <c r="B403" s="39"/>
      <c r="C403" s="40"/>
      <c r="D403" s="199" t="s">
        <v>219</v>
      </c>
      <c r="E403" s="40"/>
      <c r="F403" s="200" t="s">
        <v>582</v>
      </c>
      <c r="G403" s="40"/>
      <c r="H403" s="40"/>
      <c r="I403" s="196"/>
      <c r="J403" s="40"/>
      <c r="K403" s="40"/>
      <c r="L403" s="43"/>
      <c r="M403" s="197"/>
      <c r="N403" s="198"/>
      <c r="O403" s="68"/>
      <c r="P403" s="68"/>
      <c r="Q403" s="68"/>
      <c r="R403" s="68"/>
      <c r="S403" s="68"/>
      <c r="T403" s="68"/>
      <c r="U403" s="69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T403" s="21" t="s">
        <v>219</v>
      </c>
      <c r="AU403" s="21" t="s">
        <v>83</v>
      </c>
    </row>
    <row r="404" spans="1:65" s="13" customFormat="1" ht="11.25">
      <c r="B404" s="201"/>
      <c r="C404" s="202"/>
      <c r="D404" s="194" t="s">
        <v>221</v>
      </c>
      <c r="E404" s="203" t="s">
        <v>18</v>
      </c>
      <c r="F404" s="204" t="s">
        <v>3023</v>
      </c>
      <c r="G404" s="202"/>
      <c r="H404" s="203" t="s">
        <v>18</v>
      </c>
      <c r="I404" s="205"/>
      <c r="J404" s="202"/>
      <c r="K404" s="202"/>
      <c r="L404" s="206"/>
      <c r="M404" s="207"/>
      <c r="N404" s="208"/>
      <c r="O404" s="208"/>
      <c r="P404" s="208"/>
      <c r="Q404" s="208"/>
      <c r="R404" s="208"/>
      <c r="S404" s="208"/>
      <c r="T404" s="208"/>
      <c r="U404" s="209"/>
      <c r="AT404" s="210" t="s">
        <v>221</v>
      </c>
      <c r="AU404" s="210" t="s">
        <v>83</v>
      </c>
      <c r="AV404" s="13" t="s">
        <v>76</v>
      </c>
      <c r="AW404" s="13" t="s">
        <v>33</v>
      </c>
      <c r="AX404" s="13" t="s">
        <v>71</v>
      </c>
      <c r="AY404" s="210" t="s">
        <v>208</v>
      </c>
    </row>
    <row r="405" spans="1:65" s="14" customFormat="1" ht="11.25">
      <c r="B405" s="211"/>
      <c r="C405" s="212"/>
      <c r="D405" s="194" t="s">
        <v>221</v>
      </c>
      <c r="E405" s="213" t="s">
        <v>18</v>
      </c>
      <c r="F405" s="214" t="s">
        <v>3024</v>
      </c>
      <c r="G405" s="212"/>
      <c r="H405" s="215">
        <v>24.08</v>
      </c>
      <c r="I405" s="216"/>
      <c r="J405" s="212"/>
      <c r="K405" s="212"/>
      <c r="L405" s="217"/>
      <c r="M405" s="218"/>
      <c r="N405" s="219"/>
      <c r="O405" s="219"/>
      <c r="P405" s="219"/>
      <c r="Q405" s="219"/>
      <c r="R405" s="219"/>
      <c r="S405" s="219"/>
      <c r="T405" s="219"/>
      <c r="U405" s="220"/>
      <c r="AT405" s="221" t="s">
        <v>221</v>
      </c>
      <c r="AU405" s="221" t="s">
        <v>83</v>
      </c>
      <c r="AV405" s="14" t="s">
        <v>80</v>
      </c>
      <c r="AW405" s="14" t="s">
        <v>33</v>
      </c>
      <c r="AX405" s="14" t="s">
        <v>71</v>
      </c>
      <c r="AY405" s="221" t="s">
        <v>208</v>
      </c>
    </row>
    <row r="406" spans="1:65" s="13" customFormat="1" ht="11.25">
      <c r="B406" s="201"/>
      <c r="C406" s="202"/>
      <c r="D406" s="194" t="s">
        <v>221</v>
      </c>
      <c r="E406" s="203" t="s">
        <v>18</v>
      </c>
      <c r="F406" s="204" t="s">
        <v>3025</v>
      </c>
      <c r="G406" s="202"/>
      <c r="H406" s="203" t="s">
        <v>18</v>
      </c>
      <c r="I406" s="205"/>
      <c r="J406" s="202"/>
      <c r="K406" s="202"/>
      <c r="L406" s="206"/>
      <c r="M406" s="207"/>
      <c r="N406" s="208"/>
      <c r="O406" s="208"/>
      <c r="P406" s="208"/>
      <c r="Q406" s="208"/>
      <c r="R406" s="208"/>
      <c r="S406" s="208"/>
      <c r="T406" s="208"/>
      <c r="U406" s="209"/>
      <c r="AT406" s="210" t="s">
        <v>221</v>
      </c>
      <c r="AU406" s="210" t="s">
        <v>83</v>
      </c>
      <c r="AV406" s="13" t="s">
        <v>76</v>
      </c>
      <c r="AW406" s="13" t="s">
        <v>33</v>
      </c>
      <c r="AX406" s="13" t="s">
        <v>71</v>
      </c>
      <c r="AY406" s="210" t="s">
        <v>208</v>
      </c>
    </row>
    <row r="407" spans="1:65" s="14" customFormat="1" ht="11.25">
      <c r="B407" s="211"/>
      <c r="C407" s="212"/>
      <c r="D407" s="194" t="s">
        <v>221</v>
      </c>
      <c r="E407" s="213" t="s">
        <v>18</v>
      </c>
      <c r="F407" s="214" t="s">
        <v>3026</v>
      </c>
      <c r="G407" s="212"/>
      <c r="H407" s="215">
        <v>0.15</v>
      </c>
      <c r="I407" s="216"/>
      <c r="J407" s="212"/>
      <c r="K407" s="212"/>
      <c r="L407" s="217"/>
      <c r="M407" s="218"/>
      <c r="N407" s="219"/>
      <c r="O407" s="219"/>
      <c r="P407" s="219"/>
      <c r="Q407" s="219"/>
      <c r="R407" s="219"/>
      <c r="S407" s="219"/>
      <c r="T407" s="219"/>
      <c r="U407" s="220"/>
      <c r="AT407" s="221" t="s">
        <v>221</v>
      </c>
      <c r="AU407" s="221" t="s">
        <v>83</v>
      </c>
      <c r="AV407" s="14" t="s">
        <v>80</v>
      </c>
      <c r="AW407" s="14" t="s">
        <v>33</v>
      </c>
      <c r="AX407" s="14" t="s">
        <v>71</v>
      </c>
      <c r="AY407" s="221" t="s">
        <v>208</v>
      </c>
    </row>
    <row r="408" spans="1:65" s="16" customFormat="1" ht="11.25">
      <c r="B408" s="233"/>
      <c r="C408" s="234"/>
      <c r="D408" s="194" t="s">
        <v>221</v>
      </c>
      <c r="E408" s="235" t="s">
        <v>18</v>
      </c>
      <c r="F408" s="236" t="s">
        <v>247</v>
      </c>
      <c r="G408" s="234"/>
      <c r="H408" s="237">
        <v>24.23</v>
      </c>
      <c r="I408" s="238"/>
      <c r="J408" s="234"/>
      <c r="K408" s="234"/>
      <c r="L408" s="239"/>
      <c r="M408" s="240"/>
      <c r="N408" s="241"/>
      <c r="O408" s="241"/>
      <c r="P408" s="241"/>
      <c r="Q408" s="241"/>
      <c r="R408" s="241"/>
      <c r="S408" s="241"/>
      <c r="T408" s="241"/>
      <c r="U408" s="242"/>
      <c r="AT408" s="243" t="s">
        <v>221</v>
      </c>
      <c r="AU408" s="243" t="s">
        <v>83</v>
      </c>
      <c r="AV408" s="16" t="s">
        <v>89</v>
      </c>
      <c r="AW408" s="16" t="s">
        <v>33</v>
      </c>
      <c r="AX408" s="16" t="s">
        <v>76</v>
      </c>
      <c r="AY408" s="243" t="s">
        <v>208</v>
      </c>
    </row>
    <row r="409" spans="1:65" s="2" customFormat="1" ht="33" customHeight="1">
      <c r="A409" s="38"/>
      <c r="B409" s="39"/>
      <c r="C409" s="182" t="s">
        <v>686</v>
      </c>
      <c r="D409" s="182" t="s">
        <v>212</v>
      </c>
      <c r="E409" s="183" t="s">
        <v>3027</v>
      </c>
      <c r="F409" s="184" t="s">
        <v>3028</v>
      </c>
      <c r="G409" s="185" t="s">
        <v>548</v>
      </c>
      <c r="H409" s="186">
        <v>35.770000000000003</v>
      </c>
      <c r="I409" s="187"/>
      <c r="J409" s="186">
        <f>ROUND(I409*H409,2)</f>
        <v>0</v>
      </c>
      <c r="K409" s="184" t="s">
        <v>215</v>
      </c>
      <c r="L409" s="43"/>
      <c r="M409" s="188" t="s">
        <v>18</v>
      </c>
      <c r="N409" s="189" t="s">
        <v>42</v>
      </c>
      <c r="O409" s="68"/>
      <c r="P409" s="190">
        <f>O409*H409</f>
        <v>0</v>
      </c>
      <c r="Q409" s="190">
        <v>0</v>
      </c>
      <c r="R409" s="190">
        <f>Q409*H409</f>
        <v>0</v>
      </c>
      <c r="S409" s="190">
        <v>0</v>
      </c>
      <c r="T409" s="190">
        <f>S409*H409</f>
        <v>0</v>
      </c>
      <c r="U409" s="191" t="s">
        <v>18</v>
      </c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R409" s="192" t="s">
        <v>89</v>
      </c>
      <c r="AT409" s="192" t="s">
        <v>212</v>
      </c>
      <c r="AU409" s="192" t="s">
        <v>83</v>
      </c>
      <c r="AY409" s="21" t="s">
        <v>208</v>
      </c>
      <c r="BE409" s="193">
        <f>IF(N409="základní",J409,0)</f>
        <v>0</v>
      </c>
      <c r="BF409" s="193">
        <f>IF(N409="snížená",J409,0)</f>
        <v>0</v>
      </c>
      <c r="BG409" s="193">
        <f>IF(N409="zákl. přenesená",J409,0)</f>
        <v>0</v>
      </c>
      <c r="BH409" s="193">
        <f>IF(N409="sníž. přenesená",J409,0)</f>
        <v>0</v>
      </c>
      <c r="BI409" s="193">
        <f>IF(N409="nulová",J409,0)</f>
        <v>0</v>
      </c>
      <c r="BJ409" s="21" t="s">
        <v>76</v>
      </c>
      <c r="BK409" s="193">
        <f>ROUND(I409*H409,2)</f>
        <v>0</v>
      </c>
      <c r="BL409" s="21" t="s">
        <v>89</v>
      </c>
      <c r="BM409" s="192" t="s">
        <v>3029</v>
      </c>
    </row>
    <row r="410" spans="1:65" s="2" customFormat="1" ht="29.25">
      <c r="A410" s="38"/>
      <c r="B410" s="39"/>
      <c r="C410" s="40"/>
      <c r="D410" s="194" t="s">
        <v>217</v>
      </c>
      <c r="E410" s="40"/>
      <c r="F410" s="195" t="s">
        <v>3030</v>
      </c>
      <c r="G410" s="40"/>
      <c r="H410" s="40"/>
      <c r="I410" s="196"/>
      <c r="J410" s="40"/>
      <c r="K410" s="40"/>
      <c r="L410" s="43"/>
      <c r="M410" s="197"/>
      <c r="N410" s="198"/>
      <c r="O410" s="68"/>
      <c r="P410" s="68"/>
      <c r="Q410" s="68"/>
      <c r="R410" s="68"/>
      <c r="S410" s="68"/>
      <c r="T410" s="68"/>
      <c r="U410" s="69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T410" s="21" t="s">
        <v>217</v>
      </c>
      <c r="AU410" s="21" t="s">
        <v>83</v>
      </c>
    </row>
    <row r="411" spans="1:65" s="2" customFormat="1" ht="11.25">
      <c r="A411" s="38"/>
      <c r="B411" s="39"/>
      <c r="C411" s="40"/>
      <c r="D411" s="199" t="s">
        <v>219</v>
      </c>
      <c r="E411" s="40"/>
      <c r="F411" s="200" t="s">
        <v>3031</v>
      </c>
      <c r="G411" s="40"/>
      <c r="H411" s="40"/>
      <c r="I411" s="196"/>
      <c r="J411" s="40"/>
      <c r="K411" s="40"/>
      <c r="L411" s="43"/>
      <c r="M411" s="197"/>
      <c r="N411" s="198"/>
      <c r="O411" s="68"/>
      <c r="P411" s="68"/>
      <c r="Q411" s="68"/>
      <c r="R411" s="68"/>
      <c r="S411" s="68"/>
      <c r="T411" s="68"/>
      <c r="U411" s="69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T411" s="21" t="s">
        <v>219</v>
      </c>
      <c r="AU411" s="21" t="s">
        <v>83</v>
      </c>
    </row>
    <row r="412" spans="1:65" s="14" customFormat="1" ht="11.25">
      <c r="B412" s="211"/>
      <c r="C412" s="212"/>
      <c r="D412" s="194" t="s">
        <v>221</v>
      </c>
      <c r="E412" s="213" t="s">
        <v>18</v>
      </c>
      <c r="F412" s="214" t="s">
        <v>3032</v>
      </c>
      <c r="G412" s="212"/>
      <c r="H412" s="215">
        <v>35.770000000000003</v>
      </c>
      <c r="I412" s="216"/>
      <c r="J412" s="212"/>
      <c r="K412" s="212"/>
      <c r="L412" s="217"/>
      <c r="M412" s="218"/>
      <c r="N412" s="219"/>
      <c r="O412" s="219"/>
      <c r="P412" s="219"/>
      <c r="Q412" s="219"/>
      <c r="R412" s="219"/>
      <c r="S412" s="219"/>
      <c r="T412" s="219"/>
      <c r="U412" s="220"/>
      <c r="AT412" s="221" t="s">
        <v>221</v>
      </c>
      <c r="AU412" s="221" t="s">
        <v>83</v>
      </c>
      <c r="AV412" s="14" t="s">
        <v>80</v>
      </c>
      <c r="AW412" s="14" t="s">
        <v>33</v>
      </c>
      <c r="AX412" s="14" t="s">
        <v>76</v>
      </c>
      <c r="AY412" s="221" t="s">
        <v>208</v>
      </c>
    </row>
    <row r="413" spans="1:65" s="2" customFormat="1" ht="33" customHeight="1">
      <c r="A413" s="38"/>
      <c r="B413" s="39"/>
      <c r="C413" s="182" t="s">
        <v>693</v>
      </c>
      <c r="D413" s="182" t="s">
        <v>212</v>
      </c>
      <c r="E413" s="183" t="s">
        <v>3033</v>
      </c>
      <c r="F413" s="184" t="s">
        <v>603</v>
      </c>
      <c r="G413" s="185" t="s">
        <v>548</v>
      </c>
      <c r="H413" s="186">
        <v>1.18</v>
      </c>
      <c r="I413" s="187"/>
      <c r="J413" s="186">
        <f>ROUND(I413*H413,2)</f>
        <v>0</v>
      </c>
      <c r="K413" s="184" t="s">
        <v>215</v>
      </c>
      <c r="L413" s="43"/>
      <c r="M413" s="188" t="s">
        <v>18</v>
      </c>
      <c r="N413" s="189" t="s">
        <v>42</v>
      </c>
      <c r="O413" s="68"/>
      <c r="P413" s="190">
        <f>O413*H413</f>
        <v>0</v>
      </c>
      <c r="Q413" s="190">
        <v>0</v>
      </c>
      <c r="R413" s="190">
        <f>Q413*H413</f>
        <v>0</v>
      </c>
      <c r="S413" s="190">
        <v>0</v>
      </c>
      <c r="T413" s="190">
        <f>S413*H413</f>
        <v>0</v>
      </c>
      <c r="U413" s="191" t="s">
        <v>18</v>
      </c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R413" s="192" t="s">
        <v>89</v>
      </c>
      <c r="AT413" s="192" t="s">
        <v>212</v>
      </c>
      <c r="AU413" s="192" t="s">
        <v>83</v>
      </c>
      <c r="AY413" s="21" t="s">
        <v>208</v>
      </c>
      <c r="BE413" s="193">
        <f>IF(N413="základní",J413,0)</f>
        <v>0</v>
      </c>
      <c r="BF413" s="193">
        <f>IF(N413="snížená",J413,0)</f>
        <v>0</v>
      </c>
      <c r="BG413" s="193">
        <f>IF(N413="zákl. přenesená",J413,0)</f>
        <v>0</v>
      </c>
      <c r="BH413" s="193">
        <f>IF(N413="sníž. přenesená",J413,0)</f>
        <v>0</v>
      </c>
      <c r="BI413" s="193">
        <f>IF(N413="nulová",J413,0)</f>
        <v>0</v>
      </c>
      <c r="BJ413" s="21" t="s">
        <v>76</v>
      </c>
      <c r="BK413" s="193">
        <f>ROUND(I413*H413,2)</f>
        <v>0</v>
      </c>
      <c r="BL413" s="21" t="s">
        <v>89</v>
      </c>
      <c r="BM413" s="192" t="s">
        <v>3034</v>
      </c>
    </row>
    <row r="414" spans="1:65" s="2" customFormat="1" ht="29.25">
      <c r="A414" s="38"/>
      <c r="B414" s="39"/>
      <c r="C414" s="40"/>
      <c r="D414" s="194" t="s">
        <v>217</v>
      </c>
      <c r="E414" s="40"/>
      <c r="F414" s="195" t="s">
        <v>605</v>
      </c>
      <c r="G414" s="40"/>
      <c r="H414" s="40"/>
      <c r="I414" s="196"/>
      <c r="J414" s="40"/>
      <c r="K414" s="40"/>
      <c r="L414" s="43"/>
      <c r="M414" s="197"/>
      <c r="N414" s="198"/>
      <c r="O414" s="68"/>
      <c r="P414" s="68"/>
      <c r="Q414" s="68"/>
      <c r="R414" s="68"/>
      <c r="S414" s="68"/>
      <c r="T414" s="68"/>
      <c r="U414" s="69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T414" s="21" t="s">
        <v>217</v>
      </c>
      <c r="AU414" s="21" t="s">
        <v>83</v>
      </c>
    </row>
    <row r="415" spans="1:65" s="2" customFormat="1" ht="11.25">
      <c r="A415" s="38"/>
      <c r="B415" s="39"/>
      <c r="C415" s="40"/>
      <c r="D415" s="199" t="s">
        <v>219</v>
      </c>
      <c r="E415" s="40"/>
      <c r="F415" s="200" t="s">
        <v>3035</v>
      </c>
      <c r="G415" s="40"/>
      <c r="H415" s="40"/>
      <c r="I415" s="196"/>
      <c r="J415" s="40"/>
      <c r="K415" s="40"/>
      <c r="L415" s="43"/>
      <c r="M415" s="197"/>
      <c r="N415" s="198"/>
      <c r="O415" s="68"/>
      <c r="P415" s="68"/>
      <c r="Q415" s="68"/>
      <c r="R415" s="68"/>
      <c r="S415" s="68"/>
      <c r="T415" s="68"/>
      <c r="U415" s="69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21" t="s">
        <v>219</v>
      </c>
      <c r="AU415" s="21" t="s">
        <v>83</v>
      </c>
    </row>
    <row r="416" spans="1:65" s="13" customFormat="1" ht="11.25">
      <c r="B416" s="201"/>
      <c r="C416" s="202"/>
      <c r="D416" s="194" t="s">
        <v>221</v>
      </c>
      <c r="E416" s="203" t="s">
        <v>18</v>
      </c>
      <c r="F416" s="204" t="s">
        <v>3036</v>
      </c>
      <c r="G416" s="202"/>
      <c r="H416" s="203" t="s">
        <v>18</v>
      </c>
      <c r="I416" s="205"/>
      <c r="J416" s="202"/>
      <c r="K416" s="202"/>
      <c r="L416" s="206"/>
      <c r="M416" s="207"/>
      <c r="N416" s="208"/>
      <c r="O416" s="208"/>
      <c r="P416" s="208"/>
      <c r="Q416" s="208"/>
      <c r="R416" s="208"/>
      <c r="S416" s="208"/>
      <c r="T416" s="208"/>
      <c r="U416" s="209"/>
      <c r="AT416" s="210" t="s">
        <v>221</v>
      </c>
      <c r="AU416" s="210" t="s">
        <v>83</v>
      </c>
      <c r="AV416" s="13" t="s">
        <v>76</v>
      </c>
      <c r="AW416" s="13" t="s">
        <v>33</v>
      </c>
      <c r="AX416" s="13" t="s">
        <v>71</v>
      </c>
      <c r="AY416" s="210" t="s">
        <v>208</v>
      </c>
    </row>
    <row r="417" spans="1:65" s="14" customFormat="1" ht="11.25">
      <c r="B417" s="211"/>
      <c r="C417" s="212"/>
      <c r="D417" s="194" t="s">
        <v>221</v>
      </c>
      <c r="E417" s="213" t="s">
        <v>18</v>
      </c>
      <c r="F417" s="214" t="s">
        <v>3037</v>
      </c>
      <c r="G417" s="212"/>
      <c r="H417" s="215">
        <v>1.18</v>
      </c>
      <c r="I417" s="216"/>
      <c r="J417" s="212"/>
      <c r="K417" s="212"/>
      <c r="L417" s="217"/>
      <c r="M417" s="218"/>
      <c r="N417" s="219"/>
      <c r="O417" s="219"/>
      <c r="P417" s="219"/>
      <c r="Q417" s="219"/>
      <c r="R417" s="219"/>
      <c r="S417" s="219"/>
      <c r="T417" s="219"/>
      <c r="U417" s="220"/>
      <c r="AT417" s="221" t="s">
        <v>221</v>
      </c>
      <c r="AU417" s="221" t="s">
        <v>83</v>
      </c>
      <c r="AV417" s="14" t="s">
        <v>80</v>
      </c>
      <c r="AW417" s="14" t="s">
        <v>33</v>
      </c>
      <c r="AX417" s="14" t="s">
        <v>76</v>
      </c>
      <c r="AY417" s="221" t="s">
        <v>208</v>
      </c>
    </row>
    <row r="418" spans="1:65" s="2" customFormat="1" ht="24.2" customHeight="1">
      <c r="A418" s="38"/>
      <c r="B418" s="39"/>
      <c r="C418" s="182" t="s">
        <v>699</v>
      </c>
      <c r="D418" s="182" t="s">
        <v>212</v>
      </c>
      <c r="E418" s="183" t="s">
        <v>3038</v>
      </c>
      <c r="F418" s="184" t="s">
        <v>3039</v>
      </c>
      <c r="G418" s="185" t="s">
        <v>548</v>
      </c>
      <c r="H418" s="186">
        <v>31.21</v>
      </c>
      <c r="I418" s="187"/>
      <c r="J418" s="186">
        <f>ROUND(I418*H418,2)</f>
        <v>0</v>
      </c>
      <c r="K418" s="184" t="s">
        <v>215</v>
      </c>
      <c r="L418" s="43"/>
      <c r="M418" s="188" t="s">
        <v>18</v>
      </c>
      <c r="N418" s="189" t="s">
        <v>42</v>
      </c>
      <c r="O418" s="68"/>
      <c r="P418" s="190">
        <f>O418*H418</f>
        <v>0</v>
      </c>
      <c r="Q418" s="190">
        <v>0</v>
      </c>
      <c r="R418" s="190">
        <f>Q418*H418</f>
        <v>0</v>
      </c>
      <c r="S418" s="190">
        <v>0</v>
      </c>
      <c r="T418" s="190">
        <f>S418*H418</f>
        <v>0</v>
      </c>
      <c r="U418" s="191" t="s">
        <v>18</v>
      </c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192" t="s">
        <v>89</v>
      </c>
      <c r="AT418" s="192" t="s">
        <v>212</v>
      </c>
      <c r="AU418" s="192" t="s">
        <v>83</v>
      </c>
      <c r="AY418" s="21" t="s">
        <v>208</v>
      </c>
      <c r="BE418" s="193">
        <f>IF(N418="základní",J418,0)</f>
        <v>0</v>
      </c>
      <c r="BF418" s="193">
        <f>IF(N418="snížená",J418,0)</f>
        <v>0</v>
      </c>
      <c r="BG418" s="193">
        <f>IF(N418="zákl. přenesená",J418,0)</f>
        <v>0</v>
      </c>
      <c r="BH418" s="193">
        <f>IF(N418="sníž. přenesená",J418,0)</f>
        <v>0</v>
      </c>
      <c r="BI418" s="193">
        <f>IF(N418="nulová",J418,0)</f>
        <v>0</v>
      </c>
      <c r="BJ418" s="21" t="s">
        <v>76</v>
      </c>
      <c r="BK418" s="193">
        <f>ROUND(I418*H418,2)</f>
        <v>0</v>
      </c>
      <c r="BL418" s="21" t="s">
        <v>89</v>
      </c>
      <c r="BM418" s="192" t="s">
        <v>3040</v>
      </c>
    </row>
    <row r="419" spans="1:65" s="2" customFormat="1" ht="29.25">
      <c r="A419" s="38"/>
      <c r="B419" s="39"/>
      <c r="C419" s="40"/>
      <c r="D419" s="194" t="s">
        <v>217</v>
      </c>
      <c r="E419" s="40"/>
      <c r="F419" s="195" t="s">
        <v>3041</v>
      </c>
      <c r="G419" s="40"/>
      <c r="H419" s="40"/>
      <c r="I419" s="196"/>
      <c r="J419" s="40"/>
      <c r="K419" s="40"/>
      <c r="L419" s="43"/>
      <c r="M419" s="197"/>
      <c r="N419" s="198"/>
      <c r="O419" s="68"/>
      <c r="P419" s="68"/>
      <c r="Q419" s="68"/>
      <c r="R419" s="68"/>
      <c r="S419" s="68"/>
      <c r="T419" s="68"/>
      <c r="U419" s="69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21" t="s">
        <v>217</v>
      </c>
      <c r="AU419" s="21" t="s">
        <v>83</v>
      </c>
    </row>
    <row r="420" spans="1:65" s="2" customFormat="1" ht="11.25">
      <c r="A420" s="38"/>
      <c r="B420" s="39"/>
      <c r="C420" s="40"/>
      <c r="D420" s="199" t="s">
        <v>219</v>
      </c>
      <c r="E420" s="40"/>
      <c r="F420" s="200" t="s">
        <v>3042</v>
      </c>
      <c r="G420" s="40"/>
      <c r="H420" s="40"/>
      <c r="I420" s="196"/>
      <c r="J420" s="40"/>
      <c r="K420" s="40"/>
      <c r="L420" s="43"/>
      <c r="M420" s="197"/>
      <c r="N420" s="198"/>
      <c r="O420" s="68"/>
      <c r="P420" s="68"/>
      <c r="Q420" s="68"/>
      <c r="R420" s="68"/>
      <c r="S420" s="68"/>
      <c r="T420" s="68"/>
      <c r="U420" s="69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T420" s="21" t="s">
        <v>219</v>
      </c>
      <c r="AU420" s="21" t="s">
        <v>83</v>
      </c>
    </row>
    <row r="421" spans="1:65" s="14" customFormat="1" ht="11.25">
      <c r="B421" s="211"/>
      <c r="C421" s="212"/>
      <c r="D421" s="194" t="s">
        <v>221</v>
      </c>
      <c r="E421" s="213" t="s">
        <v>18</v>
      </c>
      <c r="F421" s="214" t="s">
        <v>3043</v>
      </c>
      <c r="G421" s="212"/>
      <c r="H421" s="215">
        <v>92.39</v>
      </c>
      <c r="I421" s="216"/>
      <c r="J421" s="212"/>
      <c r="K421" s="212"/>
      <c r="L421" s="217"/>
      <c r="M421" s="218"/>
      <c r="N421" s="219"/>
      <c r="O421" s="219"/>
      <c r="P421" s="219"/>
      <c r="Q421" s="219"/>
      <c r="R421" s="219"/>
      <c r="S421" s="219"/>
      <c r="T421" s="219"/>
      <c r="U421" s="220"/>
      <c r="AT421" s="221" t="s">
        <v>221</v>
      </c>
      <c r="AU421" s="221" t="s">
        <v>83</v>
      </c>
      <c r="AV421" s="14" t="s">
        <v>80</v>
      </c>
      <c r="AW421" s="14" t="s">
        <v>33</v>
      </c>
      <c r="AX421" s="14" t="s">
        <v>71</v>
      </c>
      <c r="AY421" s="221" t="s">
        <v>208</v>
      </c>
    </row>
    <row r="422" spans="1:65" s="13" customFormat="1" ht="11.25">
      <c r="B422" s="201"/>
      <c r="C422" s="202"/>
      <c r="D422" s="194" t="s">
        <v>221</v>
      </c>
      <c r="E422" s="203" t="s">
        <v>18</v>
      </c>
      <c r="F422" s="204" t="s">
        <v>3023</v>
      </c>
      <c r="G422" s="202"/>
      <c r="H422" s="203" t="s">
        <v>18</v>
      </c>
      <c r="I422" s="205"/>
      <c r="J422" s="202"/>
      <c r="K422" s="202"/>
      <c r="L422" s="206"/>
      <c r="M422" s="207"/>
      <c r="N422" s="208"/>
      <c r="O422" s="208"/>
      <c r="P422" s="208"/>
      <c r="Q422" s="208"/>
      <c r="R422" s="208"/>
      <c r="S422" s="208"/>
      <c r="T422" s="208"/>
      <c r="U422" s="209"/>
      <c r="AT422" s="210" t="s">
        <v>221</v>
      </c>
      <c r="AU422" s="210" t="s">
        <v>83</v>
      </c>
      <c r="AV422" s="13" t="s">
        <v>76</v>
      </c>
      <c r="AW422" s="13" t="s">
        <v>33</v>
      </c>
      <c r="AX422" s="13" t="s">
        <v>71</v>
      </c>
      <c r="AY422" s="210" t="s">
        <v>208</v>
      </c>
    </row>
    <row r="423" spans="1:65" s="14" customFormat="1" ht="11.25">
      <c r="B423" s="211"/>
      <c r="C423" s="212"/>
      <c r="D423" s="194" t="s">
        <v>221</v>
      </c>
      <c r="E423" s="213" t="s">
        <v>18</v>
      </c>
      <c r="F423" s="214" t="s">
        <v>3044</v>
      </c>
      <c r="G423" s="212"/>
      <c r="H423" s="215">
        <v>-24.08</v>
      </c>
      <c r="I423" s="216"/>
      <c r="J423" s="212"/>
      <c r="K423" s="212"/>
      <c r="L423" s="217"/>
      <c r="M423" s="218"/>
      <c r="N423" s="219"/>
      <c r="O423" s="219"/>
      <c r="P423" s="219"/>
      <c r="Q423" s="219"/>
      <c r="R423" s="219"/>
      <c r="S423" s="219"/>
      <c r="T423" s="219"/>
      <c r="U423" s="220"/>
      <c r="AT423" s="221" t="s">
        <v>221</v>
      </c>
      <c r="AU423" s="221" t="s">
        <v>83</v>
      </c>
      <c r="AV423" s="14" t="s">
        <v>80</v>
      </c>
      <c r="AW423" s="14" t="s">
        <v>33</v>
      </c>
      <c r="AX423" s="14" t="s">
        <v>71</v>
      </c>
      <c r="AY423" s="221" t="s">
        <v>208</v>
      </c>
    </row>
    <row r="424" spans="1:65" s="13" customFormat="1" ht="11.25">
      <c r="B424" s="201"/>
      <c r="C424" s="202"/>
      <c r="D424" s="194" t="s">
        <v>221</v>
      </c>
      <c r="E424" s="203" t="s">
        <v>18</v>
      </c>
      <c r="F424" s="204" t="s">
        <v>3025</v>
      </c>
      <c r="G424" s="202"/>
      <c r="H424" s="203" t="s">
        <v>18</v>
      </c>
      <c r="I424" s="205"/>
      <c r="J424" s="202"/>
      <c r="K424" s="202"/>
      <c r="L424" s="206"/>
      <c r="M424" s="207"/>
      <c r="N424" s="208"/>
      <c r="O424" s="208"/>
      <c r="P424" s="208"/>
      <c r="Q424" s="208"/>
      <c r="R424" s="208"/>
      <c r="S424" s="208"/>
      <c r="T424" s="208"/>
      <c r="U424" s="209"/>
      <c r="AT424" s="210" t="s">
        <v>221</v>
      </c>
      <c r="AU424" s="210" t="s">
        <v>83</v>
      </c>
      <c r="AV424" s="13" t="s">
        <v>76</v>
      </c>
      <c r="AW424" s="13" t="s">
        <v>33</v>
      </c>
      <c r="AX424" s="13" t="s">
        <v>71</v>
      </c>
      <c r="AY424" s="210" t="s">
        <v>208</v>
      </c>
    </row>
    <row r="425" spans="1:65" s="14" customFormat="1" ht="11.25">
      <c r="B425" s="211"/>
      <c r="C425" s="212"/>
      <c r="D425" s="194" t="s">
        <v>221</v>
      </c>
      <c r="E425" s="213" t="s">
        <v>18</v>
      </c>
      <c r="F425" s="214" t="s">
        <v>3045</v>
      </c>
      <c r="G425" s="212"/>
      <c r="H425" s="215">
        <v>-0.15</v>
      </c>
      <c r="I425" s="216"/>
      <c r="J425" s="212"/>
      <c r="K425" s="212"/>
      <c r="L425" s="217"/>
      <c r="M425" s="218"/>
      <c r="N425" s="219"/>
      <c r="O425" s="219"/>
      <c r="P425" s="219"/>
      <c r="Q425" s="219"/>
      <c r="R425" s="219"/>
      <c r="S425" s="219"/>
      <c r="T425" s="219"/>
      <c r="U425" s="220"/>
      <c r="AT425" s="221" t="s">
        <v>221</v>
      </c>
      <c r="AU425" s="221" t="s">
        <v>83</v>
      </c>
      <c r="AV425" s="14" t="s">
        <v>80</v>
      </c>
      <c r="AW425" s="14" t="s">
        <v>33</v>
      </c>
      <c r="AX425" s="14" t="s">
        <v>71</v>
      </c>
      <c r="AY425" s="221" t="s">
        <v>208</v>
      </c>
    </row>
    <row r="426" spans="1:65" s="13" customFormat="1" ht="11.25">
      <c r="B426" s="201"/>
      <c r="C426" s="202"/>
      <c r="D426" s="194" t="s">
        <v>221</v>
      </c>
      <c r="E426" s="203" t="s">
        <v>18</v>
      </c>
      <c r="F426" s="204" t="s">
        <v>3046</v>
      </c>
      <c r="G426" s="202"/>
      <c r="H426" s="203" t="s">
        <v>18</v>
      </c>
      <c r="I426" s="205"/>
      <c r="J426" s="202"/>
      <c r="K426" s="202"/>
      <c r="L426" s="206"/>
      <c r="M426" s="207"/>
      <c r="N426" s="208"/>
      <c r="O426" s="208"/>
      <c r="P426" s="208"/>
      <c r="Q426" s="208"/>
      <c r="R426" s="208"/>
      <c r="S426" s="208"/>
      <c r="T426" s="208"/>
      <c r="U426" s="209"/>
      <c r="AT426" s="210" t="s">
        <v>221</v>
      </c>
      <c r="AU426" s="210" t="s">
        <v>83</v>
      </c>
      <c r="AV426" s="13" t="s">
        <v>76</v>
      </c>
      <c r="AW426" s="13" t="s">
        <v>33</v>
      </c>
      <c r="AX426" s="13" t="s">
        <v>71</v>
      </c>
      <c r="AY426" s="210" t="s">
        <v>208</v>
      </c>
    </row>
    <row r="427" spans="1:65" s="14" customFormat="1" ht="11.25">
      <c r="B427" s="211"/>
      <c r="C427" s="212"/>
      <c r="D427" s="194" t="s">
        <v>221</v>
      </c>
      <c r="E427" s="213" t="s">
        <v>18</v>
      </c>
      <c r="F427" s="214" t="s">
        <v>3047</v>
      </c>
      <c r="G427" s="212"/>
      <c r="H427" s="215">
        <v>-35.770000000000003</v>
      </c>
      <c r="I427" s="216"/>
      <c r="J427" s="212"/>
      <c r="K427" s="212"/>
      <c r="L427" s="217"/>
      <c r="M427" s="218"/>
      <c r="N427" s="219"/>
      <c r="O427" s="219"/>
      <c r="P427" s="219"/>
      <c r="Q427" s="219"/>
      <c r="R427" s="219"/>
      <c r="S427" s="219"/>
      <c r="T427" s="219"/>
      <c r="U427" s="220"/>
      <c r="AT427" s="221" t="s">
        <v>221</v>
      </c>
      <c r="AU427" s="221" t="s">
        <v>83</v>
      </c>
      <c r="AV427" s="14" t="s">
        <v>80</v>
      </c>
      <c r="AW427" s="14" t="s">
        <v>33</v>
      </c>
      <c r="AX427" s="14" t="s">
        <v>71</v>
      </c>
      <c r="AY427" s="221" t="s">
        <v>208</v>
      </c>
    </row>
    <row r="428" spans="1:65" s="13" customFormat="1" ht="11.25">
      <c r="B428" s="201"/>
      <c r="C428" s="202"/>
      <c r="D428" s="194" t="s">
        <v>221</v>
      </c>
      <c r="E428" s="203" t="s">
        <v>18</v>
      </c>
      <c r="F428" s="204" t="s">
        <v>3036</v>
      </c>
      <c r="G428" s="202"/>
      <c r="H428" s="203" t="s">
        <v>18</v>
      </c>
      <c r="I428" s="205"/>
      <c r="J428" s="202"/>
      <c r="K428" s="202"/>
      <c r="L428" s="206"/>
      <c r="M428" s="207"/>
      <c r="N428" s="208"/>
      <c r="O428" s="208"/>
      <c r="P428" s="208"/>
      <c r="Q428" s="208"/>
      <c r="R428" s="208"/>
      <c r="S428" s="208"/>
      <c r="T428" s="208"/>
      <c r="U428" s="209"/>
      <c r="AT428" s="210" t="s">
        <v>221</v>
      </c>
      <c r="AU428" s="210" t="s">
        <v>83</v>
      </c>
      <c r="AV428" s="13" t="s">
        <v>76</v>
      </c>
      <c r="AW428" s="13" t="s">
        <v>33</v>
      </c>
      <c r="AX428" s="13" t="s">
        <v>71</v>
      </c>
      <c r="AY428" s="210" t="s">
        <v>208</v>
      </c>
    </row>
    <row r="429" spans="1:65" s="14" customFormat="1" ht="11.25">
      <c r="B429" s="211"/>
      <c r="C429" s="212"/>
      <c r="D429" s="194" t="s">
        <v>221</v>
      </c>
      <c r="E429" s="213" t="s">
        <v>18</v>
      </c>
      <c r="F429" s="214" t="s">
        <v>3048</v>
      </c>
      <c r="G429" s="212"/>
      <c r="H429" s="215">
        <v>-1.18</v>
      </c>
      <c r="I429" s="216"/>
      <c r="J429" s="212"/>
      <c r="K429" s="212"/>
      <c r="L429" s="217"/>
      <c r="M429" s="218"/>
      <c r="N429" s="219"/>
      <c r="O429" s="219"/>
      <c r="P429" s="219"/>
      <c r="Q429" s="219"/>
      <c r="R429" s="219"/>
      <c r="S429" s="219"/>
      <c r="T429" s="219"/>
      <c r="U429" s="220"/>
      <c r="AT429" s="221" t="s">
        <v>221</v>
      </c>
      <c r="AU429" s="221" t="s">
        <v>83</v>
      </c>
      <c r="AV429" s="14" t="s">
        <v>80</v>
      </c>
      <c r="AW429" s="14" t="s">
        <v>33</v>
      </c>
      <c r="AX429" s="14" t="s">
        <v>71</v>
      </c>
      <c r="AY429" s="221" t="s">
        <v>208</v>
      </c>
    </row>
    <row r="430" spans="1:65" s="16" customFormat="1" ht="11.25">
      <c r="B430" s="233"/>
      <c r="C430" s="234"/>
      <c r="D430" s="194" t="s">
        <v>221</v>
      </c>
      <c r="E430" s="235" t="s">
        <v>18</v>
      </c>
      <c r="F430" s="236" t="s">
        <v>247</v>
      </c>
      <c r="G430" s="234"/>
      <c r="H430" s="237">
        <v>31.21</v>
      </c>
      <c r="I430" s="238"/>
      <c r="J430" s="234"/>
      <c r="K430" s="234"/>
      <c r="L430" s="239"/>
      <c r="M430" s="240"/>
      <c r="N430" s="241"/>
      <c r="O430" s="241"/>
      <c r="P430" s="241"/>
      <c r="Q430" s="241"/>
      <c r="R430" s="241"/>
      <c r="S430" s="241"/>
      <c r="T430" s="241"/>
      <c r="U430" s="242"/>
      <c r="AT430" s="243" t="s">
        <v>221</v>
      </c>
      <c r="AU430" s="243" t="s">
        <v>83</v>
      </c>
      <c r="AV430" s="16" t="s">
        <v>89</v>
      </c>
      <c r="AW430" s="16" t="s">
        <v>33</v>
      </c>
      <c r="AX430" s="16" t="s">
        <v>76</v>
      </c>
      <c r="AY430" s="243" t="s">
        <v>208</v>
      </c>
    </row>
    <row r="431" spans="1:65" s="12" customFormat="1" ht="20.85" customHeight="1">
      <c r="B431" s="166"/>
      <c r="C431" s="167"/>
      <c r="D431" s="168" t="s">
        <v>70</v>
      </c>
      <c r="E431" s="180" t="s">
        <v>648</v>
      </c>
      <c r="F431" s="180" t="s">
        <v>1659</v>
      </c>
      <c r="G431" s="167"/>
      <c r="H431" s="167"/>
      <c r="I431" s="170"/>
      <c r="J431" s="181">
        <f>BK431</f>
        <v>0</v>
      </c>
      <c r="K431" s="167"/>
      <c r="L431" s="172"/>
      <c r="M431" s="173"/>
      <c r="N431" s="174"/>
      <c r="O431" s="174"/>
      <c r="P431" s="175">
        <f>SUM(P432:P437)</f>
        <v>0</v>
      </c>
      <c r="Q431" s="174"/>
      <c r="R431" s="175">
        <f>SUM(R432:R437)</f>
        <v>0</v>
      </c>
      <c r="S431" s="174"/>
      <c r="T431" s="175">
        <f>SUM(T432:T437)</f>
        <v>0</v>
      </c>
      <c r="U431" s="176"/>
      <c r="AR431" s="177" t="s">
        <v>76</v>
      </c>
      <c r="AT431" s="178" t="s">
        <v>70</v>
      </c>
      <c r="AU431" s="178" t="s">
        <v>80</v>
      </c>
      <c r="AY431" s="177" t="s">
        <v>208</v>
      </c>
      <c r="BK431" s="179">
        <f>SUM(BK432:BK437)</f>
        <v>0</v>
      </c>
    </row>
    <row r="432" spans="1:65" s="2" customFormat="1" ht="21.75" customHeight="1">
      <c r="A432" s="38"/>
      <c r="B432" s="39"/>
      <c r="C432" s="182" t="s">
        <v>706</v>
      </c>
      <c r="D432" s="182" t="s">
        <v>212</v>
      </c>
      <c r="E432" s="183" t="s">
        <v>651</v>
      </c>
      <c r="F432" s="184" t="s">
        <v>652</v>
      </c>
      <c r="G432" s="185" t="s">
        <v>548</v>
      </c>
      <c r="H432" s="186">
        <v>60.02</v>
      </c>
      <c r="I432" s="187"/>
      <c r="J432" s="186">
        <f>ROUND(I432*H432,2)</f>
        <v>0</v>
      </c>
      <c r="K432" s="184" t="s">
        <v>215</v>
      </c>
      <c r="L432" s="43"/>
      <c r="M432" s="188" t="s">
        <v>18</v>
      </c>
      <c r="N432" s="189" t="s">
        <v>42</v>
      </c>
      <c r="O432" s="68"/>
      <c r="P432" s="190">
        <f>O432*H432</f>
        <v>0</v>
      </c>
      <c r="Q432" s="190">
        <v>0</v>
      </c>
      <c r="R432" s="190">
        <f>Q432*H432</f>
        <v>0</v>
      </c>
      <c r="S432" s="190">
        <v>0</v>
      </c>
      <c r="T432" s="190">
        <f>S432*H432</f>
        <v>0</v>
      </c>
      <c r="U432" s="191" t="s">
        <v>18</v>
      </c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92" t="s">
        <v>89</v>
      </c>
      <c r="AT432" s="192" t="s">
        <v>212</v>
      </c>
      <c r="AU432" s="192" t="s">
        <v>83</v>
      </c>
      <c r="AY432" s="21" t="s">
        <v>208</v>
      </c>
      <c r="BE432" s="193">
        <f>IF(N432="základní",J432,0)</f>
        <v>0</v>
      </c>
      <c r="BF432" s="193">
        <f>IF(N432="snížená",J432,0)</f>
        <v>0</v>
      </c>
      <c r="BG432" s="193">
        <f>IF(N432="zákl. přenesená",J432,0)</f>
        <v>0</v>
      </c>
      <c r="BH432" s="193">
        <f>IF(N432="sníž. přenesená",J432,0)</f>
        <v>0</v>
      </c>
      <c r="BI432" s="193">
        <f>IF(N432="nulová",J432,0)</f>
        <v>0</v>
      </c>
      <c r="BJ432" s="21" t="s">
        <v>76</v>
      </c>
      <c r="BK432" s="193">
        <f>ROUND(I432*H432,2)</f>
        <v>0</v>
      </c>
      <c r="BL432" s="21" t="s">
        <v>89</v>
      </c>
      <c r="BM432" s="192" t="s">
        <v>3049</v>
      </c>
    </row>
    <row r="433" spans="1:65" s="2" customFormat="1" ht="29.25">
      <c r="A433" s="38"/>
      <c r="B433" s="39"/>
      <c r="C433" s="40"/>
      <c r="D433" s="194" t="s">
        <v>217</v>
      </c>
      <c r="E433" s="40"/>
      <c r="F433" s="195" t="s">
        <v>654</v>
      </c>
      <c r="G433" s="40"/>
      <c r="H433" s="40"/>
      <c r="I433" s="196"/>
      <c r="J433" s="40"/>
      <c r="K433" s="40"/>
      <c r="L433" s="43"/>
      <c r="M433" s="197"/>
      <c r="N433" s="198"/>
      <c r="O433" s="68"/>
      <c r="P433" s="68"/>
      <c r="Q433" s="68"/>
      <c r="R433" s="68"/>
      <c r="S433" s="68"/>
      <c r="T433" s="68"/>
      <c r="U433" s="69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21" t="s">
        <v>217</v>
      </c>
      <c r="AU433" s="21" t="s">
        <v>83</v>
      </c>
    </row>
    <row r="434" spans="1:65" s="2" customFormat="1" ht="11.25">
      <c r="A434" s="38"/>
      <c r="B434" s="39"/>
      <c r="C434" s="40"/>
      <c r="D434" s="199" t="s">
        <v>219</v>
      </c>
      <c r="E434" s="40"/>
      <c r="F434" s="200" t="s">
        <v>655</v>
      </c>
      <c r="G434" s="40"/>
      <c r="H434" s="40"/>
      <c r="I434" s="196"/>
      <c r="J434" s="40"/>
      <c r="K434" s="40"/>
      <c r="L434" s="43"/>
      <c r="M434" s="197"/>
      <c r="N434" s="198"/>
      <c r="O434" s="68"/>
      <c r="P434" s="68"/>
      <c r="Q434" s="68"/>
      <c r="R434" s="68"/>
      <c r="S434" s="68"/>
      <c r="T434" s="68"/>
      <c r="U434" s="69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T434" s="21" t="s">
        <v>219</v>
      </c>
      <c r="AU434" s="21" t="s">
        <v>83</v>
      </c>
    </row>
    <row r="435" spans="1:65" s="2" customFormat="1" ht="24.2" customHeight="1">
      <c r="A435" s="38"/>
      <c r="B435" s="39"/>
      <c r="C435" s="182" t="s">
        <v>712</v>
      </c>
      <c r="D435" s="182" t="s">
        <v>212</v>
      </c>
      <c r="E435" s="183" t="s">
        <v>1663</v>
      </c>
      <c r="F435" s="184" t="s">
        <v>1664</v>
      </c>
      <c r="G435" s="185" t="s">
        <v>548</v>
      </c>
      <c r="H435" s="186">
        <v>60.02</v>
      </c>
      <c r="I435" s="187"/>
      <c r="J435" s="186">
        <f>ROUND(I435*H435,2)</f>
        <v>0</v>
      </c>
      <c r="K435" s="184" t="s">
        <v>215</v>
      </c>
      <c r="L435" s="43"/>
      <c r="M435" s="188" t="s">
        <v>18</v>
      </c>
      <c r="N435" s="189" t="s">
        <v>42</v>
      </c>
      <c r="O435" s="68"/>
      <c r="P435" s="190">
        <f>O435*H435</f>
        <v>0</v>
      </c>
      <c r="Q435" s="190">
        <v>0</v>
      </c>
      <c r="R435" s="190">
        <f>Q435*H435</f>
        <v>0</v>
      </c>
      <c r="S435" s="190">
        <v>0</v>
      </c>
      <c r="T435" s="190">
        <f>S435*H435</f>
        <v>0</v>
      </c>
      <c r="U435" s="191" t="s">
        <v>18</v>
      </c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R435" s="192" t="s">
        <v>89</v>
      </c>
      <c r="AT435" s="192" t="s">
        <v>212</v>
      </c>
      <c r="AU435" s="192" t="s">
        <v>83</v>
      </c>
      <c r="AY435" s="21" t="s">
        <v>208</v>
      </c>
      <c r="BE435" s="193">
        <f>IF(N435="základní",J435,0)</f>
        <v>0</v>
      </c>
      <c r="BF435" s="193">
        <f>IF(N435="snížená",J435,0)</f>
        <v>0</v>
      </c>
      <c r="BG435" s="193">
        <f>IF(N435="zákl. přenesená",J435,0)</f>
        <v>0</v>
      </c>
      <c r="BH435" s="193">
        <f>IF(N435="sníž. přenesená",J435,0)</f>
        <v>0</v>
      </c>
      <c r="BI435" s="193">
        <f>IF(N435="nulová",J435,0)</f>
        <v>0</v>
      </c>
      <c r="BJ435" s="21" t="s">
        <v>76</v>
      </c>
      <c r="BK435" s="193">
        <f>ROUND(I435*H435,2)</f>
        <v>0</v>
      </c>
      <c r="BL435" s="21" t="s">
        <v>89</v>
      </c>
      <c r="BM435" s="192" t="s">
        <v>3050</v>
      </c>
    </row>
    <row r="436" spans="1:65" s="2" customFormat="1" ht="39">
      <c r="A436" s="38"/>
      <c r="B436" s="39"/>
      <c r="C436" s="40"/>
      <c r="D436" s="194" t="s">
        <v>217</v>
      </c>
      <c r="E436" s="40"/>
      <c r="F436" s="195" t="s">
        <v>1666</v>
      </c>
      <c r="G436" s="40"/>
      <c r="H436" s="40"/>
      <c r="I436" s="196"/>
      <c r="J436" s="40"/>
      <c r="K436" s="40"/>
      <c r="L436" s="43"/>
      <c r="M436" s="197"/>
      <c r="N436" s="198"/>
      <c r="O436" s="68"/>
      <c r="P436" s="68"/>
      <c r="Q436" s="68"/>
      <c r="R436" s="68"/>
      <c r="S436" s="68"/>
      <c r="T436" s="68"/>
      <c r="U436" s="69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T436" s="21" t="s">
        <v>217</v>
      </c>
      <c r="AU436" s="21" t="s">
        <v>83</v>
      </c>
    </row>
    <row r="437" spans="1:65" s="2" customFormat="1" ht="11.25">
      <c r="A437" s="38"/>
      <c r="B437" s="39"/>
      <c r="C437" s="40"/>
      <c r="D437" s="199" t="s">
        <v>219</v>
      </c>
      <c r="E437" s="40"/>
      <c r="F437" s="200" t="s">
        <v>1667</v>
      </c>
      <c r="G437" s="40"/>
      <c r="H437" s="40"/>
      <c r="I437" s="196"/>
      <c r="J437" s="40"/>
      <c r="K437" s="40"/>
      <c r="L437" s="43"/>
      <c r="M437" s="197"/>
      <c r="N437" s="198"/>
      <c r="O437" s="68"/>
      <c r="P437" s="68"/>
      <c r="Q437" s="68"/>
      <c r="R437" s="68"/>
      <c r="S437" s="68"/>
      <c r="T437" s="68"/>
      <c r="U437" s="69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21" t="s">
        <v>219</v>
      </c>
      <c r="AU437" s="21" t="s">
        <v>83</v>
      </c>
    </row>
    <row r="438" spans="1:65" s="12" customFormat="1" ht="25.9" customHeight="1">
      <c r="B438" s="166"/>
      <c r="C438" s="167"/>
      <c r="D438" s="168" t="s">
        <v>70</v>
      </c>
      <c r="E438" s="169" t="s">
        <v>656</v>
      </c>
      <c r="F438" s="169" t="s">
        <v>1668</v>
      </c>
      <c r="G438" s="167"/>
      <c r="H438" s="167"/>
      <c r="I438" s="170"/>
      <c r="J438" s="171">
        <f>BK438</f>
        <v>0</v>
      </c>
      <c r="K438" s="167"/>
      <c r="L438" s="172"/>
      <c r="M438" s="173"/>
      <c r="N438" s="174"/>
      <c r="O438" s="174"/>
      <c r="P438" s="175">
        <f>P439+P510+P538+P559+P586</f>
        <v>0</v>
      </c>
      <c r="Q438" s="174"/>
      <c r="R438" s="175">
        <f>R439+R510+R538+R559+R586</f>
        <v>1.7890510999999998</v>
      </c>
      <c r="S438" s="174"/>
      <c r="T438" s="175">
        <f>T439+T510+T538+T559+T586</f>
        <v>1.3454499999999998</v>
      </c>
      <c r="U438" s="176"/>
      <c r="AR438" s="177" t="s">
        <v>80</v>
      </c>
      <c r="AT438" s="178" t="s">
        <v>70</v>
      </c>
      <c r="AU438" s="178" t="s">
        <v>71</v>
      </c>
      <c r="AY438" s="177" t="s">
        <v>208</v>
      </c>
      <c r="BK438" s="179">
        <f>BK439+BK510+BK538+BK559+BK586</f>
        <v>0</v>
      </c>
    </row>
    <row r="439" spans="1:65" s="12" customFormat="1" ht="22.9" customHeight="1">
      <c r="B439" s="166"/>
      <c r="C439" s="167"/>
      <c r="D439" s="168" t="s">
        <v>70</v>
      </c>
      <c r="E439" s="180" t="s">
        <v>658</v>
      </c>
      <c r="F439" s="180" t="s">
        <v>659</v>
      </c>
      <c r="G439" s="167"/>
      <c r="H439" s="167"/>
      <c r="I439" s="170"/>
      <c r="J439" s="181">
        <f>BK439</f>
        <v>0</v>
      </c>
      <c r="K439" s="167"/>
      <c r="L439" s="172"/>
      <c r="M439" s="173"/>
      <c r="N439" s="174"/>
      <c r="O439" s="174"/>
      <c r="P439" s="175">
        <f>SUM(P440:P509)</f>
        <v>0</v>
      </c>
      <c r="Q439" s="174"/>
      <c r="R439" s="175">
        <f>SUM(R440:R509)</f>
        <v>1.7247039999999998</v>
      </c>
      <c r="S439" s="174"/>
      <c r="T439" s="175">
        <f>SUM(T440:T509)</f>
        <v>1.1826099999999999</v>
      </c>
      <c r="U439" s="176"/>
      <c r="AR439" s="177" t="s">
        <v>80</v>
      </c>
      <c r="AT439" s="178" t="s">
        <v>70</v>
      </c>
      <c r="AU439" s="178" t="s">
        <v>76</v>
      </c>
      <c r="AY439" s="177" t="s">
        <v>208</v>
      </c>
      <c r="BK439" s="179">
        <f>SUM(BK440:BK509)</f>
        <v>0</v>
      </c>
    </row>
    <row r="440" spans="1:65" s="2" customFormat="1" ht="24.2" customHeight="1">
      <c r="A440" s="38"/>
      <c r="B440" s="39"/>
      <c r="C440" s="182" t="s">
        <v>720</v>
      </c>
      <c r="D440" s="182" t="s">
        <v>212</v>
      </c>
      <c r="E440" s="183" t="s">
        <v>3051</v>
      </c>
      <c r="F440" s="184" t="s">
        <v>3052</v>
      </c>
      <c r="G440" s="185" t="s">
        <v>129</v>
      </c>
      <c r="H440" s="186">
        <v>215.02</v>
      </c>
      <c r="I440" s="187"/>
      <c r="J440" s="186">
        <f>ROUND(I440*H440,2)</f>
        <v>0</v>
      </c>
      <c r="K440" s="184" t="s">
        <v>215</v>
      </c>
      <c r="L440" s="43"/>
      <c r="M440" s="188" t="s">
        <v>18</v>
      </c>
      <c r="N440" s="189" t="s">
        <v>42</v>
      </c>
      <c r="O440" s="68"/>
      <c r="P440" s="190">
        <f>O440*H440</f>
        <v>0</v>
      </c>
      <c r="Q440" s="190">
        <v>0</v>
      </c>
      <c r="R440" s="190">
        <f>Q440*H440</f>
        <v>0</v>
      </c>
      <c r="S440" s="190">
        <v>0</v>
      </c>
      <c r="T440" s="190">
        <f>S440*H440</f>
        <v>0</v>
      </c>
      <c r="U440" s="191" t="s">
        <v>18</v>
      </c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R440" s="192" t="s">
        <v>343</v>
      </c>
      <c r="AT440" s="192" t="s">
        <v>212</v>
      </c>
      <c r="AU440" s="192" t="s">
        <v>80</v>
      </c>
      <c r="AY440" s="21" t="s">
        <v>208</v>
      </c>
      <c r="BE440" s="193">
        <f>IF(N440="základní",J440,0)</f>
        <v>0</v>
      </c>
      <c r="BF440" s="193">
        <f>IF(N440="snížená",J440,0)</f>
        <v>0</v>
      </c>
      <c r="BG440" s="193">
        <f>IF(N440="zákl. přenesená",J440,0)</f>
        <v>0</v>
      </c>
      <c r="BH440" s="193">
        <f>IF(N440="sníž. přenesená",J440,0)</f>
        <v>0</v>
      </c>
      <c r="BI440" s="193">
        <f>IF(N440="nulová",J440,0)</f>
        <v>0</v>
      </c>
      <c r="BJ440" s="21" t="s">
        <v>76</v>
      </c>
      <c r="BK440" s="193">
        <f>ROUND(I440*H440,2)</f>
        <v>0</v>
      </c>
      <c r="BL440" s="21" t="s">
        <v>343</v>
      </c>
      <c r="BM440" s="192" t="s">
        <v>3053</v>
      </c>
    </row>
    <row r="441" spans="1:65" s="2" customFormat="1" ht="19.5">
      <c r="A441" s="38"/>
      <c r="B441" s="39"/>
      <c r="C441" s="40"/>
      <c r="D441" s="194" t="s">
        <v>217</v>
      </c>
      <c r="E441" s="40"/>
      <c r="F441" s="195" t="s">
        <v>3054</v>
      </c>
      <c r="G441" s="40"/>
      <c r="H441" s="40"/>
      <c r="I441" s="196"/>
      <c r="J441" s="40"/>
      <c r="K441" s="40"/>
      <c r="L441" s="43"/>
      <c r="M441" s="197"/>
      <c r="N441" s="198"/>
      <c r="O441" s="68"/>
      <c r="P441" s="68"/>
      <c r="Q441" s="68"/>
      <c r="R441" s="68"/>
      <c r="S441" s="68"/>
      <c r="T441" s="68"/>
      <c r="U441" s="69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T441" s="21" t="s">
        <v>217</v>
      </c>
      <c r="AU441" s="21" t="s">
        <v>80</v>
      </c>
    </row>
    <row r="442" spans="1:65" s="2" customFormat="1" ht="11.25">
      <c r="A442" s="38"/>
      <c r="B442" s="39"/>
      <c r="C442" s="40"/>
      <c r="D442" s="199" t="s">
        <v>219</v>
      </c>
      <c r="E442" s="40"/>
      <c r="F442" s="200" t="s">
        <v>3055</v>
      </c>
      <c r="G442" s="40"/>
      <c r="H442" s="40"/>
      <c r="I442" s="196"/>
      <c r="J442" s="40"/>
      <c r="K442" s="40"/>
      <c r="L442" s="43"/>
      <c r="M442" s="197"/>
      <c r="N442" s="198"/>
      <c r="O442" s="68"/>
      <c r="P442" s="68"/>
      <c r="Q442" s="68"/>
      <c r="R442" s="68"/>
      <c r="S442" s="68"/>
      <c r="T442" s="68"/>
      <c r="U442" s="69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T442" s="21" t="s">
        <v>219</v>
      </c>
      <c r="AU442" s="21" t="s">
        <v>80</v>
      </c>
    </row>
    <row r="443" spans="1:65" s="14" customFormat="1" ht="11.25">
      <c r="B443" s="211"/>
      <c r="C443" s="212"/>
      <c r="D443" s="194" t="s">
        <v>221</v>
      </c>
      <c r="E443" s="213" t="s">
        <v>18</v>
      </c>
      <c r="F443" s="214" t="s">
        <v>2880</v>
      </c>
      <c r="G443" s="212"/>
      <c r="H443" s="215">
        <v>52.88</v>
      </c>
      <c r="I443" s="216"/>
      <c r="J443" s="212"/>
      <c r="K443" s="212"/>
      <c r="L443" s="217"/>
      <c r="M443" s="218"/>
      <c r="N443" s="219"/>
      <c r="O443" s="219"/>
      <c r="P443" s="219"/>
      <c r="Q443" s="219"/>
      <c r="R443" s="219"/>
      <c r="S443" s="219"/>
      <c r="T443" s="219"/>
      <c r="U443" s="220"/>
      <c r="AT443" s="221" t="s">
        <v>221</v>
      </c>
      <c r="AU443" s="221" t="s">
        <v>80</v>
      </c>
      <c r="AV443" s="14" t="s">
        <v>80</v>
      </c>
      <c r="AW443" s="14" t="s">
        <v>33</v>
      </c>
      <c r="AX443" s="14" t="s">
        <v>71</v>
      </c>
      <c r="AY443" s="221" t="s">
        <v>208</v>
      </c>
    </row>
    <row r="444" spans="1:65" s="14" customFormat="1" ht="11.25">
      <c r="B444" s="211"/>
      <c r="C444" s="212"/>
      <c r="D444" s="194" t="s">
        <v>221</v>
      </c>
      <c r="E444" s="213" t="s">
        <v>18</v>
      </c>
      <c r="F444" s="214" t="s">
        <v>2881</v>
      </c>
      <c r="G444" s="212"/>
      <c r="H444" s="215">
        <v>54.63</v>
      </c>
      <c r="I444" s="216"/>
      <c r="J444" s="212"/>
      <c r="K444" s="212"/>
      <c r="L444" s="217"/>
      <c r="M444" s="218"/>
      <c r="N444" s="219"/>
      <c r="O444" s="219"/>
      <c r="P444" s="219"/>
      <c r="Q444" s="219"/>
      <c r="R444" s="219"/>
      <c r="S444" s="219"/>
      <c r="T444" s="219"/>
      <c r="U444" s="220"/>
      <c r="AT444" s="221" t="s">
        <v>221</v>
      </c>
      <c r="AU444" s="221" t="s">
        <v>80</v>
      </c>
      <c r="AV444" s="14" t="s">
        <v>80</v>
      </c>
      <c r="AW444" s="14" t="s">
        <v>33</v>
      </c>
      <c r="AX444" s="14" t="s">
        <v>71</v>
      </c>
      <c r="AY444" s="221" t="s">
        <v>208</v>
      </c>
    </row>
    <row r="445" spans="1:65" s="16" customFormat="1" ht="11.25">
      <c r="B445" s="233"/>
      <c r="C445" s="234"/>
      <c r="D445" s="194" t="s">
        <v>221</v>
      </c>
      <c r="E445" s="235" t="s">
        <v>18</v>
      </c>
      <c r="F445" s="236" t="s">
        <v>247</v>
      </c>
      <c r="G445" s="234"/>
      <c r="H445" s="237">
        <v>107.51</v>
      </c>
      <c r="I445" s="238"/>
      <c r="J445" s="234"/>
      <c r="K445" s="234"/>
      <c r="L445" s="239"/>
      <c r="M445" s="240"/>
      <c r="N445" s="241"/>
      <c r="O445" s="241"/>
      <c r="P445" s="241"/>
      <c r="Q445" s="241"/>
      <c r="R445" s="241"/>
      <c r="S445" s="241"/>
      <c r="T445" s="241"/>
      <c r="U445" s="242"/>
      <c r="AT445" s="243" t="s">
        <v>221</v>
      </c>
      <c r="AU445" s="243" t="s">
        <v>80</v>
      </c>
      <c r="AV445" s="16" t="s">
        <v>89</v>
      </c>
      <c r="AW445" s="16" t="s">
        <v>33</v>
      </c>
      <c r="AX445" s="16" t="s">
        <v>71</v>
      </c>
      <c r="AY445" s="243" t="s">
        <v>208</v>
      </c>
    </row>
    <row r="446" spans="1:65" s="2" customFormat="1" ht="16.5" customHeight="1">
      <c r="A446" s="38"/>
      <c r="B446" s="39"/>
      <c r="C446" s="249" t="s">
        <v>729</v>
      </c>
      <c r="D446" s="249" t="s">
        <v>1397</v>
      </c>
      <c r="E446" s="250" t="s">
        <v>1676</v>
      </c>
      <c r="F446" s="251" t="s">
        <v>1677</v>
      </c>
      <c r="G446" s="252" t="s">
        <v>548</v>
      </c>
      <c r="H446" s="253">
        <v>0.04</v>
      </c>
      <c r="I446" s="254"/>
      <c r="J446" s="253">
        <f>ROUND(I446*H446,2)</f>
        <v>0</v>
      </c>
      <c r="K446" s="251" t="s">
        <v>215</v>
      </c>
      <c r="L446" s="255"/>
      <c r="M446" s="256" t="s">
        <v>18</v>
      </c>
      <c r="N446" s="257" t="s">
        <v>42</v>
      </c>
      <c r="O446" s="68"/>
      <c r="P446" s="190">
        <f>O446*H446</f>
        <v>0</v>
      </c>
      <c r="Q446" s="190">
        <v>1</v>
      </c>
      <c r="R446" s="190">
        <f>Q446*H446</f>
        <v>0.04</v>
      </c>
      <c r="S446" s="190">
        <v>0</v>
      </c>
      <c r="T446" s="190">
        <f>S446*H446</f>
        <v>0</v>
      </c>
      <c r="U446" s="191" t="s">
        <v>18</v>
      </c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R446" s="192" t="s">
        <v>545</v>
      </c>
      <c r="AT446" s="192" t="s">
        <v>1397</v>
      </c>
      <c r="AU446" s="192" t="s">
        <v>80</v>
      </c>
      <c r="AY446" s="21" t="s">
        <v>208</v>
      </c>
      <c r="BE446" s="193">
        <f>IF(N446="základní",J446,0)</f>
        <v>0</v>
      </c>
      <c r="BF446" s="193">
        <f>IF(N446="snížená",J446,0)</f>
        <v>0</v>
      </c>
      <c r="BG446" s="193">
        <f>IF(N446="zákl. přenesená",J446,0)</f>
        <v>0</v>
      </c>
      <c r="BH446" s="193">
        <f>IF(N446="sníž. přenesená",J446,0)</f>
        <v>0</v>
      </c>
      <c r="BI446" s="193">
        <f>IF(N446="nulová",J446,0)</f>
        <v>0</v>
      </c>
      <c r="BJ446" s="21" t="s">
        <v>76</v>
      </c>
      <c r="BK446" s="193">
        <f>ROUND(I446*H446,2)</f>
        <v>0</v>
      </c>
      <c r="BL446" s="21" t="s">
        <v>343</v>
      </c>
      <c r="BM446" s="192" t="s">
        <v>3056</v>
      </c>
    </row>
    <row r="447" spans="1:65" s="2" customFormat="1" ht="11.25">
      <c r="A447" s="38"/>
      <c r="B447" s="39"/>
      <c r="C447" s="40"/>
      <c r="D447" s="194" t="s">
        <v>217</v>
      </c>
      <c r="E447" s="40"/>
      <c r="F447" s="195" t="s">
        <v>1677</v>
      </c>
      <c r="G447" s="40"/>
      <c r="H447" s="40"/>
      <c r="I447" s="196"/>
      <c r="J447" s="40"/>
      <c r="K447" s="40"/>
      <c r="L447" s="43"/>
      <c r="M447" s="197"/>
      <c r="N447" s="198"/>
      <c r="O447" s="68"/>
      <c r="P447" s="68"/>
      <c r="Q447" s="68"/>
      <c r="R447" s="68"/>
      <c r="S447" s="68"/>
      <c r="T447" s="68"/>
      <c r="U447" s="69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T447" s="21" t="s">
        <v>217</v>
      </c>
      <c r="AU447" s="21" t="s">
        <v>80</v>
      </c>
    </row>
    <row r="448" spans="1:65" s="2" customFormat="1" ht="19.5">
      <c r="A448" s="38"/>
      <c r="B448" s="39"/>
      <c r="C448" s="40"/>
      <c r="D448" s="194" t="s">
        <v>703</v>
      </c>
      <c r="E448" s="40"/>
      <c r="F448" s="244" t="s">
        <v>3057</v>
      </c>
      <c r="G448" s="40"/>
      <c r="H448" s="40"/>
      <c r="I448" s="196"/>
      <c r="J448" s="40"/>
      <c r="K448" s="40"/>
      <c r="L448" s="43"/>
      <c r="M448" s="197"/>
      <c r="N448" s="198"/>
      <c r="O448" s="68"/>
      <c r="P448" s="68"/>
      <c r="Q448" s="68"/>
      <c r="R448" s="68"/>
      <c r="S448" s="68"/>
      <c r="T448" s="68"/>
      <c r="U448" s="69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T448" s="21" t="s">
        <v>703</v>
      </c>
      <c r="AU448" s="21" t="s">
        <v>80</v>
      </c>
    </row>
    <row r="449" spans="1:65" s="14" customFormat="1" ht="11.25">
      <c r="B449" s="211"/>
      <c r="C449" s="212"/>
      <c r="D449" s="194" t="s">
        <v>221</v>
      </c>
      <c r="E449" s="213" t="s">
        <v>18</v>
      </c>
      <c r="F449" s="214" t="s">
        <v>2880</v>
      </c>
      <c r="G449" s="212"/>
      <c r="H449" s="215">
        <v>52.88</v>
      </c>
      <c r="I449" s="216"/>
      <c r="J449" s="212"/>
      <c r="K449" s="212"/>
      <c r="L449" s="217"/>
      <c r="M449" s="218"/>
      <c r="N449" s="219"/>
      <c r="O449" s="219"/>
      <c r="P449" s="219"/>
      <c r="Q449" s="219"/>
      <c r="R449" s="219"/>
      <c r="S449" s="219"/>
      <c r="T449" s="219"/>
      <c r="U449" s="220"/>
      <c r="AT449" s="221" t="s">
        <v>221</v>
      </c>
      <c r="AU449" s="221" t="s">
        <v>80</v>
      </c>
      <c r="AV449" s="14" t="s">
        <v>80</v>
      </c>
      <c r="AW449" s="14" t="s">
        <v>33</v>
      </c>
      <c r="AX449" s="14" t="s">
        <v>71</v>
      </c>
      <c r="AY449" s="221" t="s">
        <v>208</v>
      </c>
    </row>
    <row r="450" spans="1:65" s="14" customFormat="1" ht="11.25">
      <c r="B450" s="211"/>
      <c r="C450" s="212"/>
      <c r="D450" s="194" t="s">
        <v>221</v>
      </c>
      <c r="E450" s="213" t="s">
        <v>18</v>
      </c>
      <c r="F450" s="214" t="s">
        <v>2881</v>
      </c>
      <c r="G450" s="212"/>
      <c r="H450" s="215">
        <v>54.63</v>
      </c>
      <c r="I450" s="216"/>
      <c r="J450" s="212"/>
      <c r="K450" s="212"/>
      <c r="L450" s="217"/>
      <c r="M450" s="218"/>
      <c r="N450" s="219"/>
      <c r="O450" s="219"/>
      <c r="P450" s="219"/>
      <c r="Q450" s="219"/>
      <c r="R450" s="219"/>
      <c r="S450" s="219"/>
      <c r="T450" s="219"/>
      <c r="U450" s="220"/>
      <c r="AT450" s="221" t="s">
        <v>221</v>
      </c>
      <c r="AU450" s="221" t="s">
        <v>80</v>
      </c>
      <c r="AV450" s="14" t="s">
        <v>80</v>
      </c>
      <c r="AW450" s="14" t="s">
        <v>33</v>
      </c>
      <c r="AX450" s="14" t="s">
        <v>71</v>
      </c>
      <c r="AY450" s="221" t="s">
        <v>208</v>
      </c>
    </row>
    <row r="451" spans="1:65" s="16" customFormat="1" ht="11.25">
      <c r="B451" s="233"/>
      <c r="C451" s="234"/>
      <c r="D451" s="194" t="s">
        <v>221</v>
      </c>
      <c r="E451" s="235" t="s">
        <v>18</v>
      </c>
      <c r="F451" s="236" t="s">
        <v>247</v>
      </c>
      <c r="G451" s="234"/>
      <c r="H451" s="237">
        <v>107.51</v>
      </c>
      <c r="I451" s="238"/>
      <c r="J451" s="234"/>
      <c r="K451" s="234"/>
      <c r="L451" s="239"/>
      <c r="M451" s="240"/>
      <c r="N451" s="241"/>
      <c r="O451" s="241"/>
      <c r="P451" s="241"/>
      <c r="Q451" s="241"/>
      <c r="R451" s="241"/>
      <c r="S451" s="241"/>
      <c r="T451" s="241"/>
      <c r="U451" s="242"/>
      <c r="AT451" s="243" t="s">
        <v>221</v>
      </c>
      <c r="AU451" s="243" t="s">
        <v>80</v>
      </c>
      <c r="AV451" s="16" t="s">
        <v>89</v>
      </c>
      <c r="AW451" s="16" t="s">
        <v>33</v>
      </c>
      <c r="AX451" s="16" t="s">
        <v>76</v>
      </c>
      <c r="AY451" s="243" t="s">
        <v>208</v>
      </c>
    </row>
    <row r="452" spans="1:65" s="14" customFormat="1" ht="11.25">
      <c r="B452" s="211"/>
      <c r="C452" s="212"/>
      <c r="D452" s="194" t="s">
        <v>221</v>
      </c>
      <c r="E452" s="212"/>
      <c r="F452" s="214" t="s">
        <v>3058</v>
      </c>
      <c r="G452" s="212"/>
      <c r="H452" s="215">
        <v>0.04</v>
      </c>
      <c r="I452" s="216"/>
      <c r="J452" s="212"/>
      <c r="K452" s="212"/>
      <c r="L452" s="217"/>
      <c r="M452" s="218"/>
      <c r="N452" s="219"/>
      <c r="O452" s="219"/>
      <c r="P452" s="219"/>
      <c r="Q452" s="219"/>
      <c r="R452" s="219"/>
      <c r="S452" s="219"/>
      <c r="T452" s="219"/>
      <c r="U452" s="220"/>
      <c r="AT452" s="221" t="s">
        <v>221</v>
      </c>
      <c r="AU452" s="221" t="s">
        <v>80</v>
      </c>
      <c r="AV452" s="14" t="s">
        <v>80</v>
      </c>
      <c r="AW452" s="14" t="s">
        <v>4</v>
      </c>
      <c r="AX452" s="14" t="s">
        <v>76</v>
      </c>
      <c r="AY452" s="221" t="s">
        <v>208</v>
      </c>
    </row>
    <row r="453" spans="1:65" s="2" customFormat="1" ht="24.2" customHeight="1">
      <c r="A453" s="38"/>
      <c r="B453" s="39"/>
      <c r="C453" s="182" t="s">
        <v>735</v>
      </c>
      <c r="D453" s="182" t="s">
        <v>212</v>
      </c>
      <c r="E453" s="183" t="s">
        <v>3059</v>
      </c>
      <c r="F453" s="184" t="s">
        <v>3060</v>
      </c>
      <c r="G453" s="185" t="s">
        <v>129</v>
      </c>
      <c r="H453" s="186">
        <v>107.51</v>
      </c>
      <c r="I453" s="187"/>
      <c r="J453" s="186">
        <f>ROUND(I453*H453,2)</f>
        <v>0</v>
      </c>
      <c r="K453" s="184" t="s">
        <v>215</v>
      </c>
      <c r="L453" s="43"/>
      <c r="M453" s="188" t="s">
        <v>18</v>
      </c>
      <c r="N453" s="189" t="s">
        <v>42</v>
      </c>
      <c r="O453" s="68"/>
      <c r="P453" s="190">
        <f>O453*H453</f>
        <v>0</v>
      </c>
      <c r="Q453" s="190">
        <v>0</v>
      </c>
      <c r="R453" s="190">
        <f>Q453*H453</f>
        <v>0</v>
      </c>
      <c r="S453" s="190">
        <v>0</v>
      </c>
      <c r="T453" s="190">
        <f>S453*H453</f>
        <v>0</v>
      </c>
      <c r="U453" s="191" t="s">
        <v>18</v>
      </c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R453" s="192" t="s">
        <v>343</v>
      </c>
      <c r="AT453" s="192" t="s">
        <v>212</v>
      </c>
      <c r="AU453" s="192" t="s">
        <v>80</v>
      </c>
      <c r="AY453" s="21" t="s">
        <v>208</v>
      </c>
      <c r="BE453" s="193">
        <f>IF(N453="základní",J453,0)</f>
        <v>0</v>
      </c>
      <c r="BF453" s="193">
        <f>IF(N453="snížená",J453,0)</f>
        <v>0</v>
      </c>
      <c r="BG453" s="193">
        <f>IF(N453="zákl. přenesená",J453,0)</f>
        <v>0</v>
      </c>
      <c r="BH453" s="193">
        <f>IF(N453="sníž. přenesená",J453,0)</f>
        <v>0</v>
      </c>
      <c r="BI453" s="193">
        <f>IF(N453="nulová",J453,0)</f>
        <v>0</v>
      </c>
      <c r="BJ453" s="21" t="s">
        <v>76</v>
      </c>
      <c r="BK453" s="193">
        <f>ROUND(I453*H453,2)</f>
        <v>0</v>
      </c>
      <c r="BL453" s="21" t="s">
        <v>343</v>
      </c>
      <c r="BM453" s="192" t="s">
        <v>3061</v>
      </c>
    </row>
    <row r="454" spans="1:65" s="2" customFormat="1" ht="19.5">
      <c r="A454" s="38"/>
      <c r="B454" s="39"/>
      <c r="C454" s="40"/>
      <c r="D454" s="194" t="s">
        <v>217</v>
      </c>
      <c r="E454" s="40"/>
      <c r="F454" s="195" t="s">
        <v>3062</v>
      </c>
      <c r="G454" s="40"/>
      <c r="H454" s="40"/>
      <c r="I454" s="196"/>
      <c r="J454" s="40"/>
      <c r="K454" s="40"/>
      <c r="L454" s="43"/>
      <c r="M454" s="197"/>
      <c r="N454" s="198"/>
      <c r="O454" s="68"/>
      <c r="P454" s="68"/>
      <c r="Q454" s="68"/>
      <c r="R454" s="68"/>
      <c r="S454" s="68"/>
      <c r="T454" s="68"/>
      <c r="U454" s="69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T454" s="21" t="s">
        <v>217</v>
      </c>
      <c r="AU454" s="21" t="s">
        <v>80</v>
      </c>
    </row>
    <row r="455" spans="1:65" s="2" customFormat="1" ht="11.25">
      <c r="A455" s="38"/>
      <c r="B455" s="39"/>
      <c r="C455" s="40"/>
      <c r="D455" s="199" t="s">
        <v>219</v>
      </c>
      <c r="E455" s="40"/>
      <c r="F455" s="200" t="s">
        <v>3063</v>
      </c>
      <c r="G455" s="40"/>
      <c r="H455" s="40"/>
      <c r="I455" s="196"/>
      <c r="J455" s="40"/>
      <c r="K455" s="40"/>
      <c r="L455" s="43"/>
      <c r="M455" s="197"/>
      <c r="N455" s="198"/>
      <c r="O455" s="68"/>
      <c r="P455" s="68"/>
      <c r="Q455" s="68"/>
      <c r="R455" s="68"/>
      <c r="S455" s="68"/>
      <c r="T455" s="68"/>
      <c r="U455" s="69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T455" s="21" t="s">
        <v>219</v>
      </c>
      <c r="AU455" s="21" t="s">
        <v>80</v>
      </c>
    </row>
    <row r="456" spans="1:65" s="14" customFormat="1" ht="11.25">
      <c r="B456" s="211"/>
      <c r="C456" s="212"/>
      <c r="D456" s="194" t="s">
        <v>221</v>
      </c>
      <c r="E456" s="213" t="s">
        <v>18</v>
      </c>
      <c r="F456" s="214" t="s">
        <v>2880</v>
      </c>
      <c r="G456" s="212"/>
      <c r="H456" s="215">
        <v>52.88</v>
      </c>
      <c r="I456" s="216"/>
      <c r="J456" s="212"/>
      <c r="K456" s="212"/>
      <c r="L456" s="217"/>
      <c r="M456" s="218"/>
      <c r="N456" s="219"/>
      <c r="O456" s="219"/>
      <c r="P456" s="219"/>
      <c r="Q456" s="219"/>
      <c r="R456" s="219"/>
      <c r="S456" s="219"/>
      <c r="T456" s="219"/>
      <c r="U456" s="220"/>
      <c r="AT456" s="221" t="s">
        <v>221</v>
      </c>
      <c r="AU456" s="221" t="s">
        <v>80</v>
      </c>
      <c r="AV456" s="14" t="s">
        <v>80</v>
      </c>
      <c r="AW456" s="14" t="s">
        <v>33</v>
      </c>
      <c r="AX456" s="14" t="s">
        <v>71</v>
      </c>
      <c r="AY456" s="221" t="s">
        <v>208</v>
      </c>
    </row>
    <row r="457" spans="1:65" s="14" customFormat="1" ht="11.25">
      <c r="B457" s="211"/>
      <c r="C457" s="212"/>
      <c r="D457" s="194" t="s">
        <v>221</v>
      </c>
      <c r="E457" s="213" t="s">
        <v>18</v>
      </c>
      <c r="F457" s="214" t="s">
        <v>2881</v>
      </c>
      <c r="G457" s="212"/>
      <c r="H457" s="215">
        <v>54.63</v>
      </c>
      <c r="I457" s="216"/>
      <c r="J457" s="212"/>
      <c r="K457" s="212"/>
      <c r="L457" s="217"/>
      <c r="M457" s="218"/>
      <c r="N457" s="219"/>
      <c r="O457" s="219"/>
      <c r="P457" s="219"/>
      <c r="Q457" s="219"/>
      <c r="R457" s="219"/>
      <c r="S457" s="219"/>
      <c r="T457" s="219"/>
      <c r="U457" s="220"/>
      <c r="AT457" s="221" t="s">
        <v>221</v>
      </c>
      <c r="AU457" s="221" t="s">
        <v>80</v>
      </c>
      <c r="AV457" s="14" t="s">
        <v>80</v>
      </c>
      <c r="AW457" s="14" t="s">
        <v>33</v>
      </c>
      <c r="AX457" s="14" t="s">
        <v>71</v>
      </c>
      <c r="AY457" s="221" t="s">
        <v>208</v>
      </c>
    </row>
    <row r="458" spans="1:65" s="16" customFormat="1" ht="11.25">
      <c r="B458" s="233"/>
      <c r="C458" s="234"/>
      <c r="D458" s="194" t="s">
        <v>221</v>
      </c>
      <c r="E458" s="235" t="s">
        <v>18</v>
      </c>
      <c r="F458" s="236" t="s">
        <v>247</v>
      </c>
      <c r="G458" s="234"/>
      <c r="H458" s="237">
        <v>107.51</v>
      </c>
      <c r="I458" s="238"/>
      <c r="J458" s="234"/>
      <c r="K458" s="234"/>
      <c r="L458" s="239"/>
      <c r="M458" s="240"/>
      <c r="N458" s="241"/>
      <c r="O458" s="241"/>
      <c r="P458" s="241"/>
      <c r="Q458" s="241"/>
      <c r="R458" s="241"/>
      <c r="S458" s="241"/>
      <c r="T458" s="241"/>
      <c r="U458" s="242"/>
      <c r="AT458" s="243" t="s">
        <v>221</v>
      </c>
      <c r="AU458" s="243" t="s">
        <v>80</v>
      </c>
      <c r="AV458" s="16" t="s">
        <v>89</v>
      </c>
      <c r="AW458" s="16" t="s">
        <v>33</v>
      </c>
      <c r="AX458" s="16" t="s">
        <v>76</v>
      </c>
      <c r="AY458" s="243" t="s">
        <v>208</v>
      </c>
    </row>
    <row r="459" spans="1:65" s="2" customFormat="1" ht="24.2" customHeight="1">
      <c r="A459" s="38"/>
      <c r="B459" s="39"/>
      <c r="C459" s="249" t="s">
        <v>749</v>
      </c>
      <c r="D459" s="249" t="s">
        <v>1397</v>
      </c>
      <c r="E459" s="250" t="s">
        <v>3064</v>
      </c>
      <c r="F459" s="251" t="s">
        <v>3065</v>
      </c>
      <c r="G459" s="252" t="s">
        <v>129</v>
      </c>
      <c r="H459" s="253">
        <v>131.27000000000001</v>
      </c>
      <c r="I459" s="254"/>
      <c r="J459" s="253">
        <f>ROUND(I459*H459,2)</f>
        <v>0</v>
      </c>
      <c r="K459" s="251" t="s">
        <v>215</v>
      </c>
      <c r="L459" s="255"/>
      <c r="M459" s="256" t="s">
        <v>18</v>
      </c>
      <c r="N459" s="257" t="s">
        <v>42</v>
      </c>
      <c r="O459" s="68"/>
      <c r="P459" s="190">
        <f>O459*H459</f>
        <v>0</v>
      </c>
      <c r="Q459" s="190">
        <v>2.9999999999999997E-4</v>
      </c>
      <c r="R459" s="190">
        <f>Q459*H459</f>
        <v>3.9380999999999999E-2</v>
      </c>
      <c r="S459" s="190">
        <v>0</v>
      </c>
      <c r="T459" s="190">
        <f>S459*H459</f>
        <v>0</v>
      </c>
      <c r="U459" s="191" t="s">
        <v>18</v>
      </c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R459" s="192" t="s">
        <v>545</v>
      </c>
      <c r="AT459" s="192" t="s">
        <v>1397</v>
      </c>
      <c r="AU459" s="192" t="s">
        <v>80</v>
      </c>
      <c r="AY459" s="21" t="s">
        <v>208</v>
      </c>
      <c r="BE459" s="193">
        <f>IF(N459="základní",J459,0)</f>
        <v>0</v>
      </c>
      <c r="BF459" s="193">
        <f>IF(N459="snížená",J459,0)</f>
        <v>0</v>
      </c>
      <c r="BG459" s="193">
        <f>IF(N459="zákl. přenesená",J459,0)</f>
        <v>0</v>
      </c>
      <c r="BH459" s="193">
        <f>IF(N459="sníž. přenesená",J459,0)</f>
        <v>0</v>
      </c>
      <c r="BI459" s="193">
        <f>IF(N459="nulová",J459,0)</f>
        <v>0</v>
      </c>
      <c r="BJ459" s="21" t="s">
        <v>76</v>
      </c>
      <c r="BK459" s="193">
        <f>ROUND(I459*H459,2)</f>
        <v>0</v>
      </c>
      <c r="BL459" s="21" t="s">
        <v>343</v>
      </c>
      <c r="BM459" s="192" t="s">
        <v>3066</v>
      </c>
    </row>
    <row r="460" spans="1:65" s="2" customFormat="1" ht="19.5">
      <c r="A460" s="38"/>
      <c r="B460" s="39"/>
      <c r="C460" s="40"/>
      <c r="D460" s="194" t="s">
        <v>217</v>
      </c>
      <c r="E460" s="40"/>
      <c r="F460" s="195" t="s">
        <v>3065</v>
      </c>
      <c r="G460" s="40"/>
      <c r="H460" s="40"/>
      <c r="I460" s="196"/>
      <c r="J460" s="40"/>
      <c r="K460" s="40"/>
      <c r="L460" s="43"/>
      <c r="M460" s="197"/>
      <c r="N460" s="198"/>
      <c r="O460" s="68"/>
      <c r="P460" s="68"/>
      <c r="Q460" s="68"/>
      <c r="R460" s="68"/>
      <c r="S460" s="68"/>
      <c r="T460" s="68"/>
      <c r="U460" s="69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T460" s="21" t="s">
        <v>217</v>
      </c>
      <c r="AU460" s="21" t="s">
        <v>80</v>
      </c>
    </row>
    <row r="461" spans="1:65" s="14" customFormat="1" ht="11.25">
      <c r="B461" s="211"/>
      <c r="C461" s="212"/>
      <c r="D461" s="194" t="s">
        <v>221</v>
      </c>
      <c r="E461" s="213" t="s">
        <v>18</v>
      </c>
      <c r="F461" s="214" t="s">
        <v>2880</v>
      </c>
      <c r="G461" s="212"/>
      <c r="H461" s="215">
        <v>52.88</v>
      </c>
      <c r="I461" s="216"/>
      <c r="J461" s="212"/>
      <c r="K461" s="212"/>
      <c r="L461" s="217"/>
      <c r="M461" s="218"/>
      <c r="N461" s="219"/>
      <c r="O461" s="219"/>
      <c r="P461" s="219"/>
      <c r="Q461" s="219"/>
      <c r="R461" s="219"/>
      <c r="S461" s="219"/>
      <c r="T461" s="219"/>
      <c r="U461" s="220"/>
      <c r="AT461" s="221" t="s">
        <v>221</v>
      </c>
      <c r="AU461" s="221" t="s">
        <v>80</v>
      </c>
      <c r="AV461" s="14" t="s">
        <v>80</v>
      </c>
      <c r="AW461" s="14" t="s">
        <v>33</v>
      </c>
      <c r="AX461" s="14" t="s">
        <v>71</v>
      </c>
      <c r="AY461" s="221" t="s">
        <v>208</v>
      </c>
    </row>
    <row r="462" spans="1:65" s="14" customFormat="1" ht="11.25">
      <c r="B462" s="211"/>
      <c r="C462" s="212"/>
      <c r="D462" s="194" t="s">
        <v>221</v>
      </c>
      <c r="E462" s="213" t="s">
        <v>18</v>
      </c>
      <c r="F462" s="214" t="s">
        <v>2881</v>
      </c>
      <c r="G462" s="212"/>
      <c r="H462" s="215">
        <v>54.63</v>
      </c>
      <c r="I462" s="216"/>
      <c r="J462" s="212"/>
      <c r="K462" s="212"/>
      <c r="L462" s="217"/>
      <c r="M462" s="218"/>
      <c r="N462" s="219"/>
      <c r="O462" s="219"/>
      <c r="P462" s="219"/>
      <c r="Q462" s="219"/>
      <c r="R462" s="219"/>
      <c r="S462" s="219"/>
      <c r="T462" s="219"/>
      <c r="U462" s="220"/>
      <c r="AT462" s="221" t="s">
        <v>221</v>
      </c>
      <c r="AU462" s="221" t="s">
        <v>80</v>
      </c>
      <c r="AV462" s="14" t="s">
        <v>80</v>
      </c>
      <c r="AW462" s="14" t="s">
        <v>33</v>
      </c>
      <c r="AX462" s="14" t="s">
        <v>71</v>
      </c>
      <c r="AY462" s="221" t="s">
        <v>208</v>
      </c>
    </row>
    <row r="463" spans="1:65" s="16" customFormat="1" ht="11.25">
      <c r="B463" s="233"/>
      <c r="C463" s="234"/>
      <c r="D463" s="194" t="s">
        <v>221</v>
      </c>
      <c r="E463" s="235" t="s">
        <v>18</v>
      </c>
      <c r="F463" s="236" t="s">
        <v>247</v>
      </c>
      <c r="G463" s="234"/>
      <c r="H463" s="237">
        <v>107.51</v>
      </c>
      <c r="I463" s="238"/>
      <c r="J463" s="234"/>
      <c r="K463" s="234"/>
      <c r="L463" s="239"/>
      <c r="M463" s="240"/>
      <c r="N463" s="241"/>
      <c r="O463" s="241"/>
      <c r="P463" s="241"/>
      <c r="Q463" s="241"/>
      <c r="R463" s="241"/>
      <c r="S463" s="241"/>
      <c r="T463" s="241"/>
      <c r="U463" s="242"/>
      <c r="AT463" s="243" t="s">
        <v>221</v>
      </c>
      <c r="AU463" s="243" t="s">
        <v>80</v>
      </c>
      <c r="AV463" s="16" t="s">
        <v>89</v>
      </c>
      <c r="AW463" s="16" t="s">
        <v>33</v>
      </c>
      <c r="AX463" s="16" t="s">
        <v>76</v>
      </c>
      <c r="AY463" s="243" t="s">
        <v>208</v>
      </c>
    </row>
    <row r="464" spans="1:65" s="14" customFormat="1" ht="11.25">
      <c r="B464" s="211"/>
      <c r="C464" s="212"/>
      <c r="D464" s="194" t="s">
        <v>221</v>
      </c>
      <c r="E464" s="212"/>
      <c r="F464" s="214" t="s">
        <v>3067</v>
      </c>
      <c r="G464" s="212"/>
      <c r="H464" s="215">
        <v>131.27000000000001</v>
      </c>
      <c r="I464" s="216"/>
      <c r="J464" s="212"/>
      <c r="K464" s="212"/>
      <c r="L464" s="217"/>
      <c r="M464" s="218"/>
      <c r="N464" s="219"/>
      <c r="O464" s="219"/>
      <c r="P464" s="219"/>
      <c r="Q464" s="219"/>
      <c r="R464" s="219"/>
      <c r="S464" s="219"/>
      <c r="T464" s="219"/>
      <c r="U464" s="220"/>
      <c r="AT464" s="221" t="s">
        <v>221</v>
      </c>
      <c r="AU464" s="221" t="s">
        <v>80</v>
      </c>
      <c r="AV464" s="14" t="s">
        <v>80</v>
      </c>
      <c r="AW464" s="14" t="s">
        <v>4</v>
      </c>
      <c r="AX464" s="14" t="s">
        <v>76</v>
      </c>
      <c r="AY464" s="221" t="s">
        <v>208</v>
      </c>
    </row>
    <row r="465" spans="1:65" s="2" customFormat="1" ht="24.2" customHeight="1">
      <c r="A465" s="38"/>
      <c r="B465" s="39"/>
      <c r="C465" s="182" t="s">
        <v>757</v>
      </c>
      <c r="D465" s="182" t="s">
        <v>212</v>
      </c>
      <c r="E465" s="183" t="s">
        <v>3068</v>
      </c>
      <c r="F465" s="184" t="s">
        <v>3069</v>
      </c>
      <c r="G465" s="185" t="s">
        <v>129</v>
      </c>
      <c r="H465" s="186">
        <v>215.02</v>
      </c>
      <c r="I465" s="187"/>
      <c r="J465" s="186">
        <f>ROUND(I465*H465,2)</f>
        <v>0</v>
      </c>
      <c r="K465" s="184" t="s">
        <v>215</v>
      </c>
      <c r="L465" s="43"/>
      <c r="M465" s="188" t="s">
        <v>18</v>
      </c>
      <c r="N465" s="189" t="s">
        <v>42</v>
      </c>
      <c r="O465" s="68"/>
      <c r="P465" s="190">
        <f>O465*H465</f>
        <v>0</v>
      </c>
      <c r="Q465" s="190">
        <v>4.0000000000000002E-4</v>
      </c>
      <c r="R465" s="190">
        <f>Q465*H465</f>
        <v>8.6008000000000015E-2</v>
      </c>
      <c r="S465" s="190">
        <v>0</v>
      </c>
      <c r="T465" s="190">
        <f>S465*H465</f>
        <v>0</v>
      </c>
      <c r="U465" s="191" t="s">
        <v>18</v>
      </c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R465" s="192" t="s">
        <v>343</v>
      </c>
      <c r="AT465" s="192" t="s">
        <v>212</v>
      </c>
      <c r="AU465" s="192" t="s">
        <v>80</v>
      </c>
      <c r="AY465" s="21" t="s">
        <v>208</v>
      </c>
      <c r="BE465" s="193">
        <f>IF(N465="základní",J465,0)</f>
        <v>0</v>
      </c>
      <c r="BF465" s="193">
        <f>IF(N465="snížená",J465,0)</f>
        <v>0</v>
      </c>
      <c r="BG465" s="193">
        <f>IF(N465="zákl. přenesená",J465,0)</f>
        <v>0</v>
      </c>
      <c r="BH465" s="193">
        <f>IF(N465="sníž. přenesená",J465,0)</f>
        <v>0</v>
      </c>
      <c r="BI465" s="193">
        <f>IF(N465="nulová",J465,0)</f>
        <v>0</v>
      </c>
      <c r="BJ465" s="21" t="s">
        <v>76</v>
      </c>
      <c r="BK465" s="193">
        <f>ROUND(I465*H465,2)</f>
        <v>0</v>
      </c>
      <c r="BL465" s="21" t="s">
        <v>343</v>
      </c>
      <c r="BM465" s="192" t="s">
        <v>3070</v>
      </c>
    </row>
    <row r="466" spans="1:65" s="2" customFormat="1" ht="19.5">
      <c r="A466" s="38"/>
      <c r="B466" s="39"/>
      <c r="C466" s="40"/>
      <c r="D466" s="194" t="s">
        <v>217</v>
      </c>
      <c r="E466" s="40"/>
      <c r="F466" s="195" t="s">
        <v>3071</v>
      </c>
      <c r="G466" s="40"/>
      <c r="H466" s="40"/>
      <c r="I466" s="196"/>
      <c r="J466" s="40"/>
      <c r="K466" s="40"/>
      <c r="L466" s="43"/>
      <c r="M466" s="197"/>
      <c r="N466" s="198"/>
      <c r="O466" s="68"/>
      <c r="P466" s="68"/>
      <c r="Q466" s="68"/>
      <c r="R466" s="68"/>
      <c r="S466" s="68"/>
      <c r="T466" s="68"/>
      <c r="U466" s="69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T466" s="21" t="s">
        <v>217</v>
      </c>
      <c r="AU466" s="21" t="s">
        <v>80</v>
      </c>
    </row>
    <row r="467" spans="1:65" s="2" customFormat="1" ht="11.25">
      <c r="A467" s="38"/>
      <c r="B467" s="39"/>
      <c r="C467" s="40"/>
      <c r="D467" s="199" t="s">
        <v>219</v>
      </c>
      <c r="E467" s="40"/>
      <c r="F467" s="200" t="s">
        <v>3072</v>
      </c>
      <c r="G467" s="40"/>
      <c r="H467" s="40"/>
      <c r="I467" s="196"/>
      <c r="J467" s="40"/>
      <c r="K467" s="40"/>
      <c r="L467" s="43"/>
      <c r="M467" s="197"/>
      <c r="N467" s="198"/>
      <c r="O467" s="68"/>
      <c r="P467" s="68"/>
      <c r="Q467" s="68"/>
      <c r="R467" s="68"/>
      <c r="S467" s="68"/>
      <c r="T467" s="68"/>
      <c r="U467" s="69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T467" s="21" t="s">
        <v>219</v>
      </c>
      <c r="AU467" s="21" t="s">
        <v>80</v>
      </c>
    </row>
    <row r="468" spans="1:65" s="14" customFormat="1" ht="11.25">
      <c r="B468" s="211"/>
      <c r="C468" s="212"/>
      <c r="D468" s="194" t="s">
        <v>221</v>
      </c>
      <c r="E468" s="213" t="s">
        <v>18</v>
      </c>
      <c r="F468" s="214" t="s">
        <v>2880</v>
      </c>
      <c r="G468" s="212"/>
      <c r="H468" s="215">
        <v>52.88</v>
      </c>
      <c r="I468" s="216"/>
      <c r="J468" s="212"/>
      <c r="K468" s="212"/>
      <c r="L468" s="217"/>
      <c r="M468" s="218"/>
      <c r="N468" s="219"/>
      <c r="O468" s="219"/>
      <c r="P468" s="219"/>
      <c r="Q468" s="219"/>
      <c r="R468" s="219"/>
      <c r="S468" s="219"/>
      <c r="T468" s="219"/>
      <c r="U468" s="220"/>
      <c r="AT468" s="221" t="s">
        <v>221</v>
      </c>
      <c r="AU468" s="221" t="s">
        <v>80</v>
      </c>
      <c r="AV468" s="14" t="s">
        <v>80</v>
      </c>
      <c r="AW468" s="14" t="s">
        <v>33</v>
      </c>
      <c r="AX468" s="14" t="s">
        <v>71</v>
      </c>
      <c r="AY468" s="221" t="s">
        <v>208</v>
      </c>
    </row>
    <row r="469" spans="1:65" s="14" customFormat="1" ht="11.25">
      <c r="B469" s="211"/>
      <c r="C469" s="212"/>
      <c r="D469" s="194" t="s">
        <v>221</v>
      </c>
      <c r="E469" s="213" t="s">
        <v>18</v>
      </c>
      <c r="F469" s="214" t="s">
        <v>2881</v>
      </c>
      <c r="G469" s="212"/>
      <c r="H469" s="215">
        <v>54.63</v>
      </c>
      <c r="I469" s="216"/>
      <c r="J469" s="212"/>
      <c r="K469" s="212"/>
      <c r="L469" s="217"/>
      <c r="M469" s="218"/>
      <c r="N469" s="219"/>
      <c r="O469" s="219"/>
      <c r="P469" s="219"/>
      <c r="Q469" s="219"/>
      <c r="R469" s="219"/>
      <c r="S469" s="219"/>
      <c r="T469" s="219"/>
      <c r="U469" s="220"/>
      <c r="AT469" s="221" t="s">
        <v>221</v>
      </c>
      <c r="AU469" s="221" t="s">
        <v>80</v>
      </c>
      <c r="AV469" s="14" t="s">
        <v>80</v>
      </c>
      <c r="AW469" s="14" t="s">
        <v>33</v>
      </c>
      <c r="AX469" s="14" t="s">
        <v>71</v>
      </c>
      <c r="AY469" s="221" t="s">
        <v>208</v>
      </c>
    </row>
    <row r="470" spans="1:65" s="14" customFormat="1" ht="11.25">
      <c r="B470" s="211"/>
      <c r="C470" s="212"/>
      <c r="D470" s="194" t="s">
        <v>221</v>
      </c>
      <c r="E470" s="212"/>
      <c r="F470" s="214" t="s">
        <v>3073</v>
      </c>
      <c r="G470" s="212"/>
      <c r="H470" s="215">
        <v>215.02</v>
      </c>
      <c r="I470" s="216"/>
      <c r="J470" s="212"/>
      <c r="K470" s="212"/>
      <c r="L470" s="217"/>
      <c r="M470" s="218"/>
      <c r="N470" s="219"/>
      <c r="O470" s="219"/>
      <c r="P470" s="219"/>
      <c r="Q470" s="219"/>
      <c r="R470" s="219"/>
      <c r="S470" s="219"/>
      <c r="T470" s="219"/>
      <c r="U470" s="220"/>
      <c r="AT470" s="221" t="s">
        <v>221</v>
      </c>
      <c r="AU470" s="221" t="s">
        <v>80</v>
      </c>
      <c r="AV470" s="14" t="s">
        <v>80</v>
      </c>
      <c r="AW470" s="14" t="s">
        <v>4</v>
      </c>
      <c r="AX470" s="14" t="s">
        <v>76</v>
      </c>
      <c r="AY470" s="221" t="s">
        <v>208</v>
      </c>
    </row>
    <row r="471" spans="1:65" s="2" customFormat="1" ht="49.15" customHeight="1">
      <c r="A471" s="38"/>
      <c r="B471" s="39"/>
      <c r="C471" s="249" t="s">
        <v>764</v>
      </c>
      <c r="D471" s="249" t="s">
        <v>1397</v>
      </c>
      <c r="E471" s="250" t="s">
        <v>3074</v>
      </c>
      <c r="F471" s="251" t="s">
        <v>3075</v>
      </c>
      <c r="G471" s="252" t="s">
        <v>129</v>
      </c>
      <c r="H471" s="253">
        <v>124.71</v>
      </c>
      <c r="I471" s="254"/>
      <c r="J471" s="253">
        <f>ROUND(I471*H471,2)</f>
        <v>0</v>
      </c>
      <c r="K471" s="251" t="s">
        <v>215</v>
      </c>
      <c r="L471" s="255"/>
      <c r="M471" s="256" t="s">
        <v>18</v>
      </c>
      <c r="N471" s="257" t="s">
        <v>42</v>
      </c>
      <c r="O471" s="68"/>
      <c r="P471" s="190">
        <f>O471*H471</f>
        <v>0</v>
      </c>
      <c r="Q471" s="190">
        <v>5.4000000000000003E-3</v>
      </c>
      <c r="R471" s="190">
        <f>Q471*H471</f>
        <v>0.67343399999999998</v>
      </c>
      <c r="S471" s="190">
        <v>0</v>
      </c>
      <c r="T471" s="190">
        <f>S471*H471</f>
        <v>0</v>
      </c>
      <c r="U471" s="191" t="s">
        <v>18</v>
      </c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R471" s="192" t="s">
        <v>545</v>
      </c>
      <c r="AT471" s="192" t="s">
        <v>1397</v>
      </c>
      <c r="AU471" s="192" t="s">
        <v>80</v>
      </c>
      <c r="AY471" s="21" t="s">
        <v>208</v>
      </c>
      <c r="BE471" s="193">
        <f>IF(N471="základní",J471,0)</f>
        <v>0</v>
      </c>
      <c r="BF471" s="193">
        <f>IF(N471="snížená",J471,0)</f>
        <v>0</v>
      </c>
      <c r="BG471" s="193">
        <f>IF(N471="zákl. přenesená",J471,0)</f>
        <v>0</v>
      </c>
      <c r="BH471" s="193">
        <f>IF(N471="sníž. přenesená",J471,0)</f>
        <v>0</v>
      </c>
      <c r="BI471" s="193">
        <f>IF(N471="nulová",J471,0)</f>
        <v>0</v>
      </c>
      <c r="BJ471" s="21" t="s">
        <v>76</v>
      </c>
      <c r="BK471" s="193">
        <f>ROUND(I471*H471,2)</f>
        <v>0</v>
      </c>
      <c r="BL471" s="21" t="s">
        <v>343</v>
      </c>
      <c r="BM471" s="192" t="s">
        <v>3076</v>
      </c>
    </row>
    <row r="472" spans="1:65" s="2" customFormat="1" ht="29.25">
      <c r="A472" s="38"/>
      <c r="B472" s="39"/>
      <c r="C472" s="40"/>
      <c r="D472" s="194" t="s">
        <v>217</v>
      </c>
      <c r="E472" s="40"/>
      <c r="F472" s="195" t="s">
        <v>3075</v>
      </c>
      <c r="G472" s="40"/>
      <c r="H472" s="40"/>
      <c r="I472" s="196"/>
      <c r="J472" s="40"/>
      <c r="K472" s="40"/>
      <c r="L472" s="43"/>
      <c r="M472" s="197"/>
      <c r="N472" s="198"/>
      <c r="O472" s="68"/>
      <c r="P472" s="68"/>
      <c r="Q472" s="68"/>
      <c r="R472" s="68"/>
      <c r="S472" s="68"/>
      <c r="T472" s="68"/>
      <c r="U472" s="69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T472" s="21" t="s">
        <v>217</v>
      </c>
      <c r="AU472" s="21" t="s">
        <v>80</v>
      </c>
    </row>
    <row r="473" spans="1:65" s="14" customFormat="1" ht="11.25">
      <c r="B473" s="211"/>
      <c r="C473" s="212"/>
      <c r="D473" s="194" t="s">
        <v>221</v>
      </c>
      <c r="E473" s="213" t="s">
        <v>18</v>
      </c>
      <c r="F473" s="214" t="s">
        <v>2880</v>
      </c>
      <c r="G473" s="212"/>
      <c r="H473" s="215">
        <v>52.88</v>
      </c>
      <c r="I473" s="216"/>
      <c r="J473" s="212"/>
      <c r="K473" s="212"/>
      <c r="L473" s="217"/>
      <c r="M473" s="218"/>
      <c r="N473" s="219"/>
      <c r="O473" s="219"/>
      <c r="P473" s="219"/>
      <c r="Q473" s="219"/>
      <c r="R473" s="219"/>
      <c r="S473" s="219"/>
      <c r="T473" s="219"/>
      <c r="U473" s="220"/>
      <c r="AT473" s="221" t="s">
        <v>221</v>
      </c>
      <c r="AU473" s="221" t="s">
        <v>80</v>
      </c>
      <c r="AV473" s="14" t="s">
        <v>80</v>
      </c>
      <c r="AW473" s="14" t="s">
        <v>33</v>
      </c>
      <c r="AX473" s="14" t="s">
        <v>71</v>
      </c>
      <c r="AY473" s="221" t="s">
        <v>208</v>
      </c>
    </row>
    <row r="474" spans="1:65" s="14" customFormat="1" ht="11.25">
      <c r="B474" s="211"/>
      <c r="C474" s="212"/>
      <c r="D474" s="194" t="s">
        <v>221</v>
      </c>
      <c r="E474" s="213" t="s">
        <v>18</v>
      </c>
      <c r="F474" s="214" t="s">
        <v>2881</v>
      </c>
      <c r="G474" s="212"/>
      <c r="H474" s="215">
        <v>54.63</v>
      </c>
      <c r="I474" s="216"/>
      <c r="J474" s="212"/>
      <c r="K474" s="212"/>
      <c r="L474" s="217"/>
      <c r="M474" s="218"/>
      <c r="N474" s="219"/>
      <c r="O474" s="219"/>
      <c r="P474" s="219"/>
      <c r="Q474" s="219"/>
      <c r="R474" s="219"/>
      <c r="S474" s="219"/>
      <c r="T474" s="219"/>
      <c r="U474" s="220"/>
      <c r="AT474" s="221" t="s">
        <v>221</v>
      </c>
      <c r="AU474" s="221" t="s">
        <v>80</v>
      </c>
      <c r="AV474" s="14" t="s">
        <v>80</v>
      </c>
      <c r="AW474" s="14" t="s">
        <v>33</v>
      </c>
      <c r="AX474" s="14" t="s">
        <v>71</v>
      </c>
      <c r="AY474" s="221" t="s">
        <v>208</v>
      </c>
    </row>
    <row r="475" spans="1:65" s="14" customFormat="1" ht="11.25">
      <c r="B475" s="211"/>
      <c r="C475" s="212"/>
      <c r="D475" s="194" t="s">
        <v>221</v>
      </c>
      <c r="E475" s="212"/>
      <c r="F475" s="214" t="s">
        <v>3077</v>
      </c>
      <c r="G475" s="212"/>
      <c r="H475" s="215">
        <v>124.71</v>
      </c>
      <c r="I475" s="216"/>
      <c r="J475" s="212"/>
      <c r="K475" s="212"/>
      <c r="L475" s="217"/>
      <c r="M475" s="218"/>
      <c r="N475" s="219"/>
      <c r="O475" s="219"/>
      <c r="P475" s="219"/>
      <c r="Q475" s="219"/>
      <c r="R475" s="219"/>
      <c r="S475" s="219"/>
      <c r="T475" s="219"/>
      <c r="U475" s="220"/>
      <c r="AT475" s="221" t="s">
        <v>221</v>
      </c>
      <c r="AU475" s="221" t="s">
        <v>80</v>
      </c>
      <c r="AV475" s="14" t="s">
        <v>80</v>
      </c>
      <c r="AW475" s="14" t="s">
        <v>4</v>
      </c>
      <c r="AX475" s="14" t="s">
        <v>76</v>
      </c>
      <c r="AY475" s="221" t="s">
        <v>208</v>
      </c>
    </row>
    <row r="476" spans="1:65" s="2" customFormat="1" ht="49.15" customHeight="1">
      <c r="A476" s="38"/>
      <c r="B476" s="39"/>
      <c r="C476" s="249" t="s">
        <v>771</v>
      </c>
      <c r="D476" s="249" t="s">
        <v>1397</v>
      </c>
      <c r="E476" s="250" t="s">
        <v>1688</v>
      </c>
      <c r="F476" s="251" t="s">
        <v>1689</v>
      </c>
      <c r="G476" s="252" t="s">
        <v>129</v>
      </c>
      <c r="H476" s="253">
        <v>124.71</v>
      </c>
      <c r="I476" s="254"/>
      <c r="J476" s="253">
        <f>ROUND(I476*H476,2)</f>
        <v>0</v>
      </c>
      <c r="K476" s="251" t="s">
        <v>215</v>
      </c>
      <c r="L476" s="255"/>
      <c r="M476" s="256" t="s">
        <v>18</v>
      </c>
      <c r="N476" s="257" t="s">
        <v>42</v>
      </c>
      <c r="O476" s="68"/>
      <c r="P476" s="190">
        <f>O476*H476</f>
        <v>0</v>
      </c>
      <c r="Q476" s="190">
        <v>6.4000000000000003E-3</v>
      </c>
      <c r="R476" s="190">
        <f>Q476*H476</f>
        <v>0.79814399999999996</v>
      </c>
      <c r="S476" s="190">
        <v>0</v>
      </c>
      <c r="T476" s="190">
        <f>S476*H476</f>
        <v>0</v>
      </c>
      <c r="U476" s="191" t="s">
        <v>18</v>
      </c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R476" s="192" t="s">
        <v>545</v>
      </c>
      <c r="AT476" s="192" t="s">
        <v>1397</v>
      </c>
      <c r="AU476" s="192" t="s">
        <v>80</v>
      </c>
      <c r="AY476" s="21" t="s">
        <v>208</v>
      </c>
      <c r="BE476" s="193">
        <f>IF(N476="základní",J476,0)</f>
        <v>0</v>
      </c>
      <c r="BF476" s="193">
        <f>IF(N476="snížená",J476,0)</f>
        <v>0</v>
      </c>
      <c r="BG476" s="193">
        <f>IF(N476="zákl. přenesená",J476,0)</f>
        <v>0</v>
      </c>
      <c r="BH476" s="193">
        <f>IF(N476="sníž. přenesená",J476,0)</f>
        <v>0</v>
      </c>
      <c r="BI476" s="193">
        <f>IF(N476="nulová",J476,0)</f>
        <v>0</v>
      </c>
      <c r="BJ476" s="21" t="s">
        <v>76</v>
      </c>
      <c r="BK476" s="193">
        <f>ROUND(I476*H476,2)</f>
        <v>0</v>
      </c>
      <c r="BL476" s="21" t="s">
        <v>343</v>
      </c>
      <c r="BM476" s="192" t="s">
        <v>3078</v>
      </c>
    </row>
    <row r="477" spans="1:65" s="2" customFormat="1" ht="29.25">
      <c r="A477" s="38"/>
      <c r="B477" s="39"/>
      <c r="C477" s="40"/>
      <c r="D477" s="194" t="s">
        <v>217</v>
      </c>
      <c r="E477" s="40"/>
      <c r="F477" s="195" t="s">
        <v>1689</v>
      </c>
      <c r="G477" s="40"/>
      <c r="H477" s="40"/>
      <c r="I477" s="196"/>
      <c r="J477" s="40"/>
      <c r="K477" s="40"/>
      <c r="L477" s="43"/>
      <c r="M477" s="197"/>
      <c r="N477" s="198"/>
      <c r="O477" s="68"/>
      <c r="P477" s="68"/>
      <c r="Q477" s="68"/>
      <c r="R477" s="68"/>
      <c r="S477" s="68"/>
      <c r="T477" s="68"/>
      <c r="U477" s="69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T477" s="21" t="s">
        <v>217</v>
      </c>
      <c r="AU477" s="21" t="s">
        <v>80</v>
      </c>
    </row>
    <row r="478" spans="1:65" s="14" customFormat="1" ht="11.25">
      <c r="B478" s="211"/>
      <c r="C478" s="212"/>
      <c r="D478" s="194" t="s">
        <v>221</v>
      </c>
      <c r="E478" s="213" t="s">
        <v>18</v>
      </c>
      <c r="F478" s="214" t="s">
        <v>2880</v>
      </c>
      <c r="G478" s="212"/>
      <c r="H478" s="215">
        <v>52.88</v>
      </c>
      <c r="I478" s="216"/>
      <c r="J478" s="212"/>
      <c r="K478" s="212"/>
      <c r="L478" s="217"/>
      <c r="M478" s="218"/>
      <c r="N478" s="219"/>
      <c r="O478" s="219"/>
      <c r="P478" s="219"/>
      <c r="Q478" s="219"/>
      <c r="R478" s="219"/>
      <c r="S478" s="219"/>
      <c r="T478" s="219"/>
      <c r="U478" s="220"/>
      <c r="AT478" s="221" t="s">
        <v>221</v>
      </c>
      <c r="AU478" s="221" t="s">
        <v>80</v>
      </c>
      <c r="AV478" s="14" t="s">
        <v>80</v>
      </c>
      <c r="AW478" s="14" t="s">
        <v>33</v>
      </c>
      <c r="AX478" s="14" t="s">
        <v>71</v>
      </c>
      <c r="AY478" s="221" t="s">
        <v>208</v>
      </c>
    </row>
    <row r="479" spans="1:65" s="14" customFormat="1" ht="11.25">
      <c r="B479" s="211"/>
      <c r="C479" s="212"/>
      <c r="D479" s="194" t="s">
        <v>221</v>
      </c>
      <c r="E479" s="213" t="s">
        <v>18</v>
      </c>
      <c r="F479" s="214" t="s">
        <v>2881</v>
      </c>
      <c r="G479" s="212"/>
      <c r="H479" s="215">
        <v>54.63</v>
      </c>
      <c r="I479" s="216"/>
      <c r="J479" s="212"/>
      <c r="K479" s="212"/>
      <c r="L479" s="217"/>
      <c r="M479" s="218"/>
      <c r="N479" s="219"/>
      <c r="O479" s="219"/>
      <c r="P479" s="219"/>
      <c r="Q479" s="219"/>
      <c r="R479" s="219"/>
      <c r="S479" s="219"/>
      <c r="T479" s="219"/>
      <c r="U479" s="220"/>
      <c r="AT479" s="221" t="s">
        <v>221</v>
      </c>
      <c r="AU479" s="221" t="s">
        <v>80</v>
      </c>
      <c r="AV479" s="14" t="s">
        <v>80</v>
      </c>
      <c r="AW479" s="14" t="s">
        <v>33</v>
      </c>
      <c r="AX479" s="14" t="s">
        <v>71</v>
      </c>
      <c r="AY479" s="221" t="s">
        <v>208</v>
      </c>
    </row>
    <row r="480" spans="1:65" s="16" customFormat="1" ht="11.25">
      <c r="B480" s="233"/>
      <c r="C480" s="234"/>
      <c r="D480" s="194" t="s">
        <v>221</v>
      </c>
      <c r="E480" s="235" t="s">
        <v>18</v>
      </c>
      <c r="F480" s="236" t="s">
        <v>247</v>
      </c>
      <c r="G480" s="234"/>
      <c r="H480" s="237">
        <v>107.51</v>
      </c>
      <c r="I480" s="238"/>
      <c r="J480" s="234"/>
      <c r="K480" s="234"/>
      <c r="L480" s="239"/>
      <c r="M480" s="240"/>
      <c r="N480" s="241"/>
      <c r="O480" s="241"/>
      <c r="P480" s="241"/>
      <c r="Q480" s="241"/>
      <c r="R480" s="241"/>
      <c r="S480" s="241"/>
      <c r="T480" s="241"/>
      <c r="U480" s="242"/>
      <c r="AT480" s="243" t="s">
        <v>221</v>
      </c>
      <c r="AU480" s="243" t="s">
        <v>80</v>
      </c>
      <c r="AV480" s="16" t="s">
        <v>89</v>
      </c>
      <c r="AW480" s="16" t="s">
        <v>33</v>
      </c>
      <c r="AX480" s="16" t="s">
        <v>76</v>
      </c>
      <c r="AY480" s="243" t="s">
        <v>208</v>
      </c>
    </row>
    <row r="481" spans="1:65" s="14" customFormat="1" ht="11.25">
      <c r="B481" s="211"/>
      <c r="C481" s="212"/>
      <c r="D481" s="194" t="s">
        <v>221</v>
      </c>
      <c r="E481" s="212"/>
      <c r="F481" s="214" t="s">
        <v>3077</v>
      </c>
      <c r="G481" s="212"/>
      <c r="H481" s="215">
        <v>124.71</v>
      </c>
      <c r="I481" s="216"/>
      <c r="J481" s="212"/>
      <c r="K481" s="212"/>
      <c r="L481" s="217"/>
      <c r="M481" s="218"/>
      <c r="N481" s="219"/>
      <c r="O481" s="219"/>
      <c r="P481" s="219"/>
      <c r="Q481" s="219"/>
      <c r="R481" s="219"/>
      <c r="S481" s="219"/>
      <c r="T481" s="219"/>
      <c r="U481" s="220"/>
      <c r="AT481" s="221" t="s">
        <v>221</v>
      </c>
      <c r="AU481" s="221" t="s">
        <v>80</v>
      </c>
      <c r="AV481" s="14" t="s">
        <v>80</v>
      </c>
      <c r="AW481" s="14" t="s">
        <v>4</v>
      </c>
      <c r="AX481" s="14" t="s">
        <v>76</v>
      </c>
      <c r="AY481" s="221" t="s">
        <v>208</v>
      </c>
    </row>
    <row r="482" spans="1:65" s="2" customFormat="1" ht="33" customHeight="1">
      <c r="A482" s="38"/>
      <c r="B482" s="39"/>
      <c r="C482" s="182" t="s">
        <v>782</v>
      </c>
      <c r="D482" s="182" t="s">
        <v>212</v>
      </c>
      <c r="E482" s="183" t="s">
        <v>3079</v>
      </c>
      <c r="F482" s="184" t="s">
        <v>3080</v>
      </c>
      <c r="G482" s="185" t="s">
        <v>129</v>
      </c>
      <c r="H482" s="186">
        <v>107.51</v>
      </c>
      <c r="I482" s="187"/>
      <c r="J482" s="186">
        <f>ROUND(I482*H482,2)</f>
        <v>0</v>
      </c>
      <c r="K482" s="184" t="s">
        <v>215</v>
      </c>
      <c r="L482" s="43"/>
      <c r="M482" s="188" t="s">
        <v>18</v>
      </c>
      <c r="N482" s="189" t="s">
        <v>42</v>
      </c>
      <c r="O482" s="68"/>
      <c r="P482" s="190">
        <f>O482*H482</f>
        <v>0</v>
      </c>
      <c r="Q482" s="190">
        <v>0</v>
      </c>
      <c r="R482" s="190">
        <f>Q482*H482</f>
        <v>0</v>
      </c>
      <c r="S482" s="190">
        <v>1.0999999999999999E-2</v>
      </c>
      <c r="T482" s="190">
        <f>S482*H482</f>
        <v>1.1826099999999999</v>
      </c>
      <c r="U482" s="191" t="s">
        <v>18</v>
      </c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R482" s="192" t="s">
        <v>343</v>
      </c>
      <c r="AT482" s="192" t="s">
        <v>212</v>
      </c>
      <c r="AU482" s="192" t="s">
        <v>80</v>
      </c>
      <c r="AY482" s="21" t="s">
        <v>208</v>
      </c>
      <c r="BE482" s="193">
        <f>IF(N482="základní",J482,0)</f>
        <v>0</v>
      </c>
      <c r="BF482" s="193">
        <f>IF(N482="snížená",J482,0)</f>
        <v>0</v>
      </c>
      <c r="BG482" s="193">
        <f>IF(N482="zákl. přenesená",J482,0)</f>
        <v>0</v>
      </c>
      <c r="BH482" s="193">
        <f>IF(N482="sníž. přenesená",J482,0)</f>
        <v>0</v>
      </c>
      <c r="BI482" s="193">
        <f>IF(N482="nulová",J482,0)</f>
        <v>0</v>
      </c>
      <c r="BJ482" s="21" t="s">
        <v>76</v>
      </c>
      <c r="BK482" s="193">
        <f>ROUND(I482*H482,2)</f>
        <v>0</v>
      </c>
      <c r="BL482" s="21" t="s">
        <v>343</v>
      </c>
      <c r="BM482" s="192" t="s">
        <v>3081</v>
      </c>
    </row>
    <row r="483" spans="1:65" s="2" customFormat="1" ht="19.5">
      <c r="A483" s="38"/>
      <c r="B483" s="39"/>
      <c r="C483" s="40"/>
      <c r="D483" s="194" t="s">
        <v>217</v>
      </c>
      <c r="E483" s="40"/>
      <c r="F483" s="195" t="s">
        <v>3082</v>
      </c>
      <c r="G483" s="40"/>
      <c r="H483" s="40"/>
      <c r="I483" s="196"/>
      <c r="J483" s="40"/>
      <c r="K483" s="40"/>
      <c r="L483" s="43"/>
      <c r="M483" s="197"/>
      <c r="N483" s="198"/>
      <c r="O483" s="68"/>
      <c r="P483" s="68"/>
      <c r="Q483" s="68"/>
      <c r="R483" s="68"/>
      <c r="S483" s="68"/>
      <c r="T483" s="68"/>
      <c r="U483" s="69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T483" s="21" t="s">
        <v>217</v>
      </c>
      <c r="AU483" s="21" t="s">
        <v>80</v>
      </c>
    </row>
    <row r="484" spans="1:65" s="2" customFormat="1" ht="11.25">
      <c r="A484" s="38"/>
      <c r="B484" s="39"/>
      <c r="C484" s="40"/>
      <c r="D484" s="199" t="s">
        <v>219</v>
      </c>
      <c r="E484" s="40"/>
      <c r="F484" s="200" t="s">
        <v>3083</v>
      </c>
      <c r="G484" s="40"/>
      <c r="H484" s="40"/>
      <c r="I484" s="196"/>
      <c r="J484" s="40"/>
      <c r="K484" s="40"/>
      <c r="L484" s="43"/>
      <c r="M484" s="197"/>
      <c r="N484" s="198"/>
      <c r="O484" s="68"/>
      <c r="P484" s="68"/>
      <c r="Q484" s="68"/>
      <c r="R484" s="68"/>
      <c r="S484" s="68"/>
      <c r="T484" s="68"/>
      <c r="U484" s="69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T484" s="21" t="s">
        <v>219</v>
      </c>
      <c r="AU484" s="21" t="s">
        <v>80</v>
      </c>
    </row>
    <row r="485" spans="1:65" s="14" customFormat="1" ht="11.25">
      <c r="B485" s="211"/>
      <c r="C485" s="212"/>
      <c r="D485" s="194" t="s">
        <v>221</v>
      </c>
      <c r="E485" s="213" t="s">
        <v>18</v>
      </c>
      <c r="F485" s="214" t="s">
        <v>2880</v>
      </c>
      <c r="G485" s="212"/>
      <c r="H485" s="215">
        <v>52.88</v>
      </c>
      <c r="I485" s="216"/>
      <c r="J485" s="212"/>
      <c r="K485" s="212"/>
      <c r="L485" s="217"/>
      <c r="M485" s="218"/>
      <c r="N485" s="219"/>
      <c r="O485" s="219"/>
      <c r="P485" s="219"/>
      <c r="Q485" s="219"/>
      <c r="R485" s="219"/>
      <c r="S485" s="219"/>
      <c r="T485" s="219"/>
      <c r="U485" s="220"/>
      <c r="AT485" s="221" t="s">
        <v>221</v>
      </c>
      <c r="AU485" s="221" t="s">
        <v>80</v>
      </c>
      <c r="AV485" s="14" t="s">
        <v>80</v>
      </c>
      <c r="AW485" s="14" t="s">
        <v>33</v>
      </c>
      <c r="AX485" s="14" t="s">
        <v>71</v>
      </c>
      <c r="AY485" s="221" t="s">
        <v>208</v>
      </c>
    </row>
    <row r="486" spans="1:65" s="14" customFormat="1" ht="11.25">
      <c r="B486" s="211"/>
      <c r="C486" s="212"/>
      <c r="D486" s="194" t="s">
        <v>221</v>
      </c>
      <c r="E486" s="213" t="s">
        <v>18</v>
      </c>
      <c r="F486" s="214" t="s">
        <v>2881</v>
      </c>
      <c r="G486" s="212"/>
      <c r="H486" s="215">
        <v>54.63</v>
      </c>
      <c r="I486" s="216"/>
      <c r="J486" s="212"/>
      <c r="K486" s="212"/>
      <c r="L486" s="217"/>
      <c r="M486" s="218"/>
      <c r="N486" s="219"/>
      <c r="O486" s="219"/>
      <c r="P486" s="219"/>
      <c r="Q486" s="219"/>
      <c r="R486" s="219"/>
      <c r="S486" s="219"/>
      <c r="T486" s="219"/>
      <c r="U486" s="220"/>
      <c r="AT486" s="221" t="s">
        <v>221</v>
      </c>
      <c r="AU486" s="221" t="s">
        <v>80</v>
      </c>
      <c r="AV486" s="14" t="s">
        <v>80</v>
      </c>
      <c r="AW486" s="14" t="s">
        <v>33</v>
      </c>
      <c r="AX486" s="14" t="s">
        <v>71</v>
      </c>
      <c r="AY486" s="221" t="s">
        <v>208</v>
      </c>
    </row>
    <row r="487" spans="1:65" s="16" customFormat="1" ht="11.25">
      <c r="B487" s="233"/>
      <c r="C487" s="234"/>
      <c r="D487" s="194" t="s">
        <v>221</v>
      </c>
      <c r="E487" s="235" t="s">
        <v>18</v>
      </c>
      <c r="F487" s="236" t="s">
        <v>247</v>
      </c>
      <c r="G487" s="234"/>
      <c r="H487" s="237">
        <v>107.51</v>
      </c>
      <c r="I487" s="238"/>
      <c r="J487" s="234"/>
      <c r="K487" s="234"/>
      <c r="L487" s="239"/>
      <c r="M487" s="240"/>
      <c r="N487" s="241"/>
      <c r="O487" s="241"/>
      <c r="P487" s="241"/>
      <c r="Q487" s="241"/>
      <c r="R487" s="241"/>
      <c r="S487" s="241"/>
      <c r="T487" s="241"/>
      <c r="U487" s="242"/>
      <c r="AT487" s="243" t="s">
        <v>221</v>
      </c>
      <c r="AU487" s="243" t="s">
        <v>80</v>
      </c>
      <c r="AV487" s="16" t="s">
        <v>89</v>
      </c>
      <c r="AW487" s="16" t="s">
        <v>33</v>
      </c>
      <c r="AX487" s="16" t="s">
        <v>76</v>
      </c>
      <c r="AY487" s="243" t="s">
        <v>208</v>
      </c>
    </row>
    <row r="488" spans="1:65" s="2" customFormat="1" ht="24.2" customHeight="1">
      <c r="A488" s="38"/>
      <c r="B488" s="39"/>
      <c r="C488" s="182" t="s">
        <v>210</v>
      </c>
      <c r="D488" s="182" t="s">
        <v>212</v>
      </c>
      <c r="E488" s="183" t="s">
        <v>3084</v>
      </c>
      <c r="F488" s="184" t="s">
        <v>3085</v>
      </c>
      <c r="G488" s="185" t="s">
        <v>129</v>
      </c>
      <c r="H488" s="186">
        <v>107.51</v>
      </c>
      <c r="I488" s="187"/>
      <c r="J488" s="186">
        <f>ROUND(I488*H488,2)</f>
        <v>0</v>
      </c>
      <c r="K488" s="184" t="s">
        <v>215</v>
      </c>
      <c r="L488" s="43"/>
      <c r="M488" s="188" t="s">
        <v>18</v>
      </c>
      <c r="N488" s="189" t="s">
        <v>42</v>
      </c>
      <c r="O488" s="68"/>
      <c r="P488" s="190">
        <f>O488*H488</f>
        <v>0</v>
      </c>
      <c r="Q488" s="190">
        <v>5.0000000000000002E-5</v>
      </c>
      <c r="R488" s="190">
        <f>Q488*H488</f>
        <v>5.3755000000000009E-3</v>
      </c>
      <c r="S488" s="190">
        <v>0</v>
      </c>
      <c r="T488" s="190">
        <f>S488*H488</f>
        <v>0</v>
      </c>
      <c r="U488" s="191" t="s">
        <v>18</v>
      </c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R488" s="192" t="s">
        <v>343</v>
      </c>
      <c r="AT488" s="192" t="s">
        <v>212</v>
      </c>
      <c r="AU488" s="192" t="s">
        <v>80</v>
      </c>
      <c r="AY488" s="21" t="s">
        <v>208</v>
      </c>
      <c r="BE488" s="193">
        <f>IF(N488="základní",J488,0)</f>
        <v>0</v>
      </c>
      <c r="BF488" s="193">
        <f>IF(N488="snížená",J488,0)</f>
        <v>0</v>
      </c>
      <c r="BG488" s="193">
        <f>IF(N488="zákl. přenesená",J488,0)</f>
        <v>0</v>
      </c>
      <c r="BH488" s="193">
        <f>IF(N488="sníž. přenesená",J488,0)</f>
        <v>0</v>
      </c>
      <c r="BI488" s="193">
        <f>IF(N488="nulová",J488,0)</f>
        <v>0</v>
      </c>
      <c r="BJ488" s="21" t="s">
        <v>76</v>
      </c>
      <c r="BK488" s="193">
        <f>ROUND(I488*H488,2)</f>
        <v>0</v>
      </c>
      <c r="BL488" s="21" t="s">
        <v>343</v>
      </c>
      <c r="BM488" s="192" t="s">
        <v>3086</v>
      </c>
    </row>
    <row r="489" spans="1:65" s="2" customFormat="1" ht="19.5">
      <c r="A489" s="38"/>
      <c r="B489" s="39"/>
      <c r="C489" s="40"/>
      <c r="D489" s="194" t="s">
        <v>217</v>
      </c>
      <c r="E489" s="40"/>
      <c r="F489" s="195" t="s">
        <v>3087</v>
      </c>
      <c r="G489" s="40"/>
      <c r="H489" s="40"/>
      <c r="I489" s="196"/>
      <c r="J489" s="40"/>
      <c r="K489" s="40"/>
      <c r="L489" s="43"/>
      <c r="M489" s="197"/>
      <c r="N489" s="198"/>
      <c r="O489" s="68"/>
      <c r="P489" s="68"/>
      <c r="Q489" s="68"/>
      <c r="R489" s="68"/>
      <c r="S489" s="68"/>
      <c r="T489" s="68"/>
      <c r="U489" s="69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T489" s="21" t="s">
        <v>217</v>
      </c>
      <c r="AU489" s="21" t="s">
        <v>80</v>
      </c>
    </row>
    <row r="490" spans="1:65" s="2" customFormat="1" ht="11.25">
      <c r="A490" s="38"/>
      <c r="B490" s="39"/>
      <c r="C490" s="40"/>
      <c r="D490" s="199" t="s">
        <v>219</v>
      </c>
      <c r="E490" s="40"/>
      <c r="F490" s="200" t="s">
        <v>3088</v>
      </c>
      <c r="G490" s="40"/>
      <c r="H490" s="40"/>
      <c r="I490" s="196"/>
      <c r="J490" s="40"/>
      <c r="K490" s="40"/>
      <c r="L490" s="43"/>
      <c r="M490" s="197"/>
      <c r="N490" s="198"/>
      <c r="O490" s="68"/>
      <c r="P490" s="68"/>
      <c r="Q490" s="68"/>
      <c r="R490" s="68"/>
      <c r="S490" s="68"/>
      <c r="T490" s="68"/>
      <c r="U490" s="69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T490" s="21" t="s">
        <v>219</v>
      </c>
      <c r="AU490" s="21" t="s">
        <v>80</v>
      </c>
    </row>
    <row r="491" spans="1:65" s="14" customFormat="1" ht="11.25">
      <c r="B491" s="211"/>
      <c r="C491" s="212"/>
      <c r="D491" s="194" t="s">
        <v>221</v>
      </c>
      <c r="E491" s="213" t="s">
        <v>18</v>
      </c>
      <c r="F491" s="214" t="s">
        <v>2880</v>
      </c>
      <c r="G491" s="212"/>
      <c r="H491" s="215">
        <v>52.88</v>
      </c>
      <c r="I491" s="216"/>
      <c r="J491" s="212"/>
      <c r="K491" s="212"/>
      <c r="L491" s="217"/>
      <c r="M491" s="218"/>
      <c r="N491" s="219"/>
      <c r="O491" s="219"/>
      <c r="P491" s="219"/>
      <c r="Q491" s="219"/>
      <c r="R491" s="219"/>
      <c r="S491" s="219"/>
      <c r="T491" s="219"/>
      <c r="U491" s="220"/>
      <c r="AT491" s="221" t="s">
        <v>221</v>
      </c>
      <c r="AU491" s="221" t="s">
        <v>80</v>
      </c>
      <c r="AV491" s="14" t="s">
        <v>80</v>
      </c>
      <c r="AW491" s="14" t="s">
        <v>33</v>
      </c>
      <c r="AX491" s="14" t="s">
        <v>71</v>
      </c>
      <c r="AY491" s="221" t="s">
        <v>208</v>
      </c>
    </row>
    <row r="492" spans="1:65" s="14" customFormat="1" ht="11.25">
      <c r="B492" s="211"/>
      <c r="C492" s="212"/>
      <c r="D492" s="194" t="s">
        <v>221</v>
      </c>
      <c r="E492" s="213" t="s">
        <v>18</v>
      </c>
      <c r="F492" s="214" t="s">
        <v>2881</v>
      </c>
      <c r="G492" s="212"/>
      <c r="H492" s="215">
        <v>54.63</v>
      </c>
      <c r="I492" s="216"/>
      <c r="J492" s="212"/>
      <c r="K492" s="212"/>
      <c r="L492" s="217"/>
      <c r="M492" s="218"/>
      <c r="N492" s="219"/>
      <c r="O492" s="219"/>
      <c r="P492" s="219"/>
      <c r="Q492" s="219"/>
      <c r="R492" s="219"/>
      <c r="S492" s="219"/>
      <c r="T492" s="219"/>
      <c r="U492" s="220"/>
      <c r="AT492" s="221" t="s">
        <v>221</v>
      </c>
      <c r="AU492" s="221" t="s">
        <v>80</v>
      </c>
      <c r="AV492" s="14" t="s">
        <v>80</v>
      </c>
      <c r="AW492" s="14" t="s">
        <v>33</v>
      </c>
      <c r="AX492" s="14" t="s">
        <v>71</v>
      </c>
      <c r="AY492" s="221" t="s">
        <v>208</v>
      </c>
    </row>
    <row r="493" spans="1:65" s="16" customFormat="1" ht="11.25">
      <c r="B493" s="233"/>
      <c r="C493" s="234"/>
      <c r="D493" s="194" t="s">
        <v>221</v>
      </c>
      <c r="E493" s="235" t="s">
        <v>18</v>
      </c>
      <c r="F493" s="236" t="s">
        <v>247</v>
      </c>
      <c r="G493" s="234"/>
      <c r="H493" s="237">
        <v>107.51</v>
      </c>
      <c r="I493" s="238"/>
      <c r="J493" s="234"/>
      <c r="K493" s="234"/>
      <c r="L493" s="239"/>
      <c r="M493" s="240"/>
      <c r="N493" s="241"/>
      <c r="O493" s="241"/>
      <c r="P493" s="241"/>
      <c r="Q493" s="241"/>
      <c r="R493" s="241"/>
      <c r="S493" s="241"/>
      <c r="T493" s="241"/>
      <c r="U493" s="242"/>
      <c r="AT493" s="243" t="s">
        <v>221</v>
      </c>
      <c r="AU493" s="243" t="s">
        <v>80</v>
      </c>
      <c r="AV493" s="16" t="s">
        <v>89</v>
      </c>
      <c r="AW493" s="16" t="s">
        <v>33</v>
      </c>
      <c r="AX493" s="16" t="s">
        <v>76</v>
      </c>
      <c r="AY493" s="243" t="s">
        <v>208</v>
      </c>
    </row>
    <row r="494" spans="1:65" s="2" customFormat="1" ht="24.2" customHeight="1">
      <c r="A494" s="38"/>
      <c r="B494" s="39"/>
      <c r="C494" s="249" t="s">
        <v>798</v>
      </c>
      <c r="D494" s="249" t="s">
        <v>1397</v>
      </c>
      <c r="E494" s="250" t="s">
        <v>3089</v>
      </c>
      <c r="F494" s="251" t="s">
        <v>3090</v>
      </c>
      <c r="G494" s="252" t="s">
        <v>129</v>
      </c>
      <c r="H494" s="253">
        <v>107.51</v>
      </c>
      <c r="I494" s="254"/>
      <c r="J494" s="253">
        <f>ROUND(I494*H494,2)</f>
        <v>0</v>
      </c>
      <c r="K494" s="251" t="s">
        <v>215</v>
      </c>
      <c r="L494" s="255"/>
      <c r="M494" s="256" t="s">
        <v>18</v>
      </c>
      <c r="N494" s="257" t="s">
        <v>42</v>
      </c>
      <c r="O494" s="68"/>
      <c r="P494" s="190">
        <f>O494*H494</f>
        <v>0</v>
      </c>
      <c r="Q494" s="190">
        <v>6.4999999999999997E-4</v>
      </c>
      <c r="R494" s="190">
        <f>Q494*H494</f>
        <v>6.9881499999999999E-2</v>
      </c>
      <c r="S494" s="190">
        <v>0</v>
      </c>
      <c r="T494" s="190">
        <f>S494*H494</f>
        <v>0</v>
      </c>
      <c r="U494" s="191" t="s">
        <v>18</v>
      </c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R494" s="192" t="s">
        <v>545</v>
      </c>
      <c r="AT494" s="192" t="s">
        <v>1397</v>
      </c>
      <c r="AU494" s="192" t="s">
        <v>80</v>
      </c>
      <c r="AY494" s="21" t="s">
        <v>208</v>
      </c>
      <c r="BE494" s="193">
        <f>IF(N494="základní",J494,0)</f>
        <v>0</v>
      </c>
      <c r="BF494" s="193">
        <f>IF(N494="snížená",J494,0)</f>
        <v>0</v>
      </c>
      <c r="BG494" s="193">
        <f>IF(N494="zákl. přenesená",J494,0)</f>
        <v>0</v>
      </c>
      <c r="BH494" s="193">
        <f>IF(N494="sníž. přenesená",J494,0)</f>
        <v>0</v>
      </c>
      <c r="BI494" s="193">
        <f>IF(N494="nulová",J494,0)</f>
        <v>0</v>
      </c>
      <c r="BJ494" s="21" t="s">
        <v>76</v>
      </c>
      <c r="BK494" s="193">
        <f>ROUND(I494*H494,2)</f>
        <v>0</v>
      </c>
      <c r="BL494" s="21" t="s">
        <v>343</v>
      </c>
      <c r="BM494" s="192" t="s">
        <v>3091</v>
      </c>
    </row>
    <row r="495" spans="1:65" s="2" customFormat="1" ht="11.25">
      <c r="A495" s="38"/>
      <c r="B495" s="39"/>
      <c r="C495" s="40"/>
      <c r="D495" s="194" t="s">
        <v>217</v>
      </c>
      <c r="E495" s="40"/>
      <c r="F495" s="195" t="s">
        <v>3090</v>
      </c>
      <c r="G495" s="40"/>
      <c r="H495" s="40"/>
      <c r="I495" s="196"/>
      <c r="J495" s="40"/>
      <c r="K495" s="40"/>
      <c r="L495" s="43"/>
      <c r="M495" s="197"/>
      <c r="N495" s="198"/>
      <c r="O495" s="68"/>
      <c r="P495" s="68"/>
      <c r="Q495" s="68"/>
      <c r="R495" s="68"/>
      <c r="S495" s="68"/>
      <c r="T495" s="68"/>
      <c r="U495" s="69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T495" s="21" t="s">
        <v>217</v>
      </c>
      <c r="AU495" s="21" t="s">
        <v>80</v>
      </c>
    </row>
    <row r="496" spans="1:65" s="14" customFormat="1" ht="11.25">
      <c r="B496" s="211"/>
      <c r="C496" s="212"/>
      <c r="D496" s="194" t="s">
        <v>221</v>
      </c>
      <c r="E496" s="213" t="s">
        <v>18</v>
      </c>
      <c r="F496" s="214" t="s">
        <v>2880</v>
      </c>
      <c r="G496" s="212"/>
      <c r="H496" s="215">
        <v>52.88</v>
      </c>
      <c r="I496" s="216"/>
      <c r="J496" s="212"/>
      <c r="K496" s="212"/>
      <c r="L496" s="217"/>
      <c r="M496" s="218"/>
      <c r="N496" s="219"/>
      <c r="O496" s="219"/>
      <c r="P496" s="219"/>
      <c r="Q496" s="219"/>
      <c r="R496" s="219"/>
      <c r="S496" s="219"/>
      <c r="T496" s="219"/>
      <c r="U496" s="220"/>
      <c r="AT496" s="221" t="s">
        <v>221</v>
      </c>
      <c r="AU496" s="221" t="s">
        <v>80</v>
      </c>
      <c r="AV496" s="14" t="s">
        <v>80</v>
      </c>
      <c r="AW496" s="14" t="s">
        <v>33</v>
      </c>
      <c r="AX496" s="14" t="s">
        <v>71</v>
      </c>
      <c r="AY496" s="221" t="s">
        <v>208</v>
      </c>
    </row>
    <row r="497" spans="1:65" s="14" customFormat="1" ht="11.25">
      <c r="B497" s="211"/>
      <c r="C497" s="212"/>
      <c r="D497" s="194" t="s">
        <v>221</v>
      </c>
      <c r="E497" s="213" t="s">
        <v>18</v>
      </c>
      <c r="F497" s="214" t="s">
        <v>2881</v>
      </c>
      <c r="G497" s="212"/>
      <c r="H497" s="215">
        <v>54.63</v>
      </c>
      <c r="I497" s="216"/>
      <c r="J497" s="212"/>
      <c r="K497" s="212"/>
      <c r="L497" s="217"/>
      <c r="M497" s="218"/>
      <c r="N497" s="219"/>
      <c r="O497" s="219"/>
      <c r="P497" s="219"/>
      <c r="Q497" s="219"/>
      <c r="R497" s="219"/>
      <c r="S497" s="219"/>
      <c r="T497" s="219"/>
      <c r="U497" s="220"/>
      <c r="AT497" s="221" t="s">
        <v>221</v>
      </c>
      <c r="AU497" s="221" t="s">
        <v>80</v>
      </c>
      <c r="AV497" s="14" t="s">
        <v>80</v>
      </c>
      <c r="AW497" s="14" t="s">
        <v>33</v>
      </c>
      <c r="AX497" s="14" t="s">
        <v>71</v>
      </c>
      <c r="AY497" s="221" t="s">
        <v>208</v>
      </c>
    </row>
    <row r="498" spans="1:65" s="16" customFormat="1" ht="11.25">
      <c r="B498" s="233"/>
      <c r="C498" s="234"/>
      <c r="D498" s="194" t="s">
        <v>221</v>
      </c>
      <c r="E498" s="235" t="s">
        <v>18</v>
      </c>
      <c r="F498" s="236" t="s">
        <v>247</v>
      </c>
      <c r="G498" s="234"/>
      <c r="H498" s="237">
        <v>107.51</v>
      </c>
      <c r="I498" s="238"/>
      <c r="J498" s="234"/>
      <c r="K498" s="234"/>
      <c r="L498" s="239"/>
      <c r="M498" s="240"/>
      <c r="N498" s="241"/>
      <c r="O498" s="241"/>
      <c r="P498" s="241"/>
      <c r="Q498" s="241"/>
      <c r="R498" s="241"/>
      <c r="S498" s="241"/>
      <c r="T498" s="241"/>
      <c r="U498" s="242"/>
      <c r="AT498" s="243" t="s">
        <v>221</v>
      </c>
      <c r="AU498" s="243" t="s">
        <v>80</v>
      </c>
      <c r="AV498" s="16" t="s">
        <v>89</v>
      </c>
      <c r="AW498" s="16" t="s">
        <v>33</v>
      </c>
      <c r="AX498" s="16" t="s">
        <v>76</v>
      </c>
      <c r="AY498" s="243" t="s">
        <v>208</v>
      </c>
    </row>
    <row r="499" spans="1:65" s="2" customFormat="1" ht="24.2" customHeight="1">
      <c r="A499" s="38"/>
      <c r="B499" s="39"/>
      <c r="C499" s="182" t="s">
        <v>806</v>
      </c>
      <c r="D499" s="182" t="s">
        <v>212</v>
      </c>
      <c r="E499" s="183" t="s">
        <v>3092</v>
      </c>
      <c r="F499" s="184" t="s">
        <v>3093</v>
      </c>
      <c r="G499" s="185" t="s">
        <v>331</v>
      </c>
      <c r="H499" s="186">
        <v>78</v>
      </c>
      <c r="I499" s="187"/>
      <c r="J499" s="186">
        <f>ROUND(I499*H499,2)</f>
        <v>0</v>
      </c>
      <c r="K499" s="184" t="s">
        <v>215</v>
      </c>
      <c r="L499" s="43"/>
      <c r="M499" s="188" t="s">
        <v>18</v>
      </c>
      <c r="N499" s="189" t="s">
        <v>42</v>
      </c>
      <c r="O499" s="68"/>
      <c r="P499" s="190">
        <f>O499*H499</f>
        <v>0</v>
      </c>
      <c r="Q499" s="190">
        <v>1.6000000000000001E-4</v>
      </c>
      <c r="R499" s="190">
        <f>Q499*H499</f>
        <v>1.2480000000000002E-2</v>
      </c>
      <c r="S499" s="190">
        <v>0</v>
      </c>
      <c r="T499" s="190">
        <f>S499*H499</f>
        <v>0</v>
      </c>
      <c r="U499" s="191" t="s">
        <v>18</v>
      </c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R499" s="192" t="s">
        <v>343</v>
      </c>
      <c r="AT499" s="192" t="s">
        <v>212</v>
      </c>
      <c r="AU499" s="192" t="s">
        <v>80</v>
      </c>
      <c r="AY499" s="21" t="s">
        <v>208</v>
      </c>
      <c r="BE499" s="193">
        <f>IF(N499="základní",J499,0)</f>
        <v>0</v>
      </c>
      <c r="BF499" s="193">
        <f>IF(N499="snížená",J499,0)</f>
        <v>0</v>
      </c>
      <c r="BG499" s="193">
        <f>IF(N499="zákl. přenesená",J499,0)</f>
        <v>0</v>
      </c>
      <c r="BH499" s="193">
        <f>IF(N499="sníž. přenesená",J499,0)</f>
        <v>0</v>
      </c>
      <c r="BI499" s="193">
        <f>IF(N499="nulová",J499,0)</f>
        <v>0</v>
      </c>
      <c r="BJ499" s="21" t="s">
        <v>76</v>
      </c>
      <c r="BK499" s="193">
        <f>ROUND(I499*H499,2)</f>
        <v>0</v>
      </c>
      <c r="BL499" s="21" t="s">
        <v>343</v>
      </c>
      <c r="BM499" s="192" t="s">
        <v>3094</v>
      </c>
    </row>
    <row r="500" spans="1:65" s="2" customFormat="1" ht="19.5">
      <c r="A500" s="38"/>
      <c r="B500" s="39"/>
      <c r="C500" s="40"/>
      <c r="D500" s="194" t="s">
        <v>217</v>
      </c>
      <c r="E500" s="40"/>
      <c r="F500" s="195" t="s">
        <v>3095</v>
      </c>
      <c r="G500" s="40"/>
      <c r="H500" s="40"/>
      <c r="I500" s="196"/>
      <c r="J500" s="40"/>
      <c r="K500" s="40"/>
      <c r="L500" s="43"/>
      <c r="M500" s="197"/>
      <c r="N500" s="198"/>
      <c r="O500" s="68"/>
      <c r="P500" s="68"/>
      <c r="Q500" s="68"/>
      <c r="R500" s="68"/>
      <c r="S500" s="68"/>
      <c r="T500" s="68"/>
      <c r="U500" s="69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T500" s="21" t="s">
        <v>217</v>
      </c>
      <c r="AU500" s="21" t="s">
        <v>80</v>
      </c>
    </row>
    <row r="501" spans="1:65" s="2" customFormat="1" ht="11.25">
      <c r="A501" s="38"/>
      <c r="B501" s="39"/>
      <c r="C501" s="40"/>
      <c r="D501" s="199" t="s">
        <v>219</v>
      </c>
      <c r="E501" s="40"/>
      <c r="F501" s="200" t="s">
        <v>3096</v>
      </c>
      <c r="G501" s="40"/>
      <c r="H501" s="40"/>
      <c r="I501" s="196"/>
      <c r="J501" s="40"/>
      <c r="K501" s="40"/>
      <c r="L501" s="43"/>
      <c r="M501" s="197"/>
      <c r="N501" s="198"/>
      <c r="O501" s="68"/>
      <c r="P501" s="68"/>
      <c r="Q501" s="68"/>
      <c r="R501" s="68"/>
      <c r="S501" s="68"/>
      <c r="T501" s="68"/>
      <c r="U501" s="69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T501" s="21" t="s">
        <v>219</v>
      </c>
      <c r="AU501" s="21" t="s">
        <v>80</v>
      </c>
    </row>
    <row r="502" spans="1:65" s="14" customFormat="1" ht="11.25">
      <c r="B502" s="211"/>
      <c r="C502" s="212"/>
      <c r="D502" s="194" t="s">
        <v>221</v>
      </c>
      <c r="E502" s="213" t="s">
        <v>18</v>
      </c>
      <c r="F502" s="214" t="s">
        <v>2719</v>
      </c>
      <c r="G502" s="212"/>
      <c r="H502" s="215">
        <v>44.07</v>
      </c>
      <c r="I502" s="216"/>
      <c r="J502" s="212"/>
      <c r="K502" s="212"/>
      <c r="L502" s="217"/>
      <c r="M502" s="218"/>
      <c r="N502" s="219"/>
      <c r="O502" s="219"/>
      <c r="P502" s="219"/>
      <c r="Q502" s="219"/>
      <c r="R502" s="219"/>
      <c r="S502" s="219"/>
      <c r="T502" s="219"/>
      <c r="U502" s="220"/>
      <c r="AT502" s="221" t="s">
        <v>221</v>
      </c>
      <c r="AU502" s="221" t="s">
        <v>80</v>
      </c>
      <c r="AV502" s="14" t="s">
        <v>80</v>
      </c>
      <c r="AW502" s="14" t="s">
        <v>33</v>
      </c>
      <c r="AX502" s="14" t="s">
        <v>71</v>
      </c>
      <c r="AY502" s="221" t="s">
        <v>208</v>
      </c>
    </row>
    <row r="503" spans="1:65" s="14" customFormat="1" ht="11.25">
      <c r="B503" s="211"/>
      <c r="C503" s="212"/>
      <c r="D503" s="194" t="s">
        <v>221</v>
      </c>
      <c r="E503" s="213" t="s">
        <v>18</v>
      </c>
      <c r="F503" s="214" t="s">
        <v>2722</v>
      </c>
      <c r="G503" s="212"/>
      <c r="H503" s="215">
        <v>33.93</v>
      </c>
      <c r="I503" s="216"/>
      <c r="J503" s="212"/>
      <c r="K503" s="212"/>
      <c r="L503" s="217"/>
      <c r="M503" s="218"/>
      <c r="N503" s="219"/>
      <c r="O503" s="219"/>
      <c r="P503" s="219"/>
      <c r="Q503" s="219"/>
      <c r="R503" s="219"/>
      <c r="S503" s="219"/>
      <c r="T503" s="219"/>
      <c r="U503" s="220"/>
      <c r="AT503" s="221" t="s">
        <v>221</v>
      </c>
      <c r="AU503" s="221" t="s">
        <v>80</v>
      </c>
      <c r="AV503" s="14" t="s">
        <v>80</v>
      </c>
      <c r="AW503" s="14" t="s">
        <v>33</v>
      </c>
      <c r="AX503" s="14" t="s">
        <v>71</v>
      </c>
      <c r="AY503" s="221" t="s">
        <v>208</v>
      </c>
    </row>
    <row r="504" spans="1:65" s="2" customFormat="1" ht="24.2" customHeight="1">
      <c r="A504" s="38"/>
      <c r="B504" s="39"/>
      <c r="C504" s="182" t="s">
        <v>814</v>
      </c>
      <c r="D504" s="182" t="s">
        <v>212</v>
      </c>
      <c r="E504" s="183" t="s">
        <v>1697</v>
      </c>
      <c r="F504" s="184" t="s">
        <v>1698</v>
      </c>
      <c r="G504" s="185" t="s">
        <v>548</v>
      </c>
      <c r="H504" s="186">
        <v>1.72</v>
      </c>
      <c r="I504" s="187"/>
      <c r="J504" s="186">
        <f>ROUND(I504*H504,2)</f>
        <v>0</v>
      </c>
      <c r="K504" s="184" t="s">
        <v>215</v>
      </c>
      <c r="L504" s="43"/>
      <c r="M504" s="188" t="s">
        <v>18</v>
      </c>
      <c r="N504" s="189" t="s">
        <v>42</v>
      </c>
      <c r="O504" s="68"/>
      <c r="P504" s="190">
        <f>O504*H504</f>
        <v>0</v>
      </c>
      <c r="Q504" s="190">
        <v>0</v>
      </c>
      <c r="R504" s="190">
        <f>Q504*H504</f>
        <v>0</v>
      </c>
      <c r="S504" s="190">
        <v>0</v>
      </c>
      <c r="T504" s="190">
        <f>S504*H504</f>
        <v>0</v>
      </c>
      <c r="U504" s="191" t="s">
        <v>18</v>
      </c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R504" s="192" t="s">
        <v>343</v>
      </c>
      <c r="AT504" s="192" t="s">
        <v>212</v>
      </c>
      <c r="AU504" s="192" t="s">
        <v>80</v>
      </c>
      <c r="AY504" s="21" t="s">
        <v>208</v>
      </c>
      <c r="BE504" s="193">
        <f>IF(N504="základní",J504,0)</f>
        <v>0</v>
      </c>
      <c r="BF504" s="193">
        <f>IF(N504="snížená",J504,0)</f>
        <v>0</v>
      </c>
      <c r="BG504" s="193">
        <f>IF(N504="zákl. přenesená",J504,0)</f>
        <v>0</v>
      </c>
      <c r="BH504" s="193">
        <f>IF(N504="sníž. přenesená",J504,0)</f>
        <v>0</v>
      </c>
      <c r="BI504" s="193">
        <f>IF(N504="nulová",J504,0)</f>
        <v>0</v>
      </c>
      <c r="BJ504" s="21" t="s">
        <v>76</v>
      </c>
      <c r="BK504" s="193">
        <f>ROUND(I504*H504,2)</f>
        <v>0</v>
      </c>
      <c r="BL504" s="21" t="s">
        <v>343</v>
      </c>
      <c r="BM504" s="192" t="s">
        <v>3097</v>
      </c>
    </row>
    <row r="505" spans="1:65" s="2" customFormat="1" ht="29.25">
      <c r="A505" s="38"/>
      <c r="B505" s="39"/>
      <c r="C505" s="40"/>
      <c r="D505" s="194" t="s">
        <v>217</v>
      </c>
      <c r="E505" s="40"/>
      <c r="F505" s="195" t="s">
        <v>1700</v>
      </c>
      <c r="G505" s="40"/>
      <c r="H505" s="40"/>
      <c r="I505" s="196"/>
      <c r="J505" s="40"/>
      <c r="K505" s="40"/>
      <c r="L505" s="43"/>
      <c r="M505" s="197"/>
      <c r="N505" s="198"/>
      <c r="O505" s="68"/>
      <c r="P505" s="68"/>
      <c r="Q505" s="68"/>
      <c r="R505" s="68"/>
      <c r="S505" s="68"/>
      <c r="T505" s="68"/>
      <c r="U505" s="69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T505" s="21" t="s">
        <v>217</v>
      </c>
      <c r="AU505" s="21" t="s">
        <v>80</v>
      </c>
    </row>
    <row r="506" spans="1:65" s="2" customFormat="1" ht="11.25">
      <c r="A506" s="38"/>
      <c r="B506" s="39"/>
      <c r="C506" s="40"/>
      <c r="D506" s="199" t="s">
        <v>219</v>
      </c>
      <c r="E506" s="40"/>
      <c r="F506" s="200" t="s">
        <v>1701</v>
      </c>
      <c r="G506" s="40"/>
      <c r="H506" s="40"/>
      <c r="I506" s="196"/>
      <c r="J506" s="40"/>
      <c r="K506" s="40"/>
      <c r="L506" s="43"/>
      <c r="M506" s="197"/>
      <c r="N506" s="198"/>
      <c r="O506" s="68"/>
      <c r="P506" s="68"/>
      <c r="Q506" s="68"/>
      <c r="R506" s="68"/>
      <c r="S506" s="68"/>
      <c r="T506" s="68"/>
      <c r="U506" s="69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T506" s="21" t="s">
        <v>219</v>
      </c>
      <c r="AU506" s="21" t="s">
        <v>80</v>
      </c>
    </row>
    <row r="507" spans="1:65" s="2" customFormat="1" ht="37.9" customHeight="1">
      <c r="A507" s="38"/>
      <c r="B507" s="39"/>
      <c r="C507" s="182" t="s">
        <v>823</v>
      </c>
      <c r="D507" s="182" t="s">
        <v>212</v>
      </c>
      <c r="E507" s="183" t="s">
        <v>1703</v>
      </c>
      <c r="F507" s="184" t="s">
        <v>1704</v>
      </c>
      <c r="G507" s="185" t="s">
        <v>548</v>
      </c>
      <c r="H507" s="186">
        <v>1.72</v>
      </c>
      <c r="I507" s="187"/>
      <c r="J507" s="186">
        <f>ROUND(I507*H507,2)</f>
        <v>0</v>
      </c>
      <c r="K507" s="184" t="s">
        <v>215</v>
      </c>
      <c r="L507" s="43"/>
      <c r="M507" s="188" t="s">
        <v>18</v>
      </c>
      <c r="N507" s="189" t="s">
        <v>42</v>
      </c>
      <c r="O507" s="68"/>
      <c r="P507" s="190">
        <f>O507*H507</f>
        <v>0</v>
      </c>
      <c r="Q507" s="190">
        <v>0</v>
      </c>
      <c r="R507" s="190">
        <f>Q507*H507</f>
        <v>0</v>
      </c>
      <c r="S507" s="190">
        <v>0</v>
      </c>
      <c r="T507" s="190">
        <f>S507*H507</f>
        <v>0</v>
      </c>
      <c r="U507" s="191" t="s">
        <v>18</v>
      </c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R507" s="192" t="s">
        <v>343</v>
      </c>
      <c r="AT507" s="192" t="s">
        <v>212</v>
      </c>
      <c r="AU507" s="192" t="s">
        <v>80</v>
      </c>
      <c r="AY507" s="21" t="s">
        <v>208</v>
      </c>
      <c r="BE507" s="193">
        <f>IF(N507="základní",J507,0)</f>
        <v>0</v>
      </c>
      <c r="BF507" s="193">
        <f>IF(N507="snížená",J507,0)</f>
        <v>0</v>
      </c>
      <c r="BG507" s="193">
        <f>IF(N507="zákl. přenesená",J507,0)</f>
        <v>0</v>
      </c>
      <c r="BH507" s="193">
        <f>IF(N507="sníž. přenesená",J507,0)</f>
        <v>0</v>
      </c>
      <c r="BI507" s="193">
        <f>IF(N507="nulová",J507,0)</f>
        <v>0</v>
      </c>
      <c r="BJ507" s="21" t="s">
        <v>76</v>
      </c>
      <c r="BK507" s="193">
        <f>ROUND(I507*H507,2)</f>
        <v>0</v>
      </c>
      <c r="BL507" s="21" t="s">
        <v>343</v>
      </c>
      <c r="BM507" s="192" t="s">
        <v>3098</v>
      </c>
    </row>
    <row r="508" spans="1:65" s="2" customFormat="1" ht="48.75">
      <c r="A508" s="38"/>
      <c r="B508" s="39"/>
      <c r="C508" s="40"/>
      <c r="D508" s="194" t="s">
        <v>217</v>
      </c>
      <c r="E508" s="40"/>
      <c r="F508" s="195" t="s">
        <v>1706</v>
      </c>
      <c r="G508" s="40"/>
      <c r="H508" s="40"/>
      <c r="I508" s="196"/>
      <c r="J508" s="40"/>
      <c r="K508" s="40"/>
      <c r="L508" s="43"/>
      <c r="M508" s="197"/>
      <c r="N508" s="198"/>
      <c r="O508" s="68"/>
      <c r="P508" s="68"/>
      <c r="Q508" s="68"/>
      <c r="R508" s="68"/>
      <c r="S508" s="68"/>
      <c r="T508" s="68"/>
      <c r="U508" s="69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T508" s="21" t="s">
        <v>217</v>
      </c>
      <c r="AU508" s="21" t="s">
        <v>80</v>
      </c>
    </row>
    <row r="509" spans="1:65" s="2" customFormat="1" ht="11.25">
      <c r="A509" s="38"/>
      <c r="B509" s="39"/>
      <c r="C509" s="40"/>
      <c r="D509" s="199" t="s">
        <v>219</v>
      </c>
      <c r="E509" s="40"/>
      <c r="F509" s="200" t="s">
        <v>1707</v>
      </c>
      <c r="G509" s="40"/>
      <c r="H509" s="40"/>
      <c r="I509" s="196"/>
      <c r="J509" s="40"/>
      <c r="K509" s="40"/>
      <c r="L509" s="43"/>
      <c r="M509" s="197"/>
      <c r="N509" s="198"/>
      <c r="O509" s="68"/>
      <c r="P509" s="68"/>
      <c r="Q509" s="68"/>
      <c r="R509" s="68"/>
      <c r="S509" s="68"/>
      <c r="T509" s="68"/>
      <c r="U509" s="69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T509" s="21" t="s">
        <v>219</v>
      </c>
      <c r="AU509" s="21" t="s">
        <v>80</v>
      </c>
    </row>
    <row r="510" spans="1:65" s="12" customFormat="1" ht="22.9" customHeight="1">
      <c r="B510" s="166"/>
      <c r="C510" s="167"/>
      <c r="D510" s="168" t="s">
        <v>70</v>
      </c>
      <c r="E510" s="180" t="s">
        <v>3099</v>
      </c>
      <c r="F510" s="180" t="s">
        <v>3100</v>
      </c>
      <c r="G510" s="167"/>
      <c r="H510" s="167"/>
      <c r="I510" s="170"/>
      <c r="J510" s="181">
        <f>BK510</f>
        <v>0</v>
      </c>
      <c r="K510" s="167"/>
      <c r="L510" s="172"/>
      <c r="M510" s="173"/>
      <c r="N510" s="174"/>
      <c r="O510" s="174"/>
      <c r="P510" s="175">
        <f>SUM(P511:P537)</f>
        <v>0</v>
      </c>
      <c r="Q510" s="174"/>
      <c r="R510" s="175">
        <f>SUM(R511:R537)</f>
        <v>1.9000000000000003E-2</v>
      </c>
      <c r="S510" s="174"/>
      <c r="T510" s="175">
        <f>SUM(T511:T537)</f>
        <v>0.15102000000000002</v>
      </c>
      <c r="U510" s="176"/>
      <c r="AR510" s="177" t="s">
        <v>80</v>
      </c>
      <c r="AT510" s="178" t="s">
        <v>70</v>
      </c>
      <c r="AU510" s="178" t="s">
        <v>76</v>
      </c>
      <c r="AY510" s="177" t="s">
        <v>208</v>
      </c>
      <c r="BK510" s="179">
        <f>SUM(BK511:BK537)</f>
        <v>0</v>
      </c>
    </row>
    <row r="511" spans="1:65" s="2" customFormat="1" ht="16.5" customHeight="1">
      <c r="A511" s="38"/>
      <c r="B511" s="39"/>
      <c r="C511" s="182" t="s">
        <v>832</v>
      </c>
      <c r="D511" s="182" t="s">
        <v>212</v>
      </c>
      <c r="E511" s="183" t="s">
        <v>3101</v>
      </c>
      <c r="F511" s="184" t="s">
        <v>3102</v>
      </c>
      <c r="G511" s="185" t="s">
        <v>402</v>
      </c>
      <c r="H511" s="186">
        <v>10</v>
      </c>
      <c r="I511" s="187"/>
      <c r="J511" s="186">
        <f>ROUND(I511*H511,2)</f>
        <v>0</v>
      </c>
      <c r="K511" s="184" t="s">
        <v>215</v>
      </c>
      <c r="L511" s="43"/>
      <c r="M511" s="188" t="s">
        <v>18</v>
      </c>
      <c r="N511" s="189" t="s">
        <v>42</v>
      </c>
      <c r="O511" s="68"/>
      <c r="P511" s="190">
        <f>O511*H511</f>
        <v>0</v>
      </c>
      <c r="Q511" s="190">
        <v>1E-3</v>
      </c>
      <c r="R511" s="190">
        <f>Q511*H511</f>
        <v>0.01</v>
      </c>
      <c r="S511" s="190">
        <v>0</v>
      </c>
      <c r="T511" s="190">
        <f>S511*H511</f>
        <v>0</v>
      </c>
      <c r="U511" s="191" t="s">
        <v>18</v>
      </c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R511" s="192" t="s">
        <v>343</v>
      </c>
      <c r="AT511" s="192" t="s">
        <v>212</v>
      </c>
      <c r="AU511" s="192" t="s">
        <v>80</v>
      </c>
      <c r="AY511" s="21" t="s">
        <v>208</v>
      </c>
      <c r="BE511" s="193">
        <f>IF(N511="základní",J511,0)</f>
        <v>0</v>
      </c>
      <c r="BF511" s="193">
        <f>IF(N511="snížená",J511,0)</f>
        <v>0</v>
      </c>
      <c r="BG511" s="193">
        <f>IF(N511="zákl. přenesená",J511,0)</f>
        <v>0</v>
      </c>
      <c r="BH511" s="193">
        <f>IF(N511="sníž. přenesená",J511,0)</f>
        <v>0</v>
      </c>
      <c r="BI511" s="193">
        <f>IF(N511="nulová",J511,0)</f>
        <v>0</v>
      </c>
      <c r="BJ511" s="21" t="s">
        <v>76</v>
      </c>
      <c r="BK511" s="193">
        <f>ROUND(I511*H511,2)</f>
        <v>0</v>
      </c>
      <c r="BL511" s="21" t="s">
        <v>343</v>
      </c>
      <c r="BM511" s="192" t="s">
        <v>3103</v>
      </c>
    </row>
    <row r="512" spans="1:65" s="2" customFormat="1" ht="19.5">
      <c r="A512" s="38"/>
      <c r="B512" s="39"/>
      <c r="C512" s="40"/>
      <c r="D512" s="194" t="s">
        <v>217</v>
      </c>
      <c r="E512" s="40"/>
      <c r="F512" s="195" t="s">
        <v>3104</v>
      </c>
      <c r="G512" s="40"/>
      <c r="H512" s="40"/>
      <c r="I512" s="196"/>
      <c r="J512" s="40"/>
      <c r="K512" s="40"/>
      <c r="L512" s="43"/>
      <c r="M512" s="197"/>
      <c r="N512" s="198"/>
      <c r="O512" s="68"/>
      <c r="P512" s="68"/>
      <c r="Q512" s="68"/>
      <c r="R512" s="68"/>
      <c r="S512" s="68"/>
      <c r="T512" s="68"/>
      <c r="U512" s="69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T512" s="21" t="s">
        <v>217</v>
      </c>
      <c r="AU512" s="21" t="s">
        <v>80</v>
      </c>
    </row>
    <row r="513" spans="1:65" s="2" customFormat="1" ht="11.25">
      <c r="A513" s="38"/>
      <c r="B513" s="39"/>
      <c r="C513" s="40"/>
      <c r="D513" s="199" t="s">
        <v>219</v>
      </c>
      <c r="E513" s="40"/>
      <c r="F513" s="200" t="s">
        <v>3105</v>
      </c>
      <c r="G513" s="40"/>
      <c r="H513" s="40"/>
      <c r="I513" s="196"/>
      <c r="J513" s="40"/>
      <c r="K513" s="40"/>
      <c r="L513" s="43"/>
      <c r="M513" s="197"/>
      <c r="N513" s="198"/>
      <c r="O513" s="68"/>
      <c r="P513" s="68"/>
      <c r="Q513" s="68"/>
      <c r="R513" s="68"/>
      <c r="S513" s="68"/>
      <c r="T513" s="68"/>
      <c r="U513" s="69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T513" s="21" t="s">
        <v>219</v>
      </c>
      <c r="AU513" s="21" t="s">
        <v>80</v>
      </c>
    </row>
    <row r="514" spans="1:65" s="14" customFormat="1" ht="11.25">
      <c r="B514" s="211"/>
      <c r="C514" s="212"/>
      <c r="D514" s="194" t="s">
        <v>221</v>
      </c>
      <c r="E514" s="213" t="s">
        <v>18</v>
      </c>
      <c r="F514" s="214" t="s">
        <v>103</v>
      </c>
      <c r="G514" s="212"/>
      <c r="H514" s="215">
        <v>6</v>
      </c>
      <c r="I514" s="216"/>
      <c r="J514" s="212"/>
      <c r="K514" s="212"/>
      <c r="L514" s="217"/>
      <c r="M514" s="218"/>
      <c r="N514" s="219"/>
      <c r="O514" s="219"/>
      <c r="P514" s="219"/>
      <c r="Q514" s="219"/>
      <c r="R514" s="219"/>
      <c r="S514" s="219"/>
      <c r="T514" s="219"/>
      <c r="U514" s="220"/>
      <c r="AT514" s="221" t="s">
        <v>221</v>
      </c>
      <c r="AU514" s="221" t="s">
        <v>80</v>
      </c>
      <c r="AV514" s="14" t="s">
        <v>80</v>
      </c>
      <c r="AW514" s="14" t="s">
        <v>33</v>
      </c>
      <c r="AX514" s="14" t="s">
        <v>71</v>
      </c>
      <c r="AY514" s="221" t="s">
        <v>208</v>
      </c>
    </row>
    <row r="515" spans="1:65" s="14" customFormat="1" ht="11.25">
      <c r="B515" s="211"/>
      <c r="C515" s="212"/>
      <c r="D515" s="194" t="s">
        <v>221</v>
      </c>
      <c r="E515" s="213" t="s">
        <v>18</v>
      </c>
      <c r="F515" s="214" t="s">
        <v>89</v>
      </c>
      <c r="G515" s="212"/>
      <c r="H515" s="215">
        <v>4</v>
      </c>
      <c r="I515" s="216"/>
      <c r="J515" s="212"/>
      <c r="K515" s="212"/>
      <c r="L515" s="217"/>
      <c r="M515" s="218"/>
      <c r="N515" s="219"/>
      <c r="O515" s="219"/>
      <c r="P515" s="219"/>
      <c r="Q515" s="219"/>
      <c r="R515" s="219"/>
      <c r="S515" s="219"/>
      <c r="T515" s="219"/>
      <c r="U515" s="220"/>
      <c r="AT515" s="221" t="s">
        <v>221</v>
      </c>
      <c r="AU515" s="221" t="s">
        <v>80</v>
      </c>
      <c r="AV515" s="14" t="s">
        <v>80</v>
      </c>
      <c r="AW515" s="14" t="s">
        <v>33</v>
      </c>
      <c r="AX515" s="14" t="s">
        <v>71</v>
      </c>
      <c r="AY515" s="221" t="s">
        <v>208</v>
      </c>
    </row>
    <row r="516" spans="1:65" s="16" customFormat="1" ht="11.25">
      <c r="B516" s="233"/>
      <c r="C516" s="234"/>
      <c r="D516" s="194" t="s">
        <v>221</v>
      </c>
      <c r="E516" s="235" t="s">
        <v>18</v>
      </c>
      <c r="F516" s="236" t="s">
        <v>247</v>
      </c>
      <c r="G516" s="234"/>
      <c r="H516" s="237">
        <v>10</v>
      </c>
      <c r="I516" s="238"/>
      <c r="J516" s="234"/>
      <c r="K516" s="234"/>
      <c r="L516" s="239"/>
      <c r="M516" s="240"/>
      <c r="N516" s="241"/>
      <c r="O516" s="241"/>
      <c r="P516" s="241"/>
      <c r="Q516" s="241"/>
      <c r="R516" s="241"/>
      <c r="S516" s="241"/>
      <c r="T516" s="241"/>
      <c r="U516" s="242"/>
      <c r="AT516" s="243" t="s">
        <v>221</v>
      </c>
      <c r="AU516" s="243" t="s">
        <v>80</v>
      </c>
      <c r="AV516" s="16" t="s">
        <v>89</v>
      </c>
      <c r="AW516" s="16" t="s">
        <v>33</v>
      </c>
      <c r="AX516" s="16" t="s">
        <v>76</v>
      </c>
      <c r="AY516" s="243" t="s">
        <v>208</v>
      </c>
    </row>
    <row r="517" spans="1:65" s="2" customFormat="1" ht="16.5" customHeight="1">
      <c r="A517" s="38"/>
      <c r="B517" s="39"/>
      <c r="C517" s="182" t="s">
        <v>840</v>
      </c>
      <c r="D517" s="182" t="s">
        <v>212</v>
      </c>
      <c r="E517" s="183" t="s">
        <v>3106</v>
      </c>
      <c r="F517" s="184" t="s">
        <v>3107</v>
      </c>
      <c r="G517" s="185" t="s">
        <v>402</v>
      </c>
      <c r="H517" s="186">
        <v>6</v>
      </c>
      <c r="I517" s="187"/>
      <c r="J517" s="186">
        <f>ROUND(I517*H517,2)</f>
        <v>0</v>
      </c>
      <c r="K517" s="184" t="s">
        <v>215</v>
      </c>
      <c r="L517" s="43"/>
      <c r="M517" s="188" t="s">
        <v>18</v>
      </c>
      <c r="N517" s="189" t="s">
        <v>42</v>
      </c>
      <c r="O517" s="68"/>
      <c r="P517" s="190">
        <f>O517*H517</f>
        <v>0</v>
      </c>
      <c r="Q517" s="190">
        <v>0</v>
      </c>
      <c r="R517" s="190">
        <f>Q517*H517</f>
        <v>0</v>
      </c>
      <c r="S517" s="190">
        <v>2.5170000000000001E-2</v>
      </c>
      <c r="T517" s="190">
        <f>S517*H517</f>
        <v>0.15102000000000002</v>
      </c>
      <c r="U517" s="191" t="s">
        <v>18</v>
      </c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R517" s="192" t="s">
        <v>343</v>
      </c>
      <c r="AT517" s="192" t="s">
        <v>212</v>
      </c>
      <c r="AU517" s="192" t="s">
        <v>80</v>
      </c>
      <c r="AY517" s="21" t="s">
        <v>208</v>
      </c>
      <c r="BE517" s="193">
        <f>IF(N517="základní",J517,0)</f>
        <v>0</v>
      </c>
      <c r="BF517" s="193">
        <f>IF(N517="snížená",J517,0)</f>
        <v>0</v>
      </c>
      <c r="BG517" s="193">
        <f>IF(N517="zákl. přenesená",J517,0)</f>
        <v>0</v>
      </c>
      <c r="BH517" s="193">
        <f>IF(N517="sníž. přenesená",J517,0)</f>
        <v>0</v>
      </c>
      <c r="BI517" s="193">
        <f>IF(N517="nulová",J517,0)</f>
        <v>0</v>
      </c>
      <c r="BJ517" s="21" t="s">
        <v>76</v>
      </c>
      <c r="BK517" s="193">
        <f>ROUND(I517*H517,2)</f>
        <v>0</v>
      </c>
      <c r="BL517" s="21" t="s">
        <v>343</v>
      </c>
      <c r="BM517" s="192" t="s">
        <v>3108</v>
      </c>
    </row>
    <row r="518" spans="1:65" s="2" customFormat="1" ht="11.25">
      <c r="A518" s="38"/>
      <c r="B518" s="39"/>
      <c r="C518" s="40"/>
      <c r="D518" s="194" t="s">
        <v>217</v>
      </c>
      <c r="E518" s="40"/>
      <c r="F518" s="195" t="s">
        <v>3109</v>
      </c>
      <c r="G518" s="40"/>
      <c r="H518" s="40"/>
      <c r="I518" s="196"/>
      <c r="J518" s="40"/>
      <c r="K518" s="40"/>
      <c r="L518" s="43"/>
      <c r="M518" s="197"/>
      <c r="N518" s="198"/>
      <c r="O518" s="68"/>
      <c r="P518" s="68"/>
      <c r="Q518" s="68"/>
      <c r="R518" s="68"/>
      <c r="S518" s="68"/>
      <c r="T518" s="68"/>
      <c r="U518" s="69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T518" s="21" t="s">
        <v>217</v>
      </c>
      <c r="AU518" s="21" t="s">
        <v>80</v>
      </c>
    </row>
    <row r="519" spans="1:65" s="2" customFormat="1" ht="11.25">
      <c r="A519" s="38"/>
      <c r="B519" s="39"/>
      <c r="C519" s="40"/>
      <c r="D519" s="199" t="s">
        <v>219</v>
      </c>
      <c r="E519" s="40"/>
      <c r="F519" s="200" t="s">
        <v>3110</v>
      </c>
      <c r="G519" s="40"/>
      <c r="H519" s="40"/>
      <c r="I519" s="196"/>
      <c r="J519" s="40"/>
      <c r="K519" s="40"/>
      <c r="L519" s="43"/>
      <c r="M519" s="197"/>
      <c r="N519" s="198"/>
      <c r="O519" s="68"/>
      <c r="P519" s="68"/>
      <c r="Q519" s="68"/>
      <c r="R519" s="68"/>
      <c r="S519" s="68"/>
      <c r="T519" s="68"/>
      <c r="U519" s="69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T519" s="21" t="s">
        <v>219</v>
      </c>
      <c r="AU519" s="21" t="s">
        <v>80</v>
      </c>
    </row>
    <row r="520" spans="1:65" s="14" customFormat="1" ht="11.25">
      <c r="B520" s="211"/>
      <c r="C520" s="212"/>
      <c r="D520" s="194" t="s">
        <v>221</v>
      </c>
      <c r="E520" s="213" t="s">
        <v>18</v>
      </c>
      <c r="F520" s="214" t="s">
        <v>103</v>
      </c>
      <c r="G520" s="212"/>
      <c r="H520" s="215">
        <v>6</v>
      </c>
      <c r="I520" s="216"/>
      <c r="J520" s="212"/>
      <c r="K520" s="212"/>
      <c r="L520" s="217"/>
      <c r="M520" s="218"/>
      <c r="N520" s="219"/>
      <c r="O520" s="219"/>
      <c r="P520" s="219"/>
      <c r="Q520" s="219"/>
      <c r="R520" s="219"/>
      <c r="S520" s="219"/>
      <c r="T520" s="219"/>
      <c r="U520" s="220"/>
      <c r="AT520" s="221" t="s">
        <v>221</v>
      </c>
      <c r="AU520" s="221" t="s">
        <v>80</v>
      </c>
      <c r="AV520" s="14" t="s">
        <v>80</v>
      </c>
      <c r="AW520" s="14" t="s">
        <v>33</v>
      </c>
      <c r="AX520" s="14" t="s">
        <v>76</v>
      </c>
      <c r="AY520" s="221" t="s">
        <v>208</v>
      </c>
    </row>
    <row r="521" spans="1:65" s="2" customFormat="1" ht="24.2" customHeight="1">
      <c r="A521" s="38"/>
      <c r="B521" s="39"/>
      <c r="C521" s="182" t="s">
        <v>848</v>
      </c>
      <c r="D521" s="182" t="s">
        <v>212</v>
      </c>
      <c r="E521" s="183" t="s">
        <v>3111</v>
      </c>
      <c r="F521" s="184" t="s">
        <v>3112</v>
      </c>
      <c r="G521" s="185" t="s">
        <v>402</v>
      </c>
      <c r="H521" s="186">
        <v>6</v>
      </c>
      <c r="I521" s="187"/>
      <c r="J521" s="186">
        <f>ROUND(I521*H521,2)</f>
        <v>0</v>
      </c>
      <c r="K521" s="184" t="s">
        <v>215</v>
      </c>
      <c r="L521" s="43"/>
      <c r="M521" s="188" t="s">
        <v>18</v>
      </c>
      <c r="N521" s="189" t="s">
        <v>42</v>
      </c>
      <c r="O521" s="68"/>
      <c r="P521" s="190">
        <f>O521*H521</f>
        <v>0</v>
      </c>
      <c r="Q521" s="190">
        <v>0</v>
      </c>
      <c r="R521" s="190">
        <f>Q521*H521</f>
        <v>0</v>
      </c>
      <c r="S521" s="190">
        <v>0</v>
      </c>
      <c r="T521" s="190">
        <f>S521*H521</f>
        <v>0</v>
      </c>
      <c r="U521" s="191" t="s">
        <v>18</v>
      </c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R521" s="192" t="s">
        <v>343</v>
      </c>
      <c r="AT521" s="192" t="s">
        <v>212</v>
      </c>
      <c r="AU521" s="192" t="s">
        <v>80</v>
      </c>
      <c r="AY521" s="21" t="s">
        <v>208</v>
      </c>
      <c r="BE521" s="193">
        <f>IF(N521="základní",J521,0)</f>
        <v>0</v>
      </c>
      <c r="BF521" s="193">
        <f>IF(N521="snížená",J521,0)</f>
        <v>0</v>
      </c>
      <c r="BG521" s="193">
        <f>IF(N521="zákl. přenesená",J521,0)</f>
        <v>0</v>
      </c>
      <c r="BH521" s="193">
        <f>IF(N521="sníž. přenesená",J521,0)</f>
        <v>0</v>
      </c>
      <c r="BI521" s="193">
        <f>IF(N521="nulová",J521,0)</f>
        <v>0</v>
      </c>
      <c r="BJ521" s="21" t="s">
        <v>76</v>
      </c>
      <c r="BK521" s="193">
        <f>ROUND(I521*H521,2)</f>
        <v>0</v>
      </c>
      <c r="BL521" s="21" t="s">
        <v>343</v>
      </c>
      <c r="BM521" s="192" t="s">
        <v>3113</v>
      </c>
    </row>
    <row r="522" spans="1:65" s="2" customFormat="1" ht="19.5">
      <c r="A522" s="38"/>
      <c r="B522" s="39"/>
      <c r="C522" s="40"/>
      <c r="D522" s="194" t="s">
        <v>217</v>
      </c>
      <c r="E522" s="40"/>
      <c r="F522" s="195" t="s">
        <v>3114</v>
      </c>
      <c r="G522" s="40"/>
      <c r="H522" s="40"/>
      <c r="I522" s="196"/>
      <c r="J522" s="40"/>
      <c r="K522" s="40"/>
      <c r="L522" s="43"/>
      <c r="M522" s="197"/>
      <c r="N522" s="198"/>
      <c r="O522" s="68"/>
      <c r="P522" s="68"/>
      <c r="Q522" s="68"/>
      <c r="R522" s="68"/>
      <c r="S522" s="68"/>
      <c r="T522" s="68"/>
      <c r="U522" s="69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T522" s="21" t="s">
        <v>217</v>
      </c>
      <c r="AU522" s="21" t="s">
        <v>80</v>
      </c>
    </row>
    <row r="523" spans="1:65" s="2" customFormat="1" ht="11.25">
      <c r="A523" s="38"/>
      <c r="B523" s="39"/>
      <c r="C523" s="40"/>
      <c r="D523" s="199" t="s">
        <v>219</v>
      </c>
      <c r="E523" s="40"/>
      <c r="F523" s="200" t="s">
        <v>3115</v>
      </c>
      <c r="G523" s="40"/>
      <c r="H523" s="40"/>
      <c r="I523" s="196"/>
      <c r="J523" s="40"/>
      <c r="K523" s="40"/>
      <c r="L523" s="43"/>
      <c r="M523" s="197"/>
      <c r="N523" s="198"/>
      <c r="O523" s="68"/>
      <c r="P523" s="68"/>
      <c r="Q523" s="68"/>
      <c r="R523" s="68"/>
      <c r="S523" s="68"/>
      <c r="T523" s="68"/>
      <c r="U523" s="69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T523" s="21" t="s">
        <v>219</v>
      </c>
      <c r="AU523" s="21" t="s">
        <v>80</v>
      </c>
    </row>
    <row r="524" spans="1:65" s="14" customFormat="1" ht="11.25">
      <c r="B524" s="211"/>
      <c r="C524" s="212"/>
      <c r="D524" s="194" t="s">
        <v>221</v>
      </c>
      <c r="E524" s="213" t="s">
        <v>18</v>
      </c>
      <c r="F524" s="214" t="s">
        <v>103</v>
      </c>
      <c r="G524" s="212"/>
      <c r="H524" s="215">
        <v>6</v>
      </c>
      <c r="I524" s="216"/>
      <c r="J524" s="212"/>
      <c r="K524" s="212"/>
      <c r="L524" s="217"/>
      <c r="M524" s="218"/>
      <c r="N524" s="219"/>
      <c r="O524" s="219"/>
      <c r="P524" s="219"/>
      <c r="Q524" s="219"/>
      <c r="R524" s="219"/>
      <c r="S524" s="219"/>
      <c r="T524" s="219"/>
      <c r="U524" s="220"/>
      <c r="AT524" s="221" t="s">
        <v>221</v>
      </c>
      <c r="AU524" s="221" t="s">
        <v>80</v>
      </c>
      <c r="AV524" s="14" t="s">
        <v>80</v>
      </c>
      <c r="AW524" s="14" t="s">
        <v>33</v>
      </c>
      <c r="AX524" s="14" t="s">
        <v>76</v>
      </c>
      <c r="AY524" s="221" t="s">
        <v>208</v>
      </c>
    </row>
    <row r="525" spans="1:65" s="2" customFormat="1" ht="24.2" customHeight="1">
      <c r="A525" s="38"/>
      <c r="B525" s="39"/>
      <c r="C525" s="249" t="s">
        <v>856</v>
      </c>
      <c r="D525" s="249" t="s">
        <v>1397</v>
      </c>
      <c r="E525" s="250" t="s">
        <v>3116</v>
      </c>
      <c r="F525" s="251" t="s">
        <v>3117</v>
      </c>
      <c r="G525" s="252" t="s">
        <v>402</v>
      </c>
      <c r="H525" s="253">
        <v>6</v>
      </c>
      <c r="I525" s="254"/>
      <c r="J525" s="253">
        <f>ROUND(I525*H525,2)</f>
        <v>0</v>
      </c>
      <c r="K525" s="251" t="s">
        <v>215</v>
      </c>
      <c r="L525" s="255"/>
      <c r="M525" s="256" t="s">
        <v>18</v>
      </c>
      <c r="N525" s="257" t="s">
        <v>42</v>
      </c>
      <c r="O525" s="68"/>
      <c r="P525" s="190">
        <f>O525*H525</f>
        <v>0</v>
      </c>
      <c r="Q525" s="190">
        <v>1.5E-3</v>
      </c>
      <c r="R525" s="190">
        <f>Q525*H525</f>
        <v>9.0000000000000011E-3</v>
      </c>
      <c r="S525" s="190">
        <v>0</v>
      </c>
      <c r="T525" s="190">
        <f>S525*H525</f>
        <v>0</v>
      </c>
      <c r="U525" s="191" t="s">
        <v>18</v>
      </c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R525" s="192" t="s">
        <v>545</v>
      </c>
      <c r="AT525" s="192" t="s">
        <v>1397</v>
      </c>
      <c r="AU525" s="192" t="s">
        <v>80</v>
      </c>
      <c r="AY525" s="21" t="s">
        <v>208</v>
      </c>
      <c r="BE525" s="193">
        <f>IF(N525="základní",J525,0)</f>
        <v>0</v>
      </c>
      <c r="BF525" s="193">
        <f>IF(N525="snížená",J525,0)</f>
        <v>0</v>
      </c>
      <c r="BG525" s="193">
        <f>IF(N525="zákl. přenesená",J525,0)</f>
        <v>0</v>
      </c>
      <c r="BH525" s="193">
        <f>IF(N525="sníž. přenesená",J525,0)</f>
        <v>0</v>
      </c>
      <c r="BI525" s="193">
        <f>IF(N525="nulová",J525,0)</f>
        <v>0</v>
      </c>
      <c r="BJ525" s="21" t="s">
        <v>76</v>
      </c>
      <c r="BK525" s="193">
        <f>ROUND(I525*H525,2)</f>
        <v>0</v>
      </c>
      <c r="BL525" s="21" t="s">
        <v>343</v>
      </c>
      <c r="BM525" s="192" t="s">
        <v>3118</v>
      </c>
    </row>
    <row r="526" spans="1:65" s="2" customFormat="1" ht="19.5">
      <c r="A526" s="38"/>
      <c r="B526" s="39"/>
      <c r="C526" s="40"/>
      <c r="D526" s="194" t="s">
        <v>217</v>
      </c>
      <c r="E526" s="40"/>
      <c r="F526" s="195" t="s">
        <v>3117</v>
      </c>
      <c r="G526" s="40"/>
      <c r="H526" s="40"/>
      <c r="I526" s="196"/>
      <c r="J526" s="40"/>
      <c r="K526" s="40"/>
      <c r="L526" s="43"/>
      <c r="M526" s="197"/>
      <c r="N526" s="198"/>
      <c r="O526" s="68"/>
      <c r="P526" s="68"/>
      <c r="Q526" s="68"/>
      <c r="R526" s="68"/>
      <c r="S526" s="68"/>
      <c r="T526" s="68"/>
      <c r="U526" s="69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T526" s="21" t="s">
        <v>217</v>
      </c>
      <c r="AU526" s="21" t="s">
        <v>80</v>
      </c>
    </row>
    <row r="527" spans="1:65" s="14" customFormat="1" ht="11.25">
      <c r="B527" s="211"/>
      <c r="C527" s="212"/>
      <c r="D527" s="194" t="s">
        <v>221</v>
      </c>
      <c r="E527" s="213" t="s">
        <v>18</v>
      </c>
      <c r="F527" s="214" t="s">
        <v>103</v>
      </c>
      <c r="G527" s="212"/>
      <c r="H527" s="215">
        <v>6</v>
      </c>
      <c r="I527" s="216"/>
      <c r="J527" s="212"/>
      <c r="K527" s="212"/>
      <c r="L527" s="217"/>
      <c r="M527" s="218"/>
      <c r="N527" s="219"/>
      <c r="O527" s="219"/>
      <c r="P527" s="219"/>
      <c r="Q527" s="219"/>
      <c r="R527" s="219"/>
      <c r="S527" s="219"/>
      <c r="T527" s="219"/>
      <c r="U527" s="220"/>
      <c r="AT527" s="221" t="s">
        <v>221</v>
      </c>
      <c r="AU527" s="221" t="s">
        <v>80</v>
      </c>
      <c r="AV527" s="14" t="s">
        <v>80</v>
      </c>
      <c r="AW527" s="14" t="s">
        <v>33</v>
      </c>
      <c r="AX527" s="14" t="s">
        <v>76</v>
      </c>
      <c r="AY527" s="221" t="s">
        <v>208</v>
      </c>
    </row>
    <row r="528" spans="1:65" s="2" customFormat="1" ht="21.75" customHeight="1">
      <c r="A528" s="38"/>
      <c r="B528" s="39"/>
      <c r="C528" s="182" t="s">
        <v>863</v>
      </c>
      <c r="D528" s="182" t="s">
        <v>212</v>
      </c>
      <c r="E528" s="183" t="s">
        <v>3119</v>
      </c>
      <c r="F528" s="184" t="s">
        <v>3120</v>
      </c>
      <c r="G528" s="185" t="s">
        <v>331</v>
      </c>
      <c r="H528" s="186">
        <v>5</v>
      </c>
      <c r="I528" s="187"/>
      <c r="J528" s="186">
        <f>ROUND(I528*H528,2)</f>
        <v>0</v>
      </c>
      <c r="K528" s="184" t="s">
        <v>215</v>
      </c>
      <c r="L528" s="43"/>
      <c r="M528" s="188" t="s">
        <v>18</v>
      </c>
      <c r="N528" s="189" t="s">
        <v>42</v>
      </c>
      <c r="O528" s="68"/>
      <c r="P528" s="190">
        <f>O528*H528</f>
        <v>0</v>
      </c>
      <c r="Q528" s="190">
        <v>0</v>
      </c>
      <c r="R528" s="190">
        <f>Q528*H528</f>
        <v>0</v>
      </c>
      <c r="S528" s="190">
        <v>0</v>
      </c>
      <c r="T528" s="190">
        <f>S528*H528</f>
        <v>0</v>
      </c>
      <c r="U528" s="191" t="s">
        <v>18</v>
      </c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R528" s="192" t="s">
        <v>343</v>
      </c>
      <c r="AT528" s="192" t="s">
        <v>212</v>
      </c>
      <c r="AU528" s="192" t="s">
        <v>80</v>
      </c>
      <c r="AY528" s="21" t="s">
        <v>208</v>
      </c>
      <c r="BE528" s="193">
        <f>IF(N528="základní",J528,0)</f>
        <v>0</v>
      </c>
      <c r="BF528" s="193">
        <f>IF(N528="snížená",J528,0)</f>
        <v>0</v>
      </c>
      <c r="BG528" s="193">
        <f>IF(N528="zákl. přenesená",J528,0)</f>
        <v>0</v>
      </c>
      <c r="BH528" s="193">
        <f>IF(N528="sníž. přenesená",J528,0)</f>
        <v>0</v>
      </c>
      <c r="BI528" s="193">
        <f>IF(N528="nulová",J528,0)</f>
        <v>0</v>
      </c>
      <c r="BJ528" s="21" t="s">
        <v>76</v>
      </c>
      <c r="BK528" s="193">
        <f>ROUND(I528*H528,2)</f>
        <v>0</v>
      </c>
      <c r="BL528" s="21" t="s">
        <v>343</v>
      </c>
      <c r="BM528" s="192" t="s">
        <v>3121</v>
      </c>
    </row>
    <row r="529" spans="1:65" s="2" customFormat="1" ht="11.25">
      <c r="A529" s="38"/>
      <c r="B529" s="39"/>
      <c r="C529" s="40"/>
      <c r="D529" s="194" t="s">
        <v>217</v>
      </c>
      <c r="E529" s="40"/>
      <c r="F529" s="195" t="s">
        <v>3122</v>
      </c>
      <c r="G529" s="40"/>
      <c r="H529" s="40"/>
      <c r="I529" s="196"/>
      <c r="J529" s="40"/>
      <c r="K529" s="40"/>
      <c r="L529" s="43"/>
      <c r="M529" s="197"/>
      <c r="N529" s="198"/>
      <c r="O529" s="68"/>
      <c r="P529" s="68"/>
      <c r="Q529" s="68"/>
      <c r="R529" s="68"/>
      <c r="S529" s="68"/>
      <c r="T529" s="68"/>
      <c r="U529" s="69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T529" s="21" t="s">
        <v>217</v>
      </c>
      <c r="AU529" s="21" t="s">
        <v>80</v>
      </c>
    </row>
    <row r="530" spans="1:65" s="2" customFormat="1" ht="11.25">
      <c r="A530" s="38"/>
      <c r="B530" s="39"/>
      <c r="C530" s="40"/>
      <c r="D530" s="199" t="s">
        <v>219</v>
      </c>
      <c r="E530" s="40"/>
      <c r="F530" s="200" t="s">
        <v>3123</v>
      </c>
      <c r="G530" s="40"/>
      <c r="H530" s="40"/>
      <c r="I530" s="196"/>
      <c r="J530" s="40"/>
      <c r="K530" s="40"/>
      <c r="L530" s="43"/>
      <c r="M530" s="197"/>
      <c r="N530" s="198"/>
      <c r="O530" s="68"/>
      <c r="P530" s="68"/>
      <c r="Q530" s="68"/>
      <c r="R530" s="68"/>
      <c r="S530" s="68"/>
      <c r="T530" s="68"/>
      <c r="U530" s="69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T530" s="21" t="s">
        <v>219</v>
      </c>
      <c r="AU530" s="21" t="s">
        <v>80</v>
      </c>
    </row>
    <row r="531" spans="1:65" s="14" customFormat="1" ht="11.25">
      <c r="B531" s="211"/>
      <c r="C531" s="212"/>
      <c r="D531" s="194" t="s">
        <v>221</v>
      </c>
      <c r="E531" s="213" t="s">
        <v>18</v>
      </c>
      <c r="F531" s="214" t="s">
        <v>3124</v>
      </c>
      <c r="G531" s="212"/>
      <c r="H531" s="215">
        <v>5</v>
      </c>
      <c r="I531" s="216"/>
      <c r="J531" s="212"/>
      <c r="K531" s="212"/>
      <c r="L531" s="217"/>
      <c r="M531" s="218"/>
      <c r="N531" s="219"/>
      <c r="O531" s="219"/>
      <c r="P531" s="219"/>
      <c r="Q531" s="219"/>
      <c r="R531" s="219"/>
      <c r="S531" s="219"/>
      <c r="T531" s="219"/>
      <c r="U531" s="220"/>
      <c r="AT531" s="221" t="s">
        <v>221</v>
      </c>
      <c r="AU531" s="221" t="s">
        <v>80</v>
      </c>
      <c r="AV531" s="14" t="s">
        <v>80</v>
      </c>
      <c r="AW531" s="14" t="s">
        <v>33</v>
      </c>
      <c r="AX531" s="14" t="s">
        <v>76</v>
      </c>
      <c r="AY531" s="221" t="s">
        <v>208</v>
      </c>
    </row>
    <row r="532" spans="1:65" s="2" customFormat="1" ht="24.2" customHeight="1">
      <c r="A532" s="38"/>
      <c r="B532" s="39"/>
      <c r="C532" s="182" t="s">
        <v>869</v>
      </c>
      <c r="D532" s="182" t="s">
        <v>212</v>
      </c>
      <c r="E532" s="183" t="s">
        <v>3125</v>
      </c>
      <c r="F532" s="184" t="s">
        <v>3126</v>
      </c>
      <c r="G532" s="185" t="s">
        <v>752</v>
      </c>
      <c r="H532" s="187"/>
      <c r="I532" s="187"/>
      <c r="J532" s="186">
        <f>ROUND(I532*H532,2)</f>
        <v>0</v>
      </c>
      <c r="K532" s="184" t="s">
        <v>215</v>
      </c>
      <c r="L532" s="43"/>
      <c r="M532" s="188" t="s">
        <v>18</v>
      </c>
      <c r="N532" s="189" t="s">
        <v>42</v>
      </c>
      <c r="O532" s="68"/>
      <c r="P532" s="190">
        <f>O532*H532</f>
        <v>0</v>
      </c>
      <c r="Q532" s="190">
        <v>0</v>
      </c>
      <c r="R532" s="190">
        <f>Q532*H532</f>
        <v>0</v>
      </c>
      <c r="S532" s="190">
        <v>0</v>
      </c>
      <c r="T532" s="190">
        <f>S532*H532</f>
        <v>0</v>
      </c>
      <c r="U532" s="191" t="s">
        <v>18</v>
      </c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R532" s="192" t="s">
        <v>343</v>
      </c>
      <c r="AT532" s="192" t="s">
        <v>212</v>
      </c>
      <c r="AU532" s="192" t="s">
        <v>80</v>
      </c>
      <c r="AY532" s="21" t="s">
        <v>208</v>
      </c>
      <c r="BE532" s="193">
        <f>IF(N532="základní",J532,0)</f>
        <v>0</v>
      </c>
      <c r="BF532" s="193">
        <f>IF(N532="snížená",J532,0)</f>
        <v>0</v>
      </c>
      <c r="BG532" s="193">
        <f>IF(N532="zákl. přenesená",J532,0)</f>
        <v>0</v>
      </c>
      <c r="BH532" s="193">
        <f>IF(N532="sníž. přenesená",J532,0)</f>
        <v>0</v>
      </c>
      <c r="BI532" s="193">
        <f>IF(N532="nulová",J532,0)</f>
        <v>0</v>
      </c>
      <c r="BJ532" s="21" t="s">
        <v>76</v>
      </c>
      <c r="BK532" s="193">
        <f>ROUND(I532*H532,2)</f>
        <v>0</v>
      </c>
      <c r="BL532" s="21" t="s">
        <v>343</v>
      </c>
      <c r="BM532" s="192" t="s">
        <v>3127</v>
      </c>
    </row>
    <row r="533" spans="1:65" s="2" customFormat="1" ht="29.25">
      <c r="A533" s="38"/>
      <c r="B533" s="39"/>
      <c r="C533" s="40"/>
      <c r="D533" s="194" t="s">
        <v>217</v>
      </c>
      <c r="E533" s="40"/>
      <c r="F533" s="195" t="s">
        <v>3128</v>
      </c>
      <c r="G533" s="40"/>
      <c r="H533" s="40"/>
      <c r="I533" s="196"/>
      <c r="J533" s="40"/>
      <c r="K533" s="40"/>
      <c r="L533" s="43"/>
      <c r="M533" s="197"/>
      <c r="N533" s="198"/>
      <c r="O533" s="68"/>
      <c r="P533" s="68"/>
      <c r="Q533" s="68"/>
      <c r="R533" s="68"/>
      <c r="S533" s="68"/>
      <c r="T533" s="68"/>
      <c r="U533" s="69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T533" s="21" t="s">
        <v>217</v>
      </c>
      <c r="AU533" s="21" t="s">
        <v>80</v>
      </c>
    </row>
    <row r="534" spans="1:65" s="2" customFormat="1" ht="11.25">
      <c r="A534" s="38"/>
      <c r="B534" s="39"/>
      <c r="C534" s="40"/>
      <c r="D534" s="199" t="s">
        <v>219</v>
      </c>
      <c r="E534" s="40"/>
      <c r="F534" s="200" t="s">
        <v>3129</v>
      </c>
      <c r="G534" s="40"/>
      <c r="H534" s="40"/>
      <c r="I534" s="196"/>
      <c r="J534" s="40"/>
      <c r="K534" s="40"/>
      <c r="L534" s="43"/>
      <c r="M534" s="197"/>
      <c r="N534" s="198"/>
      <c r="O534" s="68"/>
      <c r="P534" s="68"/>
      <c r="Q534" s="68"/>
      <c r="R534" s="68"/>
      <c r="S534" s="68"/>
      <c r="T534" s="68"/>
      <c r="U534" s="69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T534" s="21" t="s">
        <v>219</v>
      </c>
      <c r="AU534" s="21" t="s">
        <v>80</v>
      </c>
    </row>
    <row r="535" spans="1:65" s="2" customFormat="1" ht="33" customHeight="1">
      <c r="A535" s="38"/>
      <c r="B535" s="39"/>
      <c r="C535" s="182" t="s">
        <v>875</v>
      </c>
      <c r="D535" s="182" t="s">
        <v>212</v>
      </c>
      <c r="E535" s="183" t="s">
        <v>3130</v>
      </c>
      <c r="F535" s="184" t="s">
        <v>3131</v>
      </c>
      <c r="G535" s="185" t="s">
        <v>752</v>
      </c>
      <c r="H535" s="187"/>
      <c r="I535" s="187"/>
      <c r="J535" s="186">
        <f>ROUND(I535*H535,2)</f>
        <v>0</v>
      </c>
      <c r="K535" s="184" t="s">
        <v>215</v>
      </c>
      <c r="L535" s="43"/>
      <c r="M535" s="188" t="s">
        <v>18</v>
      </c>
      <c r="N535" s="189" t="s">
        <v>42</v>
      </c>
      <c r="O535" s="68"/>
      <c r="P535" s="190">
        <f>O535*H535</f>
        <v>0</v>
      </c>
      <c r="Q535" s="190">
        <v>0</v>
      </c>
      <c r="R535" s="190">
        <f>Q535*H535</f>
        <v>0</v>
      </c>
      <c r="S535" s="190">
        <v>0</v>
      </c>
      <c r="T535" s="190">
        <f>S535*H535</f>
        <v>0</v>
      </c>
      <c r="U535" s="191" t="s">
        <v>18</v>
      </c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R535" s="192" t="s">
        <v>343</v>
      </c>
      <c r="AT535" s="192" t="s">
        <v>212</v>
      </c>
      <c r="AU535" s="192" t="s">
        <v>80</v>
      </c>
      <c r="AY535" s="21" t="s">
        <v>208</v>
      </c>
      <c r="BE535" s="193">
        <f>IF(N535="základní",J535,0)</f>
        <v>0</v>
      </c>
      <c r="BF535" s="193">
        <f>IF(N535="snížená",J535,0)</f>
        <v>0</v>
      </c>
      <c r="BG535" s="193">
        <f>IF(N535="zákl. přenesená",J535,0)</f>
        <v>0</v>
      </c>
      <c r="BH535" s="193">
        <f>IF(N535="sníž. přenesená",J535,0)</f>
        <v>0</v>
      </c>
      <c r="BI535" s="193">
        <f>IF(N535="nulová",J535,0)</f>
        <v>0</v>
      </c>
      <c r="BJ535" s="21" t="s">
        <v>76</v>
      </c>
      <c r="BK535" s="193">
        <f>ROUND(I535*H535,2)</f>
        <v>0</v>
      </c>
      <c r="BL535" s="21" t="s">
        <v>343</v>
      </c>
      <c r="BM535" s="192" t="s">
        <v>3132</v>
      </c>
    </row>
    <row r="536" spans="1:65" s="2" customFormat="1" ht="39">
      <c r="A536" s="38"/>
      <c r="B536" s="39"/>
      <c r="C536" s="40"/>
      <c r="D536" s="194" t="s">
        <v>217</v>
      </c>
      <c r="E536" s="40"/>
      <c r="F536" s="195" t="s">
        <v>3133</v>
      </c>
      <c r="G536" s="40"/>
      <c r="H536" s="40"/>
      <c r="I536" s="196"/>
      <c r="J536" s="40"/>
      <c r="K536" s="40"/>
      <c r="L536" s="43"/>
      <c r="M536" s="197"/>
      <c r="N536" s="198"/>
      <c r="O536" s="68"/>
      <c r="P536" s="68"/>
      <c r="Q536" s="68"/>
      <c r="R536" s="68"/>
      <c r="S536" s="68"/>
      <c r="T536" s="68"/>
      <c r="U536" s="69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T536" s="21" t="s">
        <v>217</v>
      </c>
      <c r="AU536" s="21" t="s">
        <v>80</v>
      </c>
    </row>
    <row r="537" spans="1:65" s="2" customFormat="1" ht="11.25">
      <c r="A537" s="38"/>
      <c r="B537" s="39"/>
      <c r="C537" s="40"/>
      <c r="D537" s="199" t="s">
        <v>219</v>
      </c>
      <c r="E537" s="40"/>
      <c r="F537" s="200" t="s">
        <v>3134</v>
      </c>
      <c r="G537" s="40"/>
      <c r="H537" s="40"/>
      <c r="I537" s="196"/>
      <c r="J537" s="40"/>
      <c r="K537" s="40"/>
      <c r="L537" s="43"/>
      <c r="M537" s="197"/>
      <c r="N537" s="198"/>
      <c r="O537" s="68"/>
      <c r="P537" s="68"/>
      <c r="Q537" s="68"/>
      <c r="R537" s="68"/>
      <c r="S537" s="68"/>
      <c r="T537" s="68"/>
      <c r="U537" s="69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T537" s="21" t="s">
        <v>219</v>
      </c>
      <c r="AU537" s="21" t="s">
        <v>80</v>
      </c>
    </row>
    <row r="538" spans="1:65" s="12" customFormat="1" ht="22.9" customHeight="1">
      <c r="B538" s="166"/>
      <c r="C538" s="167"/>
      <c r="D538" s="168" t="s">
        <v>70</v>
      </c>
      <c r="E538" s="180" t="s">
        <v>756</v>
      </c>
      <c r="F538" s="180" t="s">
        <v>106</v>
      </c>
      <c r="G538" s="167"/>
      <c r="H538" s="167"/>
      <c r="I538" s="170"/>
      <c r="J538" s="181">
        <f>BK538</f>
        <v>0</v>
      </c>
      <c r="K538" s="167"/>
      <c r="L538" s="172"/>
      <c r="M538" s="173"/>
      <c r="N538" s="174"/>
      <c r="O538" s="174"/>
      <c r="P538" s="175">
        <f>SUM(P539:P558)</f>
        <v>0</v>
      </c>
      <c r="Q538" s="174"/>
      <c r="R538" s="175">
        <f>SUM(R539:R558)</f>
        <v>2.0559999999999998E-2</v>
      </c>
      <c r="S538" s="174"/>
      <c r="T538" s="175">
        <f>SUM(T539:T558)</f>
        <v>0</v>
      </c>
      <c r="U538" s="176"/>
      <c r="AR538" s="177" t="s">
        <v>80</v>
      </c>
      <c r="AT538" s="178" t="s">
        <v>70</v>
      </c>
      <c r="AU538" s="178" t="s">
        <v>76</v>
      </c>
      <c r="AY538" s="177" t="s">
        <v>208</v>
      </c>
      <c r="BK538" s="179">
        <f>SUM(BK539:BK558)</f>
        <v>0</v>
      </c>
    </row>
    <row r="539" spans="1:65" s="2" customFormat="1" ht="24.2" customHeight="1">
      <c r="A539" s="38"/>
      <c r="B539" s="39"/>
      <c r="C539" s="182" t="s">
        <v>881</v>
      </c>
      <c r="D539" s="182" t="s">
        <v>212</v>
      </c>
      <c r="E539" s="183" t="s">
        <v>3135</v>
      </c>
      <c r="F539" s="184" t="s">
        <v>3136</v>
      </c>
      <c r="G539" s="185" t="s">
        <v>331</v>
      </c>
      <c r="H539" s="186">
        <v>20</v>
      </c>
      <c r="I539" s="187"/>
      <c r="J539" s="186">
        <f>ROUND(I539*H539,2)</f>
        <v>0</v>
      </c>
      <c r="K539" s="184" t="s">
        <v>215</v>
      </c>
      <c r="L539" s="43"/>
      <c r="M539" s="188" t="s">
        <v>18</v>
      </c>
      <c r="N539" s="189" t="s">
        <v>42</v>
      </c>
      <c r="O539" s="68"/>
      <c r="P539" s="190">
        <f>O539*H539</f>
        <v>0</v>
      </c>
      <c r="Q539" s="190">
        <v>0</v>
      </c>
      <c r="R539" s="190">
        <f>Q539*H539</f>
        <v>0</v>
      </c>
      <c r="S539" s="190">
        <v>0</v>
      </c>
      <c r="T539" s="190">
        <f>S539*H539</f>
        <v>0</v>
      </c>
      <c r="U539" s="191" t="s">
        <v>18</v>
      </c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R539" s="192" t="s">
        <v>343</v>
      </c>
      <c r="AT539" s="192" t="s">
        <v>212</v>
      </c>
      <c r="AU539" s="192" t="s">
        <v>80</v>
      </c>
      <c r="AY539" s="21" t="s">
        <v>208</v>
      </c>
      <c r="BE539" s="193">
        <f>IF(N539="základní",J539,0)</f>
        <v>0</v>
      </c>
      <c r="BF539" s="193">
        <f>IF(N539="snížená",J539,0)</f>
        <v>0</v>
      </c>
      <c r="BG539" s="193">
        <f>IF(N539="zákl. přenesená",J539,0)</f>
        <v>0</v>
      </c>
      <c r="BH539" s="193">
        <f>IF(N539="sníž. přenesená",J539,0)</f>
        <v>0</v>
      </c>
      <c r="BI539" s="193">
        <f>IF(N539="nulová",J539,0)</f>
        <v>0</v>
      </c>
      <c r="BJ539" s="21" t="s">
        <v>76</v>
      </c>
      <c r="BK539" s="193">
        <f>ROUND(I539*H539,2)</f>
        <v>0</v>
      </c>
      <c r="BL539" s="21" t="s">
        <v>343</v>
      </c>
      <c r="BM539" s="192" t="s">
        <v>3137</v>
      </c>
    </row>
    <row r="540" spans="1:65" s="2" customFormat="1" ht="29.25">
      <c r="A540" s="38"/>
      <c r="B540" s="39"/>
      <c r="C540" s="40"/>
      <c r="D540" s="194" t="s">
        <v>217</v>
      </c>
      <c r="E540" s="40"/>
      <c r="F540" s="195" t="s">
        <v>3138</v>
      </c>
      <c r="G540" s="40"/>
      <c r="H540" s="40"/>
      <c r="I540" s="196"/>
      <c r="J540" s="40"/>
      <c r="K540" s="40"/>
      <c r="L540" s="43"/>
      <c r="M540" s="197"/>
      <c r="N540" s="198"/>
      <c r="O540" s="68"/>
      <c r="P540" s="68"/>
      <c r="Q540" s="68"/>
      <c r="R540" s="68"/>
      <c r="S540" s="68"/>
      <c r="T540" s="68"/>
      <c r="U540" s="69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T540" s="21" t="s">
        <v>217</v>
      </c>
      <c r="AU540" s="21" t="s">
        <v>80</v>
      </c>
    </row>
    <row r="541" spans="1:65" s="2" customFormat="1" ht="11.25">
      <c r="A541" s="38"/>
      <c r="B541" s="39"/>
      <c r="C541" s="40"/>
      <c r="D541" s="199" t="s">
        <v>219</v>
      </c>
      <c r="E541" s="40"/>
      <c r="F541" s="200" t="s">
        <v>3139</v>
      </c>
      <c r="G541" s="40"/>
      <c r="H541" s="40"/>
      <c r="I541" s="196"/>
      <c r="J541" s="40"/>
      <c r="K541" s="40"/>
      <c r="L541" s="43"/>
      <c r="M541" s="197"/>
      <c r="N541" s="198"/>
      <c r="O541" s="68"/>
      <c r="P541" s="68"/>
      <c r="Q541" s="68"/>
      <c r="R541" s="68"/>
      <c r="S541" s="68"/>
      <c r="T541" s="68"/>
      <c r="U541" s="69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T541" s="21" t="s">
        <v>219</v>
      </c>
      <c r="AU541" s="21" t="s">
        <v>80</v>
      </c>
    </row>
    <row r="542" spans="1:65" s="13" customFormat="1" ht="11.25">
      <c r="B542" s="201"/>
      <c r="C542" s="202"/>
      <c r="D542" s="194" t="s">
        <v>221</v>
      </c>
      <c r="E542" s="203" t="s">
        <v>18</v>
      </c>
      <c r="F542" s="204" t="s">
        <v>3140</v>
      </c>
      <c r="G542" s="202"/>
      <c r="H542" s="203" t="s">
        <v>18</v>
      </c>
      <c r="I542" s="205"/>
      <c r="J542" s="202"/>
      <c r="K542" s="202"/>
      <c r="L542" s="206"/>
      <c r="M542" s="207"/>
      <c r="N542" s="208"/>
      <c r="O542" s="208"/>
      <c r="P542" s="208"/>
      <c r="Q542" s="208"/>
      <c r="R542" s="208"/>
      <c r="S542" s="208"/>
      <c r="T542" s="208"/>
      <c r="U542" s="209"/>
      <c r="AT542" s="210" t="s">
        <v>221</v>
      </c>
      <c r="AU542" s="210" t="s">
        <v>80</v>
      </c>
      <c r="AV542" s="13" t="s">
        <v>76</v>
      </c>
      <c r="AW542" s="13" t="s">
        <v>33</v>
      </c>
      <c r="AX542" s="13" t="s">
        <v>71</v>
      </c>
      <c r="AY542" s="210" t="s">
        <v>208</v>
      </c>
    </row>
    <row r="543" spans="1:65" s="14" customFormat="1" ht="11.25">
      <c r="B543" s="211"/>
      <c r="C543" s="212"/>
      <c r="D543" s="194" t="s">
        <v>221</v>
      </c>
      <c r="E543" s="213" t="s">
        <v>18</v>
      </c>
      <c r="F543" s="214" t="s">
        <v>390</v>
      </c>
      <c r="G543" s="212"/>
      <c r="H543" s="215">
        <v>20</v>
      </c>
      <c r="I543" s="216"/>
      <c r="J543" s="212"/>
      <c r="K543" s="212"/>
      <c r="L543" s="217"/>
      <c r="M543" s="218"/>
      <c r="N543" s="219"/>
      <c r="O543" s="219"/>
      <c r="P543" s="219"/>
      <c r="Q543" s="219"/>
      <c r="R543" s="219"/>
      <c r="S543" s="219"/>
      <c r="T543" s="219"/>
      <c r="U543" s="220"/>
      <c r="AT543" s="221" t="s">
        <v>221</v>
      </c>
      <c r="AU543" s="221" t="s">
        <v>80</v>
      </c>
      <c r="AV543" s="14" t="s">
        <v>80</v>
      </c>
      <c r="AW543" s="14" t="s">
        <v>33</v>
      </c>
      <c r="AX543" s="14" t="s">
        <v>76</v>
      </c>
      <c r="AY543" s="221" t="s">
        <v>208</v>
      </c>
    </row>
    <row r="544" spans="1:65" s="2" customFormat="1" ht="16.5" customHeight="1">
      <c r="A544" s="38"/>
      <c r="B544" s="39"/>
      <c r="C544" s="249" t="s">
        <v>887</v>
      </c>
      <c r="D544" s="249" t="s">
        <v>1397</v>
      </c>
      <c r="E544" s="250" t="s">
        <v>3141</v>
      </c>
      <c r="F544" s="251" t="s">
        <v>3142</v>
      </c>
      <c r="G544" s="252" t="s">
        <v>3143</v>
      </c>
      <c r="H544" s="253">
        <v>19</v>
      </c>
      <c r="I544" s="254"/>
      <c r="J544" s="253">
        <f>ROUND(I544*H544,2)</f>
        <v>0</v>
      </c>
      <c r="K544" s="251" t="s">
        <v>215</v>
      </c>
      <c r="L544" s="255"/>
      <c r="M544" s="256" t="s">
        <v>18</v>
      </c>
      <c r="N544" s="257" t="s">
        <v>42</v>
      </c>
      <c r="O544" s="68"/>
      <c r="P544" s="190">
        <f>O544*H544</f>
        <v>0</v>
      </c>
      <c r="Q544" s="190">
        <v>1E-3</v>
      </c>
      <c r="R544" s="190">
        <f>Q544*H544</f>
        <v>1.9E-2</v>
      </c>
      <c r="S544" s="190">
        <v>0</v>
      </c>
      <c r="T544" s="190">
        <f>S544*H544</f>
        <v>0</v>
      </c>
      <c r="U544" s="191" t="s">
        <v>18</v>
      </c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R544" s="192" t="s">
        <v>545</v>
      </c>
      <c r="AT544" s="192" t="s">
        <v>1397</v>
      </c>
      <c r="AU544" s="192" t="s">
        <v>80</v>
      </c>
      <c r="AY544" s="21" t="s">
        <v>208</v>
      </c>
      <c r="BE544" s="193">
        <f>IF(N544="základní",J544,0)</f>
        <v>0</v>
      </c>
      <c r="BF544" s="193">
        <f>IF(N544="snížená",J544,0)</f>
        <v>0</v>
      </c>
      <c r="BG544" s="193">
        <f>IF(N544="zákl. přenesená",J544,0)</f>
        <v>0</v>
      </c>
      <c r="BH544" s="193">
        <f>IF(N544="sníž. přenesená",J544,0)</f>
        <v>0</v>
      </c>
      <c r="BI544" s="193">
        <f>IF(N544="nulová",J544,0)</f>
        <v>0</v>
      </c>
      <c r="BJ544" s="21" t="s">
        <v>76</v>
      </c>
      <c r="BK544" s="193">
        <f>ROUND(I544*H544,2)</f>
        <v>0</v>
      </c>
      <c r="BL544" s="21" t="s">
        <v>343</v>
      </c>
      <c r="BM544" s="192" t="s">
        <v>3144</v>
      </c>
    </row>
    <row r="545" spans="1:65" s="2" customFormat="1" ht="11.25">
      <c r="A545" s="38"/>
      <c r="B545" s="39"/>
      <c r="C545" s="40"/>
      <c r="D545" s="194" t="s">
        <v>217</v>
      </c>
      <c r="E545" s="40"/>
      <c r="F545" s="195" t="s">
        <v>3142</v>
      </c>
      <c r="G545" s="40"/>
      <c r="H545" s="40"/>
      <c r="I545" s="196"/>
      <c r="J545" s="40"/>
      <c r="K545" s="40"/>
      <c r="L545" s="43"/>
      <c r="M545" s="197"/>
      <c r="N545" s="198"/>
      <c r="O545" s="68"/>
      <c r="P545" s="68"/>
      <c r="Q545" s="68"/>
      <c r="R545" s="68"/>
      <c r="S545" s="68"/>
      <c r="T545" s="68"/>
      <c r="U545" s="69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T545" s="21" t="s">
        <v>217</v>
      </c>
      <c r="AU545" s="21" t="s">
        <v>80</v>
      </c>
    </row>
    <row r="546" spans="1:65" s="14" customFormat="1" ht="11.25">
      <c r="B546" s="211"/>
      <c r="C546" s="212"/>
      <c r="D546" s="194" t="s">
        <v>221</v>
      </c>
      <c r="E546" s="213" t="s">
        <v>18</v>
      </c>
      <c r="F546" s="214" t="s">
        <v>390</v>
      </c>
      <c r="G546" s="212"/>
      <c r="H546" s="215">
        <v>20</v>
      </c>
      <c r="I546" s="216"/>
      <c r="J546" s="212"/>
      <c r="K546" s="212"/>
      <c r="L546" s="217"/>
      <c r="M546" s="218"/>
      <c r="N546" s="219"/>
      <c r="O546" s="219"/>
      <c r="P546" s="219"/>
      <c r="Q546" s="219"/>
      <c r="R546" s="219"/>
      <c r="S546" s="219"/>
      <c r="T546" s="219"/>
      <c r="U546" s="220"/>
      <c r="AT546" s="221" t="s">
        <v>221</v>
      </c>
      <c r="AU546" s="221" t="s">
        <v>80</v>
      </c>
      <c r="AV546" s="14" t="s">
        <v>80</v>
      </c>
      <c r="AW546" s="14" t="s">
        <v>33</v>
      </c>
      <c r="AX546" s="14" t="s">
        <v>76</v>
      </c>
      <c r="AY546" s="221" t="s">
        <v>208</v>
      </c>
    </row>
    <row r="547" spans="1:65" s="14" customFormat="1" ht="11.25">
      <c r="B547" s="211"/>
      <c r="C547" s="212"/>
      <c r="D547" s="194" t="s">
        <v>221</v>
      </c>
      <c r="E547" s="212"/>
      <c r="F547" s="214" t="s">
        <v>3145</v>
      </c>
      <c r="G547" s="212"/>
      <c r="H547" s="215">
        <v>19</v>
      </c>
      <c r="I547" s="216"/>
      <c r="J547" s="212"/>
      <c r="K547" s="212"/>
      <c r="L547" s="217"/>
      <c r="M547" s="218"/>
      <c r="N547" s="219"/>
      <c r="O547" s="219"/>
      <c r="P547" s="219"/>
      <c r="Q547" s="219"/>
      <c r="R547" s="219"/>
      <c r="S547" s="219"/>
      <c r="T547" s="219"/>
      <c r="U547" s="220"/>
      <c r="AT547" s="221" t="s">
        <v>221</v>
      </c>
      <c r="AU547" s="221" t="s">
        <v>80</v>
      </c>
      <c r="AV547" s="14" t="s">
        <v>80</v>
      </c>
      <c r="AW547" s="14" t="s">
        <v>4</v>
      </c>
      <c r="AX547" s="14" t="s">
        <v>76</v>
      </c>
      <c r="AY547" s="221" t="s">
        <v>208</v>
      </c>
    </row>
    <row r="548" spans="1:65" s="2" customFormat="1" ht="16.5" customHeight="1">
      <c r="A548" s="38"/>
      <c r="B548" s="39"/>
      <c r="C548" s="182" t="s">
        <v>895</v>
      </c>
      <c r="D548" s="182" t="s">
        <v>212</v>
      </c>
      <c r="E548" s="183" t="s">
        <v>3146</v>
      </c>
      <c r="F548" s="184" t="s">
        <v>3147</v>
      </c>
      <c r="G548" s="185" t="s">
        <v>402</v>
      </c>
      <c r="H548" s="186">
        <v>6</v>
      </c>
      <c r="I548" s="187"/>
      <c r="J548" s="186">
        <f>ROUND(I548*H548,2)</f>
        <v>0</v>
      </c>
      <c r="K548" s="184" t="s">
        <v>215</v>
      </c>
      <c r="L548" s="43"/>
      <c r="M548" s="188" t="s">
        <v>18</v>
      </c>
      <c r="N548" s="189" t="s">
        <v>42</v>
      </c>
      <c r="O548" s="68"/>
      <c r="P548" s="190">
        <f>O548*H548</f>
        <v>0</v>
      </c>
      <c r="Q548" s="190">
        <v>0</v>
      </c>
      <c r="R548" s="190">
        <f>Q548*H548</f>
        <v>0</v>
      </c>
      <c r="S548" s="190">
        <v>0</v>
      </c>
      <c r="T548" s="190">
        <f>S548*H548</f>
        <v>0</v>
      </c>
      <c r="U548" s="191" t="s">
        <v>18</v>
      </c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R548" s="192" t="s">
        <v>343</v>
      </c>
      <c r="AT548" s="192" t="s">
        <v>212</v>
      </c>
      <c r="AU548" s="192" t="s">
        <v>80</v>
      </c>
      <c r="AY548" s="21" t="s">
        <v>208</v>
      </c>
      <c r="BE548" s="193">
        <f>IF(N548="základní",J548,0)</f>
        <v>0</v>
      </c>
      <c r="BF548" s="193">
        <f>IF(N548="snížená",J548,0)</f>
        <v>0</v>
      </c>
      <c r="BG548" s="193">
        <f>IF(N548="zákl. přenesená",J548,0)</f>
        <v>0</v>
      </c>
      <c r="BH548" s="193">
        <f>IF(N548="sníž. přenesená",J548,0)</f>
        <v>0</v>
      </c>
      <c r="BI548" s="193">
        <f>IF(N548="nulová",J548,0)</f>
        <v>0</v>
      </c>
      <c r="BJ548" s="21" t="s">
        <v>76</v>
      </c>
      <c r="BK548" s="193">
        <f>ROUND(I548*H548,2)</f>
        <v>0</v>
      </c>
      <c r="BL548" s="21" t="s">
        <v>343</v>
      </c>
      <c r="BM548" s="192" t="s">
        <v>3148</v>
      </c>
    </row>
    <row r="549" spans="1:65" s="2" customFormat="1" ht="11.25">
      <c r="A549" s="38"/>
      <c r="B549" s="39"/>
      <c r="C549" s="40"/>
      <c r="D549" s="194" t="s">
        <v>217</v>
      </c>
      <c r="E549" s="40"/>
      <c r="F549" s="195" t="s">
        <v>3149</v>
      </c>
      <c r="G549" s="40"/>
      <c r="H549" s="40"/>
      <c r="I549" s="196"/>
      <c r="J549" s="40"/>
      <c r="K549" s="40"/>
      <c r="L549" s="43"/>
      <c r="M549" s="197"/>
      <c r="N549" s="198"/>
      <c r="O549" s="68"/>
      <c r="P549" s="68"/>
      <c r="Q549" s="68"/>
      <c r="R549" s="68"/>
      <c r="S549" s="68"/>
      <c r="T549" s="68"/>
      <c r="U549" s="69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T549" s="21" t="s">
        <v>217</v>
      </c>
      <c r="AU549" s="21" t="s">
        <v>80</v>
      </c>
    </row>
    <row r="550" spans="1:65" s="2" customFormat="1" ht="11.25">
      <c r="A550" s="38"/>
      <c r="B550" s="39"/>
      <c r="C550" s="40"/>
      <c r="D550" s="199" t="s">
        <v>219</v>
      </c>
      <c r="E550" s="40"/>
      <c r="F550" s="200" t="s">
        <v>3150</v>
      </c>
      <c r="G550" s="40"/>
      <c r="H550" s="40"/>
      <c r="I550" s="196"/>
      <c r="J550" s="40"/>
      <c r="K550" s="40"/>
      <c r="L550" s="43"/>
      <c r="M550" s="197"/>
      <c r="N550" s="198"/>
      <c r="O550" s="68"/>
      <c r="P550" s="68"/>
      <c r="Q550" s="68"/>
      <c r="R550" s="68"/>
      <c r="S550" s="68"/>
      <c r="T550" s="68"/>
      <c r="U550" s="69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T550" s="21" t="s">
        <v>219</v>
      </c>
      <c r="AU550" s="21" t="s">
        <v>80</v>
      </c>
    </row>
    <row r="551" spans="1:65" s="2" customFormat="1" ht="24.2" customHeight="1">
      <c r="A551" s="38"/>
      <c r="B551" s="39"/>
      <c r="C551" s="249" t="s">
        <v>903</v>
      </c>
      <c r="D551" s="249" t="s">
        <v>1397</v>
      </c>
      <c r="E551" s="250" t="s">
        <v>3151</v>
      </c>
      <c r="F551" s="251" t="s">
        <v>3152</v>
      </c>
      <c r="G551" s="252" t="s">
        <v>402</v>
      </c>
      <c r="H551" s="253">
        <v>6</v>
      </c>
      <c r="I551" s="254"/>
      <c r="J551" s="253">
        <f>ROUND(I551*H551,2)</f>
        <v>0</v>
      </c>
      <c r="K551" s="251" t="s">
        <v>215</v>
      </c>
      <c r="L551" s="255"/>
      <c r="M551" s="256" t="s">
        <v>18</v>
      </c>
      <c r="N551" s="257" t="s">
        <v>42</v>
      </c>
      <c r="O551" s="68"/>
      <c r="P551" s="190">
        <f>O551*H551</f>
        <v>0</v>
      </c>
      <c r="Q551" s="190">
        <v>2.5999999999999998E-4</v>
      </c>
      <c r="R551" s="190">
        <f>Q551*H551</f>
        <v>1.5599999999999998E-3</v>
      </c>
      <c r="S551" s="190">
        <v>0</v>
      </c>
      <c r="T551" s="190">
        <f>S551*H551</f>
        <v>0</v>
      </c>
      <c r="U551" s="191" t="s">
        <v>18</v>
      </c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R551" s="192" t="s">
        <v>545</v>
      </c>
      <c r="AT551" s="192" t="s">
        <v>1397</v>
      </c>
      <c r="AU551" s="192" t="s">
        <v>80</v>
      </c>
      <c r="AY551" s="21" t="s">
        <v>208</v>
      </c>
      <c r="BE551" s="193">
        <f>IF(N551="základní",J551,0)</f>
        <v>0</v>
      </c>
      <c r="BF551" s="193">
        <f>IF(N551="snížená",J551,0)</f>
        <v>0</v>
      </c>
      <c r="BG551" s="193">
        <f>IF(N551="zákl. přenesená",J551,0)</f>
        <v>0</v>
      </c>
      <c r="BH551" s="193">
        <f>IF(N551="sníž. přenesená",J551,0)</f>
        <v>0</v>
      </c>
      <c r="BI551" s="193">
        <f>IF(N551="nulová",J551,0)</f>
        <v>0</v>
      </c>
      <c r="BJ551" s="21" t="s">
        <v>76</v>
      </c>
      <c r="BK551" s="193">
        <f>ROUND(I551*H551,2)</f>
        <v>0</v>
      </c>
      <c r="BL551" s="21" t="s">
        <v>343</v>
      </c>
      <c r="BM551" s="192" t="s">
        <v>3153</v>
      </c>
    </row>
    <row r="552" spans="1:65" s="2" customFormat="1" ht="11.25">
      <c r="A552" s="38"/>
      <c r="B552" s="39"/>
      <c r="C552" s="40"/>
      <c r="D552" s="194" t="s">
        <v>217</v>
      </c>
      <c r="E552" s="40"/>
      <c r="F552" s="195" t="s">
        <v>3152</v>
      </c>
      <c r="G552" s="40"/>
      <c r="H552" s="40"/>
      <c r="I552" s="196"/>
      <c r="J552" s="40"/>
      <c r="K552" s="40"/>
      <c r="L552" s="43"/>
      <c r="M552" s="197"/>
      <c r="N552" s="198"/>
      <c r="O552" s="68"/>
      <c r="P552" s="68"/>
      <c r="Q552" s="68"/>
      <c r="R552" s="68"/>
      <c r="S552" s="68"/>
      <c r="T552" s="68"/>
      <c r="U552" s="69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T552" s="21" t="s">
        <v>217</v>
      </c>
      <c r="AU552" s="21" t="s">
        <v>80</v>
      </c>
    </row>
    <row r="553" spans="1:65" s="2" customFormat="1" ht="16.5" customHeight="1">
      <c r="A553" s="38"/>
      <c r="B553" s="39"/>
      <c r="C553" s="182" t="s">
        <v>909</v>
      </c>
      <c r="D553" s="182" t="s">
        <v>212</v>
      </c>
      <c r="E553" s="183" t="s">
        <v>3154</v>
      </c>
      <c r="F553" s="184" t="s">
        <v>3155</v>
      </c>
      <c r="G553" s="185" t="s">
        <v>402</v>
      </c>
      <c r="H553" s="186">
        <v>1</v>
      </c>
      <c r="I553" s="187"/>
      <c r="J553" s="186">
        <f>ROUND(I553*H553,2)</f>
        <v>0</v>
      </c>
      <c r="K553" s="184" t="s">
        <v>215</v>
      </c>
      <c r="L553" s="43"/>
      <c r="M553" s="188" t="s">
        <v>18</v>
      </c>
      <c r="N553" s="189" t="s">
        <v>42</v>
      </c>
      <c r="O553" s="68"/>
      <c r="P553" s="190">
        <f>O553*H553</f>
        <v>0</v>
      </c>
      <c r="Q553" s="190">
        <v>0</v>
      </c>
      <c r="R553" s="190">
        <f>Q553*H553</f>
        <v>0</v>
      </c>
      <c r="S553" s="190">
        <v>0</v>
      </c>
      <c r="T553" s="190">
        <f>S553*H553</f>
        <v>0</v>
      </c>
      <c r="U553" s="191" t="s">
        <v>18</v>
      </c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R553" s="192" t="s">
        <v>343</v>
      </c>
      <c r="AT553" s="192" t="s">
        <v>212</v>
      </c>
      <c r="AU553" s="192" t="s">
        <v>80</v>
      </c>
      <c r="AY553" s="21" t="s">
        <v>208</v>
      </c>
      <c r="BE553" s="193">
        <f>IF(N553="základní",J553,0)</f>
        <v>0</v>
      </c>
      <c r="BF553" s="193">
        <f>IF(N553="snížená",J553,0)</f>
        <v>0</v>
      </c>
      <c r="BG553" s="193">
        <f>IF(N553="zákl. přenesená",J553,0)</f>
        <v>0</v>
      </c>
      <c r="BH553" s="193">
        <f>IF(N553="sníž. přenesená",J553,0)</f>
        <v>0</v>
      </c>
      <c r="BI553" s="193">
        <f>IF(N553="nulová",J553,0)</f>
        <v>0</v>
      </c>
      <c r="BJ553" s="21" t="s">
        <v>76</v>
      </c>
      <c r="BK553" s="193">
        <f>ROUND(I553*H553,2)</f>
        <v>0</v>
      </c>
      <c r="BL553" s="21" t="s">
        <v>343</v>
      </c>
      <c r="BM553" s="192" t="s">
        <v>3156</v>
      </c>
    </row>
    <row r="554" spans="1:65" s="2" customFormat="1" ht="11.25">
      <c r="A554" s="38"/>
      <c r="B554" s="39"/>
      <c r="C554" s="40"/>
      <c r="D554" s="194" t="s">
        <v>217</v>
      </c>
      <c r="E554" s="40"/>
      <c r="F554" s="195" t="s">
        <v>3157</v>
      </c>
      <c r="G554" s="40"/>
      <c r="H554" s="40"/>
      <c r="I554" s="196"/>
      <c r="J554" s="40"/>
      <c r="K554" s="40"/>
      <c r="L554" s="43"/>
      <c r="M554" s="197"/>
      <c r="N554" s="198"/>
      <c r="O554" s="68"/>
      <c r="P554" s="68"/>
      <c r="Q554" s="68"/>
      <c r="R554" s="68"/>
      <c r="S554" s="68"/>
      <c r="T554" s="68"/>
      <c r="U554" s="69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T554" s="21" t="s">
        <v>217</v>
      </c>
      <c r="AU554" s="21" t="s">
        <v>80</v>
      </c>
    </row>
    <row r="555" spans="1:65" s="2" customFormat="1" ht="11.25">
      <c r="A555" s="38"/>
      <c r="B555" s="39"/>
      <c r="C555" s="40"/>
      <c r="D555" s="199" t="s">
        <v>219</v>
      </c>
      <c r="E555" s="40"/>
      <c r="F555" s="200" t="s">
        <v>3158</v>
      </c>
      <c r="G555" s="40"/>
      <c r="H555" s="40"/>
      <c r="I555" s="196"/>
      <c r="J555" s="40"/>
      <c r="K555" s="40"/>
      <c r="L555" s="43"/>
      <c r="M555" s="197"/>
      <c r="N555" s="198"/>
      <c r="O555" s="68"/>
      <c r="P555" s="68"/>
      <c r="Q555" s="68"/>
      <c r="R555" s="68"/>
      <c r="S555" s="68"/>
      <c r="T555" s="68"/>
      <c r="U555" s="69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T555" s="21" t="s">
        <v>219</v>
      </c>
      <c r="AU555" s="21" t="s">
        <v>80</v>
      </c>
    </row>
    <row r="556" spans="1:65" s="2" customFormat="1" ht="24.2" customHeight="1">
      <c r="A556" s="38"/>
      <c r="B556" s="39"/>
      <c r="C556" s="182" t="s">
        <v>917</v>
      </c>
      <c r="D556" s="182" t="s">
        <v>212</v>
      </c>
      <c r="E556" s="183" t="s">
        <v>3159</v>
      </c>
      <c r="F556" s="184" t="s">
        <v>3160</v>
      </c>
      <c r="G556" s="185" t="s">
        <v>752</v>
      </c>
      <c r="H556" s="187"/>
      <c r="I556" s="187"/>
      <c r="J556" s="186">
        <f>ROUND(I556*H556,2)</f>
        <v>0</v>
      </c>
      <c r="K556" s="184" t="s">
        <v>215</v>
      </c>
      <c r="L556" s="43"/>
      <c r="M556" s="188" t="s">
        <v>18</v>
      </c>
      <c r="N556" s="189" t="s">
        <v>42</v>
      </c>
      <c r="O556" s="68"/>
      <c r="P556" s="190">
        <f>O556*H556</f>
        <v>0</v>
      </c>
      <c r="Q556" s="190">
        <v>0</v>
      </c>
      <c r="R556" s="190">
        <f>Q556*H556</f>
        <v>0</v>
      </c>
      <c r="S556" s="190">
        <v>0</v>
      </c>
      <c r="T556" s="190">
        <f>S556*H556</f>
        <v>0</v>
      </c>
      <c r="U556" s="191" t="s">
        <v>18</v>
      </c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R556" s="192" t="s">
        <v>343</v>
      </c>
      <c r="AT556" s="192" t="s">
        <v>212</v>
      </c>
      <c r="AU556" s="192" t="s">
        <v>80</v>
      </c>
      <c r="AY556" s="21" t="s">
        <v>208</v>
      </c>
      <c r="BE556" s="193">
        <f>IF(N556="základní",J556,0)</f>
        <v>0</v>
      </c>
      <c r="BF556" s="193">
        <f>IF(N556="snížená",J556,0)</f>
        <v>0</v>
      </c>
      <c r="BG556" s="193">
        <f>IF(N556="zákl. přenesená",J556,0)</f>
        <v>0</v>
      </c>
      <c r="BH556" s="193">
        <f>IF(N556="sníž. přenesená",J556,0)</f>
        <v>0</v>
      </c>
      <c r="BI556" s="193">
        <f>IF(N556="nulová",J556,0)</f>
        <v>0</v>
      </c>
      <c r="BJ556" s="21" t="s">
        <v>76</v>
      </c>
      <c r="BK556" s="193">
        <f>ROUND(I556*H556,2)</f>
        <v>0</v>
      </c>
      <c r="BL556" s="21" t="s">
        <v>343</v>
      </c>
      <c r="BM556" s="192" t="s">
        <v>3161</v>
      </c>
    </row>
    <row r="557" spans="1:65" s="2" customFormat="1" ht="29.25">
      <c r="A557" s="38"/>
      <c r="B557" s="39"/>
      <c r="C557" s="40"/>
      <c r="D557" s="194" t="s">
        <v>217</v>
      </c>
      <c r="E557" s="40"/>
      <c r="F557" s="195" t="s">
        <v>3162</v>
      </c>
      <c r="G557" s="40"/>
      <c r="H557" s="40"/>
      <c r="I557" s="196"/>
      <c r="J557" s="40"/>
      <c r="K557" s="40"/>
      <c r="L557" s="43"/>
      <c r="M557" s="197"/>
      <c r="N557" s="198"/>
      <c r="O557" s="68"/>
      <c r="P557" s="68"/>
      <c r="Q557" s="68"/>
      <c r="R557" s="68"/>
      <c r="S557" s="68"/>
      <c r="T557" s="68"/>
      <c r="U557" s="69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T557" s="21" t="s">
        <v>217</v>
      </c>
      <c r="AU557" s="21" t="s">
        <v>80</v>
      </c>
    </row>
    <row r="558" spans="1:65" s="2" customFormat="1" ht="11.25">
      <c r="A558" s="38"/>
      <c r="B558" s="39"/>
      <c r="C558" s="40"/>
      <c r="D558" s="199" t="s">
        <v>219</v>
      </c>
      <c r="E558" s="40"/>
      <c r="F558" s="200" t="s">
        <v>3163</v>
      </c>
      <c r="G558" s="40"/>
      <c r="H558" s="40"/>
      <c r="I558" s="196"/>
      <c r="J558" s="40"/>
      <c r="K558" s="40"/>
      <c r="L558" s="43"/>
      <c r="M558" s="197"/>
      <c r="N558" s="198"/>
      <c r="O558" s="68"/>
      <c r="P558" s="68"/>
      <c r="Q558" s="68"/>
      <c r="R558" s="68"/>
      <c r="S558" s="68"/>
      <c r="T558" s="68"/>
      <c r="U558" s="69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T558" s="21" t="s">
        <v>219</v>
      </c>
      <c r="AU558" s="21" t="s">
        <v>80</v>
      </c>
    </row>
    <row r="559" spans="1:65" s="12" customFormat="1" ht="22.9" customHeight="1">
      <c r="B559" s="166"/>
      <c r="C559" s="167"/>
      <c r="D559" s="168" t="s">
        <v>70</v>
      </c>
      <c r="E559" s="180" t="s">
        <v>821</v>
      </c>
      <c r="F559" s="180" t="s">
        <v>822</v>
      </c>
      <c r="G559" s="167"/>
      <c r="H559" s="167"/>
      <c r="I559" s="170"/>
      <c r="J559" s="181">
        <f>BK559</f>
        <v>0</v>
      </c>
      <c r="K559" s="167"/>
      <c r="L559" s="172"/>
      <c r="M559" s="173"/>
      <c r="N559" s="174"/>
      <c r="O559" s="174"/>
      <c r="P559" s="175">
        <f>SUM(P560:P585)</f>
        <v>0</v>
      </c>
      <c r="Q559" s="174"/>
      <c r="R559" s="175">
        <f>SUM(R560:R585)</f>
        <v>1.32871E-2</v>
      </c>
      <c r="S559" s="174"/>
      <c r="T559" s="175">
        <f>SUM(T560:T585)</f>
        <v>1.1820000000000001E-2</v>
      </c>
      <c r="U559" s="176"/>
      <c r="AR559" s="177" t="s">
        <v>80</v>
      </c>
      <c r="AT559" s="178" t="s">
        <v>70</v>
      </c>
      <c r="AU559" s="178" t="s">
        <v>76</v>
      </c>
      <c r="AY559" s="177" t="s">
        <v>208</v>
      </c>
      <c r="BK559" s="179">
        <f>SUM(BK560:BK585)</f>
        <v>0</v>
      </c>
    </row>
    <row r="560" spans="1:65" s="2" customFormat="1" ht="24.2" customHeight="1">
      <c r="A560" s="38"/>
      <c r="B560" s="39"/>
      <c r="C560" s="182" t="s">
        <v>927</v>
      </c>
      <c r="D560" s="182" t="s">
        <v>212</v>
      </c>
      <c r="E560" s="183" t="s">
        <v>3164</v>
      </c>
      <c r="F560" s="184" t="s">
        <v>3165</v>
      </c>
      <c r="G560" s="185" t="s">
        <v>402</v>
      </c>
      <c r="H560" s="186">
        <v>7</v>
      </c>
      <c r="I560" s="187"/>
      <c r="J560" s="186">
        <f>ROUND(I560*H560,2)</f>
        <v>0</v>
      </c>
      <c r="K560" s="184" t="s">
        <v>215</v>
      </c>
      <c r="L560" s="43"/>
      <c r="M560" s="188" t="s">
        <v>18</v>
      </c>
      <c r="N560" s="189" t="s">
        <v>42</v>
      </c>
      <c r="O560" s="68"/>
      <c r="P560" s="190">
        <f>O560*H560</f>
        <v>0</v>
      </c>
      <c r="Q560" s="190">
        <v>0</v>
      </c>
      <c r="R560" s="190">
        <f>Q560*H560</f>
        <v>0</v>
      </c>
      <c r="S560" s="190">
        <v>0</v>
      </c>
      <c r="T560" s="190">
        <f>S560*H560</f>
        <v>0</v>
      </c>
      <c r="U560" s="191" t="s">
        <v>18</v>
      </c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R560" s="192" t="s">
        <v>343</v>
      </c>
      <c r="AT560" s="192" t="s">
        <v>212</v>
      </c>
      <c r="AU560" s="192" t="s">
        <v>80</v>
      </c>
      <c r="AY560" s="21" t="s">
        <v>208</v>
      </c>
      <c r="BE560" s="193">
        <f>IF(N560="základní",J560,0)</f>
        <v>0</v>
      </c>
      <c r="BF560" s="193">
        <f>IF(N560="snížená",J560,0)</f>
        <v>0</v>
      </c>
      <c r="BG560" s="193">
        <f>IF(N560="zákl. přenesená",J560,0)</f>
        <v>0</v>
      </c>
      <c r="BH560" s="193">
        <f>IF(N560="sníž. přenesená",J560,0)</f>
        <v>0</v>
      </c>
      <c r="BI560" s="193">
        <f>IF(N560="nulová",J560,0)</f>
        <v>0</v>
      </c>
      <c r="BJ560" s="21" t="s">
        <v>76</v>
      </c>
      <c r="BK560" s="193">
        <f>ROUND(I560*H560,2)</f>
        <v>0</v>
      </c>
      <c r="BL560" s="21" t="s">
        <v>343</v>
      </c>
      <c r="BM560" s="192" t="s">
        <v>3166</v>
      </c>
    </row>
    <row r="561" spans="1:65" s="2" customFormat="1" ht="11.25">
      <c r="A561" s="38"/>
      <c r="B561" s="39"/>
      <c r="C561" s="40"/>
      <c r="D561" s="194" t="s">
        <v>217</v>
      </c>
      <c r="E561" s="40"/>
      <c r="F561" s="195" t="s">
        <v>3167</v>
      </c>
      <c r="G561" s="40"/>
      <c r="H561" s="40"/>
      <c r="I561" s="196"/>
      <c r="J561" s="40"/>
      <c r="K561" s="40"/>
      <c r="L561" s="43"/>
      <c r="M561" s="197"/>
      <c r="N561" s="198"/>
      <c r="O561" s="68"/>
      <c r="P561" s="68"/>
      <c r="Q561" s="68"/>
      <c r="R561" s="68"/>
      <c r="S561" s="68"/>
      <c r="T561" s="68"/>
      <c r="U561" s="69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T561" s="21" t="s">
        <v>217</v>
      </c>
      <c r="AU561" s="21" t="s">
        <v>80</v>
      </c>
    </row>
    <row r="562" spans="1:65" s="2" customFormat="1" ht="11.25">
      <c r="A562" s="38"/>
      <c r="B562" s="39"/>
      <c r="C562" s="40"/>
      <c r="D562" s="199" t="s">
        <v>219</v>
      </c>
      <c r="E562" s="40"/>
      <c r="F562" s="200" t="s">
        <v>3168</v>
      </c>
      <c r="G562" s="40"/>
      <c r="H562" s="40"/>
      <c r="I562" s="196"/>
      <c r="J562" s="40"/>
      <c r="K562" s="40"/>
      <c r="L562" s="43"/>
      <c r="M562" s="197"/>
      <c r="N562" s="198"/>
      <c r="O562" s="68"/>
      <c r="P562" s="68"/>
      <c r="Q562" s="68"/>
      <c r="R562" s="68"/>
      <c r="S562" s="68"/>
      <c r="T562" s="68"/>
      <c r="U562" s="69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T562" s="21" t="s">
        <v>219</v>
      </c>
      <c r="AU562" s="21" t="s">
        <v>80</v>
      </c>
    </row>
    <row r="563" spans="1:65" s="13" customFormat="1" ht="11.25">
      <c r="B563" s="201"/>
      <c r="C563" s="202"/>
      <c r="D563" s="194" t="s">
        <v>221</v>
      </c>
      <c r="E563" s="203" t="s">
        <v>18</v>
      </c>
      <c r="F563" s="204" t="s">
        <v>2920</v>
      </c>
      <c r="G563" s="202"/>
      <c r="H563" s="203" t="s">
        <v>18</v>
      </c>
      <c r="I563" s="205"/>
      <c r="J563" s="202"/>
      <c r="K563" s="202"/>
      <c r="L563" s="206"/>
      <c r="M563" s="207"/>
      <c r="N563" s="208"/>
      <c r="O563" s="208"/>
      <c r="P563" s="208"/>
      <c r="Q563" s="208"/>
      <c r="R563" s="208"/>
      <c r="S563" s="208"/>
      <c r="T563" s="208"/>
      <c r="U563" s="209"/>
      <c r="AT563" s="210" t="s">
        <v>221</v>
      </c>
      <c r="AU563" s="210" t="s">
        <v>80</v>
      </c>
      <c r="AV563" s="13" t="s">
        <v>76</v>
      </c>
      <c r="AW563" s="13" t="s">
        <v>33</v>
      </c>
      <c r="AX563" s="13" t="s">
        <v>71</v>
      </c>
      <c r="AY563" s="210" t="s">
        <v>208</v>
      </c>
    </row>
    <row r="564" spans="1:65" s="14" customFormat="1" ht="11.25">
      <c r="B564" s="211"/>
      <c r="C564" s="212"/>
      <c r="D564" s="194" t="s">
        <v>221</v>
      </c>
      <c r="E564" s="213" t="s">
        <v>18</v>
      </c>
      <c r="F564" s="214" t="s">
        <v>103</v>
      </c>
      <c r="G564" s="212"/>
      <c r="H564" s="215">
        <v>6</v>
      </c>
      <c r="I564" s="216"/>
      <c r="J564" s="212"/>
      <c r="K564" s="212"/>
      <c r="L564" s="217"/>
      <c r="M564" s="218"/>
      <c r="N564" s="219"/>
      <c r="O564" s="219"/>
      <c r="P564" s="219"/>
      <c r="Q564" s="219"/>
      <c r="R564" s="219"/>
      <c r="S564" s="219"/>
      <c r="T564" s="219"/>
      <c r="U564" s="220"/>
      <c r="AT564" s="221" t="s">
        <v>221</v>
      </c>
      <c r="AU564" s="221" t="s">
        <v>80</v>
      </c>
      <c r="AV564" s="14" t="s">
        <v>80</v>
      </c>
      <c r="AW564" s="14" t="s">
        <v>33</v>
      </c>
      <c r="AX564" s="14" t="s">
        <v>71</v>
      </c>
      <c r="AY564" s="221" t="s">
        <v>208</v>
      </c>
    </row>
    <row r="565" spans="1:65" s="13" customFormat="1" ht="11.25">
      <c r="B565" s="201"/>
      <c r="C565" s="202"/>
      <c r="D565" s="194" t="s">
        <v>221</v>
      </c>
      <c r="E565" s="203" t="s">
        <v>18</v>
      </c>
      <c r="F565" s="204" t="s">
        <v>3169</v>
      </c>
      <c r="G565" s="202"/>
      <c r="H565" s="203" t="s">
        <v>18</v>
      </c>
      <c r="I565" s="205"/>
      <c r="J565" s="202"/>
      <c r="K565" s="202"/>
      <c r="L565" s="206"/>
      <c r="M565" s="207"/>
      <c r="N565" s="208"/>
      <c r="O565" s="208"/>
      <c r="P565" s="208"/>
      <c r="Q565" s="208"/>
      <c r="R565" s="208"/>
      <c r="S565" s="208"/>
      <c r="T565" s="208"/>
      <c r="U565" s="209"/>
      <c r="AT565" s="210" t="s">
        <v>221</v>
      </c>
      <c r="AU565" s="210" t="s">
        <v>80</v>
      </c>
      <c r="AV565" s="13" t="s">
        <v>76</v>
      </c>
      <c r="AW565" s="13" t="s">
        <v>33</v>
      </c>
      <c r="AX565" s="13" t="s">
        <v>71</v>
      </c>
      <c r="AY565" s="210" t="s">
        <v>208</v>
      </c>
    </row>
    <row r="566" spans="1:65" s="14" customFormat="1" ht="11.25">
      <c r="B566" s="211"/>
      <c r="C566" s="212"/>
      <c r="D566" s="194" t="s">
        <v>221</v>
      </c>
      <c r="E566" s="213" t="s">
        <v>18</v>
      </c>
      <c r="F566" s="214" t="s">
        <v>76</v>
      </c>
      <c r="G566" s="212"/>
      <c r="H566" s="215">
        <v>1</v>
      </c>
      <c r="I566" s="216"/>
      <c r="J566" s="212"/>
      <c r="K566" s="212"/>
      <c r="L566" s="217"/>
      <c r="M566" s="218"/>
      <c r="N566" s="219"/>
      <c r="O566" s="219"/>
      <c r="P566" s="219"/>
      <c r="Q566" s="219"/>
      <c r="R566" s="219"/>
      <c r="S566" s="219"/>
      <c r="T566" s="219"/>
      <c r="U566" s="220"/>
      <c r="AT566" s="221" t="s">
        <v>221</v>
      </c>
      <c r="AU566" s="221" t="s">
        <v>80</v>
      </c>
      <c r="AV566" s="14" t="s">
        <v>80</v>
      </c>
      <c r="AW566" s="14" t="s">
        <v>33</v>
      </c>
      <c r="AX566" s="14" t="s">
        <v>71</v>
      </c>
      <c r="AY566" s="221" t="s">
        <v>208</v>
      </c>
    </row>
    <row r="567" spans="1:65" s="16" customFormat="1" ht="11.25">
      <c r="B567" s="233"/>
      <c r="C567" s="234"/>
      <c r="D567" s="194" t="s">
        <v>221</v>
      </c>
      <c r="E567" s="235" t="s">
        <v>18</v>
      </c>
      <c r="F567" s="236" t="s">
        <v>247</v>
      </c>
      <c r="G567" s="234"/>
      <c r="H567" s="237">
        <v>7</v>
      </c>
      <c r="I567" s="238"/>
      <c r="J567" s="234"/>
      <c r="K567" s="234"/>
      <c r="L567" s="239"/>
      <c r="M567" s="240"/>
      <c r="N567" s="241"/>
      <c r="O567" s="241"/>
      <c r="P567" s="241"/>
      <c r="Q567" s="241"/>
      <c r="R567" s="241"/>
      <c r="S567" s="241"/>
      <c r="T567" s="241"/>
      <c r="U567" s="242"/>
      <c r="AT567" s="243" t="s">
        <v>221</v>
      </c>
      <c r="AU567" s="243" t="s">
        <v>80</v>
      </c>
      <c r="AV567" s="16" t="s">
        <v>89</v>
      </c>
      <c r="AW567" s="16" t="s">
        <v>33</v>
      </c>
      <c r="AX567" s="16" t="s">
        <v>76</v>
      </c>
      <c r="AY567" s="243" t="s">
        <v>208</v>
      </c>
    </row>
    <row r="568" spans="1:65" s="2" customFormat="1" ht="16.5" customHeight="1">
      <c r="A568" s="38"/>
      <c r="B568" s="39"/>
      <c r="C568" s="182" t="s">
        <v>1640</v>
      </c>
      <c r="D568" s="182" t="s">
        <v>212</v>
      </c>
      <c r="E568" s="183" t="s">
        <v>3170</v>
      </c>
      <c r="F568" s="184" t="s">
        <v>3171</v>
      </c>
      <c r="G568" s="185" t="s">
        <v>331</v>
      </c>
      <c r="H568" s="186">
        <v>3</v>
      </c>
      <c r="I568" s="187"/>
      <c r="J568" s="186">
        <f>ROUND(I568*H568,2)</f>
        <v>0</v>
      </c>
      <c r="K568" s="184" t="s">
        <v>215</v>
      </c>
      <c r="L568" s="43"/>
      <c r="M568" s="188" t="s">
        <v>18</v>
      </c>
      <c r="N568" s="189" t="s">
        <v>42</v>
      </c>
      <c r="O568" s="68"/>
      <c r="P568" s="190">
        <f>O568*H568</f>
        <v>0</v>
      </c>
      <c r="Q568" s="190">
        <v>0</v>
      </c>
      <c r="R568" s="190">
        <f>Q568*H568</f>
        <v>0</v>
      </c>
      <c r="S568" s="190">
        <v>3.9399999999999999E-3</v>
      </c>
      <c r="T568" s="190">
        <f>S568*H568</f>
        <v>1.1820000000000001E-2</v>
      </c>
      <c r="U568" s="191" t="s">
        <v>18</v>
      </c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R568" s="192" t="s">
        <v>343</v>
      </c>
      <c r="AT568" s="192" t="s">
        <v>212</v>
      </c>
      <c r="AU568" s="192" t="s">
        <v>80</v>
      </c>
      <c r="AY568" s="21" t="s">
        <v>208</v>
      </c>
      <c r="BE568" s="193">
        <f>IF(N568="základní",J568,0)</f>
        <v>0</v>
      </c>
      <c r="BF568" s="193">
        <f>IF(N568="snížená",J568,0)</f>
        <v>0</v>
      </c>
      <c r="BG568" s="193">
        <f>IF(N568="zákl. přenesená",J568,0)</f>
        <v>0</v>
      </c>
      <c r="BH568" s="193">
        <f>IF(N568="sníž. přenesená",J568,0)</f>
        <v>0</v>
      </c>
      <c r="BI568" s="193">
        <f>IF(N568="nulová",J568,0)</f>
        <v>0</v>
      </c>
      <c r="BJ568" s="21" t="s">
        <v>76</v>
      </c>
      <c r="BK568" s="193">
        <f>ROUND(I568*H568,2)</f>
        <v>0</v>
      </c>
      <c r="BL568" s="21" t="s">
        <v>343</v>
      </c>
      <c r="BM568" s="192" t="s">
        <v>3172</v>
      </c>
    </row>
    <row r="569" spans="1:65" s="2" customFormat="1" ht="11.25">
      <c r="A569" s="38"/>
      <c r="B569" s="39"/>
      <c r="C569" s="40"/>
      <c r="D569" s="194" t="s">
        <v>217</v>
      </c>
      <c r="E569" s="40"/>
      <c r="F569" s="195" t="s">
        <v>3173</v>
      </c>
      <c r="G569" s="40"/>
      <c r="H569" s="40"/>
      <c r="I569" s="196"/>
      <c r="J569" s="40"/>
      <c r="K569" s="40"/>
      <c r="L569" s="43"/>
      <c r="M569" s="197"/>
      <c r="N569" s="198"/>
      <c r="O569" s="68"/>
      <c r="P569" s="68"/>
      <c r="Q569" s="68"/>
      <c r="R569" s="68"/>
      <c r="S569" s="68"/>
      <c r="T569" s="68"/>
      <c r="U569" s="69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T569" s="21" t="s">
        <v>217</v>
      </c>
      <c r="AU569" s="21" t="s">
        <v>80</v>
      </c>
    </row>
    <row r="570" spans="1:65" s="2" customFormat="1" ht="11.25">
      <c r="A570" s="38"/>
      <c r="B570" s="39"/>
      <c r="C570" s="40"/>
      <c r="D570" s="199" t="s">
        <v>219</v>
      </c>
      <c r="E570" s="40"/>
      <c r="F570" s="200" t="s">
        <v>3174</v>
      </c>
      <c r="G570" s="40"/>
      <c r="H570" s="40"/>
      <c r="I570" s="196"/>
      <c r="J570" s="40"/>
      <c r="K570" s="40"/>
      <c r="L570" s="43"/>
      <c r="M570" s="197"/>
      <c r="N570" s="198"/>
      <c r="O570" s="68"/>
      <c r="P570" s="68"/>
      <c r="Q570" s="68"/>
      <c r="R570" s="68"/>
      <c r="S570" s="68"/>
      <c r="T570" s="68"/>
      <c r="U570" s="69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T570" s="21" t="s">
        <v>219</v>
      </c>
      <c r="AU570" s="21" t="s">
        <v>80</v>
      </c>
    </row>
    <row r="571" spans="1:65" s="14" customFormat="1" ht="11.25">
      <c r="B571" s="211"/>
      <c r="C571" s="212"/>
      <c r="D571" s="194" t="s">
        <v>221</v>
      </c>
      <c r="E571" s="213" t="s">
        <v>18</v>
      </c>
      <c r="F571" s="214" t="s">
        <v>3175</v>
      </c>
      <c r="G571" s="212"/>
      <c r="H571" s="215">
        <v>3</v>
      </c>
      <c r="I571" s="216"/>
      <c r="J571" s="212"/>
      <c r="K571" s="212"/>
      <c r="L571" s="217"/>
      <c r="M571" s="218"/>
      <c r="N571" s="219"/>
      <c r="O571" s="219"/>
      <c r="P571" s="219"/>
      <c r="Q571" s="219"/>
      <c r="R571" s="219"/>
      <c r="S571" s="219"/>
      <c r="T571" s="219"/>
      <c r="U571" s="220"/>
      <c r="AT571" s="221" t="s">
        <v>221</v>
      </c>
      <c r="AU571" s="221" t="s">
        <v>80</v>
      </c>
      <c r="AV571" s="14" t="s">
        <v>80</v>
      </c>
      <c r="AW571" s="14" t="s">
        <v>33</v>
      </c>
      <c r="AX571" s="14" t="s">
        <v>76</v>
      </c>
      <c r="AY571" s="221" t="s">
        <v>208</v>
      </c>
    </row>
    <row r="572" spans="1:65" s="2" customFormat="1" ht="24.2" customHeight="1">
      <c r="A572" s="38"/>
      <c r="B572" s="39"/>
      <c r="C572" s="182" t="s">
        <v>1646</v>
      </c>
      <c r="D572" s="182" t="s">
        <v>212</v>
      </c>
      <c r="E572" s="183" t="s">
        <v>3176</v>
      </c>
      <c r="F572" s="184" t="s">
        <v>3177</v>
      </c>
      <c r="G572" s="185" t="s">
        <v>331</v>
      </c>
      <c r="H572" s="186">
        <v>4.5999999999999996</v>
      </c>
      <c r="I572" s="187"/>
      <c r="J572" s="186">
        <f>ROUND(I572*H572,2)</f>
        <v>0</v>
      </c>
      <c r="K572" s="184" t="s">
        <v>215</v>
      </c>
      <c r="L572" s="43"/>
      <c r="M572" s="188" t="s">
        <v>18</v>
      </c>
      <c r="N572" s="189" t="s">
        <v>42</v>
      </c>
      <c r="O572" s="68"/>
      <c r="P572" s="190">
        <f>O572*H572</f>
        <v>0</v>
      </c>
      <c r="Q572" s="190">
        <v>2.8885E-3</v>
      </c>
      <c r="R572" s="190">
        <f>Q572*H572</f>
        <v>1.32871E-2</v>
      </c>
      <c r="S572" s="190">
        <v>0</v>
      </c>
      <c r="T572" s="190">
        <f>S572*H572</f>
        <v>0</v>
      </c>
      <c r="U572" s="191" t="s">
        <v>18</v>
      </c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R572" s="192" t="s">
        <v>343</v>
      </c>
      <c r="AT572" s="192" t="s">
        <v>212</v>
      </c>
      <c r="AU572" s="192" t="s">
        <v>80</v>
      </c>
      <c r="AY572" s="21" t="s">
        <v>208</v>
      </c>
      <c r="BE572" s="193">
        <f>IF(N572="základní",J572,0)</f>
        <v>0</v>
      </c>
      <c r="BF572" s="193">
        <f>IF(N572="snížená",J572,0)</f>
        <v>0</v>
      </c>
      <c r="BG572" s="193">
        <f>IF(N572="zákl. přenesená",J572,0)</f>
        <v>0</v>
      </c>
      <c r="BH572" s="193">
        <f>IF(N572="sníž. přenesená",J572,0)</f>
        <v>0</v>
      </c>
      <c r="BI572" s="193">
        <f>IF(N572="nulová",J572,0)</f>
        <v>0</v>
      </c>
      <c r="BJ572" s="21" t="s">
        <v>76</v>
      </c>
      <c r="BK572" s="193">
        <f>ROUND(I572*H572,2)</f>
        <v>0</v>
      </c>
      <c r="BL572" s="21" t="s">
        <v>343</v>
      </c>
      <c r="BM572" s="192" t="s">
        <v>3178</v>
      </c>
    </row>
    <row r="573" spans="1:65" s="2" customFormat="1" ht="19.5">
      <c r="A573" s="38"/>
      <c r="B573" s="39"/>
      <c r="C573" s="40"/>
      <c r="D573" s="194" t="s">
        <v>217</v>
      </c>
      <c r="E573" s="40"/>
      <c r="F573" s="195" t="s">
        <v>3179</v>
      </c>
      <c r="G573" s="40"/>
      <c r="H573" s="40"/>
      <c r="I573" s="196"/>
      <c r="J573" s="40"/>
      <c r="K573" s="40"/>
      <c r="L573" s="43"/>
      <c r="M573" s="197"/>
      <c r="N573" s="198"/>
      <c r="O573" s="68"/>
      <c r="P573" s="68"/>
      <c r="Q573" s="68"/>
      <c r="R573" s="68"/>
      <c r="S573" s="68"/>
      <c r="T573" s="68"/>
      <c r="U573" s="69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T573" s="21" t="s">
        <v>217</v>
      </c>
      <c r="AU573" s="21" t="s">
        <v>80</v>
      </c>
    </row>
    <row r="574" spans="1:65" s="2" customFormat="1" ht="11.25">
      <c r="A574" s="38"/>
      <c r="B574" s="39"/>
      <c r="C574" s="40"/>
      <c r="D574" s="199" t="s">
        <v>219</v>
      </c>
      <c r="E574" s="40"/>
      <c r="F574" s="200" t="s">
        <v>3180</v>
      </c>
      <c r="G574" s="40"/>
      <c r="H574" s="40"/>
      <c r="I574" s="196"/>
      <c r="J574" s="40"/>
      <c r="K574" s="40"/>
      <c r="L574" s="43"/>
      <c r="M574" s="197"/>
      <c r="N574" s="198"/>
      <c r="O574" s="68"/>
      <c r="P574" s="68"/>
      <c r="Q574" s="68"/>
      <c r="R574" s="68"/>
      <c r="S574" s="68"/>
      <c r="T574" s="68"/>
      <c r="U574" s="69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T574" s="21" t="s">
        <v>219</v>
      </c>
      <c r="AU574" s="21" t="s">
        <v>80</v>
      </c>
    </row>
    <row r="575" spans="1:65" s="13" customFormat="1" ht="11.25">
      <c r="B575" s="201"/>
      <c r="C575" s="202"/>
      <c r="D575" s="194" t="s">
        <v>221</v>
      </c>
      <c r="E575" s="203" t="s">
        <v>18</v>
      </c>
      <c r="F575" s="204" t="s">
        <v>3181</v>
      </c>
      <c r="G575" s="202"/>
      <c r="H575" s="203" t="s">
        <v>18</v>
      </c>
      <c r="I575" s="205"/>
      <c r="J575" s="202"/>
      <c r="K575" s="202"/>
      <c r="L575" s="206"/>
      <c r="M575" s="207"/>
      <c r="N575" s="208"/>
      <c r="O575" s="208"/>
      <c r="P575" s="208"/>
      <c r="Q575" s="208"/>
      <c r="R575" s="208"/>
      <c r="S575" s="208"/>
      <c r="T575" s="208"/>
      <c r="U575" s="209"/>
      <c r="AT575" s="210" t="s">
        <v>221</v>
      </c>
      <c r="AU575" s="210" t="s">
        <v>80</v>
      </c>
      <c r="AV575" s="13" t="s">
        <v>76</v>
      </c>
      <c r="AW575" s="13" t="s">
        <v>33</v>
      </c>
      <c r="AX575" s="13" t="s">
        <v>71</v>
      </c>
      <c r="AY575" s="210" t="s">
        <v>208</v>
      </c>
    </row>
    <row r="576" spans="1:65" s="14" customFormat="1" ht="11.25">
      <c r="B576" s="211"/>
      <c r="C576" s="212"/>
      <c r="D576" s="194" t="s">
        <v>221</v>
      </c>
      <c r="E576" s="213" t="s">
        <v>18</v>
      </c>
      <c r="F576" s="214" t="s">
        <v>3175</v>
      </c>
      <c r="G576" s="212"/>
      <c r="H576" s="215">
        <v>3</v>
      </c>
      <c r="I576" s="216"/>
      <c r="J576" s="212"/>
      <c r="K576" s="212"/>
      <c r="L576" s="217"/>
      <c r="M576" s="218"/>
      <c r="N576" s="219"/>
      <c r="O576" s="219"/>
      <c r="P576" s="219"/>
      <c r="Q576" s="219"/>
      <c r="R576" s="219"/>
      <c r="S576" s="219"/>
      <c r="T576" s="219"/>
      <c r="U576" s="220"/>
      <c r="AT576" s="221" t="s">
        <v>221</v>
      </c>
      <c r="AU576" s="221" t="s">
        <v>80</v>
      </c>
      <c r="AV576" s="14" t="s">
        <v>80</v>
      </c>
      <c r="AW576" s="14" t="s">
        <v>33</v>
      </c>
      <c r="AX576" s="14" t="s">
        <v>71</v>
      </c>
      <c r="AY576" s="221" t="s">
        <v>208</v>
      </c>
    </row>
    <row r="577" spans="1:65" s="13" customFormat="1" ht="11.25">
      <c r="B577" s="201"/>
      <c r="C577" s="202"/>
      <c r="D577" s="194" t="s">
        <v>221</v>
      </c>
      <c r="E577" s="203" t="s">
        <v>18</v>
      </c>
      <c r="F577" s="204" t="s">
        <v>3169</v>
      </c>
      <c r="G577" s="202"/>
      <c r="H577" s="203" t="s">
        <v>18</v>
      </c>
      <c r="I577" s="205"/>
      <c r="J577" s="202"/>
      <c r="K577" s="202"/>
      <c r="L577" s="206"/>
      <c r="M577" s="207"/>
      <c r="N577" s="208"/>
      <c r="O577" s="208"/>
      <c r="P577" s="208"/>
      <c r="Q577" s="208"/>
      <c r="R577" s="208"/>
      <c r="S577" s="208"/>
      <c r="T577" s="208"/>
      <c r="U577" s="209"/>
      <c r="AT577" s="210" t="s">
        <v>221</v>
      </c>
      <c r="AU577" s="210" t="s">
        <v>80</v>
      </c>
      <c r="AV577" s="13" t="s">
        <v>76</v>
      </c>
      <c r="AW577" s="13" t="s">
        <v>33</v>
      </c>
      <c r="AX577" s="13" t="s">
        <v>71</v>
      </c>
      <c r="AY577" s="210" t="s">
        <v>208</v>
      </c>
    </row>
    <row r="578" spans="1:65" s="14" customFormat="1" ht="11.25">
      <c r="B578" s="211"/>
      <c r="C578" s="212"/>
      <c r="D578" s="194" t="s">
        <v>221</v>
      </c>
      <c r="E578" s="213" t="s">
        <v>18</v>
      </c>
      <c r="F578" s="214" t="s">
        <v>3182</v>
      </c>
      <c r="G578" s="212"/>
      <c r="H578" s="215">
        <v>1.6</v>
      </c>
      <c r="I578" s="216"/>
      <c r="J578" s="212"/>
      <c r="K578" s="212"/>
      <c r="L578" s="217"/>
      <c r="M578" s="218"/>
      <c r="N578" s="219"/>
      <c r="O578" s="219"/>
      <c r="P578" s="219"/>
      <c r="Q578" s="219"/>
      <c r="R578" s="219"/>
      <c r="S578" s="219"/>
      <c r="T578" s="219"/>
      <c r="U578" s="220"/>
      <c r="AT578" s="221" t="s">
        <v>221</v>
      </c>
      <c r="AU578" s="221" t="s">
        <v>80</v>
      </c>
      <c r="AV578" s="14" t="s">
        <v>80</v>
      </c>
      <c r="AW578" s="14" t="s">
        <v>33</v>
      </c>
      <c r="AX578" s="14" t="s">
        <v>71</v>
      </c>
      <c r="AY578" s="221" t="s">
        <v>208</v>
      </c>
    </row>
    <row r="579" spans="1:65" s="16" customFormat="1" ht="11.25">
      <c r="B579" s="233"/>
      <c r="C579" s="234"/>
      <c r="D579" s="194" t="s">
        <v>221</v>
      </c>
      <c r="E579" s="235" t="s">
        <v>18</v>
      </c>
      <c r="F579" s="236" t="s">
        <v>247</v>
      </c>
      <c r="G579" s="234"/>
      <c r="H579" s="237">
        <v>4.5999999999999996</v>
      </c>
      <c r="I579" s="238"/>
      <c r="J579" s="234"/>
      <c r="K579" s="234"/>
      <c r="L579" s="239"/>
      <c r="M579" s="240"/>
      <c r="N579" s="241"/>
      <c r="O579" s="241"/>
      <c r="P579" s="241"/>
      <c r="Q579" s="241"/>
      <c r="R579" s="241"/>
      <c r="S579" s="241"/>
      <c r="T579" s="241"/>
      <c r="U579" s="242"/>
      <c r="AT579" s="243" t="s">
        <v>221</v>
      </c>
      <c r="AU579" s="243" t="s">
        <v>80</v>
      </c>
      <c r="AV579" s="16" t="s">
        <v>89</v>
      </c>
      <c r="AW579" s="16" t="s">
        <v>33</v>
      </c>
      <c r="AX579" s="16" t="s">
        <v>76</v>
      </c>
      <c r="AY579" s="243" t="s">
        <v>208</v>
      </c>
    </row>
    <row r="580" spans="1:65" s="2" customFormat="1" ht="24.2" customHeight="1">
      <c r="A580" s="38"/>
      <c r="B580" s="39"/>
      <c r="C580" s="182" t="s">
        <v>1653</v>
      </c>
      <c r="D580" s="182" t="s">
        <v>212</v>
      </c>
      <c r="E580" s="183" t="s">
        <v>3183</v>
      </c>
      <c r="F580" s="184" t="s">
        <v>3184</v>
      </c>
      <c r="G580" s="185" t="s">
        <v>752</v>
      </c>
      <c r="H580" s="187"/>
      <c r="I580" s="187"/>
      <c r="J580" s="186">
        <f>ROUND(I580*H580,2)</f>
        <v>0</v>
      </c>
      <c r="K580" s="184" t="s">
        <v>215</v>
      </c>
      <c r="L580" s="43"/>
      <c r="M580" s="188" t="s">
        <v>18</v>
      </c>
      <c r="N580" s="189" t="s">
        <v>42</v>
      </c>
      <c r="O580" s="68"/>
      <c r="P580" s="190">
        <f>O580*H580</f>
        <v>0</v>
      </c>
      <c r="Q580" s="190">
        <v>0</v>
      </c>
      <c r="R580" s="190">
        <f>Q580*H580</f>
        <v>0</v>
      </c>
      <c r="S580" s="190">
        <v>0</v>
      </c>
      <c r="T580" s="190">
        <f>S580*H580</f>
        <v>0</v>
      </c>
      <c r="U580" s="191" t="s">
        <v>18</v>
      </c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R580" s="192" t="s">
        <v>343</v>
      </c>
      <c r="AT580" s="192" t="s">
        <v>212</v>
      </c>
      <c r="AU580" s="192" t="s">
        <v>80</v>
      </c>
      <c r="AY580" s="21" t="s">
        <v>208</v>
      </c>
      <c r="BE580" s="193">
        <f>IF(N580="základní",J580,0)</f>
        <v>0</v>
      </c>
      <c r="BF580" s="193">
        <f>IF(N580="snížená",J580,0)</f>
        <v>0</v>
      </c>
      <c r="BG580" s="193">
        <f>IF(N580="zákl. přenesená",J580,0)</f>
        <v>0</v>
      </c>
      <c r="BH580" s="193">
        <f>IF(N580="sníž. přenesená",J580,0)</f>
        <v>0</v>
      </c>
      <c r="BI580" s="193">
        <f>IF(N580="nulová",J580,0)</f>
        <v>0</v>
      </c>
      <c r="BJ580" s="21" t="s">
        <v>76</v>
      </c>
      <c r="BK580" s="193">
        <f>ROUND(I580*H580,2)</f>
        <v>0</v>
      </c>
      <c r="BL580" s="21" t="s">
        <v>343</v>
      </c>
      <c r="BM580" s="192" t="s">
        <v>3185</v>
      </c>
    </row>
    <row r="581" spans="1:65" s="2" customFormat="1" ht="29.25">
      <c r="A581" s="38"/>
      <c r="B581" s="39"/>
      <c r="C581" s="40"/>
      <c r="D581" s="194" t="s">
        <v>217</v>
      </c>
      <c r="E581" s="40"/>
      <c r="F581" s="195" t="s">
        <v>3186</v>
      </c>
      <c r="G581" s="40"/>
      <c r="H581" s="40"/>
      <c r="I581" s="196"/>
      <c r="J581" s="40"/>
      <c r="K581" s="40"/>
      <c r="L581" s="43"/>
      <c r="M581" s="197"/>
      <c r="N581" s="198"/>
      <c r="O581" s="68"/>
      <c r="P581" s="68"/>
      <c r="Q581" s="68"/>
      <c r="R581" s="68"/>
      <c r="S581" s="68"/>
      <c r="T581" s="68"/>
      <c r="U581" s="69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T581" s="21" t="s">
        <v>217</v>
      </c>
      <c r="AU581" s="21" t="s">
        <v>80</v>
      </c>
    </row>
    <row r="582" spans="1:65" s="2" customFormat="1" ht="11.25">
      <c r="A582" s="38"/>
      <c r="B582" s="39"/>
      <c r="C582" s="40"/>
      <c r="D582" s="199" t="s">
        <v>219</v>
      </c>
      <c r="E582" s="40"/>
      <c r="F582" s="200" t="s">
        <v>3187</v>
      </c>
      <c r="G582" s="40"/>
      <c r="H582" s="40"/>
      <c r="I582" s="196"/>
      <c r="J582" s="40"/>
      <c r="K582" s="40"/>
      <c r="L582" s="43"/>
      <c r="M582" s="197"/>
      <c r="N582" s="198"/>
      <c r="O582" s="68"/>
      <c r="P582" s="68"/>
      <c r="Q582" s="68"/>
      <c r="R582" s="68"/>
      <c r="S582" s="68"/>
      <c r="T582" s="68"/>
      <c r="U582" s="69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T582" s="21" t="s">
        <v>219</v>
      </c>
      <c r="AU582" s="21" t="s">
        <v>80</v>
      </c>
    </row>
    <row r="583" spans="1:65" s="2" customFormat="1" ht="33" customHeight="1">
      <c r="A583" s="38"/>
      <c r="B583" s="39"/>
      <c r="C583" s="182" t="s">
        <v>1660</v>
      </c>
      <c r="D583" s="182" t="s">
        <v>212</v>
      </c>
      <c r="E583" s="183" t="s">
        <v>3188</v>
      </c>
      <c r="F583" s="184" t="s">
        <v>3189</v>
      </c>
      <c r="G583" s="185" t="s">
        <v>752</v>
      </c>
      <c r="H583" s="187"/>
      <c r="I583" s="187"/>
      <c r="J583" s="186">
        <f>ROUND(I583*H583,2)</f>
        <v>0</v>
      </c>
      <c r="K583" s="184" t="s">
        <v>215</v>
      </c>
      <c r="L583" s="43"/>
      <c r="M583" s="188" t="s">
        <v>18</v>
      </c>
      <c r="N583" s="189" t="s">
        <v>42</v>
      </c>
      <c r="O583" s="68"/>
      <c r="P583" s="190">
        <f>O583*H583</f>
        <v>0</v>
      </c>
      <c r="Q583" s="190">
        <v>0</v>
      </c>
      <c r="R583" s="190">
        <f>Q583*H583</f>
        <v>0</v>
      </c>
      <c r="S583" s="190">
        <v>0</v>
      </c>
      <c r="T583" s="190">
        <f>S583*H583</f>
        <v>0</v>
      </c>
      <c r="U583" s="191" t="s">
        <v>18</v>
      </c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R583" s="192" t="s">
        <v>343</v>
      </c>
      <c r="AT583" s="192" t="s">
        <v>212</v>
      </c>
      <c r="AU583" s="192" t="s">
        <v>80</v>
      </c>
      <c r="AY583" s="21" t="s">
        <v>208</v>
      </c>
      <c r="BE583" s="193">
        <f>IF(N583="základní",J583,0)</f>
        <v>0</v>
      </c>
      <c r="BF583" s="193">
        <f>IF(N583="snížená",J583,0)</f>
        <v>0</v>
      </c>
      <c r="BG583" s="193">
        <f>IF(N583="zákl. přenesená",J583,0)</f>
        <v>0</v>
      </c>
      <c r="BH583" s="193">
        <f>IF(N583="sníž. přenesená",J583,0)</f>
        <v>0</v>
      </c>
      <c r="BI583" s="193">
        <f>IF(N583="nulová",J583,0)</f>
        <v>0</v>
      </c>
      <c r="BJ583" s="21" t="s">
        <v>76</v>
      </c>
      <c r="BK583" s="193">
        <f>ROUND(I583*H583,2)</f>
        <v>0</v>
      </c>
      <c r="BL583" s="21" t="s">
        <v>343</v>
      </c>
      <c r="BM583" s="192" t="s">
        <v>3190</v>
      </c>
    </row>
    <row r="584" spans="1:65" s="2" customFormat="1" ht="39">
      <c r="A584" s="38"/>
      <c r="B584" s="39"/>
      <c r="C584" s="40"/>
      <c r="D584" s="194" t="s">
        <v>217</v>
      </c>
      <c r="E584" s="40"/>
      <c r="F584" s="195" t="s">
        <v>3191</v>
      </c>
      <c r="G584" s="40"/>
      <c r="H584" s="40"/>
      <c r="I584" s="196"/>
      <c r="J584" s="40"/>
      <c r="K584" s="40"/>
      <c r="L584" s="43"/>
      <c r="M584" s="197"/>
      <c r="N584" s="198"/>
      <c r="O584" s="68"/>
      <c r="P584" s="68"/>
      <c r="Q584" s="68"/>
      <c r="R584" s="68"/>
      <c r="S584" s="68"/>
      <c r="T584" s="68"/>
      <c r="U584" s="69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T584" s="21" t="s">
        <v>217</v>
      </c>
      <c r="AU584" s="21" t="s">
        <v>80</v>
      </c>
    </row>
    <row r="585" spans="1:65" s="2" customFormat="1" ht="11.25">
      <c r="A585" s="38"/>
      <c r="B585" s="39"/>
      <c r="C585" s="40"/>
      <c r="D585" s="199" t="s">
        <v>219</v>
      </c>
      <c r="E585" s="40"/>
      <c r="F585" s="200" t="s">
        <v>3192</v>
      </c>
      <c r="G585" s="40"/>
      <c r="H585" s="40"/>
      <c r="I585" s="196"/>
      <c r="J585" s="40"/>
      <c r="K585" s="40"/>
      <c r="L585" s="43"/>
      <c r="M585" s="197"/>
      <c r="N585" s="198"/>
      <c r="O585" s="68"/>
      <c r="P585" s="68"/>
      <c r="Q585" s="68"/>
      <c r="R585" s="68"/>
      <c r="S585" s="68"/>
      <c r="T585" s="68"/>
      <c r="U585" s="69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T585" s="21" t="s">
        <v>219</v>
      </c>
      <c r="AU585" s="21" t="s">
        <v>80</v>
      </c>
    </row>
    <row r="586" spans="1:65" s="12" customFormat="1" ht="22.9" customHeight="1">
      <c r="B586" s="166"/>
      <c r="C586" s="167"/>
      <c r="D586" s="168" t="s">
        <v>70</v>
      </c>
      <c r="E586" s="180" t="s">
        <v>893</v>
      </c>
      <c r="F586" s="180" t="s">
        <v>894</v>
      </c>
      <c r="G586" s="167"/>
      <c r="H586" s="167"/>
      <c r="I586" s="170"/>
      <c r="J586" s="181">
        <f>BK586</f>
        <v>0</v>
      </c>
      <c r="K586" s="167"/>
      <c r="L586" s="172"/>
      <c r="M586" s="173"/>
      <c r="N586" s="174"/>
      <c r="O586" s="174"/>
      <c r="P586" s="175">
        <f>SUM(P587:P598)</f>
        <v>0</v>
      </c>
      <c r="Q586" s="174"/>
      <c r="R586" s="175">
        <f>SUM(R587:R598)</f>
        <v>1.15E-2</v>
      </c>
      <c r="S586" s="174"/>
      <c r="T586" s="175">
        <f>SUM(T587:T598)</f>
        <v>0</v>
      </c>
      <c r="U586" s="176"/>
      <c r="AR586" s="177" t="s">
        <v>80</v>
      </c>
      <c r="AT586" s="178" t="s">
        <v>70</v>
      </c>
      <c r="AU586" s="178" t="s">
        <v>76</v>
      </c>
      <c r="AY586" s="177" t="s">
        <v>208</v>
      </c>
      <c r="BK586" s="179">
        <f>SUM(BK587:BK598)</f>
        <v>0</v>
      </c>
    </row>
    <row r="587" spans="1:65" s="2" customFormat="1" ht="24.2" customHeight="1">
      <c r="A587" s="38"/>
      <c r="B587" s="39"/>
      <c r="C587" s="182" t="s">
        <v>1662</v>
      </c>
      <c r="D587" s="182" t="s">
        <v>212</v>
      </c>
      <c r="E587" s="183" t="s">
        <v>3193</v>
      </c>
      <c r="F587" s="184" t="s">
        <v>3194</v>
      </c>
      <c r="G587" s="185" t="s">
        <v>402</v>
      </c>
      <c r="H587" s="186">
        <v>1</v>
      </c>
      <c r="I587" s="187"/>
      <c r="J587" s="186">
        <f>ROUND(I587*H587,2)</f>
        <v>0</v>
      </c>
      <c r="K587" s="184" t="s">
        <v>215</v>
      </c>
      <c r="L587" s="43"/>
      <c r="M587" s="188" t="s">
        <v>18</v>
      </c>
      <c r="N587" s="189" t="s">
        <v>42</v>
      </c>
      <c r="O587" s="68"/>
      <c r="P587" s="190">
        <f>O587*H587</f>
        <v>0</v>
      </c>
      <c r="Q587" s="190">
        <v>0</v>
      </c>
      <c r="R587" s="190">
        <f>Q587*H587</f>
        <v>0</v>
      </c>
      <c r="S587" s="190">
        <v>0</v>
      </c>
      <c r="T587" s="190">
        <f>S587*H587</f>
        <v>0</v>
      </c>
      <c r="U587" s="191" t="s">
        <v>18</v>
      </c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R587" s="192" t="s">
        <v>343</v>
      </c>
      <c r="AT587" s="192" t="s">
        <v>212</v>
      </c>
      <c r="AU587" s="192" t="s">
        <v>80</v>
      </c>
      <c r="AY587" s="21" t="s">
        <v>208</v>
      </c>
      <c r="BE587" s="193">
        <f>IF(N587="základní",J587,0)</f>
        <v>0</v>
      </c>
      <c r="BF587" s="193">
        <f>IF(N587="snížená",J587,0)</f>
        <v>0</v>
      </c>
      <c r="BG587" s="193">
        <f>IF(N587="zákl. přenesená",J587,0)</f>
        <v>0</v>
      </c>
      <c r="BH587" s="193">
        <f>IF(N587="sníž. přenesená",J587,0)</f>
        <v>0</v>
      </c>
      <c r="BI587" s="193">
        <f>IF(N587="nulová",J587,0)</f>
        <v>0</v>
      </c>
      <c r="BJ587" s="21" t="s">
        <v>76</v>
      </c>
      <c r="BK587" s="193">
        <f>ROUND(I587*H587,2)</f>
        <v>0</v>
      </c>
      <c r="BL587" s="21" t="s">
        <v>343</v>
      </c>
      <c r="BM587" s="192" t="s">
        <v>3195</v>
      </c>
    </row>
    <row r="588" spans="1:65" s="2" customFormat="1" ht="19.5">
      <c r="A588" s="38"/>
      <c r="B588" s="39"/>
      <c r="C588" s="40"/>
      <c r="D588" s="194" t="s">
        <v>217</v>
      </c>
      <c r="E588" s="40"/>
      <c r="F588" s="195" t="s">
        <v>3196</v>
      </c>
      <c r="G588" s="40"/>
      <c r="H588" s="40"/>
      <c r="I588" s="196"/>
      <c r="J588" s="40"/>
      <c r="K588" s="40"/>
      <c r="L588" s="43"/>
      <c r="M588" s="197"/>
      <c r="N588" s="198"/>
      <c r="O588" s="68"/>
      <c r="P588" s="68"/>
      <c r="Q588" s="68"/>
      <c r="R588" s="68"/>
      <c r="S588" s="68"/>
      <c r="T588" s="68"/>
      <c r="U588" s="69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T588" s="21" t="s">
        <v>217</v>
      </c>
      <c r="AU588" s="21" t="s">
        <v>80</v>
      </c>
    </row>
    <row r="589" spans="1:65" s="2" customFormat="1" ht="11.25">
      <c r="A589" s="38"/>
      <c r="B589" s="39"/>
      <c r="C589" s="40"/>
      <c r="D589" s="199" t="s">
        <v>219</v>
      </c>
      <c r="E589" s="40"/>
      <c r="F589" s="200" t="s">
        <v>3197</v>
      </c>
      <c r="G589" s="40"/>
      <c r="H589" s="40"/>
      <c r="I589" s="196"/>
      <c r="J589" s="40"/>
      <c r="K589" s="40"/>
      <c r="L589" s="43"/>
      <c r="M589" s="197"/>
      <c r="N589" s="198"/>
      <c r="O589" s="68"/>
      <c r="P589" s="68"/>
      <c r="Q589" s="68"/>
      <c r="R589" s="68"/>
      <c r="S589" s="68"/>
      <c r="T589" s="68"/>
      <c r="U589" s="69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T589" s="21" t="s">
        <v>219</v>
      </c>
      <c r="AU589" s="21" t="s">
        <v>80</v>
      </c>
    </row>
    <row r="590" spans="1:65" s="2" customFormat="1" ht="24.2" customHeight="1">
      <c r="A590" s="38"/>
      <c r="B590" s="39"/>
      <c r="C590" s="249" t="s">
        <v>1669</v>
      </c>
      <c r="D590" s="249" t="s">
        <v>1397</v>
      </c>
      <c r="E590" s="250" t="s">
        <v>3198</v>
      </c>
      <c r="F590" s="251" t="s">
        <v>3199</v>
      </c>
      <c r="G590" s="252" t="s">
        <v>402</v>
      </c>
      <c r="H590" s="253">
        <v>1</v>
      </c>
      <c r="I590" s="254"/>
      <c r="J590" s="253">
        <f>ROUND(I590*H590,2)</f>
        <v>0</v>
      </c>
      <c r="K590" s="251" t="s">
        <v>18</v>
      </c>
      <c r="L590" s="255"/>
      <c r="M590" s="256" t="s">
        <v>18</v>
      </c>
      <c r="N590" s="257" t="s">
        <v>42</v>
      </c>
      <c r="O590" s="68"/>
      <c r="P590" s="190">
        <f>O590*H590</f>
        <v>0</v>
      </c>
      <c r="Q590" s="190">
        <v>1.15E-2</v>
      </c>
      <c r="R590" s="190">
        <f>Q590*H590</f>
        <v>1.15E-2</v>
      </c>
      <c r="S590" s="190">
        <v>0</v>
      </c>
      <c r="T590" s="190">
        <f>S590*H590</f>
        <v>0</v>
      </c>
      <c r="U590" s="191" t="s">
        <v>18</v>
      </c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R590" s="192" t="s">
        <v>545</v>
      </c>
      <c r="AT590" s="192" t="s">
        <v>1397</v>
      </c>
      <c r="AU590" s="192" t="s">
        <v>80</v>
      </c>
      <c r="AY590" s="21" t="s">
        <v>208</v>
      </c>
      <c r="BE590" s="193">
        <f>IF(N590="základní",J590,0)</f>
        <v>0</v>
      </c>
      <c r="BF590" s="193">
        <f>IF(N590="snížená",J590,0)</f>
        <v>0</v>
      </c>
      <c r="BG590" s="193">
        <f>IF(N590="zákl. přenesená",J590,0)</f>
        <v>0</v>
      </c>
      <c r="BH590" s="193">
        <f>IF(N590="sníž. přenesená",J590,0)</f>
        <v>0</v>
      </c>
      <c r="BI590" s="193">
        <f>IF(N590="nulová",J590,0)</f>
        <v>0</v>
      </c>
      <c r="BJ590" s="21" t="s">
        <v>76</v>
      </c>
      <c r="BK590" s="193">
        <f>ROUND(I590*H590,2)</f>
        <v>0</v>
      </c>
      <c r="BL590" s="21" t="s">
        <v>343</v>
      </c>
      <c r="BM590" s="192" t="s">
        <v>3200</v>
      </c>
    </row>
    <row r="591" spans="1:65" s="2" customFormat="1" ht="19.5">
      <c r="A591" s="38"/>
      <c r="B591" s="39"/>
      <c r="C591" s="40"/>
      <c r="D591" s="194" t="s">
        <v>217</v>
      </c>
      <c r="E591" s="40"/>
      <c r="F591" s="195" t="s">
        <v>3199</v>
      </c>
      <c r="G591" s="40"/>
      <c r="H591" s="40"/>
      <c r="I591" s="196"/>
      <c r="J591" s="40"/>
      <c r="K591" s="40"/>
      <c r="L591" s="43"/>
      <c r="M591" s="197"/>
      <c r="N591" s="198"/>
      <c r="O591" s="68"/>
      <c r="P591" s="68"/>
      <c r="Q591" s="68"/>
      <c r="R591" s="68"/>
      <c r="S591" s="68"/>
      <c r="T591" s="68"/>
      <c r="U591" s="69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T591" s="21" t="s">
        <v>217</v>
      </c>
      <c r="AU591" s="21" t="s">
        <v>80</v>
      </c>
    </row>
    <row r="592" spans="1:65" s="2" customFormat="1" ht="19.5">
      <c r="A592" s="38"/>
      <c r="B592" s="39"/>
      <c r="C592" s="40"/>
      <c r="D592" s="194" t="s">
        <v>703</v>
      </c>
      <c r="E592" s="40"/>
      <c r="F592" s="244" t="s">
        <v>3201</v>
      </c>
      <c r="G592" s="40"/>
      <c r="H592" s="40"/>
      <c r="I592" s="196"/>
      <c r="J592" s="40"/>
      <c r="K592" s="40"/>
      <c r="L592" s="43"/>
      <c r="M592" s="197"/>
      <c r="N592" s="198"/>
      <c r="O592" s="68"/>
      <c r="P592" s="68"/>
      <c r="Q592" s="68"/>
      <c r="R592" s="68"/>
      <c r="S592" s="68"/>
      <c r="T592" s="68"/>
      <c r="U592" s="69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T592" s="21" t="s">
        <v>703</v>
      </c>
      <c r="AU592" s="21" t="s">
        <v>80</v>
      </c>
    </row>
    <row r="593" spans="1:65" s="2" customFormat="1" ht="24.2" customHeight="1">
      <c r="A593" s="38"/>
      <c r="B593" s="39"/>
      <c r="C593" s="182" t="s">
        <v>1675</v>
      </c>
      <c r="D593" s="182" t="s">
        <v>212</v>
      </c>
      <c r="E593" s="183" t="s">
        <v>3202</v>
      </c>
      <c r="F593" s="184" t="s">
        <v>3203</v>
      </c>
      <c r="G593" s="185" t="s">
        <v>752</v>
      </c>
      <c r="H593" s="187"/>
      <c r="I593" s="187"/>
      <c r="J593" s="186">
        <f>ROUND(I593*H593,2)</f>
        <v>0</v>
      </c>
      <c r="K593" s="184" t="s">
        <v>215</v>
      </c>
      <c r="L593" s="43"/>
      <c r="M593" s="188" t="s">
        <v>18</v>
      </c>
      <c r="N593" s="189" t="s">
        <v>42</v>
      </c>
      <c r="O593" s="68"/>
      <c r="P593" s="190">
        <f>O593*H593</f>
        <v>0</v>
      </c>
      <c r="Q593" s="190">
        <v>0</v>
      </c>
      <c r="R593" s="190">
        <f>Q593*H593</f>
        <v>0</v>
      </c>
      <c r="S593" s="190">
        <v>0</v>
      </c>
      <c r="T593" s="190">
        <f>S593*H593</f>
        <v>0</v>
      </c>
      <c r="U593" s="191" t="s">
        <v>18</v>
      </c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R593" s="192" t="s">
        <v>343</v>
      </c>
      <c r="AT593" s="192" t="s">
        <v>212</v>
      </c>
      <c r="AU593" s="192" t="s">
        <v>80</v>
      </c>
      <c r="AY593" s="21" t="s">
        <v>208</v>
      </c>
      <c r="BE593" s="193">
        <f>IF(N593="základní",J593,0)</f>
        <v>0</v>
      </c>
      <c r="BF593" s="193">
        <f>IF(N593="snížená",J593,0)</f>
        <v>0</v>
      </c>
      <c r="BG593" s="193">
        <f>IF(N593="zákl. přenesená",J593,0)</f>
        <v>0</v>
      </c>
      <c r="BH593" s="193">
        <f>IF(N593="sníž. přenesená",J593,0)</f>
        <v>0</v>
      </c>
      <c r="BI593" s="193">
        <f>IF(N593="nulová",J593,0)</f>
        <v>0</v>
      </c>
      <c r="BJ593" s="21" t="s">
        <v>76</v>
      </c>
      <c r="BK593" s="193">
        <f>ROUND(I593*H593,2)</f>
        <v>0</v>
      </c>
      <c r="BL593" s="21" t="s">
        <v>343</v>
      </c>
      <c r="BM593" s="192" t="s">
        <v>3204</v>
      </c>
    </row>
    <row r="594" spans="1:65" s="2" customFormat="1" ht="29.25">
      <c r="A594" s="38"/>
      <c r="B594" s="39"/>
      <c r="C594" s="40"/>
      <c r="D594" s="194" t="s">
        <v>217</v>
      </c>
      <c r="E594" s="40"/>
      <c r="F594" s="195" t="s">
        <v>3205</v>
      </c>
      <c r="G594" s="40"/>
      <c r="H594" s="40"/>
      <c r="I594" s="196"/>
      <c r="J594" s="40"/>
      <c r="K594" s="40"/>
      <c r="L594" s="43"/>
      <c r="M594" s="197"/>
      <c r="N594" s="198"/>
      <c r="O594" s="68"/>
      <c r="P594" s="68"/>
      <c r="Q594" s="68"/>
      <c r="R594" s="68"/>
      <c r="S594" s="68"/>
      <c r="T594" s="68"/>
      <c r="U594" s="69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T594" s="21" t="s">
        <v>217</v>
      </c>
      <c r="AU594" s="21" t="s">
        <v>80</v>
      </c>
    </row>
    <row r="595" spans="1:65" s="2" customFormat="1" ht="11.25">
      <c r="A595" s="38"/>
      <c r="B595" s="39"/>
      <c r="C595" s="40"/>
      <c r="D595" s="199" t="s">
        <v>219</v>
      </c>
      <c r="E595" s="40"/>
      <c r="F595" s="200" t="s">
        <v>3206</v>
      </c>
      <c r="G595" s="40"/>
      <c r="H595" s="40"/>
      <c r="I595" s="196"/>
      <c r="J595" s="40"/>
      <c r="K595" s="40"/>
      <c r="L595" s="43"/>
      <c r="M595" s="197"/>
      <c r="N595" s="198"/>
      <c r="O595" s="68"/>
      <c r="P595" s="68"/>
      <c r="Q595" s="68"/>
      <c r="R595" s="68"/>
      <c r="S595" s="68"/>
      <c r="T595" s="68"/>
      <c r="U595" s="69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T595" s="21" t="s">
        <v>219</v>
      </c>
      <c r="AU595" s="21" t="s">
        <v>80</v>
      </c>
    </row>
    <row r="596" spans="1:65" s="2" customFormat="1" ht="33" customHeight="1">
      <c r="A596" s="38"/>
      <c r="B596" s="39"/>
      <c r="C596" s="182" t="s">
        <v>1680</v>
      </c>
      <c r="D596" s="182" t="s">
        <v>212</v>
      </c>
      <c r="E596" s="183" t="s">
        <v>3207</v>
      </c>
      <c r="F596" s="184" t="s">
        <v>3208</v>
      </c>
      <c r="G596" s="185" t="s">
        <v>752</v>
      </c>
      <c r="H596" s="187"/>
      <c r="I596" s="187"/>
      <c r="J596" s="186">
        <f>ROUND(I596*H596,2)</f>
        <v>0</v>
      </c>
      <c r="K596" s="184" t="s">
        <v>215</v>
      </c>
      <c r="L596" s="43"/>
      <c r="M596" s="188" t="s">
        <v>18</v>
      </c>
      <c r="N596" s="189" t="s">
        <v>42</v>
      </c>
      <c r="O596" s="68"/>
      <c r="P596" s="190">
        <f>O596*H596</f>
        <v>0</v>
      </c>
      <c r="Q596" s="190">
        <v>0</v>
      </c>
      <c r="R596" s="190">
        <f>Q596*H596</f>
        <v>0</v>
      </c>
      <c r="S596" s="190">
        <v>0</v>
      </c>
      <c r="T596" s="190">
        <f>S596*H596</f>
        <v>0</v>
      </c>
      <c r="U596" s="191" t="s">
        <v>18</v>
      </c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R596" s="192" t="s">
        <v>343</v>
      </c>
      <c r="AT596" s="192" t="s">
        <v>212</v>
      </c>
      <c r="AU596" s="192" t="s">
        <v>80</v>
      </c>
      <c r="AY596" s="21" t="s">
        <v>208</v>
      </c>
      <c r="BE596" s="193">
        <f>IF(N596="základní",J596,0)</f>
        <v>0</v>
      </c>
      <c r="BF596" s="193">
        <f>IF(N596="snížená",J596,0)</f>
        <v>0</v>
      </c>
      <c r="BG596" s="193">
        <f>IF(N596="zákl. přenesená",J596,0)</f>
        <v>0</v>
      </c>
      <c r="BH596" s="193">
        <f>IF(N596="sníž. přenesená",J596,0)</f>
        <v>0</v>
      </c>
      <c r="BI596" s="193">
        <f>IF(N596="nulová",J596,0)</f>
        <v>0</v>
      </c>
      <c r="BJ596" s="21" t="s">
        <v>76</v>
      </c>
      <c r="BK596" s="193">
        <f>ROUND(I596*H596,2)</f>
        <v>0</v>
      </c>
      <c r="BL596" s="21" t="s">
        <v>343</v>
      </c>
      <c r="BM596" s="192" t="s">
        <v>3209</v>
      </c>
    </row>
    <row r="597" spans="1:65" s="2" customFormat="1" ht="48.75">
      <c r="A597" s="38"/>
      <c r="B597" s="39"/>
      <c r="C597" s="40"/>
      <c r="D597" s="194" t="s">
        <v>217</v>
      </c>
      <c r="E597" s="40"/>
      <c r="F597" s="195" t="s">
        <v>3210</v>
      </c>
      <c r="G597" s="40"/>
      <c r="H597" s="40"/>
      <c r="I597" s="196"/>
      <c r="J597" s="40"/>
      <c r="K597" s="40"/>
      <c r="L597" s="43"/>
      <c r="M597" s="197"/>
      <c r="N597" s="198"/>
      <c r="O597" s="68"/>
      <c r="P597" s="68"/>
      <c r="Q597" s="68"/>
      <c r="R597" s="68"/>
      <c r="S597" s="68"/>
      <c r="T597" s="68"/>
      <c r="U597" s="69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T597" s="21" t="s">
        <v>217</v>
      </c>
      <c r="AU597" s="21" t="s">
        <v>80</v>
      </c>
    </row>
    <row r="598" spans="1:65" s="2" customFormat="1" ht="11.25">
      <c r="A598" s="38"/>
      <c r="B598" s="39"/>
      <c r="C598" s="40"/>
      <c r="D598" s="199" t="s">
        <v>219</v>
      </c>
      <c r="E598" s="40"/>
      <c r="F598" s="200" t="s">
        <v>3211</v>
      </c>
      <c r="G598" s="40"/>
      <c r="H598" s="40"/>
      <c r="I598" s="196"/>
      <c r="J598" s="40"/>
      <c r="K598" s="40"/>
      <c r="L598" s="43"/>
      <c r="M598" s="258"/>
      <c r="N598" s="259"/>
      <c r="O598" s="260"/>
      <c r="P598" s="260"/>
      <c r="Q598" s="260"/>
      <c r="R598" s="260"/>
      <c r="S598" s="260"/>
      <c r="T598" s="260"/>
      <c r="U598" s="261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T598" s="21" t="s">
        <v>219</v>
      </c>
      <c r="AU598" s="21" t="s">
        <v>80</v>
      </c>
    </row>
    <row r="599" spans="1:65" s="2" customFormat="1" ht="6.95" customHeight="1">
      <c r="A599" s="38"/>
      <c r="B599" s="51"/>
      <c r="C599" s="52"/>
      <c r="D599" s="52"/>
      <c r="E599" s="52"/>
      <c r="F599" s="52"/>
      <c r="G599" s="52"/>
      <c r="H599" s="52"/>
      <c r="I599" s="52"/>
      <c r="J599" s="52"/>
      <c r="K599" s="52"/>
      <c r="L599" s="43"/>
      <c r="M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</row>
  </sheetData>
  <sheetProtection algorithmName="SHA-512" hashValue="9wa3IUU1vo78YyIPwvklo1Kae681A+QiCGV+/mvS8/7cmQcYVMCvigaty8wxoQ872F4vEmzR8BhlUQ1m2KGUeg==" saltValue="saqQxJseJ0ft4g6hL8jf6qy3C+6W5DpCdu1F9uTNfw1AG7bSL2np2EARTmRfOpos+izbJxKwGscU0BmM7MNvcw==" spinCount="100000" sheet="1" objects="1" scenarios="1" formatColumns="0" formatRows="0" autoFilter="0"/>
  <autoFilter ref="C114:K598" xr:uid="{00000000-0009-0000-0000-000004000000}"/>
  <mergeCells count="12">
    <mergeCell ref="E107:H107"/>
    <mergeCell ref="L2:V2"/>
    <mergeCell ref="E50:H50"/>
    <mergeCell ref="E52:H52"/>
    <mergeCell ref="E54:H54"/>
    <mergeCell ref="E103:H103"/>
    <mergeCell ref="E105:H105"/>
    <mergeCell ref="E7:H7"/>
    <mergeCell ref="E9:H9"/>
    <mergeCell ref="E11:H11"/>
    <mergeCell ref="E20:H20"/>
    <mergeCell ref="E29:H29"/>
  </mergeCells>
  <hyperlinks>
    <hyperlink ref="F121" r:id="rId1" xr:uid="{00000000-0004-0000-0400-000000000000}"/>
    <hyperlink ref="F125" r:id="rId2" xr:uid="{00000000-0004-0000-0400-000001000000}"/>
    <hyperlink ref="F129" r:id="rId3" xr:uid="{00000000-0004-0000-0400-000002000000}"/>
    <hyperlink ref="F135" r:id="rId4" xr:uid="{00000000-0004-0000-0400-000003000000}"/>
    <hyperlink ref="F144" r:id="rId5" xr:uid="{00000000-0004-0000-0400-000004000000}"/>
    <hyperlink ref="F180" r:id="rId6" xr:uid="{00000000-0004-0000-0400-000005000000}"/>
    <hyperlink ref="F185" r:id="rId7" xr:uid="{00000000-0004-0000-0400-000006000000}"/>
    <hyperlink ref="F196" r:id="rId8" xr:uid="{00000000-0004-0000-0400-000007000000}"/>
    <hyperlink ref="F200" r:id="rId9" xr:uid="{00000000-0004-0000-0400-000008000000}"/>
    <hyperlink ref="F208" r:id="rId10" xr:uid="{00000000-0004-0000-0400-000009000000}"/>
    <hyperlink ref="F216" r:id="rId11" xr:uid="{00000000-0004-0000-0400-00000A000000}"/>
    <hyperlink ref="F222" r:id="rId12" xr:uid="{00000000-0004-0000-0400-00000B000000}"/>
    <hyperlink ref="F229" r:id="rId13" xr:uid="{00000000-0004-0000-0400-00000C000000}"/>
    <hyperlink ref="F244" r:id="rId14" xr:uid="{00000000-0004-0000-0400-00000D000000}"/>
    <hyperlink ref="F252" r:id="rId15" xr:uid="{00000000-0004-0000-0400-00000E000000}"/>
    <hyperlink ref="F259" r:id="rId16" xr:uid="{00000000-0004-0000-0400-00000F000000}"/>
    <hyperlink ref="F263" r:id="rId17" xr:uid="{00000000-0004-0000-0400-000010000000}"/>
    <hyperlink ref="F267" r:id="rId18" xr:uid="{00000000-0004-0000-0400-000011000000}"/>
    <hyperlink ref="F271" r:id="rId19" xr:uid="{00000000-0004-0000-0400-000012000000}"/>
    <hyperlink ref="F277" r:id="rId20" xr:uid="{00000000-0004-0000-0400-000013000000}"/>
    <hyperlink ref="F283" r:id="rId21" xr:uid="{00000000-0004-0000-0400-000014000000}"/>
    <hyperlink ref="F288" r:id="rId22" xr:uid="{00000000-0004-0000-0400-000015000000}"/>
    <hyperlink ref="F294" r:id="rId23" xr:uid="{00000000-0004-0000-0400-000016000000}"/>
    <hyperlink ref="F302" r:id="rId24" xr:uid="{00000000-0004-0000-0400-000017000000}"/>
    <hyperlink ref="F313" r:id="rId25" xr:uid="{00000000-0004-0000-0400-000018000000}"/>
    <hyperlink ref="F321" r:id="rId26" xr:uid="{00000000-0004-0000-0400-000019000000}"/>
    <hyperlink ref="F334" r:id="rId27" xr:uid="{00000000-0004-0000-0400-00001A000000}"/>
    <hyperlink ref="F338" r:id="rId28" xr:uid="{00000000-0004-0000-0400-00001B000000}"/>
    <hyperlink ref="F351" r:id="rId29" xr:uid="{00000000-0004-0000-0400-00001C000000}"/>
    <hyperlink ref="F358" r:id="rId30" xr:uid="{00000000-0004-0000-0400-00001D000000}"/>
    <hyperlink ref="F372" r:id="rId31" xr:uid="{00000000-0004-0000-0400-00001E000000}"/>
    <hyperlink ref="F378" r:id="rId32" xr:uid="{00000000-0004-0000-0400-00001F000000}"/>
    <hyperlink ref="F385" r:id="rId33" xr:uid="{00000000-0004-0000-0400-000020000000}"/>
    <hyperlink ref="F390" r:id="rId34" xr:uid="{00000000-0004-0000-0400-000021000000}"/>
    <hyperlink ref="F393" r:id="rId35" xr:uid="{00000000-0004-0000-0400-000022000000}"/>
    <hyperlink ref="F396" r:id="rId36" xr:uid="{00000000-0004-0000-0400-000023000000}"/>
    <hyperlink ref="F399" r:id="rId37" xr:uid="{00000000-0004-0000-0400-000024000000}"/>
    <hyperlink ref="F403" r:id="rId38" xr:uid="{00000000-0004-0000-0400-000025000000}"/>
    <hyperlink ref="F411" r:id="rId39" xr:uid="{00000000-0004-0000-0400-000026000000}"/>
    <hyperlink ref="F415" r:id="rId40" xr:uid="{00000000-0004-0000-0400-000027000000}"/>
    <hyperlink ref="F420" r:id="rId41" xr:uid="{00000000-0004-0000-0400-000028000000}"/>
    <hyperlink ref="F434" r:id="rId42" xr:uid="{00000000-0004-0000-0400-000029000000}"/>
    <hyperlink ref="F437" r:id="rId43" xr:uid="{00000000-0004-0000-0400-00002A000000}"/>
    <hyperlink ref="F442" r:id="rId44" xr:uid="{00000000-0004-0000-0400-00002B000000}"/>
    <hyperlink ref="F455" r:id="rId45" xr:uid="{00000000-0004-0000-0400-00002C000000}"/>
    <hyperlink ref="F467" r:id="rId46" xr:uid="{00000000-0004-0000-0400-00002D000000}"/>
    <hyperlink ref="F484" r:id="rId47" xr:uid="{00000000-0004-0000-0400-00002E000000}"/>
    <hyperlink ref="F490" r:id="rId48" xr:uid="{00000000-0004-0000-0400-00002F000000}"/>
    <hyperlink ref="F501" r:id="rId49" xr:uid="{00000000-0004-0000-0400-000030000000}"/>
    <hyperlink ref="F506" r:id="rId50" xr:uid="{00000000-0004-0000-0400-000031000000}"/>
    <hyperlink ref="F509" r:id="rId51" xr:uid="{00000000-0004-0000-0400-000032000000}"/>
    <hyperlink ref="F513" r:id="rId52" xr:uid="{00000000-0004-0000-0400-000033000000}"/>
    <hyperlink ref="F519" r:id="rId53" xr:uid="{00000000-0004-0000-0400-000034000000}"/>
    <hyperlink ref="F523" r:id="rId54" xr:uid="{00000000-0004-0000-0400-000035000000}"/>
    <hyperlink ref="F530" r:id="rId55" xr:uid="{00000000-0004-0000-0400-000036000000}"/>
    <hyperlink ref="F534" r:id="rId56" xr:uid="{00000000-0004-0000-0400-000037000000}"/>
    <hyperlink ref="F537" r:id="rId57" xr:uid="{00000000-0004-0000-0400-000038000000}"/>
    <hyperlink ref="F541" r:id="rId58" xr:uid="{00000000-0004-0000-0400-000039000000}"/>
    <hyperlink ref="F550" r:id="rId59" xr:uid="{00000000-0004-0000-0400-00003A000000}"/>
    <hyperlink ref="F555" r:id="rId60" xr:uid="{00000000-0004-0000-0400-00003B000000}"/>
    <hyperlink ref="F558" r:id="rId61" xr:uid="{00000000-0004-0000-0400-00003C000000}"/>
    <hyperlink ref="F562" r:id="rId62" xr:uid="{00000000-0004-0000-0400-00003D000000}"/>
    <hyperlink ref="F570" r:id="rId63" xr:uid="{00000000-0004-0000-0400-00003E000000}"/>
    <hyperlink ref="F574" r:id="rId64" xr:uid="{00000000-0004-0000-0400-00003F000000}"/>
    <hyperlink ref="F582" r:id="rId65" xr:uid="{00000000-0004-0000-0400-000040000000}"/>
    <hyperlink ref="F585" r:id="rId66" xr:uid="{00000000-0004-0000-0400-000041000000}"/>
    <hyperlink ref="F589" r:id="rId67" xr:uid="{00000000-0004-0000-0400-000042000000}"/>
    <hyperlink ref="F595" r:id="rId68" xr:uid="{00000000-0004-0000-0400-000043000000}"/>
    <hyperlink ref="F598" r:id="rId69" xr:uid="{00000000-0004-0000-0400-000044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7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34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1" width="14.16406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AT2" s="21" t="s">
        <v>98</v>
      </c>
    </row>
    <row r="3" spans="1:46" s="1" customFormat="1" ht="6.95" customHeight="1"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24"/>
      <c r="AT3" s="21" t="s">
        <v>80</v>
      </c>
    </row>
    <row r="4" spans="1:46" s="1" customFormat="1" ht="24.95" customHeight="1">
      <c r="B4" s="24"/>
      <c r="D4" s="115" t="s">
        <v>134</v>
      </c>
      <c r="L4" s="24"/>
      <c r="M4" s="116" t="s">
        <v>10</v>
      </c>
      <c r="AT4" s="21" t="s">
        <v>4</v>
      </c>
    </row>
    <row r="5" spans="1:46" s="1" customFormat="1" ht="6.95" customHeight="1">
      <c r="B5" s="24"/>
      <c r="L5" s="24"/>
    </row>
    <row r="6" spans="1:46" s="1" customFormat="1" ht="12" customHeight="1">
      <c r="B6" s="24"/>
      <c r="D6" s="117" t="s">
        <v>15</v>
      </c>
      <c r="L6" s="24"/>
    </row>
    <row r="7" spans="1:46" s="1" customFormat="1" ht="16.5" customHeight="1">
      <c r="B7" s="24"/>
      <c r="E7" s="423" t="str">
        <f>'Rekapitulace stavby'!K6</f>
        <v>Rekonstrukce rehabilitace v 1.PP budovy B v HNSP v Bílině</v>
      </c>
      <c r="F7" s="424"/>
      <c r="G7" s="424"/>
      <c r="H7" s="424"/>
      <c r="L7" s="24"/>
    </row>
    <row r="8" spans="1:46" s="1" customFormat="1" ht="12" customHeight="1">
      <c r="B8" s="24"/>
      <c r="D8" s="117" t="s">
        <v>147</v>
      </c>
      <c r="L8" s="24"/>
    </row>
    <row r="9" spans="1:46" s="2" customFormat="1" ht="16.5" customHeight="1">
      <c r="A9" s="38"/>
      <c r="B9" s="43"/>
      <c r="C9" s="38"/>
      <c r="D9" s="38"/>
      <c r="E9" s="423" t="s">
        <v>3212</v>
      </c>
      <c r="F9" s="426"/>
      <c r="G9" s="426"/>
      <c r="H9" s="426"/>
      <c r="I9" s="38"/>
      <c r="J9" s="38"/>
      <c r="K9" s="38"/>
      <c r="L9" s="11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46" s="2" customFormat="1" ht="12" customHeight="1">
      <c r="A10" s="38"/>
      <c r="B10" s="43"/>
      <c r="C10" s="38"/>
      <c r="D10" s="117" t="s">
        <v>2649</v>
      </c>
      <c r="E10" s="38"/>
      <c r="F10" s="38"/>
      <c r="G10" s="38"/>
      <c r="H10" s="38"/>
      <c r="I10" s="38"/>
      <c r="J10" s="38"/>
      <c r="K10" s="38"/>
      <c r="L10" s="11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46" s="2" customFormat="1" ht="16.5" customHeight="1">
      <c r="A11" s="38"/>
      <c r="B11" s="43"/>
      <c r="C11" s="38"/>
      <c r="D11" s="38"/>
      <c r="E11" s="425" t="s">
        <v>3213</v>
      </c>
      <c r="F11" s="426"/>
      <c r="G11" s="426"/>
      <c r="H11" s="426"/>
      <c r="I11" s="38"/>
      <c r="J11" s="38"/>
      <c r="K11" s="38"/>
      <c r="L11" s="11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46" s="2" customFormat="1" ht="11.25">
      <c r="A12" s="38"/>
      <c r="B12" s="43"/>
      <c r="C12" s="38"/>
      <c r="D12" s="38"/>
      <c r="E12" s="38"/>
      <c r="F12" s="38"/>
      <c r="G12" s="38"/>
      <c r="H12" s="38"/>
      <c r="I12" s="38"/>
      <c r="J12" s="38"/>
      <c r="K12" s="38"/>
      <c r="L12" s="11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46" s="2" customFormat="1" ht="12" customHeight="1">
      <c r="A13" s="38"/>
      <c r="B13" s="43"/>
      <c r="C13" s="38"/>
      <c r="D13" s="117" t="s">
        <v>17</v>
      </c>
      <c r="E13" s="38"/>
      <c r="F13" s="107" t="s">
        <v>18</v>
      </c>
      <c r="G13" s="38"/>
      <c r="H13" s="38"/>
      <c r="I13" s="117" t="s">
        <v>19</v>
      </c>
      <c r="J13" s="107" t="s">
        <v>18</v>
      </c>
      <c r="K13" s="38"/>
      <c r="L13" s="11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46" s="2" customFormat="1" ht="12" customHeight="1">
      <c r="A14" s="38"/>
      <c r="B14" s="43"/>
      <c r="C14" s="38"/>
      <c r="D14" s="117" t="s">
        <v>20</v>
      </c>
      <c r="E14" s="38"/>
      <c r="F14" s="107" t="s">
        <v>21</v>
      </c>
      <c r="G14" s="38"/>
      <c r="H14" s="38"/>
      <c r="I14" s="117" t="s">
        <v>22</v>
      </c>
      <c r="J14" s="119" t="str">
        <f>'Rekapitulace stavby'!AN8</f>
        <v>14. 12. 2025</v>
      </c>
      <c r="K14" s="38"/>
      <c r="L14" s="11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46" s="2" customFormat="1" ht="10.9" customHeight="1">
      <c r="A15" s="38"/>
      <c r="B15" s="43"/>
      <c r="C15" s="38"/>
      <c r="D15" s="38"/>
      <c r="E15" s="38"/>
      <c r="F15" s="38"/>
      <c r="G15" s="38"/>
      <c r="H15" s="38"/>
      <c r="I15" s="38"/>
      <c r="J15" s="38"/>
      <c r="K15" s="38"/>
      <c r="L15" s="11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46" s="2" customFormat="1" ht="12" customHeight="1">
      <c r="A16" s="38"/>
      <c r="B16" s="43"/>
      <c r="C16" s="38"/>
      <c r="D16" s="117" t="s">
        <v>24</v>
      </c>
      <c r="E16" s="38"/>
      <c r="F16" s="38"/>
      <c r="G16" s="38"/>
      <c r="H16" s="38"/>
      <c r="I16" s="117" t="s">
        <v>25</v>
      </c>
      <c r="J16" s="107" t="s">
        <v>26</v>
      </c>
      <c r="K16" s="38"/>
      <c r="L16" s="11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s="2" customFormat="1" ht="18" customHeight="1">
      <c r="A17" s="38"/>
      <c r="B17" s="43"/>
      <c r="C17" s="38"/>
      <c r="D17" s="38"/>
      <c r="E17" s="107" t="s">
        <v>27</v>
      </c>
      <c r="F17" s="38"/>
      <c r="G17" s="38"/>
      <c r="H17" s="38"/>
      <c r="I17" s="117" t="s">
        <v>28</v>
      </c>
      <c r="J17" s="107" t="s">
        <v>29</v>
      </c>
      <c r="K17" s="38"/>
      <c r="L17" s="11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s="2" customFormat="1" ht="6.95" customHeight="1">
      <c r="A18" s="38"/>
      <c r="B18" s="43"/>
      <c r="C18" s="38"/>
      <c r="D18" s="38"/>
      <c r="E18" s="38"/>
      <c r="F18" s="38"/>
      <c r="G18" s="38"/>
      <c r="H18" s="38"/>
      <c r="I18" s="38"/>
      <c r="J18" s="38"/>
      <c r="K18" s="38"/>
      <c r="L18" s="11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s="2" customFormat="1" ht="12" customHeight="1">
      <c r="A19" s="38"/>
      <c r="B19" s="43"/>
      <c r="C19" s="38"/>
      <c r="D19" s="117" t="s">
        <v>30</v>
      </c>
      <c r="E19" s="38"/>
      <c r="F19" s="38"/>
      <c r="G19" s="38"/>
      <c r="H19" s="38"/>
      <c r="I19" s="117" t="s">
        <v>25</v>
      </c>
      <c r="J19" s="34" t="str">
        <f>'Rekapitulace stavby'!AN13</f>
        <v>Vyplň údaj</v>
      </c>
      <c r="K19" s="38"/>
      <c r="L19" s="11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s="2" customFormat="1" ht="18" customHeight="1">
      <c r="A20" s="38"/>
      <c r="B20" s="43"/>
      <c r="C20" s="38"/>
      <c r="D20" s="38"/>
      <c r="E20" s="427" t="str">
        <f>'Rekapitulace stavby'!E14</f>
        <v>Vyplň údaj</v>
      </c>
      <c r="F20" s="428"/>
      <c r="G20" s="428"/>
      <c r="H20" s="428"/>
      <c r="I20" s="117" t="s">
        <v>28</v>
      </c>
      <c r="J20" s="34" t="str">
        <f>'Rekapitulace stavby'!AN14</f>
        <v>Vyplň údaj</v>
      </c>
      <c r="K20" s="38"/>
      <c r="L20" s="11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s="2" customFormat="1" ht="6.95" customHeight="1">
      <c r="A21" s="38"/>
      <c r="B21" s="43"/>
      <c r="C21" s="38"/>
      <c r="D21" s="38"/>
      <c r="E21" s="38"/>
      <c r="F21" s="38"/>
      <c r="G21" s="38"/>
      <c r="H21" s="38"/>
      <c r="I21" s="38"/>
      <c r="J21" s="38"/>
      <c r="K21" s="38"/>
      <c r="L21" s="11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s="2" customFormat="1" ht="12" customHeight="1">
      <c r="A22" s="38"/>
      <c r="B22" s="43"/>
      <c r="C22" s="38"/>
      <c r="D22" s="117" t="s">
        <v>32</v>
      </c>
      <c r="E22" s="38"/>
      <c r="F22" s="38"/>
      <c r="G22" s="38"/>
      <c r="H22" s="38"/>
      <c r="I22" s="117" t="s">
        <v>25</v>
      </c>
      <c r="J22" s="107" t="str">
        <f>IF('Rekapitulace stavby'!AN16="","",'Rekapitulace stavby'!AN16)</f>
        <v/>
      </c>
      <c r="K22" s="38"/>
      <c r="L22" s="11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s="2" customFormat="1" ht="18" customHeight="1">
      <c r="A23" s="38"/>
      <c r="B23" s="43"/>
      <c r="C23" s="38"/>
      <c r="D23" s="38"/>
      <c r="E23" s="107" t="str">
        <f>IF('Rekapitulace stavby'!E17="","",'Rekapitulace stavby'!E17)</f>
        <v xml:space="preserve"> </v>
      </c>
      <c r="F23" s="38"/>
      <c r="G23" s="38"/>
      <c r="H23" s="38"/>
      <c r="I23" s="117" t="s">
        <v>28</v>
      </c>
      <c r="J23" s="107" t="str">
        <f>IF('Rekapitulace stavby'!AN17="","",'Rekapitulace stavby'!AN17)</f>
        <v/>
      </c>
      <c r="K23" s="38"/>
      <c r="L23" s="11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s="2" customFormat="1" ht="6.95" customHeight="1">
      <c r="A24" s="38"/>
      <c r="B24" s="43"/>
      <c r="C24" s="38"/>
      <c r="D24" s="38"/>
      <c r="E24" s="38"/>
      <c r="F24" s="38"/>
      <c r="G24" s="38"/>
      <c r="H24" s="38"/>
      <c r="I24" s="38"/>
      <c r="J24" s="38"/>
      <c r="K24" s="38"/>
      <c r="L24" s="11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s="2" customFormat="1" ht="12" customHeight="1">
      <c r="A25" s="38"/>
      <c r="B25" s="43"/>
      <c r="C25" s="38"/>
      <c r="D25" s="117" t="s">
        <v>34</v>
      </c>
      <c r="E25" s="38"/>
      <c r="F25" s="38"/>
      <c r="G25" s="38"/>
      <c r="H25" s="38"/>
      <c r="I25" s="117" t="s">
        <v>25</v>
      </c>
      <c r="J25" s="107" t="str">
        <f>IF('Rekapitulace stavby'!AN19="","",'Rekapitulace stavby'!AN19)</f>
        <v/>
      </c>
      <c r="K25" s="38"/>
      <c r="L25" s="11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s="2" customFormat="1" ht="18" customHeight="1">
      <c r="A26" s="38"/>
      <c r="B26" s="43"/>
      <c r="C26" s="38"/>
      <c r="D26" s="38"/>
      <c r="E26" s="107" t="str">
        <f>IF('Rekapitulace stavby'!E20="","",'Rekapitulace stavby'!E20)</f>
        <v xml:space="preserve"> </v>
      </c>
      <c r="F26" s="38"/>
      <c r="G26" s="38"/>
      <c r="H26" s="38"/>
      <c r="I26" s="117" t="s">
        <v>28</v>
      </c>
      <c r="J26" s="107" t="str">
        <f>IF('Rekapitulace stavby'!AN20="","",'Rekapitulace stavby'!AN20)</f>
        <v/>
      </c>
      <c r="K26" s="38"/>
      <c r="L26" s="11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s="2" customFormat="1" ht="6.95" customHeight="1">
      <c r="A27" s="38"/>
      <c r="B27" s="43"/>
      <c r="C27" s="38"/>
      <c r="D27" s="38"/>
      <c r="E27" s="38"/>
      <c r="F27" s="38"/>
      <c r="G27" s="38"/>
      <c r="H27" s="38"/>
      <c r="I27" s="38"/>
      <c r="J27" s="38"/>
      <c r="K27" s="38"/>
      <c r="L27" s="11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s="2" customFormat="1" ht="12" customHeight="1">
      <c r="A28" s="38"/>
      <c r="B28" s="43"/>
      <c r="C28" s="38"/>
      <c r="D28" s="117" t="s">
        <v>35</v>
      </c>
      <c r="E28" s="38"/>
      <c r="F28" s="38"/>
      <c r="G28" s="38"/>
      <c r="H28" s="38"/>
      <c r="I28" s="38"/>
      <c r="J28" s="38"/>
      <c r="K28" s="38"/>
      <c r="L28" s="11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s="8" customFormat="1" ht="71.25" customHeight="1">
      <c r="A29" s="120"/>
      <c r="B29" s="121"/>
      <c r="C29" s="120"/>
      <c r="D29" s="120"/>
      <c r="E29" s="429" t="s">
        <v>36</v>
      </c>
      <c r="F29" s="429"/>
      <c r="G29" s="429"/>
      <c r="H29" s="429"/>
      <c r="I29" s="120"/>
      <c r="J29" s="120"/>
      <c r="K29" s="120"/>
      <c r="L29" s="122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</row>
    <row r="30" spans="1:31" s="2" customFormat="1" ht="6.95" customHeight="1">
      <c r="A30" s="38"/>
      <c r="B30" s="43"/>
      <c r="C30" s="38"/>
      <c r="D30" s="38"/>
      <c r="E30" s="38"/>
      <c r="F30" s="38"/>
      <c r="G30" s="38"/>
      <c r="H30" s="38"/>
      <c r="I30" s="38"/>
      <c r="J30" s="38"/>
      <c r="K30" s="38"/>
      <c r="L30" s="11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s="2" customFormat="1" ht="6.95" customHeight="1">
      <c r="A31" s="38"/>
      <c r="B31" s="43"/>
      <c r="C31" s="38"/>
      <c r="D31" s="123"/>
      <c r="E31" s="123"/>
      <c r="F31" s="123"/>
      <c r="G31" s="123"/>
      <c r="H31" s="123"/>
      <c r="I31" s="123"/>
      <c r="J31" s="123"/>
      <c r="K31" s="123"/>
      <c r="L31" s="11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s="2" customFormat="1" ht="25.35" customHeight="1">
      <c r="A32" s="38"/>
      <c r="B32" s="43"/>
      <c r="C32" s="38"/>
      <c r="D32" s="124" t="s">
        <v>37</v>
      </c>
      <c r="E32" s="38"/>
      <c r="F32" s="38"/>
      <c r="G32" s="38"/>
      <c r="H32" s="38"/>
      <c r="I32" s="38"/>
      <c r="J32" s="125">
        <f>ROUND(J96, 2)</f>
        <v>0</v>
      </c>
      <c r="K32" s="38"/>
      <c r="L32" s="11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s="2" customFormat="1" ht="6.95" customHeight="1">
      <c r="A33" s="38"/>
      <c r="B33" s="43"/>
      <c r="C33" s="38"/>
      <c r="D33" s="123"/>
      <c r="E33" s="123"/>
      <c r="F33" s="123"/>
      <c r="G33" s="123"/>
      <c r="H33" s="123"/>
      <c r="I33" s="123"/>
      <c r="J33" s="123"/>
      <c r="K33" s="123"/>
      <c r="L33" s="11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s="2" customFormat="1" ht="14.45" customHeight="1">
      <c r="A34" s="38"/>
      <c r="B34" s="43"/>
      <c r="C34" s="38"/>
      <c r="D34" s="38"/>
      <c r="E34" s="38"/>
      <c r="F34" s="126" t="s">
        <v>39</v>
      </c>
      <c r="G34" s="38"/>
      <c r="H34" s="38"/>
      <c r="I34" s="126" t="s">
        <v>38</v>
      </c>
      <c r="J34" s="126" t="s">
        <v>40</v>
      </c>
      <c r="K34" s="38"/>
      <c r="L34" s="11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s="2" customFormat="1" ht="14.45" customHeight="1">
      <c r="A35" s="38"/>
      <c r="B35" s="43"/>
      <c r="C35" s="38"/>
      <c r="D35" s="127" t="s">
        <v>41</v>
      </c>
      <c r="E35" s="117" t="s">
        <v>42</v>
      </c>
      <c r="F35" s="128">
        <f>ROUND((SUM(BE96:BE346)),  2)</f>
        <v>0</v>
      </c>
      <c r="G35" s="38"/>
      <c r="H35" s="38"/>
      <c r="I35" s="129">
        <v>0.21</v>
      </c>
      <c r="J35" s="128">
        <f>ROUND(((SUM(BE96:BE346))*I35),  2)</f>
        <v>0</v>
      </c>
      <c r="K35" s="38"/>
      <c r="L35" s="11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s="2" customFormat="1" ht="14.45" customHeight="1">
      <c r="A36" s="38"/>
      <c r="B36" s="43"/>
      <c r="C36" s="38"/>
      <c r="D36" s="38"/>
      <c r="E36" s="117" t="s">
        <v>43</v>
      </c>
      <c r="F36" s="128">
        <f>ROUND((SUM(BF96:BF346)),  2)</f>
        <v>0</v>
      </c>
      <c r="G36" s="38"/>
      <c r="H36" s="38"/>
      <c r="I36" s="129">
        <v>0.12</v>
      </c>
      <c r="J36" s="128">
        <f>ROUND(((SUM(BF96:BF346))*I36),  2)</f>
        <v>0</v>
      </c>
      <c r="K36" s="38"/>
      <c r="L36" s="11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s="2" customFormat="1" ht="14.45" hidden="1" customHeight="1">
      <c r="A37" s="38"/>
      <c r="B37" s="43"/>
      <c r="C37" s="38"/>
      <c r="D37" s="38"/>
      <c r="E37" s="117" t="s">
        <v>44</v>
      </c>
      <c r="F37" s="128">
        <f>ROUND((SUM(BG96:BG346)),  2)</f>
        <v>0</v>
      </c>
      <c r="G37" s="38"/>
      <c r="H37" s="38"/>
      <c r="I37" s="129">
        <v>0.21</v>
      </c>
      <c r="J37" s="128">
        <f>0</f>
        <v>0</v>
      </c>
      <c r="K37" s="38"/>
      <c r="L37" s="11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s="2" customFormat="1" ht="14.45" hidden="1" customHeight="1">
      <c r="A38" s="38"/>
      <c r="B38" s="43"/>
      <c r="C38" s="38"/>
      <c r="D38" s="38"/>
      <c r="E38" s="117" t="s">
        <v>45</v>
      </c>
      <c r="F38" s="128">
        <f>ROUND((SUM(BH96:BH346)),  2)</f>
        <v>0</v>
      </c>
      <c r="G38" s="38"/>
      <c r="H38" s="38"/>
      <c r="I38" s="129">
        <v>0.12</v>
      </c>
      <c r="J38" s="128">
        <f>0</f>
        <v>0</v>
      </c>
      <c r="K38" s="38"/>
      <c r="L38" s="11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s="2" customFormat="1" ht="14.45" hidden="1" customHeight="1">
      <c r="A39" s="38"/>
      <c r="B39" s="43"/>
      <c r="C39" s="38"/>
      <c r="D39" s="38"/>
      <c r="E39" s="117" t="s">
        <v>46</v>
      </c>
      <c r="F39" s="128">
        <f>ROUND((SUM(BI96:BI346)),  2)</f>
        <v>0</v>
      </c>
      <c r="G39" s="38"/>
      <c r="H39" s="38"/>
      <c r="I39" s="129">
        <v>0</v>
      </c>
      <c r="J39" s="128">
        <f>0</f>
        <v>0</v>
      </c>
      <c r="K39" s="38"/>
      <c r="L39" s="11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s="2" customFormat="1" ht="6.95" customHeight="1">
      <c r="A40" s="38"/>
      <c r="B40" s="43"/>
      <c r="C40" s="38"/>
      <c r="D40" s="38"/>
      <c r="E40" s="38"/>
      <c r="F40" s="38"/>
      <c r="G40" s="38"/>
      <c r="H40" s="38"/>
      <c r="I40" s="38"/>
      <c r="J40" s="38"/>
      <c r="K40" s="38"/>
      <c r="L40" s="11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s="2" customFormat="1" ht="25.35" customHeight="1">
      <c r="A41" s="38"/>
      <c r="B41" s="43"/>
      <c r="C41" s="130"/>
      <c r="D41" s="131" t="s">
        <v>47</v>
      </c>
      <c r="E41" s="132"/>
      <c r="F41" s="132"/>
      <c r="G41" s="133" t="s">
        <v>48</v>
      </c>
      <c r="H41" s="134" t="s">
        <v>49</v>
      </c>
      <c r="I41" s="132"/>
      <c r="J41" s="135">
        <f>SUM(J32:J39)</f>
        <v>0</v>
      </c>
      <c r="K41" s="136"/>
      <c r="L41" s="11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s="2" customFormat="1" ht="14.45" customHeight="1">
      <c r="A42" s="38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6" spans="1:31" s="2" customFormat="1" ht="6.95" customHeight="1">
      <c r="A46" s="38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s="2" customFormat="1" ht="24.95" customHeight="1">
      <c r="A47" s="38"/>
      <c r="B47" s="39"/>
      <c r="C47" s="27" t="s">
        <v>163</v>
      </c>
      <c r="D47" s="40"/>
      <c r="E47" s="40"/>
      <c r="F47" s="40"/>
      <c r="G47" s="40"/>
      <c r="H47" s="40"/>
      <c r="I47" s="40"/>
      <c r="J47" s="40"/>
      <c r="K47" s="40"/>
      <c r="L47" s="11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s="2" customFormat="1" ht="6.95" customHeight="1">
      <c r="A48" s="38"/>
      <c r="B48" s="39"/>
      <c r="C48" s="40"/>
      <c r="D48" s="40"/>
      <c r="E48" s="40"/>
      <c r="F48" s="40"/>
      <c r="G48" s="40"/>
      <c r="H48" s="40"/>
      <c r="I48" s="40"/>
      <c r="J48" s="40"/>
      <c r="K48" s="40"/>
      <c r="L48" s="11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47" s="2" customFormat="1" ht="12" customHeight="1">
      <c r="A49" s="38"/>
      <c r="B49" s="39"/>
      <c r="C49" s="33" t="s">
        <v>15</v>
      </c>
      <c r="D49" s="40"/>
      <c r="E49" s="40"/>
      <c r="F49" s="40"/>
      <c r="G49" s="40"/>
      <c r="H49" s="40"/>
      <c r="I49" s="40"/>
      <c r="J49" s="40"/>
      <c r="K49" s="40"/>
      <c r="L49" s="11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47" s="2" customFormat="1" ht="16.5" customHeight="1">
      <c r="A50" s="38"/>
      <c r="B50" s="39"/>
      <c r="C50" s="40"/>
      <c r="D50" s="40"/>
      <c r="E50" s="430" t="str">
        <f>E7</f>
        <v>Rekonstrukce rehabilitace v 1.PP budovy B v HNSP v Bílině</v>
      </c>
      <c r="F50" s="431"/>
      <c r="G50" s="431"/>
      <c r="H50" s="431"/>
      <c r="I50" s="40"/>
      <c r="J50" s="40"/>
      <c r="K50" s="40"/>
      <c r="L50" s="11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47" s="1" customFormat="1" ht="12" customHeight="1">
      <c r="B51" s="25"/>
      <c r="C51" s="33" t="s">
        <v>147</v>
      </c>
      <c r="D51" s="26"/>
      <c r="E51" s="26"/>
      <c r="F51" s="26"/>
      <c r="G51" s="26"/>
      <c r="H51" s="26"/>
      <c r="I51" s="26"/>
      <c r="J51" s="26"/>
      <c r="K51" s="26"/>
      <c r="L51" s="24"/>
    </row>
    <row r="52" spans="1:47" s="2" customFormat="1" ht="16.5" customHeight="1">
      <c r="A52" s="38"/>
      <c r="B52" s="39"/>
      <c r="C52" s="40"/>
      <c r="D52" s="40"/>
      <c r="E52" s="430" t="s">
        <v>3212</v>
      </c>
      <c r="F52" s="432"/>
      <c r="G52" s="432"/>
      <c r="H52" s="432"/>
      <c r="I52" s="40"/>
      <c r="J52" s="40"/>
      <c r="K52" s="40"/>
      <c r="L52" s="11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47" s="2" customFormat="1" ht="12" customHeight="1">
      <c r="A53" s="38"/>
      <c r="B53" s="39"/>
      <c r="C53" s="33" t="s">
        <v>2649</v>
      </c>
      <c r="D53" s="40"/>
      <c r="E53" s="40"/>
      <c r="F53" s="40"/>
      <c r="G53" s="40"/>
      <c r="H53" s="40"/>
      <c r="I53" s="40"/>
      <c r="J53" s="40"/>
      <c r="K53" s="40"/>
      <c r="L53" s="11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47" s="2" customFormat="1" ht="16.5" customHeight="1">
      <c r="A54" s="38"/>
      <c r="B54" s="39"/>
      <c r="C54" s="40"/>
      <c r="D54" s="40"/>
      <c r="E54" s="384" t="str">
        <f>E11</f>
        <v>1 - Vodovod</v>
      </c>
      <c r="F54" s="432"/>
      <c r="G54" s="432"/>
      <c r="H54" s="432"/>
      <c r="I54" s="40"/>
      <c r="J54" s="40"/>
      <c r="K54" s="40"/>
      <c r="L54" s="11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47" s="2" customFormat="1" ht="6.95" customHeight="1">
      <c r="A55" s="38"/>
      <c r="B55" s="39"/>
      <c r="C55" s="40"/>
      <c r="D55" s="40"/>
      <c r="E55" s="40"/>
      <c r="F55" s="40"/>
      <c r="G55" s="40"/>
      <c r="H55" s="40"/>
      <c r="I55" s="40"/>
      <c r="J55" s="40"/>
      <c r="K55" s="40"/>
      <c r="L55" s="11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47" s="2" customFormat="1" ht="12" customHeight="1">
      <c r="A56" s="38"/>
      <c r="B56" s="39"/>
      <c r="C56" s="33" t="s">
        <v>20</v>
      </c>
      <c r="D56" s="40"/>
      <c r="E56" s="40"/>
      <c r="F56" s="31" t="str">
        <f>F14</f>
        <v xml:space="preserve"> </v>
      </c>
      <c r="G56" s="40"/>
      <c r="H56" s="40"/>
      <c r="I56" s="33" t="s">
        <v>22</v>
      </c>
      <c r="J56" s="63" t="str">
        <f>IF(J14="","",J14)</f>
        <v>14. 12. 2025</v>
      </c>
      <c r="K56" s="40"/>
      <c r="L56" s="11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47" s="2" customFormat="1" ht="6.95" customHeight="1">
      <c r="A57" s="38"/>
      <c r="B57" s="39"/>
      <c r="C57" s="40"/>
      <c r="D57" s="40"/>
      <c r="E57" s="40"/>
      <c r="F57" s="40"/>
      <c r="G57" s="40"/>
      <c r="H57" s="40"/>
      <c r="I57" s="40"/>
      <c r="J57" s="40"/>
      <c r="K57" s="40"/>
      <c r="L57" s="11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47" s="2" customFormat="1" ht="15.2" customHeight="1">
      <c r="A58" s="38"/>
      <c r="B58" s="39"/>
      <c r="C58" s="33" t="s">
        <v>24</v>
      </c>
      <c r="D58" s="40"/>
      <c r="E58" s="40"/>
      <c r="F58" s="31" t="str">
        <f>E17</f>
        <v>Město Bílina, Břežánská 50/4, 418 01 Bílina</v>
      </c>
      <c r="G58" s="40"/>
      <c r="H58" s="40"/>
      <c r="I58" s="33" t="s">
        <v>32</v>
      </c>
      <c r="J58" s="36" t="str">
        <f>E23</f>
        <v xml:space="preserve"> </v>
      </c>
      <c r="K58" s="40"/>
      <c r="L58" s="11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47" s="2" customFormat="1" ht="15.2" customHeight="1">
      <c r="A59" s="38"/>
      <c r="B59" s="39"/>
      <c r="C59" s="33" t="s">
        <v>30</v>
      </c>
      <c r="D59" s="40"/>
      <c r="E59" s="40"/>
      <c r="F59" s="31" t="str">
        <f>IF(E20="","",E20)</f>
        <v>Vyplň údaj</v>
      </c>
      <c r="G59" s="40"/>
      <c r="H59" s="40"/>
      <c r="I59" s="33" t="s">
        <v>34</v>
      </c>
      <c r="J59" s="36" t="str">
        <f>E26</f>
        <v xml:space="preserve"> </v>
      </c>
      <c r="K59" s="40"/>
      <c r="L59" s="11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47" s="2" customFormat="1" ht="10.35" customHeight="1">
      <c r="A60" s="38"/>
      <c r="B60" s="39"/>
      <c r="C60" s="40"/>
      <c r="D60" s="40"/>
      <c r="E60" s="40"/>
      <c r="F60" s="40"/>
      <c r="G60" s="40"/>
      <c r="H60" s="40"/>
      <c r="I60" s="40"/>
      <c r="J60" s="40"/>
      <c r="K60" s="40"/>
      <c r="L60" s="11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47" s="2" customFormat="1" ht="29.25" customHeight="1">
      <c r="A61" s="38"/>
      <c r="B61" s="39"/>
      <c r="C61" s="141" t="s">
        <v>164</v>
      </c>
      <c r="D61" s="142"/>
      <c r="E61" s="142"/>
      <c r="F61" s="142"/>
      <c r="G61" s="142"/>
      <c r="H61" s="142"/>
      <c r="I61" s="142"/>
      <c r="J61" s="143" t="s">
        <v>165</v>
      </c>
      <c r="K61" s="142"/>
      <c r="L61" s="11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47" s="2" customFormat="1" ht="10.35" customHeight="1">
      <c r="A62" s="38"/>
      <c r="B62" s="39"/>
      <c r="C62" s="40"/>
      <c r="D62" s="40"/>
      <c r="E62" s="40"/>
      <c r="F62" s="40"/>
      <c r="G62" s="40"/>
      <c r="H62" s="40"/>
      <c r="I62" s="40"/>
      <c r="J62" s="40"/>
      <c r="K62" s="40"/>
      <c r="L62" s="11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47" s="2" customFormat="1" ht="22.9" customHeight="1">
      <c r="A63" s="38"/>
      <c r="B63" s="39"/>
      <c r="C63" s="144" t="s">
        <v>69</v>
      </c>
      <c r="D63" s="40"/>
      <c r="E63" s="40"/>
      <c r="F63" s="40"/>
      <c r="G63" s="40"/>
      <c r="H63" s="40"/>
      <c r="I63" s="40"/>
      <c r="J63" s="81">
        <f>J96</f>
        <v>0</v>
      </c>
      <c r="K63" s="40"/>
      <c r="L63" s="11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U63" s="21" t="s">
        <v>166</v>
      </c>
    </row>
    <row r="64" spans="1:47" s="9" customFormat="1" ht="24.95" customHeight="1">
      <c r="B64" s="145"/>
      <c r="C64" s="146"/>
      <c r="D64" s="147" t="s">
        <v>1069</v>
      </c>
      <c r="E64" s="148"/>
      <c r="F64" s="148"/>
      <c r="G64" s="148"/>
      <c r="H64" s="148"/>
      <c r="I64" s="148"/>
      <c r="J64" s="149">
        <f>J97</f>
        <v>0</v>
      </c>
      <c r="K64" s="146"/>
      <c r="L64" s="150"/>
    </row>
    <row r="65" spans="1:31" s="10" customFormat="1" ht="19.899999999999999" customHeight="1">
      <c r="B65" s="151"/>
      <c r="C65" s="101"/>
      <c r="D65" s="152" t="s">
        <v>168</v>
      </c>
      <c r="E65" s="153"/>
      <c r="F65" s="153"/>
      <c r="G65" s="153"/>
      <c r="H65" s="153"/>
      <c r="I65" s="153"/>
      <c r="J65" s="154">
        <f>J98</f>
        <v>0</v>
      </c>
      <c r="K65" s="101"/>
      <c r="L65" s="155"/>
    </row>
    <row r="66" spans="1:31" s="10" customFormat="1" ht="14.85" customHeight="1">
      <c r="B66" s="151"/>
      <c r="C66" s="101"/>
      <c r="D66" s="152" t="s">
        <v>169</v>
      </c>
      <c r="E66" s="153"/>
      <c r="F66" s="153"/>
      <c r="G66" s="153"/>
      <c r="H66" s="153"/>
      <c r="I66" s="153"/>
      <c r="J66" s="154">
        <f>J99</f>
        <v>0</v>
      </c>
      <c r="K66" s="101"/>
      <c r="L66" s="155"/>
    </row>
    <row r="67" spans="1:31" s="10" customFormat="1" ht="19.899999999999999" customHeight="1">
      <c r="B67" s="151"/>
      <c r="C67" s="101"/>
      <c r="D67" s="152" t="s">
        <v>1080</v>
      </c>
      <c r="E67" s="153"/>
      <c r="F67" s="153"/>
      <c r="G67" s="153"/>
      <c r="H67" s="153"/>
      <c r="I67" s="153"/>
      <c r="J67" s="154">
        <f>J112</f>
        <v>0</v>
      </c>
      <c r="K67" s="101"/>
      <c r="L67" s="155"/>
    </row>
    <row r="68" spans="1:31" s="10" customFormat="1" ht="14.85" customHeight="1">
      <c r="B68" s="151"/>
      <c r="C68" s="101"/>
      <c r="D68" s="152" t="s">
        <v>173</v>
      </c>
      <c r="E68" s="153"/>
      <c r="F68" s="153"/>
      <c r="G68" s="153"/>
      <c r="H68" s="153"/>
      <c r="I68" s="153"/>
      <c r="J68" s="154">
        <f>J113</f>
        <v>0</v>
      </c>
      <c r="K68" s="101"/>
      <c r="L68" s="155"/>
    </row>
    <row r="69" spans="1:31" s="10" customFormat="1" ht="14.85" customHeight="1">
      <c r="B69" s="151"/>
      <c r="C69" s="101"/>
      <c r="D69" s="152" t="s">
        <v>174</v>
      </c>
      <c r="E69" s="153"/>
      <c r="F69" s="153"/>
      <c r="G69" s="153"/>
      <c r="H69" s="153"/>
      <c r="I69" s="153"/>
      <c r="J69" s="154">
        <f>J122</f>
        <v>0</v>
      </c>
      <c r="K69" s="101"/>
      <c r="L69" s="155"/>
    </row>
    <row r="70" spans="1:31" s="10" customFormat="1" ht="14.85" customHeight="1">
      <c r="B70" s="151"/>
      <c r="C70" s="101"/>
      <c r="D70" s="152" t="s">
        <v>1082</v>
      </c>
      <c r="E70" s="153"/>
      <c r="F70" s="153"/>
      <c r="G70" s="153"/>
      <c r="H70" s="153"/>
      <c r="I70" s="153"/>
      <c r="J70" s="154">
        <f>J147</f>
        <v>0</v>
      </c>
      <c r="K70" s="101"/>
      <c r="L70" s="155"/>
    </row>
    <row r="71" spans="1:31" s="9" customFormat="1" ht="24.95" customHeight="1">
      <c r="B71" s="145"/>
      <c r="C71" s="146"/>
      <c r="D71" s="147" t="s">
        <v>1083</v>
      </c>
      <c r="E71" s="148"/>
      <c r="F71" s="148"/>
      <c r="G71" s="148"/>
      <c r="H71" s="148"/>
      <c r="I71" s="148"/>
      <c r="J71" s="149">
        <f>J151</f>
        <v>0</v>
      </c>
      <c r="K71" s="146"/>
      <c r="L71" s="150"/>
    </row>
    <row r="72" spans="1:31" s="10" customFormat="1" ht="19.899999999999999" customHeight="1">
      <c r="B72" s="151"/>
      <c r="C72" s="101"/>
      <c r="D72" s="152" t="s">
        <v>177</v>
      </c>
      <c r="E72" s="153"/>
      <c r="F72" s="153"/>
      <c r="G72" s="153"/>
      <c r="H72" s="153"/>
      <c r="I72" s="153"/>
      <c r="J72" s="154">
        <f>J152</f>
        <v>0</v>
      </c>
      <c r="K72" s="101"/>
      <c r="L72" s="155"/>
    </row>
    <row r="73" spans="1:31" s="10" customFormat="1" ht="19.899999999999999" customHeight="1">
      <c r="B73" s="151"/>
      <c r="C73" s="101"/>
      <c r="D73" s="152" t="s">
        <v>3214</v>
      </c>
      <c r="E73" s="153"/>
      <c r="F73" s="153"/>
      <c r="G73" s="153"/>
      <c r="H73" s="153"/>
      <c r="I73" s="153"/>
      <c r="J73" s="154">
        <f>J164</f>
        <v>0</v>
      </c>
      <c r="K73" s="101"/>
      <c r="L73" s="155"/>
    </row>
    <row r="74" spans="1:31" s="10" customFormat="1" ht="19.899999999999999" customHeight="1">
      <c r="B74" s="151"/>
      <c r="C74" s="101"/>
      <c r="D74" s="152" t="s">
        <v>3215</v>
      </c>
      <c r="E74" s="153"/>
      <c r="F74" s="153"/>
      <c r="G74" s="153"/>
      <c r="H74" s="153"/>
      <c r="I74" s="153"/>
      <c r="J74" s="154">
        <f>J337</f>
        <v>0</v>
      </c>
      <c r="K74" s="101"/>
      <c r="L74" s="155"/>
    </row>
    <row r="75" spans="1:31" s="2" customFormat="1" ht="21.75" customHeight="1">
      <c r="A75" s="38"/>
      <c r="B75" s="39"/>
      <c r="C75" s="40"/>
      <c r="D75" s="40"/>
      <c r="E75" s="40"/>
      <c r="F75" s="40"/>
      <c r="G75" s="40"/>
      <c r="H75" s="40"/>
      <c r="I75" s="40"/>
      <c r="J75" s="40"/>
      <c r="K75" s="40"/>
      <c r="L75" s="11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1:31" s="2" customFormat="1" ht="6.95" customHeight="1">
      <c r="A76" s="38"/>
      <c r="B76" s="51"/>
      <c r="C76" s="52"/>
      <c r="D76" s="52"/>
      <c r="E76" s="52"/>
      <c r="F76" s="52"/>
      <c r="G76" s="52"/>
      <c r="H76" s="52"/>
      <c r="I76" s="52"/>
      <c r="J76" s="52"/>
      <c r="K76" s="52"/>
      <c r="L76" s="11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pans="1:31" s="2" customFormat="1" ht="6.95" customHeight="1">
      <c r="A80" s="38"/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11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63" s="2" customFormat="1" ht="24.95" customHeight="1">
      <c r="A81" s="38"/>
      <c r="B81" s="39"/>
      <c r="C81" s="27" t="s">
        <v>192</v>
      </c>
      <c r="D81" s="40"/>
      <c r="E81" s="40"/>
      <c r="F81" s="40"/>
      <c r="G81" s="40"/>
      <c r="H81" s="40"/>
      <c r="I81" s="40"/>
      <c r="J81" s="40"/>
      <c r="K81" s="40"/>
      <c r="L81" s="11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63" s="2" customFormat="1" ht="6.95" customHeight="1">
      <c r="A82" s="38"/>
      <c r="B82" s="39"/>
      <c r="C82" s="40"/>
      <c r="D82" s="40"/>
      <c r="E82" s="40"/>
      <c r="F82" s="40"/>
      <c r="G82" s="40"/>
      <c r="H82" s="40"/>
      <c r="I82" s="40"/>
      <c r="J82" s="40"/>
      <c r="K82" s="40"/>
      <c r="L82" s="11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63" s="2" customFormat="1" ht="12" customHeight="1">
      <c r="A83" s="38"/>
      <c r="B83" s="39"/>
      <c r="C83" s="33" t="s">
        <v>15</v>
      </c>
      <c r="D83" s="40"/>
      <c r="E83" s="40"/>
      <c r="F83" s="40"/>
      <c r="G83" s="40"/>
      <c r="H83" s="40"/>
      <c r="I83" s="40"/>
      <c r="J83" s="40"/>
      <c r="K83" s="40"/>
      <c r="L83" s="11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63" s="2" customFormat="1" ht="16.5" customHeight="1">
      <c r="A84" s="38"/>
      <c r="B84" s="39"/>
      <c r="C84" s="40"/>
      <c r="D84" s="40"/>
      <c r="E84" s="430" t="str">
        <f>E7</f>
        <v>Rekonstrukce rehabilitace v 1.PP budovy B v HNSP v Bílině</v>
      </c>
      <c r="F84" s="431"/>
      <c r="G84" s="431"/>
      <c r="H84" s="431"/>
      <c r="I84" s="40"/>
      <c r="J84" s="40"/>
      <c r="K84" s="40"/>
      <c r="L84" s="11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63" s="1" customFormat="1" ht="12" customHeight="1">
      <c r="B85" s="25"/>
      <c r="C85" s="33" t="s">
        <v>147</v>
      </c>
      <c r="D85" s="26"/>
      <c r="E85" s="26"/>
      <c r="F85" s="26"/>
      <c r="G85" s="26"/>
      <c r="H85" s="26"/>
      <c r="I85" s="26"/>
      <c r="J85" s="26"/>
      <c r="K85" s="26"/>
      <c r="L85" s="24"/>
    </row>
    <row r="86" spans="1:63" s="2" customFormat="1" ht="16.5" customHeight="1">
      <c r="A86" s="38"/>
      <c r="B86" s="39"/>
      <c r="C86" s="40"/>
      <c r="D86" s="40"/>
      <c r="E86" s="430" t="s">
        <v>3212</v>
      </c>
      <c r="F86" s="432"/>
      <c r="G86" s="432"/>
      <c r="H86" s="432"/>
      <c r="I86" s="40"/>
      <c r="J86" s="40"/>
      <c r="K86" s="40"/>
      <c r="L86" s="11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pans="1:63" s="2" customFormat="1" ht="12" customHeight="1">
      <c r="A87" s="38"/>
      <c r="B87" s="39"/>
      <c r="C87" s="33" t="s">
        <v>2649</v>
      </c>
      <c r="D87" s="40"/>
      <c r="E87" s="40"/>
      <c r="F87" s="40"/>
      <c r="G87" s="40"/>
      <c r="H87" s="40"/>
      <c r="I87" s="40"/>
      <c r="J87" s="40"/>
      <c r="K87" s="40"/>
      <c r="L87" s="11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pans="1:63" s="2" customFormat="1" ht="16.5" customHeight="1">
      <c r="A88" s="38"/>
      <c r="B88" s="39"/>
      <c r="C88" s="40"/>
      <c r="D88" s="40"/>
      <c r="E88" s="384" t="str">
        <f>E11</f>
        <v>1 - Vodovod</v>
      </c>
      <c r="F88" s="432"/>
      <c r="G88" s="432"/>
      <c r="H88" s="432"/>
      <c r="I88" s="40"/>
      <c r="J88" s="40"/>
      <c r="K88" s="40"/>
      <c r="L88" s="11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63" s="2" customFormat="1" ht="6.95" customHeight="1">
      <c r="A89" s="38"/>
      <c r="B89" s="39"/>
      <c r="C89" s="40"/>
      <c r="D89" s="40"/>
      <c r="E89" s="40"/>
      <c r="F89" s="40"/>
      <c r="G89" s="40"/>
      <c r="H89" s="40"/>
      <c r="I89" s="40"/>
      <c r="J89" s="40"/>
      <c r="K89" s="40"/>
      <c r="L89" s="11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63" s="2" customFormat="1" ht="12" customHeight="1">
      <c r="A90" s="38"/>
      <c r="B90" s="39"/>
      <c r="C90" s="33" t="s">
        <v>20</v>
      </c>
      <c r="D90" s="40"/>
      <c r="E90" s="40"/>
      <c r="F90" s="31" t="str">
        <f>F14</f>
        <v xml:space="preserve"> </v>
      </c>
      <c r="G90" s="40"/>
      <c r="H90" s="40"/>
      <c r="I90" s="33" t="s">
        <v>22</v>
      </c>
      <c r="J90" s="63" t="str">
        <f>IF(J14="","",J14)</f>
        <v>14. 12. 2025</v>
      </c>
      <c r="K90" s="40"/>
      <c r="L90" s="11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63" s="2" customFormat="1" ht="6.95" customHeight="1">
      <c r="A91" s="38"/>
      <c r="B91" s="39"/>
      <c r="C91" s="40"/>
      <c r="D91" s="40"/>
      <c r="E91" s="40"/>
      <c r="F91" s="40"/>
      <c r="G91" s="40"/>
      <c r="H91" s="40"/>
      <c r="I91" s="40"/>
      <c r="J91" s="40"/>
      <c r="K91" s="40"/>
      <c r="L91" s="11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63" s="2" customFormat="1" ht="15.2" customHeight="1">
      <c r="A92" s="38"/>
      <c r="B92" s="39"/>
      <c r="C92" s="33" t="s">
        <v>24</v>
      </c>
      <c r="D92" s="40"/>
      <c r="E92" s="40"/>
      <c r="F92" s="31" t="str">
        <f>E17</f>
        <v>Město Bílina, Břežánská 50/4, 418 01 Bílina</v>
      </c>
      <c r="G92" s="40"/>
      <c r="H92" s="40"/>
      <c r="I92" s="33" t="s">
        <v>32</v>
      </c>
      <c r="J92" s="36" t="str">
        <f>E23</f>
        <v xml:space="preserve"> </v>
      </c>
      <c r="K92" s="40"/>
      <c r="L92" s="11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63" s="2" customFormat="1" ht="15.2" customHeight="1">
      <c r="A93" s="38"/>
      <c r="B93" s="39"/>
      <c r="C93" s="33" t="s">
        <v>30</v>
      </c>
      <c r="D93" s="40"/>
      <c r="E93" s="40"/>
      <c r="F93" s="31" t="str">
        <f>IF(E20="","",E20)</f>
        <v>Vyplň údaj</v>
      </c>
      <c r="G93" s="40"/>
      <c r="H93" s="40"/>
      <c r="I93" s="33" t="s">
        <v>34</v>
      </c>
      <c r="J93" s="36" t="str">
        <f>E26</f>
        <v xml:space="preserve"> </v>
      </c>
      <c r="K93" s="40"/>
      <c r="L93" s="11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pans="1:63" s="2" customFormat="1" ht="10.35" customHeight="1">
      <c r="A94" s="38"/>
      <c r="B94" s="39"/>
      <c r="C94" s="40"/>
      <c r="D94" s="40"/>
      <c r="E94" s="40"/>
      <c r="F94" s="40"/>
      <c r="G94" s="40"/>
      <c r="H94" s="40"/>
      <c r="I94" s="40"/>
      <c r="J94" s="40"/>
      <c r="K94" s="40"/>
      <c r="L94" s="11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63" s="11" customFormat="1" ht="29.25" customHeight="1">
      <c r="A95" s="156"/>
      <c r="B95" s="157"/>
      <c r="C95" s="158" t="s">
        <v>193</v>
      </c>
      <c r="D95" s="159" t="s">
        <v>56</v>
      </c>
      <c r="E95" s="159" t="s">
        <v>52</v>
      </c>
      <c r="F95" s="159" t="s">
        <v>53</v>
      </c>
      <c r="G95" s="159" t="s">
        <v>194</v>
      </c>
      <c r="H95" s="159" t="s">
        <v>195</v>
      </c>
      <c r="I95" s="159" t="s">
        <v>196</v>
      </c>
      <c r="J95" s="159" t="s">
        <v>165</v>
      </c>
      <c r="K95" s="160" t="s">
        <v>197</v>
      </c>
      <c r="L95" s="161"/>
      <c r="M95" s="72" t="s">
        <v>18</v>
      </c>
      <c r="N95" s="73" t="s">
        <v>41</v>
      </c>
      <c r="O95" s="73" t="s">
        <v>198</v>
      </c>
      <c r="P95" s="73" t="s">
        <v>199</v>
      </c>
      <c r="Q95" s="73" t="s">
        <v>200</v>
      </c>
      <c r="R95" s="73" t="s">
        <v>201</v>
      </c>
      <c r="S95" s="73" t="s">
        <v>202</v>
      </c>
      <c r="T95" s="73" t="s">
        <v>203</v>
      </c>
      <c r="U95" s="74" t="s">
        <v>204</v>
      </c>
      <c r="V95" s="156"/>
      <c r="W95" s="156"/>
      <c r="X95" s="156"/>
      <c r="Y95" s="156"/>
      <c r="Z95" s="156"/>
      <c r="AA95" s="156"/>
      <c r="AB95" s="156"/>
      <c r="AC95" s="156"/>
      <c r="AD95" s="156"/>
      <c r="AE95" s="156"/>
    </row>
    <row r="96" spans="1:63" s="2" customFormat="1" ht="22.9" customHeight="1">
      <c r="A96" s="38"/>
      <c r="B96" s="39"/>
      <c r="C96" s="79" t="s">
        <v>205</v>
      </c>
      <c r="D96" s="40"/>
      <c r="E96" s="40"/>
      <c r="F96" s="40"/>
      <c r="G96" s="40"/>
      <c r="H96" s="40"/>
      <c r="I96" s="40"/>
      <c r="J96" s="162">
        <f>BK96</f>
        <v>0</v>
      </c>
      <c r="K96" s="40"/>
      <c r="L96" s="43"/>
      <c r="M96" s="75"/>
      <c r="N96" s="163"/>
      <c r="O96" s="76"/>
      <c r="P96" s="164">
        <f>P97+P151</f>
        <v>0</v>
      </c>
      <c r="Q96" s="76"/>
      <c r="R96" s="164">
        <f>R97+R151</f>
        <v>1.6818179999999998</v>
      </c>
      <c r="S96" s="76"/>
      <c r="T96" s="164">
        <f>T97+T151</f>
        <v>2.30335</v>
      </c>
      <c r="U96" s="77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T96" s="21" t="s">
        <v>70</v>
      </c>
      <c r="AU96" s="21" t="s">
        <v>166</v>
      </c>
      <c r="BK96" s="165">
        <f>BK97+BK151</f>
        <v>0</v>
      </c>
    </row>
    <row r="97" spans="1:65" s="12" customFormat="1" ht="25.9" customHeight="1">
      <c r="B97" s="166"/>
      <c r="C97" s="167"/>
      <c r="D97" s="168" t="s">
        <v>70</v>
      </c>
      <c r="E97" s="169" t="s">
        <v>206</v>
      </c>
      <c r="F97" s="169" t="s">
        <v>1091</v>
      </c>
      <c r="G97" s="167"/>
      <c r="H97" s="167"/>
      <c r="I97" s="170"/>
      <c r="J97" s="171">
        <f>BK97</f>
        <v>0</v>
      </c>
      <c r="K97" s="167"/>
      <c r="L97" s="172"/>
      <c r="M97" s="173"/>
      <c r="N97" s="174"/>
      <c r="O97" s="174"/>
      <c r="P97" s="175">
        <f>P98+P112</f>
        <v>0</v>
      </c>
      <c r="Q97" s="174"/>
      <c r="R97" s="175">
        <f>R98+R112</f>
        <v>1.1352959999999999</v>
      </c>
      <c r="S97" s="174"/>
      <c r="T97" s="175">
        <f>T98+T112</f>
        <v>2.1659999999999999</v>
      </c>
      <c r="U97" s="176"/>
      <c r="AR97" s="177" t="s">
        <v>76</v>
      </c>
      <c r="AT97" s="178" t="s">
        <v>70</v>
      </c>
      <c r="AU97" s="178" t="s">
        <v>71</v>
      </c>
      <c r="AY97" s="177" t="s">
        <v>208</v>
      </c>
      <c r="BK97" s="179">
        <f>BK98+BK112</f>
        <v>0</v>
      </c>
    </row>
    <row r="98" spans="1:65" s="12" customFormat="1" ht="22.9" customHeight="1">
      <c r="B98" s="166"/>
      <c r="C98" s="167"/>
      <c r="D98" s="168" t="s">
        <v>70</v>
      </c>
      <c r="E98" s="180" t="s">
        <v>103</v>
      </c>
      <c r="F98" s="180" t="s">
        <v>209</v>
      </c>
      <c r="G98" s="167"/>
      <c r="H98" s="167"/>
      <c r="I98" s="170"/>
      <c r="J98" s="181">
        <f>BK98</f>
        <v>0</v>
      </c>
      <c r="K98" s="167"/>
      <c r="L98" s="172"/>
      <c r="M98" s="173"/>
      <c r="N98" s="174"/>
      <c r="O98" s="174"/>
      <c r="P98" s="175">
        <f>P99</f>
        <v>0</v>
      </c>
      <c r="Q98" s="174"/>
      <c r="R98" s="175">
        <f>R99</f>
        <v>1.1352959999999999</v>
      </c>
      <c r="S98" s="174"/>
      <c r="T98" s="175">
        <f>T99</f>
        <v>0</v>
      </c>
      <c r="U98" s="176"/>
      <c r="AR98" s="177" t="s">
        <v>76</v>
      </c>
      <c r="AT98" s="178" t="s">
        <v>70</v>
      </c>
      <c r="AU98" s="178" t="s">
        <v>76</v>
      </c>
      <c r="AY98" s="177" t="s">
        <v>208</v>
      </c>
      <c r="BK98" s="179">
        <f>BK99</f>
        <v>0</v>
      </c>
    </row>
    <row r="99" spans="1:65" s="12" customFormat="1" ht="20.85" customHeight="1">
      <c r="B99" s="166"/>
      <c r="C99" s="167"/>
      <c r="D99" s="168" t="s">
        <v>70</v>
      </c>
      <c r="E99" s="180" t="s">
        <v>210</v>
      </c>
      <c r="F99" s="180" t="s">
        <v>211</v>
      </c>
      <c r="G99" s="167"/>
      <c r="H99" s="167"/>
      <c r="I99" s="170"/>
      <c r="J99" s="181">
        <f>BK99</f>
        <v>0</v>
      </c>
      <c r="K99" s="167"/>
      <c r="L99" s="172"/>
      <c r="M99" s="173"/>
      <c r="N99" s="174"/>
      <c r="O99" s="174"/>
      <c r="P99" s="175">
        <f>SUM(P100:P111)</f>
        <v>0</v>
      </c>
      <c r="Q99" s="174"/>
      <c r="R99" s="175">
        <f>SUM(R100:R111)</f>
        <v>1.1352959999999999</v>
      </c>
      <c r="S99" s="174"/>
      <c r="T99" s="175">
        <f>SUM(T100:T111)</f>
        <v>0</v>
      </c>
      <c r="U99" s="176"/>
      <c r="AR99" s="177" t="s">
        <v>76</v>
      </c>
      <c r="AT99" s="178" t="s">
        <v>70</v>
      </c>
      <c r="AU99" s="178" t="s">
        <v>80</v>
      </c>
      <c r="AY99" s="177" t="s">
        <v>208</v>
      </c>
      <c r="BK99" s="179">
        <f>SUM(BK100:BK111)</f>
        <v>0</v>
      </c>
    </row>
    <row r="100" spans="1:65" s="2" customFormat="1" ht="21.75" customHeight="1">
      <c r="A100" s="38"/>
      <c r="B100" s="39"/>
      <c r="C100" s="182" t="s">
        <v>76</v>
      </c>
      <c r="D100" s="182" t="s">
        <v>212</v>
      </c>
      <c r="E100" s="183" t="s">
        <v>3216</v>
      </c>
      <c r="F100" s="184" t="s">
        <v>3217</v>
      </c>
      <c r="G100" s="185" t="s">
        <v>129</v>
      </c>
      <c r="H100" s="186">
        <v>11.68</v>
      </c>
      <c r="I100" s="187"/>
      <c r="J100" s="186">
        <f>ROUND(I100*H100,2)</f>
        <v>0</v>
      </c>
      <c r="K100" s="184" t="s">
        <v>215</v>
      </c>
      <c r="L100" s="43"/>
      <c r="M100" s="188" t="s">
        <v>18</v>
      </c>
      <c r="N100" s="189" t="s">
        <v>42</v>
      </c>
      <c r="O100" s="68"/>
      <c r="P100" s="190">
        <f>O100*H100</f>
        <v>0</v>
      </c>
      <c r="Q100" s="190">
        <v>5.6000000000000001E-2</v>
      </c>
      <c r="R100" s="190">
        <f>Q100*H100</f>
        <v>0.65407999999999999</v>
      </c>
      <c r="S100" s="190">
        <v>0</v>
      </c>
      <c r="T100" s="190">
        <f>S100*H100</f>
        <v>0</v>
      </c>
      <c r="U100" s="191" t="s">
        <v>18</v>
      </c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R100" s="192" t="s">
        <v>89</v>
      </c>
      <c r="AT100" s="192" t="s">
        <v>212</v>
      </c>
      <c r="AU100" s="192" t="s">
        <v>83</v>
      </c>
      <c r="AY100" s="21" t="s">
        <v>208</v>
      </c>
      <c r="BE100" s="193">
        <f>IF(N100="základní",J100,0)</f>
        <v>0</v>
      </c>
      <c r="BF100" s="193">
        <f>IF(N100="snížená",J100,0)</f>
        <v>0</v>
      </c>
      <c r="BG100" s="193">
        <f>IF(N100="zákl. přenesená",J100,0)</f>
        <v>0</v>
      </c>
      <c r="BH100" s="193">
        <f>IF(N100="sníž. přenesená",J100,0)</f>
        <v>0</v>
      </c>
      <c r="BI100" s="193">
        <f>IF(N100="nulová",J100,0)</f>
        <v>0</v>
      </c>
      <c r="BJ100" s="21" t="s">
        <v>76</v>
      </c>
      <c r="BK100" s="193">
        <f>ROUND(I100*H100,2)</f>
        <v>0</v>
      </c>
      <c r="BL100" s="21" t="s">
        <v>89</v>
      </c>
      <c r="BM100" s="192" t="s">
        <v>3218</v>
      </c>
    </row>
    <row r="101" spans="1:65" s="2" customFormat="1" ht="11.25">
      <c r="A101" s="38"/>
      <c r="B101" s="39"/>
      <c r="C101" s="40"/>
      <c r="D101" s="194" t="s">
        <v>217</v>
      </c>
      <c r="E101" s="40"/>
      <c r="F101" s="195" t="s">
        <v>3219</v>
      </c>
      <c r="G101" s="40"/>
      <c r="H101" s="40"/>
      <c r="I101" s="196"/>
      <c r="J101" s="40"/>
      <c r="K101" s="40"/>
      <c r="L101" s="43"/>
      <c r="M101" s="197"/>
      <c r="N101" s="198"/>
      <c r="O101" s="68"/>
      <c r="P101" s="68"/>
      <c r="Q101" s="68"/>
      <c r="R101" s="68"/>
      <c r="S101" s="68"/>
      <c r="T101" s="68"/>
      <c r="U101" s="69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T101" s="21" t="s">
        <v>217</v>
      </c>
      <c r="AU101" s="21" t="s">
        <v>83</v>
      </c>
    </row>
    <row r="102" spans="1:65" s="2" customFormat="1" ht="11.25">
      <c r="A102" s="38"/>
      <c r="B102" s="39"/>
      <c r="C102" s="40"/>
      <c r="D102" s="199" t="s">
        <v>219</v>
      </c>
      <c r="E102" s="40"/>
      <c r="F102" s="200" t="s">
        <v>3220</v>
      </c>
      <c r="G102" s="40"/>
      <c r="H102" s="40"/>
      <c r="I102" s="196"/>
      <c r="J102" s="40"/>
      <c r="K102" s="40"/>
      <c r="L102" s="43"/>
      <c r="M102" s="197"/>
      <c r="N102" s="198"/>
      <c r="O102" s="68"/>
      <c r="P102" s="68"/>
      <c r="Q102" s="68"/>
      <c r="R102" s="68"/>
      <c r="S102" s="68"/>
      <c r="T102" s="68"/>
      <c r="U102" s="69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T102" s="21" t="s">
        <v>219</v>
      </c>
      <c r="AU102" s="21" t="s">
        <v>83</v>
      </c>
    </row>
    <row r="103" spans="1:65" s="14" customFormat="1" ht="11.25">
      <c r="B103" s="211"/>
      <c r="C103" s="212"/>
      <c r="D103" s="194" t="s">
        <v>221</v>
      </c>
      <c r="E103" s="213" t="s">
        <v>18</v>
      </c>
      <c r="F103" s="214" t="s">
        <v>3221</v>
      </c>
      <c r="G103" s="212"/>
      <c r="H103" s="215">
        <v>4.4000000000000004</v>
      </c>
      <c r="I103" s="216"/>
      <c r="J103" s="212"/>
      <c r="K103" s="212"/>
      <c r="L103" s="217"/>
      <c r="M103" s="218"/>
      <c r="N103" s="219"/>
      <c r="O103" s="219"/>
      <c r="P103" s="219"/>
      <c r="Q103" s="219"/>
      <c r="R103" s="219"/>
      <c r="S103" s="219"/>
      <c r="T103" s="219"/>
      <c r="U103" s="220"/>
      <c r="AT103" s="221" t="s">
        <v>221</v>
      </c>
      <c r="AU103" s="221" t="s">
        <v>83</v>
      </c>
      <c r="AV103" s="14" t="s">
        <v>80</v>
      </c>
      <c r="AW103" s="14" t="s">
        <v>33</v>
      </c>
      <c r="AX103" s="14" t="s">
        <v>71</v>
      </c>
      <c r="AY103" s="221" t="s">
        <v>208</v>
      </c>
    </row>
    <row r="104" spans="1:65" s="14" customFormat="1" ht="11.25">
      <c r="B104" s="211"/>
      <c r="C104" s="212"/>
      <c r="D104" s="194" t="s">
        <v>221</v>
      </c>
      <c r="E104" s="213" t="s">
        <v>18</v>
      </c>
      <c r="F104" s="214" t="s">
        <v>3222</v>
      </c>
      <c r="G104" s="212"/>
      <c r="H104" s="215">
        <v>7.28</v>
      </c>
      <c r="I104" s="216"/>
      <c r="J104" s="212"/>
      <c r="K104" s="212"/>
      <c r="L104" s="217"/>
      <c r="M104" s="218"/>
      <c r="N104" s="219"/>
      <c r="O104" s="219"/>
      <c r="P104" s="219"/>
      <c r="Q104" s="219"/>
      <c r="R104" s="219"/>
      <c r="S104" s="219"/>
      <c r="T104" s="219"/>
      <c r="U104" s="220"/>
      <c r="AT104" s="221" t="s">
        <v>221</v>
      </c>
      <c r="AU104" s="221" t="s">
        <v>83</v>
      </c>
      <c r="AV104" s="14" t="s">
        <v>80</v>
      </c>
      <c r="AW104" s="14" t="s">
        <v>33</v>
      </c>
      <c r="AX104" s="14" t="s">
        <v>71</v>
      </c>
      <c r="AY104" s="221" t="s">
        <v>208</v>
      </c>
    </row>
    <row r="105" spans="1:65" s="16" customFormat="1" ht="11.25">
      <c r="B105" s="233"/>
      <c r="C105" s="234"/>
      <c r="D105" s="194" t="s">
        <v>221</v>
      </c>
      <c r="E105" s="235" t="s">
        <v>18</v>
      </c>
      <c r="F105" s="236" t="s">
        <v>247</v>
      </c>
      <c r="G105" s="234"/>
      <c r="H105" s="237">
        <v>11.68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1"/>
      <c r="U105" s="242"/>
      <c r="AT105" s="243" t="s">
        <v>221</v>
      </c>
      <c r="AU105" s="243" t="s">
        <v>83</v>
      </c>
      <c r="AV105" s="16" t="s">
        <v>89</v>
      </c>
      <c r="AW105" s="16" t="s">
        <v>33</v>
      </c>
      <c r="AX105" s="16" t="s">
        <v>76</v>
      </c>
      <c r="AY105" s="243" t="s">
        <v>208</v>
      </c>
    </row>
    <row r="106" spans="1:65" s="2" customFormat="1" ht="24.2" customHeight="1">
      <c r="A106" s="38"/>
      <c r="B106" s="39"/>
      <c r="C106" s="182" t="s">
        <v>80</v>
      </c>
      <c r="D106" s="182" t="s">
        <v>212</v>
      </c>
      <c r="E106" s="183" t="s">
        <v>1334</v>
      </c>
      <c r="F106" s="184" t="s">
        <v>1335</v>
      </c>
      <c r="G106" s="185" t="s">
        <v>129</v>
      </c>
      <c r="H106" s="186">
        <v>11.68</v>
      </c>
      <c r="I106" s="187"/>
      <c r="J106" s="186">
        <f>ROUND(I106*H106,2)</f>
        <v>0</v>
      </c>
      <c r="K106" s="184" t="s">
        <v>215</v>
      </c>
      <c r="L106" s="43"/>
      <c r="M106" s="188" t="s">
        <v>18</v>
      </c>
      <c r="N106" s="189" t="s">
        <v>42</v>
      </c>
      <c r="O106" s="68"/>
      <c r="P106" s="190">
        <f>O106*H106</f>
        <v>0</v>
      </c>
      <c r="Q106" s="190">
        <v>4.1200000000000001E-2</v>
      </c>
      <c r="R106" s="190">
        <f>Q106*H106</f>
        <v>0.48121599999999998</v>
      </c>
      <c r="S106" s="190">
        <v>0</v>
      </c>
      <c r="T106" s="190">
        <f>S106*H106</f>
        <v>0</v>
      </c>
      <c r="U106" s="191" t="s">
        <v>18</v>
      </c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R106" s="192" t="s">
        <v>89</v>
      </c>
      <c r="AT106" s="192" t="s">
        <v>212</v>
      </c>
      <c r="AU106" s="192" t="s">
        <v>83</v>
      </c>
      <c r="AY106" s="21" t="s">
        <v>208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1" t="s">
        <v>76</v>
      </c>
      <c r="BK106" s="193">
        <f>ROUND(I106*H106,2)</f>
        <v>0</v>
      </c>
      <c r="BL106" s="21" t="s">
        <v>89</v>
      </c>
      <c r="BM106" s="192" t="s">
        <v>3223</v>
      </c>
    </row>
    <row r="107" spans="1:65" s="2" customFormat="1" ht="19.5">
      <c r="A107" s="38"/>
      <c r="B107" s="39"/>
      <c r="C107" s="40"/>
      <c r="D107" s="194" t="s">
        <v>217</v>
      </c>
      <c r="E107" s="40"/>
      <c r="F107" s="195" t="s">
        <v>1337</v>
      </c>
      <c r="G107" s="40"/>
      <c r="H107" s="40"/>
      <c r="I107" s="196"/>
      <c r="J107" s="40"/>
      <c r="K107" s="40"/>
      <c r="L107" s="43"/>
      <c r="M107" s="197"/>
      <c r="N107" s="198"/>
      <c r="O107" s="68"/>
      <c r="P107" s="68"/>
      <c r="Q107" s="68"/>
      <c r="R107" s="68"/>
      <c r="S107" s="68"/>
      <c r="T107" s="68"/>
      <c r="U107" s="69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T107" s="21" t="s">
        <v>217</v>
      </c>
      <c r="AU107" s="21" t="s">
        <v>83</v>
      </c>
    </row>
    <row r="108" spans="1:65" s="2" customFormat="1" ht="11.25">
      <c r="A108" s="38"/>
      <c r="B108" s="39"/>
      <c r="C108" s="40"/>
      <c r="D108" s="199" t="s">
        <v>219</v>
      </c>
      <c r="E108" s="40"/>
      <c r="F108" s="200" t="s">
        <v>1338</v>
      </c>
      <c r="G108" s="40"/>
      <c r="H108" s="40"/>
      <c r="I108" s="196"/>
      <c r="J108" s="40"/>
      <c r="K108" s="40"/>
      <c r="L108" s="43"/>
      <c r="M108" s="197"/>
      <c r="N108" s="198"/>
      <c r="O108" s="68"/>
      <c r="P108" s="68"/>
      <c r="Q108" s="68"/>
      <c r="R108" s="68"/>
      <c r="S108" s="68"/>
      <c r="T108" s="68"/>
      <c r="U108" s="69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T108" s="21" t="s">
        <v>219</v>
      </c>
      <c r="AU108" s="21" t="s">
        <v>83</v>
      </c>
    </row>
    <row r="109" spans="1:65" s="14" customFormat="1" ht="11.25">
      <c r="B109" s="211"/>
      <c r="C109" s="212"/>
      <c r="D109" s="194" t="s">
        <v>221</v>
      </c>
      <c r="E109" s="213" t="s">
        <v>18</v>
      </c>
      <c r="F109" s="214" t="s">
        <v>3221</v>
      </c>
      <c r="G109" s="212"/>
      <c r="H109" s="215">
        <v>4.4000000000000004</v>
      </c>
      <c r="I109" s="216"/>
      <c r="J109" s="212"/>
      <c r="K109" s="212"/>
      <c r="L109" s="217"/>
      <c r="M109" s="218"/>
      <c r="N109" s="219"/>
      <c r="O109" s="219"/>
      <c r="P109" s="219"/>
      <c r="Q109" s="219"/>
      <c r="R109" s="219"/>
      <c r="S109" s="219"/>
      <c r="T109" s="219"/>
      <c r="U109" s="220"/>
      <c r="AT109" s="221" t="s">
        <v>221</v>
      </c>
      <c r="AU109" s="221" t="s">
        <v>83</v>
      </c>
      <c r="AV109" s="14" t="s">
        <v>80</v>
      </c>
      <c r="AW109" s="14" t="s">
        <v>33</v>
      </c>
      <c r="AX109" s="14" t="s">
        <v>71</v>
      </c>
      <c r="AY109" s="221" t="s">
        <v>208</v>
      </c>
    </row>
    <row r="110" spans="1:65" s="14" customFormat="1" ht="11.25">
      <c r="B110" s="211"/>
      <c r="C110" s="212"/>
      <c r="D110" s="194" t="s">
        <v>221</v>
      </c>
      <c r="E110" s="213" t="s">
        <v>18</v>
      </c>
      <c r="F110" s="214" t="s">
        <v>3222</v>
      </c>
      <c r="G110" s="212"/>
      <c r="H110" s="215">
        <v>7.28</v>
      </c>
      <c r="I110" s="216"/>
      <c r="J110" s="212"/>
      <c r="K110" s="212"/>
      <c r="L110" s="217"/>
      <c r="M110" s="218"/>
      <c r="N110" s="219"/>
      <c r="O110" s="219"/>
      <c r="P110" s="219"/>
      <c r="Q110" s="219"/>
      <c r="R110" s="219"/>
      <c r="S110" s="219"/>
      <c r="T110" s="219"/>
      <c r="U110" s="220"/>
      <c r="AT110" s="221" t="s">
        <v>221</v>
      </c>
      <c r="AU110" s="221" t="s">
        <v>83</v>
      </c>
      <c r="AV110" s="14" t="s">
        <v>80</v>
      </c>
      <c r="AW110" s="14" t="s">
        <v>33</v>
      </c>
      <c r="AX110" s="14" t="s">
        <v>71</v>
      </c>
      <c r="AY110" s="221" t="s">
        <v>208</v>
      </c>
    </row>
    <row r="111" spans="1:65" s="16" customFormat="1" ht="11.25">
      <c r="B111" s="233"/>
      <c r="C111" s="234"/>
      <c r="D111" s="194" t="s">
        <v>221</v>
      </c>
      <c r="E111" s="235" t="s">
        <v>18</v>
      </c>
      <c r="F111" s="236" t="s">
        <v>247</v>
      </c>
      <c r="G111" s="234"/>
      <c r="H111" s="237">
        <v>11.68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1"/>
      <c r="U111" s="242"/>
      <c r="AT111" s="243" t="s">
        <v>221</v>
      </c>
      <c r="AU111" s="243" t="s">
        <v>83</v>
      </c>
      <c r="AV111" s="16" t="s">
        <v>89</v>
      </c>
      <c r="AW111" s="16" t="s">
        <v>33</v>
      </c>
      <c r="AX111" s="16" t="s">
        <v>76</v>
      </c>
      <c r="AY111" s="243" t="s">
        <v>208</v>
      </c>
    </row>
    <row r="112" spans="1:65" s="12" customFormat="1" ht="22.9" customHeight="1">
      <c r="B112" s="166"/>
      <c r="C112" s="167"/>
      <c r="D112" s="168" t="s">
        <v>70</v>
      </c>
      <c r="E112" s="180" t="s">
        <v>248</v>
      </c>
      <c r="F112" s="180" t="s">
        <v>1578</v>
      </c>
      <c r="G112" s="167"/>
      <c r="H112" s="167"/>
      <c r="I112" s="170"/>
      <c r="J112" s="181">
        <f>BK112</f>
        <v>0</v>
      </c>
      <c r="K112" s="167"/>
      <c r="L112" s="172"/>
      <c r="M112" s="173"/>
      <c r="N112" s="174"/>
      <c r="O112" s="174"/>
      <c r="P112" s="175">
        <f>P113+P122+P147</f>
        <v>0</v>
      </c>
      <c r="Q112" s="174"/>
      <c r="R112" s="175">
        <f>R113+R122+R147</f>
        <v>0</v>
      </c>
      <c r="S112" s="174"/>
      <c r="T112" s="175">
        <f>T113+T122+T147</f>
        <v>2.1659999999999999</v>
      </c>
      <c r="U112" s="176"/>
      <c r="AR112" s="177" t="s">
        <v>76</v>
      </c>
      <c r="AT112" s="178" t="s">
        <v>70</v>
      </c>
      <c r="AU112" s="178" t="s">
        <v>76</v>
      </c>
      <c r="AY112" s="177" t="s">
        <v>208</v>
      </c>
      <c r="BK112" s="179">
        <f>BK113+BK122+BK147</f>
        <v>0</v>
      </c>
    </row>
    <row r="113" spans="1:65" s="12" customFormat="1" ht="20.85" customHeight="1">
      <c r="B113" s="166"/>
      <c r="C113" s="167"/>
      <c r="D113" s="168" t="s">
        <v>70</v>
      </c>
      <c r="E113" s="180" t="s">
        <v>410</v>
      </c>
      <c r="F113" s="180" t="s">
        <v>411</v>
      </c>
      <c r="G113" s="167"/>
      <c r="H113" s="167"/>
      <c r="I113" s="170"/>
      <c r="J113" s="181">
        <f>BK113</f>
        <v>0</v>
      </c>
      <c r="K113" s="167"/>
      <c r="L113" s="172"/>
      <c r="M113" s="173"/>
      <c r="N113" s="174"/>
      <c r="O113" s="174"/>
      <c r="P113" s="175">
        <f>SUM(P114:P121)</f>
        <v>0</v>
      </c>
      <c r="Q113" s="174"/>
      <c r="R113" s="175">
        <f>SUM(R114:R121)</f>
        <v>0</v>
      </c>
      <c r="S113" s="174"/>
      <c r="T113" s="175">
        <f>SUM(T114:T121)</f>
        <v>2.1659999999999999</v>
      </c>
      <c r="U113" s="176"/>
      <c r="AR113" s="177" t="s">
        <v>76</v>
      </c>
      <c r="AT113" s="178" t="s">
        <v>70</v>
      </c>
      <c r="AU113" s="178" t="s">
        <v>80</v>
      </c>
      <c r="AY113" s="177" t="s">
        <v>208</v>
      </c>
      <c r="BK113" s="179">
        <f>SUM(BK114:BK121)</f>
        <v>0</v>
      </c>
    </row>
    <row r="114" spans="1:65" s="2" customFormat="1" ht="24.2" customHeight="1">
      <c r="A114" s="38"/>
      <c r="B114" s="39"/>
      <c r="C114" s="182" t="s">
        <v>83</v>
      </c>
      <c r="D114" s="182" t="s">
        <v>212</v>
      </c>
      <c r="E114" s="183" t="s">
        <v>3224</v>
      </c>
      <c r="F114" s="184" t="s">
        <v>3225</v>
      </c>
      <c r="G114" s="185" t="s">
        <v>331</v>
      </c>
      <c r="H114" s="186">
        <v>88</v>
      </c>
      <c r="I114" s="187"/>
      <c r="J114" s="186">
        <f>ROUND(I114*H114,2)</f>
        <v>0</v>
      </c>
      <c r="K114" s="184" t="s">
        <v>215</v>
      </c>
      <c r="L114" s="43"/>
      <c r="M114" s="188" t="s">
        <v>18</v>
      </c>
      <c r="N114" s="189" t="s">
        <v>42</v>
      </c>
      <c r="O114" s="68"/>
      <c r="P114" s="190">
        <f>O114*H114</f>
        <v>0</v>
      </c>
      <c r="Q114" s="190">
        <v>0</v>
      </c>
      <c r="R114" s="190">
        <f>Q114*H114</f>
        <v>0</v>
      </c>
      <c r="S114" s="190">
        <v>6.0000000000000001E-3</v>
      </c>
      <c r="T114" s="190">
        <f>S114*H114</f>
        <v>0.52800000000000002</v>
      </c>
      <c r="U114" s="191" t="s">
        <v>18</v>
      </c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R114" s="192" t="s">
        <v>89</v>
      </c>
      <c r="AT114" s="192" t="s">
        <v>212</v>
      </c>
      <c r="AU114" s="192" t="s">
        <v>83</v>
      </c>
      <c r="AY114" s="21" t="s">
        <v>208</v>
      </c>
      <c r="BE114" s="193">
        <f>IF(N114="základní",J114,0)</f>
        <v>0</v>
      </c>
      <c r="BF114" s="193">
        <f>IF(N114="snížená",J114,0)</f>
        <v>0</v>
      </c>
      <c r="BG114" s="193">
        <f>IF(N114="zákl. přenesená",J114,0)</f>
        <v>0</v>
      </c>
      <c r="BH114" s="193">
        <f>IF(N114="sníž. přenesená",J114,0)</f>
        <v>0</v>
      </c>
      <c r="BI114" s="193">
        <f>IF(N114="nulová",J114,0)</f>
        <v>0</v>
      </c>
      <c r="BJ114" s="21" t="s">
        <v>76</v>
      </c>
      <c r="BK114" s="193">
        <f>ROUND(I114*H114,2)</f>
        <v>0</v>
      </c>
      <c r="BL114" s="21" t="s">
        <v>89</v>
      </c>
      <c r="BM114" s="192" t="s">
        <v>3226</v>
      </c>
    </row>
    <row r="115" spans="1:65" s="2" customFormat="1" ht="19.5">
      <c r="A115" s="38"/>
      <c r="B115" s="39"/>
      <c r="C115" s="40"/>
      <c r="D115" s="194" t="s">
        <v>217</v>
      </c>
      <c r="E115" s="40"/>
      <c r="F115" s="195" t="s">
        <v>3227</v>
      </c>
      <c r="G115" s="40"/>
      <c r="H115" s="40"/>
      <c r="I115" s="196"/>
      <c r="J115" s="40"/>
      <c r="K115" s="40"/>
      <c r="L115" s="43"/>
      <c r="M115" s="197"/>
      <c r="N115" s="198"/>
      <c r="O115" s="68"/>
      <c r="P115" s="68"/>
      <c r="Q115" s="68"/>
      <c r="R115" s="68"/>
      <c r="S115" s="68"/>
      <c r="T115" s="68"/>
      <c r="U115" s="69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T115" s="21" t="s">
        <v>217</v>
      </c>
      <c r="AU115" s="21" t="s">
        <v>83</v>
      </c>
    </row>
    <row r="116" spans="1:65" s="2" customFormat="1" ht="11.25">
      <c r="A116" s="38"/>
      <c r="B116" s="39"/>
      <c r="C116" s="40"/>
      <c r="D116" s="199" t="s">
        <v>219</v>
      </c>
      <c r="E116" s="40"/>
      <c r="F116" s="200" t="s">
        <v>3228</v>
      </c>
      <c r="G116" s="40"/>
      <c r="H116" s="40"/>
      <c r="I116" s="196"/>
      <c r="J116" s="40"/>
      <c r="K116" s="40"/>
      <c r="L116" s="43"/>
      <c r="M116" s="197"/>
      <c r="N116" s="198"/>
      <c r="O116" s="68"/>
      <c r="P116" s="68"/>
      <c r="Q116" s="68"/>
      <c r="R116" s="68"/>
      <c r="S116" s="68"/>
      <c r="T116" s="68"/>
      <c r="U116" s="69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T116" s="21" t="s">
        <v>219</v>
      </c>
      <c r="AU116" s="21" t="s">
        <v>83</v>
      </c>
    </row>
    <row r="117" spans="1:65" s="14" customFormat="1" ht="11.25">
      <c r="B117" s="211"/>
      <c r="C117" s="212"/>
      <c r="D117" s="194" t="s">
        <v>221</v>
      </c>
      <c r="E117" s="213" t="s">
        <v>18</v>
      </c>
      <c r="F117" s="214" t="s">
        <v>1687</v>
      </c>
      <c r="G117" s="212"/>
      <c r="H117" s="215">
        <v>88</v>
      </c>
      <c r="I117" s="216"/>
      <c r="J117" s="212"/>
      <c r="K117" s="212"/>
      <c r="L117" s="217"/>
      <c r="M117" s="218"/>
      <c r="N117" s="219"/>
      <c r="O117" s="219"/>
      <c r="P117" s="219"/>
      <c r="Q117" s="219"/>
      <c r="R117" s="219"/>
      <c r="S117" s="219"/>
      <c r="T117" s="219"/>
      <c r="U117" s="220"/>
      <c r="AT117" s="221" t="s">
        <v>221</v>
      </c>
      <c r="AU117" s="221" t="s">
        <v>83</v>
      </c>
      <c r="AV117" s="14" t="s">
        <v>80</v>
      </c>
      <c r="AW117" s="14" t="s">
        <v>33</v>
      </c>
      <c r="AX117" s="14" t="s">
        <v>76</v>
      </c>
      <c r="AY117" s="221" t="s">
        <v>208</v>
      </c>
    </row>
    <row r="118" spans="1:65" s="2" customFormat="1" ht="24.2" customHeight="1">
      <c r="A118" s="38"/>
      <c r="B118" s="39"/>
      <c r="C118" s="182" t="s">
        <v>89</v>
      </c>
      <c r="D118" s="182" t="s">
        <v>212</v>
      </c>
      <c r="E118" s="183" t="s">
        <v>3229</v>
      </c>
      <c r="F118" s="184" t="s">
        <v>3230</v>
      </c>
      <c r="G118" s="185" t="s">
        <v>331</v>
      </c>
      <c r="H118" s="186">
        <v>91</v>
      </c>
      <c r="I118" s="187"/>
      <c r="J118" s="186">
        <f>ROUND(I118*H118,2)</f>
        <v>0</v>
      </c>
      <c r="K118" s="184" t="s">
        <v>215</v>
      </c>
      <c r="L118" s="43"/>
      <c r="M118" s="188" t="s">
        <v>18</v>
      </c>
      <c r="N118" s="189" t="s">
        <v>42</v>
      </c>
      <c r="O118" s="68"/>
      <c r="P118" s="190">
        <f>O118*H118</f>
        <v>0</v>
      </c>
      <c r="Q118" s="190">
        <v>0</v>
      </c>
      <c r="R118" s="190">
        <f>Q118*H118</f>
        <v>0</v>
      </c>
      <c r="S118" s="190">
        <v>1.7999999999999999E-2</v>
      </c>
      <c r="T118" s="190">
        <f>S118*H118</f>
        <v>1.6379999999999999</v>
      </c>
      <c r="U118" s="191" t="s">
        <v>18</v>
      </c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R118" s="192" t="s">
        <v>89</v>
      </c>
      <c r="AT118" s="192" t="s">
        <v>212</v>
      </c>
      <c r="AU118" s="192" t="s">
        <v>83</v>
      </c>
      <c r="AY118" s="21" t="s">
        <v>208</v>
      </c>
      <c r="BE118" s="193">
        <f>IF(N118="základní",J118,0)</f>
        <v>0</v>
      </c>
      <c r="BF118" s="193">
        <f>IF(N118="snížená",J118,0)</f>
        <v>0</v>
      </c>
      <c r="BG118" s="193">
        <f>IF(N118="zákl. přenesená",J118,0)</f>
        <v>0</v>
      </c>
      <c r="BH118" s="193">
        <f>IF(N118="sníž. přenesená",J118,0)</f>
        <v>0</v>
      </c>
      <c r="BI118" s="193">
        <f>IF(N118="nulová",J118,0)</f>
        <v>0</v>
      </c>
      <c r="BJ118" s="21" t="s">
        <v>76</v>
      </c>
      <c r="BK118" s="193">
        <f>ROUND(I118*H118,2)</f>
        <v>0</v>
      </c>
      <c r="BL118" s="21" t="s">
        <v>89</v>
      </c>
      <c r="BM118" s="192" t="s">
        <v>3231</v>
      </c>
    </row>
    <row r="119" spans="1:65" s="2" customFormat="1" ht="19.5">
      <c r="A119" s="38"/>
      <c r="B119" s="39"/>
      <c r="C119" s="40"/>
      <c r="D119" s="194" t="s">
        <v>217</v>
      </c>
      <c r="E119" s="40"/>
      <c r="F119" s="195" t="s">
        <v>3232</v>
      </c>
      <c r="G119" s="40"/>
      <c r="H119" s="40"/>
      <c r="I119" s="196"/>
      <c r="J119" s="40"/>
      <c r="K119" s="40"/>
      <c r="L119" s="43"/>
      <c r="M119" s="197"/>
      <c r="N119" s="198"/>
      <c r="O119" s="68"/>
      <c r="P119" s="68"/>
      <c r="Q119" s="68"/>
      <c r="R119" s="68"/>
      <c r="S119" s="68"/>
      <c r="T119" s="68"/>
      <c r="U119" s="69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T119" s="21" t="s">
        <v>217</v>
      </c>
      <c r="AU119" s="21" t="s">
        <v>83</v>
      </c>
    </row>
    <row r="120" spans="1:65" s="2" customFormat="1" ht="11.25">
      <c r="A120" s="38"/>
      <c r="B120" s="39"/>
      <c r="C120" s="40"/>
      <c r="D120" s="199" t="s">
        <v>219</v>
      </c>
      <c r="E120" s="40"/>
      <c r="F120" s="200" t="s">
        <v>3233</v>
      </c>
      <c r="G120" s="40"/>
      <c r="H120" s="40"/>
      <c r="I120" s="196"/>
      <c r="J120" s="40"/>
      <c r="K120" s="40"/>
      <c r="L120" s="43"/>
      <c r="M120" s="197"/>
      <c r="N120" s="198"/>
      <c r="O120" s="68"/>
      <c r="P120" s="68"/>
      <c r="Q120" s="68"/>
      <c r="R120" s="68"/>
      <c r="S120" s="68"/>
      <c r="T120" s="68"/>
      <c r="U120" s="69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T120" s="21" t="s">
        <v>219</v>
      </c>
      <c r="AU120" s="21" t="s">
        <v>83</v>
      </c>
    </row>
    <row r="121" spans="1:65" s="14" customFormat="1" ht="11.25">
      <c r="B121" s="211"/>
      <c r="C121" s="212"/>
      <c r="D121" s="194" t="s">
        <v>221</v>
      </c>
      <c r="E121" s="213" t="s">
        <v>18</v>
      </c>
      <c r="F121" s="214" t="s">
        <v>1702</v>
      </c>
      <c r="G121" s="212"/>
      <c r="H121" s="215">
        <v>91</v>
      </c>
      <c r="I121" s="216"/>
      <c r="J121" s="212"/>
      <c r="K121" s="212"/>
      <c r="L121" s="217"/>
      <c r="M121" s="218"/>
      <c r="N121" s="219"/>
      <c r="O121" s="219"/>
      <c r="P121" s="219"/>
      <c r="Q121" s="219"/>
      <c r="R121" s="219"/>
      <c r="S121" s="219"/>
      <c r="T121" s="219"/>
      <c r="U121" s="220"/>
      <c r="AT121" s="221" t="s">
        <v>221</v>
      </c>
      <c r="AU121" s="221" t="s">
        <v>83</v>
      </c>
      <c r="AV121" s="14" t="s">
        <v>80</v>
      </c>
      <c r="AW121" s="14" t="s">
        <v>33</v>
      </c>
      <c r="AX121" s="14" t="s">
        <v>76</v>
      </c>
      <c r="AY121" s="221" t="s">
        <v>208</v>
      </c>
    </row>
    <row r="122" spans="1:65" s="12" customFormat="1" ht="20.85" customHeight="1">
      <c r="B122" s="166"/>
      <c r="C122" s="167"/>
      <c r="D122" s="168" t="s">
        <v>70</v>
      </c>
      <c r="E122" s="180" t="s">
        <v>543</v>
      </c>
      <c r="F122" s="180" t="s">
        <v>544</v>
      </c>
      <c r="G122" s="167"/>
      <c r="H122" s="167"/>
      <c r="I122" s="170"/>
      <c r="J122" s="181">
        <f>BK122</f>
        <v>0</v>
      </c>
      <c r="K122" s="167"/>
      <c r="L122" s="172"/>
      <c r="M122" s="173"/>
      <c r="N122" s="174"/>
      <c r="O122" s="174"/>
      <c r="P122" s="175">
        <f>SUM(P123:P146)</f>
        <v>0</v>
      </c>
      <c r="Q122" s="174"/>
      <c r="R122" s="175">
        <f>SUM(R123:R146)</f>
        <v>0</v>
      </c>
      <c r="S122" s="174"/>
      <c r="T122" s="175">
        <f>SUM(T123:T146)</f>
        <v>0</v>
      </c>
      <c r="U122" s="176"/>
      <c r="AR122" s="177" t="s">
        <v>76</v>
      </c>
      <c r="AT122" s="178" t="s">
        <v>70</v>
      </c>
      <c r="AU122" s="178" t="s">
        <v>80</v>
      </c>
      <c r="AY122" s="177" t="s">
        <v>208</v>
      </c>
      <c r="BK122" s="179">
        <f>SUM(BK123:BK146)</f>
        <v>0</v>
      </c>
    </row>
    <row r="123" spans="1:65" s="2" customFormat="1" ht="24.2" customHeight="1">
      <c r="A123" s="38"/>
      <c r="B123" s="39"/>
      <c r="C123" s="182" t="s">
        <v>94</v>
      </c>
      <c r="D123" s="182" t="s">
        <v>212</v>
      </c>
      <c r="E123" s="183" t="s">
        <v>553</v>
      </c>
      <c r="F123" s="184" t="s">
        <v>554</v>
      </c>
      <c r="G123" s="185" t="s">
        <v>548</v>
      </c>
      <c r="H123" s="186">
        <v>2.2999999999999998</v>
      </c>
      <c r="I123" s="187"/>
      <c r="J123" s="186">
        <f>ROUND(I123*H123,2)</f>
        <v>0</v>
      </c>
      <c r="K123" s="184" t="s">
        <v>215</v>
      </c>
      <c r="L123" s="43"/>
      <c r="M123" s="188" t="s">
        <v>18</v>
      </c>
      <c r="N123" s="189" t="s">
        <v>42</v>
      </c>
      <c r="O123" s="68"/>
      <c r="P123" s="190">
        <f>O123*H123</f>
        <v>0</v>
      </c>
      <c r="Q123" s="190">
        <v>0</v>
      </c>
      <c r="R123" s="190">
        <f>Q123*H123</f>
        <v>0</v>
      </c>
      <c r="S123" s="190">
        <v>0</v>
      </c>
      <c r="T123" s="190">
        <f>S123*H123</f>
        <v>0</v>
      </c>
      <c r="U123" s="191" t="s">
        <v>18</v>
      </c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92" t="s">
        <v>89</v>
      </c>
      <c r="AT123" s="192" t="s">
        <v>212</v>
      </c>
      <c r="AU123" s="192" t="s">
        <v>83</v>
      </c>
      <c r="AY123" s="21" t="s">
        <v>208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1" t="s">
        <v>76</v>
      </c>
      <c r="BK123" s="193">
        <f>ROUND(I123*H123,2)</f>
        <v>0</v>
      </c>
      <c r="BL123" s="21" t="s">
        <v>89</v>
      </c>
      <c r="BM123" s="192" t="s">
        <v>3234</v>
      </c>
    </row>
    <row r="124" spans="1:65" s="2" customFormat="1" ht="19.5">
      <c r="A124" s="38"/>
      <c r="B124" s="39"/>
      <c r="C124" s="40"/>
      <c r="D124" s="194" t="s">
        <v>217</v>
      </c>
      <c r="E124" s="40"/>
      <c r="F124" s="195" t="s">
        <v>556</v>
      </c>
      <c r="G124" s="40"/>
      <c r="H124" s="40"/>
      <c r="I124" s="196"/>
      <c r="J124" s="40"/>
      <c r="K124" s="40"/>
      <c r="L124" s="43"/>
      <c r="M124" s="197"/>
      <c r="N124" s="198"/>
      <c r="O124" s="68"/>
      <c r="P124" s="68"/>
      <c r="Q124" s="68"/>
      <c r="R124" s="68"/>
      <c r="S124" s="68"/>
      <c r="T124" s="68"/>
      <c r="U124" s="69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21" t="s">
        <v>217</v>
      </c>
      <c r="AU124" s="21" t="s">
        <v>83</v>
      </c>
    </row>
    <row r="125" spans="1:65" s="2" customFormat="1" ht="11.25">
      <c r="A125" s="38"/>
      <c r="B125" s="39"/>
      <c r="C125" s="40"/>
      <c r="D125" s="199" t="s">
        <v>219</v>
      </c>
      <c r="E125" s="40"/>
      <c r="F125" s="200" t="s">
        <v>557</v>
      </c>
      <c r="G125" s="40"/>
      <c r="H125" s="40"/>
      <c r="I125" s="196"/>
      <c r="J125" s="40"/>
      <c r="K125" s="40"/>
      <c r="L125" s="43"/>
      <c r="M125" s="197"/>
      <c r="N125" s="198"/>
      <c r="O125" s="68"/>
      <c r="P125" s="68"/>
      <c r="Q125" s="68"/>
      <c r="R125" s="68"/>
      <c r="S125" s="68"/>
      <c r="T125" s="68"/>
      <c r="U125" s="69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21" t="s">
        <v>219</v>
      </c>
      <c r="AU125" s="21" t="s">
        <v>83</v>
      </c>
    </row>
    <row r="126" spans="1:65" s="2" customFormat="1" ht="33" customHeight="1">
      <c r="A126" s="38"/>
      <c r="B126" s="39"/>
      <c r="C126" s="182" t="s">
        <v>103</v>
      </c>
      <c r="D126" s="182" t="s">
        <v>212</v>
      </c>
      <c r="E126" s="183" t="s">
        <v>559</v>
      </c>
      <c r="F126" s="184" t="s">
        <v>560</v>
      </c>
      <c r="G126" s="185" t="s">
        <v>548</v>
      </c>
      <c r="H126" s="186">
        <v>4.5999999999999996</v>
      </c>
      <c r="I126" s="187"/>
      <c r="J126" s="186">
        <f>ROUND(I126*H126,2)</f>
        <v>0</v>
      </c>
      <c r="K126" s="184" t="s">
        <v>215</v>
      </c>
      <c r="L126" s="43"/>
      <c r="M126" s="188" t="s">
        <v>18</v>
      </c>
      <c r="N126" s="189" t="s">
        <v>42</v>
      </c>
      <c r="O126" s="68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0">
        <f>S126*H126</f>
        <v>0</v>
      </c>
      <c r="U126" s="191" t="s">
        <v>18</v>
      </c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2" t="s">
        <v>89</v>
      </c>
      <c r="AT126" s="192" t="s">
        <v>212</v>
      </c>
      <c r="AU126" s="192" t="s">
        <v>83</v>
      </c>
      <c r="AY126" s="21" t="s">
        <v>208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1" t="s">
        <v>76</v>
      </c>
      <c r="BK126" s="193">
        <f>ROUND(I126*H126,2)</f>
        <v>0</v>
      </c>
      <c r="BL126" s="21" t="s">
        <v>89</v>
      </c>
      <c r="BM126" s="192" t="s">
        <v>3235</v>
      </c>
    </row>
    <row r="127" spans="1:65" s="2" customFormat="1" ht="39">
      <c r="A127" s="38"/>
      <c r="B127" s="39"/>
      <c r="C127" s="40"/>
      <c r="D127" s="194" t="s">
        <v>217</v>
      </c>
      <c r="E127" s="40"/>
      <c r="F127" s="195" t="s">
        <v>562</v>
      </c>
      <c r="G127" s="40"/>
      <c r="H127" s="40"/>
      <c r="I127" s="196"/>
      <c r="J127" s="40"/>
      <c r="K127" s="40"/>
      <c r="L127" s="43"/>
      <c r="M127" s="197"/>
      <c r="N127" s="198"/>
      <c r="O127" s="68"/>
      <c r="P127" s="68"/>
      <c r="Q127" s="68"/>
      <c r="R127" s="68"/>
      <c r="S127" s="68"/>
      <c r="T127" s="68"/>
      <c r="U127" s="69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21" t="s">
        <v>217</v>
      </c>
      <c r="AU127" s="21" t="s">
        <v>83</v>
      </c>
    </row>
    <row r="128" spans="1:65" s="2" customFormat="1" ht="11.25">
      <c r="A128" s="38"/>
      <c r="B128" s="39"/>
      <c r="C128" s="40"/>
      <c r="D128" s="199" t="s">
        <v>219</v>
      </c>
      <c r="E128" s="40"/>
      <c r="F128" s="200" t="s">
        <v>563</v>
      </c>
      <c r="G128" s="40"/>
      <c r="H128" s="40"/>
      <c r="I128" s="196"/>
      <c r="J128" s="40"/>
      <c r="K128" s="40"/>
      <c r="L128" s="43"/>
      <c r="M128" s="197"/>
      <c r="N128" s="198"/>
      <c r="O128" s="68"/>
      <c r="P128" s="68"/>
      <c r="Q128" s="68"/>
      <c r="R128" s="68"/>
      <c r="S128" s="68"/>
      <c r="T128" s="68"/>
      <c r="U128" s="69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21" t="s">
        <v>219</v>
      </c>
      <c r="AU128" s="21" t="s">
        <v>83</v>
      </c>
    </row>
    <row r="129" spans="1:65" s="14" customFormat="1" ht="11.25">
      <c r="B129" s="211"/>
      <c r="C129" s="212"/>
      <c r="D129" s="194" t="s">
        <v>221</v>
      </c>
      <c r="E129" s="212"/>
      <c r="F129" s="214" t="s">
        <v>3236</v>
      </c>
      <c r="G129" s="212"/>
      <c r="H129" s="215">
        <v>4.5999999999999996</v>
      </c>
      <c r="I129" s="216"/>
      <c r="J129" s="212"/>
      <c r="K129" s="212"/>
      <c r="L129" s="217"/>
      <c r="M129" s="218"/>
      <c r="N129" s="219"/>
      <c r="O129" s="219"/>
      <c r="P129" s="219"/>
      <c r="Q129" s="219"/>
      <c r="R129" s="219"/>
      <c r="S129" s="219"/>
      <c r="T129" s="219"/>
      <c r="U129" s="220"/>
      <c r="AT129" s="221" t="s">
        <v>221</v>
      </c>
      <c r="AU129" s="221" t="s">
        <v>83</v>
      </c>
      <c r="AV129" s="14" t="s">
        <v>80</v>
      </c>
      <c r="AW129" s="14" t="s">
        <v>4</v>
      </c>
      <c r="AX129" s="14" t="s">
        <v>76</v>
      </c>
      <c r="AY129" s="221" t="s">
        <v>208</v>
      </c>
    </row>
    <row r="130" spans="1:65" s="2" customFormat="1" ht="24.2" customHeight="1">
      <c r="A130" s="38"/>
      <c r="B130" s="39"/>
      <c r="C130" s="182" t="s">
        <v>121</v>
      </c>
      <c r="D130" s="182" t="s">
        <v>212</v>
      </c>
      <c r="E130" s="183" t="s">
        <v>565</v>
      </c>
      <c r="F130" s="184" t="s">
        <v>566</v>
      </c>
      <c r="G130" s="185" t="s">
        <v>548</v>
      </c>
      <c r="H130" s="186">
        <v>2.2999999999999998</v>
      </c>
      <c r="I130" s="187"/>
      <c r="J130" s="186">
        <f>ROUND(I130*H130,2)</f>
        <v>0</v>
      </c>
      <c r="K130" s="184" t="s">
        <v>215</v>
      </c>
      <c r="L130" s="43"/>
      <c r="M130" s="188" t="s">
        <v>18</v>
      </c>
      <c r="N130" s="189" t="s">
        <v>42</v>
      </c>
      <c r="O130" s="68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0">
        <f>S130*H130</f>
        <v>0</v>
      </c>
      <c r="U130" s="191" t="s">
        <v>18</v>
      </c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89</v>
      </c>
      <c r="AT130" s="192" t="s">
        <v>212</v>
      </c>
      <c r="AU130" s="192" t="s">
        <v>83</v>
      </c>
      <c r="AY130" s="21" t="s">
        <v>208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21" t="s">
        <v>76</v>
      </c>
      <c r="BK130" s="193">
        <f>ROUND(I130*H130,2)</f>
        <v>0</v>
      </c>
      <c r="BL130" s="21" t="s">
        <v>89</v>
      </c>
      <c r="BM130" s="192" t="s">
        <v>3237</v>
      </c>
    </row>
    <row r="131" spans="1:65" s="2" customFormat="1" ht="19.5">
      <c r="A131" s="38"/>
      <c r="B131" s="39"/>
      <c r="C131" s="40"/>
      <c r="D131" s="194" t="s">
        <v>217</v>
      </c>
      <c r="E131" s="40"/>
      <c r="F131" s="195" t="s">
        <v>568</v>
      </c>
      <c r="G131" s="40"/>
      <c r="H131" s="40"/>
      <c r="I131" s="196"/>
      <c r="J131" s="40"/>
      <c r="K131" s="40"/>
      <c r="L131" s="43"/>
      <c r="M131" s="197"/>
      <c r="N131" s="198"/>
      <c r="O131" s="68"/>
      <c r="P131" s="68"/>
      <c r="Q131" s="68"/>
      <c r="R131" s="68"/>
      <c r="S131" s="68"/>
      <c r="T131" s="68"/>
      <c r="U131" s="69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21" t="s">
        <v>217</v>
      </c>
      <c r="AU131" s="21" t="s">
        <v>83</v>
      </c>
    </row>
    <row r="132" spans="1:65" s="2" customFormat="1" ht="11.25">
      <c r="A132" s="38"/>
      <c r="B132" s="39"/>
      <c r="C132" s="40"/>
      <c r="D132" s="199" t="s">
        <v>219</v>
      </c>
      <c r="E132" s="40"/>
      <c r="F132" s="200" t="s">
        <v>569</v>
      </c>
      <c r="G132" s="40"/>
      <c r="H132" s="40"/>
      <c r="I132" s="196"/>
      <c r="J132" s="40"/>
      <c r="K132" s="40"/>
      <c r="L132" s="43"/>
      <c r="M132" s="197"/>
      <c r="N132" s="198"/>
      <c r="O132" s="68"/>
      <c r="P132" s="68"/>
      <c r="Q132" s="68"/>
      <c r="R132" s="68"/>
      <c r="S132" s="68"/>
      <c r="T132" s="68"/>
      <c r="U132" s="69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21" t="s">
        <v>219</v>
      </c>
      <c r="AU132" s="21" t="s">
        <v>83</v>
      </c>
    </row>
    <row r="133" spans="1:65" s="2" customFormat="1" ht="24.2" customHeight="1">
      <c r="A133" s="38"/>
      <c r="B133" s="39"/>
      <c r="C133" s="182" t="s">
        <v>124</v>
      </c>
      <c r="D133" s="182" t="s">
        <v>212</v>
      </c>
      <c r="E133" s="183" t="s">
        <v>571</v>
      </c>
      <c r="F133" s="184" t="s">
        <v>572</v>
      </c>
      <c r="G133" s="185" t="s">
        <v>548</v>
      </c>
      <c r="H133" s="186">
        <v>46</v>
      </c>
      <c r="I133" s="187"/>
      <c r="J133" s="186">
        <f>ROUND(I133*H133,2)</f>
        <v>0</v>
      </c>
      <c r="K133" s="184" t="s">
        <v>215</v>
      </c>
      <c r="L133" s="43"/>
      <c r="M133" s="188" t="s">
        <v>18</v>
      </c>
      <c r="N133" s="189" t="s">
        <v>42</v>
      </c>
      <c r="O133" s="68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0">
        <f>S133*H133</f>
        <v>0</v>
      </c>
      <c r="U133" s="191" t="s">
        <v>18</v>
      </c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89</v>
      </c>
      <c r="AT133" s="192" t="s">
        <v>212</v>
      </c>
      <c r="AU133" s="192" t="s">
        <v>83</v>
      </c>
      <c r="AY133" s="21" t="s">
        <v>208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1" t="s">
        <v>76</v>
      </c>
      <c r="BK133" s="193">
        <f>ROUND(I133*H133,2)</f>
        <v>0</v>
      </c>
      <c r="BL133" s="21" t="s">
        <v>89</v>
      </c>
      <c r="BM133" s="192" t="s">
        <v>3238</v>
      </c>
    </row>
    <row r="134" spans="1:65" s="2" customFormat="1" ht="29.25">
      <c r="A134" s="38"/>
      <c r="B134" s="39"/>
      <c r="C134" s="40"/>
      <c r="D134" s="194" t="s">
        <v>217</v>
      </c>
      <c r="E134" s="40"/>
      <c r="F134" s="195" t="s">
        <v>574</v>
      </c>
      <c r="G134" s="40"/>
      <c r="H134" s="40"/>
      <c r="I134" s="196"/>
      <c r="J134" s="40"/>
      <c r="K134" s="40"/>
      <c r="L134" s="43"/>
      <c r="M134" s="197"/>
      <c r="N134" s="198"/>
      <c r="O134" s="68"/>
      <c r="P134" s="68"/>
      <c r="Q134" s="68"/>
      <c r="R134" s="68"/>
      <c r="S134" s="68"/>
      <c r="T134" s="68"/>
      <c r="U134" s="69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21" t="s">
        <v>217</v>
      </c>
      <c r="AU134" s="21" t="s">
        <v>83</v>
      </c>
    </row>
    <row r="135" spans="1:65" s="2" customFormat="1" ht="11.25">
      <c r="A135" s="38"/>
      <c r="B135" s="39"/>
      <c r="C135" s="40"/>
      <c r="D135" s="199" t="s">
        <v>219</v>
      </c>
      <c r="E135" s="40"/>
      <c r="F135" s="200" t="s">
        <v>575</v>
      </c>
      <c r="G135" s="40"/>
      <c r="H135" s="40"/>
      <c r="I135" s="196"/>
      <c r="J135" s="40"/>
      <c r="K135" s="40"/>
      <c r="L135" s="43"/>
      <c r="M135" s="197"/>
      <c r="N135" s="198"/>
      <c r="O135" s="68"/>
      <c r="P135" s="68"/>
      <c r="Q135" s="68"/>
      <c r="R135" s="68"/>
      <c r="S135" s="68"/>
      <c r="T135" s="68"/>
      <c r="U135" s="69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21" t="s">
        <v>219</v>
      </c>
      <c r="AU135" s="21" t="s">
        <v>83</v>
      </c>
    </row>
    <row r="136" spans="1:65" s="14" customFormat="1" ht="11.25">
      <c r="B136" s="211"/>
      <c r="C136" s="212"/>
      <c r="D136" s="194" t="s">
        <v>221</v>
      </c>
      <c r="E136" s="212"/>
      <c r="F136" s="214" t="s">
        <v>3239</v>
      </c>
      <c r="G136" s="212"/>
      <c r="H136" s="215">
        <v>46</v>
      </c>
      <c r="I136" s="216"/>
      <c r="J136" s="212"/>
      <c r="K136" s="212"/>
      <c r="L136" s="217"/>
      <c r="M136" s="218"/>
      <c r="N136" s="219"/>
      <c r="O136" s="219"/>
      <c r="P136" s="219"/>
      <c r="Q136" s="219"/>
      <c r="R136" s="219"/>
      <c r="S136" s="219"/>
      <c r="T136" s="219"/>
      <c r="U136" s="220"/>
      <c r="AT136" s="221" t="s">
        <v>221</v>
      </c>
      <c r="AU136" s="221" t="s">
        <v>83</v>
      </c>
      <c r="AV136" s="14" t="s">
        <v>80</v>
      </c>
      <c r="AW136" s="14" t="s">
        <v>4</v>
      </c>
      <c r="AX136" s="14" t="s">
        <v>76</v>
      </c>
      <c r="AY136" s="221" t="s">
        <v>208</v>
      </c>
    </row>
    <row r="137" spans="1:65" s="2" customFormat="1" ht="33" customHeight="1">
      <c r="A137" s="38"/>
      <c r="B137" s="39"/>
      <c r="C137" s="182" t="s">
        <v>248</v>
      </c>
      <c r="D137" s="182" t="s">
        <v>212</v>
      </c>
      <c r="E137" s="183" t="s">
        <v>578</v>
      </c>
      <c r="F137" s="184" t="s">
        <v>579</v>
      </c>
      <c r="G137" s="185" t="s">
        <v>548</v>
      </c>
      <c r="H137" s="186">
        <v>2.14</v>
      </c>
      <c r="I137" s="187"/>
      <c r="J137" s="186">
        <f>ROUND(I137*H137,2)</f>
        <v>0</v>
      </c>
      <c r="K137" s="184" t="s">
        <v>215</v>
      </c>
      <c r="L137" s="43"/>
      <c r="M137" s="188" t="s">
        <v>18</v>
      </c>
      <c r="N137" s="189" t="s">
        <v>42</v>
      </c>
      <c r="O137" s="68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0">
        <f>S137*H137</f>
        <v>0</v>
      </c>
      <c r="U137" s="191" t="s">
        <v>18</v>
      </c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89</v>
      </c>
      <c r="AT137" s="192" t="s">
        <v>212</v>
      </c>
      <c r="AU137" s="192" t="s">
        <v>83</v>
      </c>
      <c r="AY137" s="21" t="s">
        <v>208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1" t="s">
        <v>76</v>
      </c>
      <c r="BK137" s="193">
        <f>ROUND(I137*H137,2)</f>
        <v>0</v>
      </c>
      <c r="BL137" s="21" t="s">
        <v>89</v>
      </c>
      <c r="BM137" s="192" t="s">
        <v>3240</v>
      </c>
    </row>
    <row r="138" spans="1:65" s="2" customFormat="1" ht="29.25">
      <c r="A138" s="38"/>
      <c r="B138" s="39"/>
      <c r="C138" s="40"/>
      <c r="D138" s="194" t="s">
        <v>217</v>
      </c>
      <c r="E138" s="40"/>
      <c r="F138" s="195" t="s">
        <v>581</v>
      </c>
      <c r="G138" s="40"/>
      <c r="H138" s="40"/>
      <c r="I138" s="196"/>
      <c r="J138" s="40"/>
      <c r="K138" s="40"/>
      <c r="L138" s="43"/>
      <c r="M138" s="197"/>
      <c r="N138" s="198"/>
      <c r="O138" s="68"/>
      <c r="P138" s="68"/>
      <c r="Q138" s="68"/>
      <c r="R138" s="68"/>
      <c r="S138" s="68"/>
      <c r="T138" s="68"/>
      <c r="U138" s="69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21" t="s">
        <v>217</v>
      </c>
      <c r="AU138" s="21" t="s">
        <v>83</v>
      </c>
    </row>
    <row r="139" spans="1:65" s="2" customFormat="1" ht="11.25">
      <c r="A139" s="38"/>
      <c r="B139" s="39"/>
      <c r="C139" s="40"/>
      <c r="D139" s="199" t="s">
        <v>219</v>
      </c>
      <c r="E139" s="40"/>
      <c r="F139" s="200" t="s">
        <v>582</v>
      </c>
      <c r="G139" s="40"/>
      <c r="H139" s="40"/>
      <c r="I139" s="196"/>
      <c r="J139" s="40"/>
      <c r="K139" s="40"/>
      <c r="L139" s="43"/>
      <c r="M139" s="197"/>
      <c r="N139" s="198"/>
      <c r="O139" s="68"/>
      <c r="P139" s="68"/>
      <c r="Q139" s="68"/>
      <c r="R139" s="68"/>
      <c r="S139" s="68"/>
      <c r="T139" s="68"/>
      <c r="U139" s="69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21" t="s">
        <v>219</v>
      </c>
      <c r="AU139" s="21" t="s">
        <v>83</v>
      </c>
    </row>
    <row r="140" spans="1:65" s="14" customFormat="1" ht="11.25">
      <c r="B140" s="211"/>
      <c r="C140" s="212"/>
      <c r="D140" s="194" t="s">
        <v>221</v>
      </c>
      <c r="E140" s="213" t="s">
        <v>18</v>
      </c>
      <c r="F140" s="214" t="s">
        <v>3241</v>
      </c>
      <c r="G140" s="212"/>
      <c r="H140" s="215">
        <v>2.2799999999999998</v>
      </c>
      <c r="I140" s="216"/>
      <c r="J140" s="212"/>
      <c r="K140" s="212"/>
      <c r="L140" s="217"/>
      <c r="M140" s="218"/>
      <c r="N140" s="219"/>
      <c r="O140" s="219"/>
      <c r="P140" s="219"/>
      <c r="Q140" s="219"/>
      <c r="R140" s="219"/>
      <c r="S140" s="219"/>
      <c r="T140" s="219"/>
      <c r="U140" s="220"/>
      <c r="AT140" s="221" t="s">
        <v>221</v>
      </c>
      <c r="AU140" s="221" t="s">
        <v>83</v>
      </c>
      <c r="AV140" s="14" t="s">
        <v>80</v>
      </c>
      <c r="AW140" s="14" t="s">
        <v>33</v>
      </c>
      <c r="AX140" s="14" t="s">
        <v>71</v>
      </c>
      <c r="AY140" s="221" t="s">
        <v>208</v>
      </c>
    </row>
    <row r="141" spans="1:65" s="14" customFormat="1" ht="11.25">
      <c r="B141" s="211"/>
      <c r="C141" s="212"/>
      <c r="D141" s="194" t="s">
        <v>221</v>
      </c>
      <c r="E141" s="213" t="s">
        <v>18</v>
      </c>
      <c r="F141" s="214" t="s">
        <v>3242</v>
      </c>
      <c r="G141" s="212"/>
      <c r="H141" s="215">
        <v>-0.14000000000000001</v>
      </c>
      <c r="I141" s="216"/>
      <c r="J141" s="212"/>
      <c r="K141" s="212"/>
      <c r="L141" s="217"/>
      <c r="M141" s="218"/>
      <c r="N141" s="219"/>
      <c r="O141" s="219"/>
      <c r="P141" s="219"/>
      <c r="Q141" s="219"/>
      <c r="R141" s="219"/>
      <c r="S141" s="219"/>
      <c r="T141" s="219"/>
      <c r="U141" s="220"/>
      <c r="AT141" s="221" t="s">
        <v>221</v>
      </c>
      <c r="AU141" s="221" t="s">
        <v>83</v>
      </c>
      <c r="AV141" s="14" t="s">
        <v>80</v>
      </c>
      <c r="AW141" s="14" t="s">
        <v>33</v>
      </c>
      <c r="AX141" s="14" t="s">
        <v>71</v>
      </c>
      <c r="AY141" s="221" t="s">
        <v>208</v>
      </c>
    </row>
    <row r="142" spans="1:65" s="16" customFormat="1" ht="11.25">
      <c r="B142" s="233"/>
      <c r="C142" s="234"/>
      <c r="D142" s="194" t="s">
        <v>221</v>
      </c>
      <c r="E142" s="235" t="s">
        <v>18</v>
      </c>
      <c r="F142" s="236" t="s">
        <v>247</v>
      </c>
      <c r="G142" s="234"/>
      <c r="H142" s="237">
        <v>2.1399999999999997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1"/>
      <c r="U142" s="242"/>
      <c r="AT142" s="243" t="s">
        <v>221</v>
      </c>
      <c r="AU142" s="243" t="s">
        <v>83</v>
      </c>
      <c r="AV142" s="16" t="s">
        <v>89</v>
      </c>
      <c r="AW142" s="16" t="s">
        <v>33</v>
      </c>
      <c r="AX142" s="16" t="s">
        <v>76</v>
      </c>
      <c r="AY142" s="243" t="s">
        <v>208</v>
      </c>
    </row>
    <row r="143" spans="1:65" s="2" customFormat="1" ht="37.9" customHeight="1">
      <c r="A143" s="38"/>
      <c r="B143" s="39"/>
      <c r="C143" s="182" t="s">
        <v>301</v>
      </c>
      <c r="D143" s="182" t="s">
        <v>212</v>
      </c>
      <c r="E143" s="183" t="s">
        <v>627</v>
      </c>
      <c r="F143" s="184" t="s">
        <v>628</v>
      </c>
      <c r="G143" s="185" t="s">
        <v>548</v>
      </c>
      <c r="H143" s="186">
        <v>0.14000000000000001</v>
      </c>
      <c r="I143" s="187"/>
      <c r="J143" s="186">
        <f>ROUND(I143*H143,2)</f>
        <v>0</v>
      </c>
      <c r="K143" s="184" t="s">
        <v>215</v>
      </c>
      <c r="L143" s="43"/>
      <c r="M143" s="188" t="s">
        <v>18</v>
      </c>
      <c r="N143" s="189" t="s">
        <v>42</v>
      </c>
      <c r="O143" s="68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0">
        <f>S143*H143</f>
        <v>0</v>
      </c>
      <c r="U143" s="191" t="s">
        <v>18</v>
      </c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89</v>
      </c>
      <c r="AT143" s="192" t="s">
        <v>212</v>
      </c>
      <c r="AU143" s="192" t="s">
        <v>83</v>
      </c>
      <c r="AY143" s="21" t="s">
        <v>208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1" t="s">
        <v>76</v>
      </c>
      <c r="BK143" s="193">
        <f>ROUND(I143*H143,2)</f>
        <v>0</v>
      </c>
      <c r="BL143" s="21" t="s">
        <v>89</v>
      </c>
      <c r="BM143" s="192" t="s">
        <v>3243</v>
      </c>
    </row>
    <row r="144" spans="1:65" s="2" customFormat="1" ht="29.25">
      <c r="A144" s="38"/>
      <c r="B144" s="39"/>
      <c r="C144" s="40"/>
      <c r="D144" s="194" t="s">
        <v>217</v>
      </c>
      <c r="E144" s="40"/>
      <c r="F144" s="195" t="s">
        <v>630</v>
      </c>
      <c r="G144" s="40"/>
      <c r="H144" s="40"/>
      <c r="I144" s="196"/>
      <c r="J144" s="40"/>
      <c r="K144" s="40"/>
      <c r="L144" s="43"/>
      <c r="M144" s="197"/>
      <c r="N144" s="198"/>
      <c r="O144" s="68"/>
      <c r="P144" s="68"/>
      <c r="Q144" s="68"/>
      <c r="R144" s="68"/>
      <c r="S144" s="68"/>
      <c r="T144" s="68"/>
      <c r="U144" s="69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21" t="s">
        <v>217</v>
      </c>
      <c r="AU144" s="21" t="s">
        <v>83</v>
      </c>
    </row>
    <row r="145" spans="1:65" s="2" customFormat="1" ht="11.25">
      <c r="A145" s="38"/>
      <c r="B145" s="39"/>
      <c r="C145" s="40"/>
      <c r="D145" s="199" t="s">
        <v>219</v>
      </c>
      <c r="E145" s="40"/>
      <c r="F145" s="200" t="s">
        <v>631</v>
      </c>
      <c r="G145" s="40"/>
      <c r="H145" s="40"/>
      <c r="I145" s="196"/>
      <c r="J145" s="40"/>
      <c r="K145" s="40"/>
      <c r="L145" s="43"/>
      <c r="M145" s="197"/>
      <c r="N145" s="198"/>
      <c r="O145" s="68"/>
      <c r="P145" s="68"/>
      <c r="Q145" s="68"/>
      <c r="R145" s="68"/>
      <c r="S145" s="68"/>
      <c r="T145" s="68"/>
      <c r="U145" s="69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21" t="s">
        <v>219</v>
      </c>
      <c r="AU145" s="21" t="s">
        <v>83</v>
      </c>
    </row>
    <row r="146" spans="1:65" s="14" customFormat="1" ht="11.25">
      <c r="B146" s="211"/>
      <c r="C146" s="212"/>
      <c r="D146" s="194" t="s">
        <v>221</v>
      </c>
      <c r="E146" s="213" t="s">
        <v>18</v>
      </c>
      <c r="F146" s="214" t="s">
        <v>3244</v>
      </c>
      <c r="G146" s="212"/>
      <c r="H146" s="215">
        <v>0.14000000000000001</v>
      </c>
      <c r="I146" s="216"/>
      <c r="J146" s="212"/>
      <c r="K146" s="212"/>
      <c r="L146" s="217"/>
      <c r="M146" s="218"/>
      <c r="N146" s="219"/>
      <c r="O146" s="219"/>
      <c r="P146" s="219"/>
      <c r="Q146" s="219"/>
      <c r="R146" s="219"/>
      <c r="S146" s="219"/>
      <c r="T146" s="219"/>
      <c r="U146" s="220"/>
      <c r="AT146" s="221" t="s">
        <v>221</v>
      </c>
      <c r="AU146" s="221" t="s">
        <v>83</v>
      </c>
      <c r="AV146" s="14" t="s">
        <v>80</v>
      </c>
      <c r="AW146" s="14" t="s">
        <v>33</v>
      </c>
      <c r="AX146" s="14" t="s">
        <v>76</v>
      </c>
      <c r="AY146" s="221" t="s">
        <v>208</v>
      </c>
    </row>
    <row r="147" spans="1:65" s="12" customFormat="1" ht="20.85" customHeight="1">
      <c r="B147" s="166"/>
      <c r="C147" s="167"/>
      <c r="D147" s="168" t="s">
        <v>70</v>
      </c>
      <c r="E147" s="180" t="s">
        <v>648</v>
      </c>
      <c r="F147" s="180" t="s">
        <v>1659</v>
      </c>
      <c r="G147" s="167"/>
      <c r="H147" s="167"/>
      <c r="I147" s="170"/>
      <c r="J147" s="181">
        <f>BK147</f>
        <v>0</v>
      </c>
      <c r="K147" s="167"/>
      <c r="L147" s="172"/>
      <c r="M147" s="173"/>
      <c r="N147" s="174"/>
      <c r="O147" s="174"/>
      <c r="P147" s="175">
        <f>SUM(P148:P150)</f>
        <v>0</v>
      </c>
      <c r="Q147" s="174"/>
      <c r="R147" s="175">
        <f>SUM(R148:R150)</f>
        <v>0</v>
      </c>
      <c r="S147" s="174"/>
      <c r="T147" s="175">
        <f>SUM(T148:T150)</f>
        <v>0</v>
      </c>
      <c r="U147" s="176"/>
      <c r="AR147" s="177" t="s">
        <v>76</v>
      </c>
      <c r="AT147" s="178" t="s">
        <v>70</v>
      </c>
      <c r="AU147" s="178" t="s">
        <v>80</v>
      </c>
      <c r="AY147" s="177" t="s">
        <v>208</v>
      </c>
      <c r="BK147" s="179">
        <f>SUM(BK148:BK150)</f>
        <v>0</v>
      </c>
    </row>
    <row r="148" spans="1:65" s="2" customFormat="1" ht="21.75" customHeight="1">
      <c r="A148" s="38"/>
      <c r="B148" s="39"/>
      <c r="C148" s="182" t="s">
        <v>308</v>
      </c>
      <c r="D148" s="182" t="s">
        <v>212</v>
      </c>
      <c r="E148" s="183" t="s">
        <v>651</v>
      </c>
      <c r="F148" s="184" t="s">
        <v>652</v>
      </c>
      <c r="G148" s="185" t="s">
        <v>548</v>
      </c>
      <c r="H148" s="186">
        <v>1.1399999999999999</v>
      </c>
      <c r="I148" s="187"/>
      <c r="J148" s="186">
        <f>ROUND(I148*H148,2)</f>
        <v>0</v>
      </c>
      <c r="K148" s="184" t="s">
        <v>215</v>
      </c>
      <c r="L148" s="43"/>
      <c r="M148" s="188" t="s">
        <v>18</v>
      </c>
      <c r="N148" s="189" t="s">
        <v>42</v>
      </c>
      <c r="O148" s="68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0">
        <f>S148*H148</f>
        <v>0</v>
      </c>
      <c r="U148" s="191" t="s">
        <v>18</v>
      </c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89</v>
      </c>
      <c r="AT148" s="192" t="s">
        <v>212</v>
      </c>
      <c r="AU148" s="192" t="s">
        <v>83</v>
      </c>
      <c r="AY148" s="21" t="s">
        <v>208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1" t="s">
        <v>76</v>
      </c>
      <c r="BK148" s="193">
        <f>ROUND(I148*H148,2)</f>
        <v>0</v>
      </c>
      <c r="BL148" s="21" t="s">
        <v>89</v>
      </c>
      <c r="BM148" s="192" t="s">
        <v>3245</v>
      </c>
    </row>
    <row r="149" spans="1:65" s="2" customFormat="1" ht="29.25">
      <c r="A149" s="38"/>
      <c r="B149" s="39"/>
      <c r="C149" s="40"/>
      <c r="D149" s="194" t="s">
        <v>217</v>
      </c>
      <c r="E149" s="40"/>
      <c r="F149" s="195" t="s">
        <v>654</v>
      </c>
      <c r="G149" s="40"/>
      <c r="H149" s="40"/>
      <c r="I149" s="196"/>
      <c r="J149" s="40"/>
      <c r="K149" s="40"/>
      <c r="L149" s="43"/>
      <c r="M149" s="197"/>
      <c r="N149" s="198"/>
      <c r="O149" s="68"/>
      <c r="P149" s="68"/>
      <c r="Q149" s="68"/>
      <c r="R149" s="68"/>
      <c r="S149" s="68"/>
      <c r="T149" s="68"/>
      <c r="U149" s="69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21" t="s">
        <v>217</v>
      </c>
      <c r="AU149" s="21" t="s">
        <v>83</v>
      </c>
    </row>
    <row r="150" spans="1:65" s="2" customFormat="1" ht="11.25">
      <c r="A150" s="38"/>
      <c r="B150" s="39"/>
      <c r="C150" s="40"/>
      <c r="D150" s="199" t="s">
        <v>219</v>
      </c>
      <c r="E150" s="40"/>
      <c r="F150" s="200" t="s">
        <v>655</v>
      </c>
      <c r="G150" s="40"/>
      <c r="H150" s="40"/>
      <c r="I150" s="196"/>
      <c r="J150" s="40"/>
      <c r="K150" s="40"/>
      <c r="L150" s="43"/>
      <c r="M150" s="197"/>
      <c r="N150" s="198"/>
      <c r="O150" s="68"/>
      <c r="P150" s="68"/>
      <c r="Q150" s="68"/>
      <c r="R150" s="68"/>
      <c r="S150" s="68"/>
      <c r="T150" s="68"/>
      <c r="U150" s="69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21" t="s">
        <v>219</v>
      </c>
      <c r="AU150" s="21" t="s">
        <v>83</v>
      </c>
    </row>
    <row r="151" spans="1:65" s="12" customFormat="1" ht="25.9" customHeight="1">
      <c r="B151" s="166"/>
      <c r="C151" s="167"/>
      <c r="D151" s="168" t="s">
        <v>70</v>
      </c>
      <c r="E151" s="169" t="s">
        <v>656</v>
      </c>
      <c r="F151" s="169" t="s">
        <v>1668</v>
      </c>
      <c r="G151" s="167"/>
      <c r="H151" s="167"/>
      <c r="I151" s="170"/>
      <c r="J151" s="171">
        <f>BK151</f>
        <v>0</v>
      </c>
      <c r="K151" s="167"/>
      <c r="L151" s="172"/>
      <c r="M151" s="173"/>
      <c r="N151" s="174"/>
      <c r="O151" s="174"/>
      <c r="P151" s="175">
        <f>P152+P164+P337</f>
        <v>0</v>
      </c>
      <c r="Q151" s="174"/>
      <c r="R151" s="175">
        <f>R152+R164+R337</f>
        <v>0.54652199999999995</v>
      </c>
      <c r="S151" s="174"/>
      <c r="T151" s="175">
        <f>T152+T164+T337</f>
        <v>0.13735</v>
      </c>
      <c r="U151" s="176"/>
      <c r="AR151" s="177" t="s">
        <v>80</v>
      </c>
      <c r="AT151" s="178" t="s">
        <v>70</v>
      </c>
      <c r="AU151" s="178" t="s">
        <v>71</v>
      </c>
      <c r="AY151" s="177" t="s">
        <v>208</v>
      </c>
      <c r="BK151" s="179">
        <f>BK152+BK164+BK337</f>
        <v>0</v>
      </c>
    </row>
    <row r="152" spans="1:65" s="12" customFormat="1" ht="22.9" customHeight="1">
      <c r="B152" s="166"/>
      <c r="C152" s="167"/>
      <c r="D152" s="168" t="s">
        <v>70</v>
      </c>
      <c r="E152" s="180" t="s">
        <v>658</v>
      </c>
      <c r="F152" s="180" t="s">
        <v>659</v>
      </c>
      <c r="G152" s="167"/>
      <c r="H152" s="167"/>
      <c r="I152" s="170"/>
      <c r="J152" s="181">
        <f>BK152</f>
        <v>0</v>
      </c>
      <c r="K152" s="167"/>
      <c r="L152" s="172"/>
      <c r="M152" s="173"/>
      <c r="N152" s="174"/>
      <c r="O152" s="174"/>
      <c r="P152" s="175">
        <f>SUM(P153:P163)</f>
        <v>0</v>
      </c>
      <c r="Q152" s="174"/>
      <c r="R152" s="175">
        <f>SUM(R153:R163)</f>
        <v>8.1000000000000006E-4</v>
      </c>
      <c r="S152" s="174"/>
      <c r="T152" s="175">
        <f>SUM(T153:T163)</f>
        <v>0</v>
      </c>
      <c r="U152" s="176"/>
      <c r="AR152" s="177" t="s">
        <v>80</v>
      </c>
      <c r="AT152" s="178" t="s">
        <v>70</v>
      </c>
      <c r="AU152" s="178" t="s">
        <v>76</v>
      </c>
      <c r="AY152" s="177" t="s">
        <v>208</v>
      </c>
      <c r="BK152" s="179">
        <f>SUM(BK153:BK163)</f>
        <v>0</v>
      </c>
    </row>
    <row r="153" spans="1:65" s="2" customFormat="1" ht="24.2" customHeight="1">
      <c r="A153" s="38"/>
      <c r="B153" s="39"/>
      <c r="C153" s="182" t="s">
        <v>8</v>
      </c>
      <c r="D153" s="182" t="s">
        <v>212</v>
      </c>
      <c r="E153" s="183" t="s">
        <v>3246</v>
      </c>
      <c r="F153" s="184" t="s">
        <v>3247</v>
      </c>
      <c r="G153" s="185" t="s">
        <v>402</v>
      </c>
      <c r="H153" s="186">
        <v>3</v>
      </c>
      <c r="I153" s="187"/>
      <c r="J153" s="186">
        <f>ROUND(I153*H153,2)</f>
        <v>0</v>
      </c>
      <c r="K153" s="184" t="s">
        <v>215</v>
      </c>
      <c r="L153" s="43"/>
      <c r="M153" s="188" t="s">
        <v>18</v>
      </c>
      <c r="N153" s="189" t="s">
        <v>42</v>
      </c>
      <c r="O153" s="68"/>
      <c r="P153" s="190">
        <f>O153*H153</f>
        <v>0</v>
      </c>
      <c r="Q153" s="190">
        <v>1.7000000000000001E-4</v>
      </c>
      <c r="R153" s="190">
        <f>Q153*H153</f>
        <v>5.1000000000000004E-4</v>
      </c>
      <c r="S153" s="190">
        <v>0</v>
      </c>
      <c r="T153" s="190">
        <f>S153*H153</f>
        <v>0</v>
      </c>
      <c r="U153" s="191" t="s">
        <v>18</v>
      </c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343</v>
      </c>
      <c r="AT153" s="192" t="s">
        <v>212</v>
      </c>
      <c r="AU153" s="192" t="s">
        <v>80</v>
      </c>
      <c r="AY153" s="21" t="s">
        <v>208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1" t="s">
        <v>76</v>
      </c>
      <c r="BK153" s="193">
        <f>ROUND(I153*H153,2)</f>
        <v>0</v>
      </c>
      <c r="BL153" s="21" t="s">
        <v>343</v>
      </c>
      <c r="BM153" s="192" t="s">
        <v>3248</v>
      </c>
    </row>
    <row r="154" spans="1:65" s="2" customFormat="1" ht="19.5">
      <c r="A154" s="38"/>
      <c r="B154" s="39"/>
      <c r="C154" s="40"/>
      <c r="D154" s="194" t="s">
        <v>217</v>
      </c>
      <c r="E154" s="40"/>
      <c r="F154" s="195" t="s">
        <v>3249</v>
      </c>
      <c r="G154" s="40"/>
      <c r="H154" s="40"/>
      <c r="I154" s="196"/>
      <c r="J154" s="40"/>
      <c r="K154" s="40"/>
      <c r="L154" s="43"/>
      <c r="M154" s="197"/>
      <c r="N154" s="198"/>
      <c r="O154" s="68"/>
      <c r="P154" s="68"/>
      <c r="Q154" s="68"/>
      <c r="R154" s="68"/>
      <c r="S154" s="68"/>
      <c r="T154" s="68"/>
      <c r="U154" s="69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21" t="s">
        <v>217</v>
      </c>
      <c r="AU154" s="21" t="s">
        <v>80</v>
      </c>
    </row>
    <row r="155" spans="1:65" s="2" customFormat="1" ht="11.25">
      <c r="A155" s="38"/>
      <c r="B155" s="39"/>
      <c r="C155" s="40"/>
      <c r="D155" s="199" t="s">
        <v>219</v>
      </c>
      <c r="E155" s="40"/>
      <c r="F155" s="200" t="s">
        <v>3250</v>
      </c>
      <c r="G155" s="40"/>
      <c r="H155" s="40"/>
      <c r="I155" s="196"/>
      <c r="J155" s="40"/>
      <c r="K155" s="40"/>
      <c r="L155" s="43"/>
      <c r="M155" s="197"/>
      <c r="N155" s="198"/>
      <c r="O155" s="68"/>
      <c r="P155" s="68"/>
      <c r="Q155" s="68"/>
      <c r="R155" s="68"/>
      <c r="S155" s="68"/>
      <c r="T155" s="68"/>
      <c r="U155" s="69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21" t="s">
        <v>219</v>
      </c>
      <c r="AU155" s="21" t="s">
        <v>80</v>
      </c>
    </row>
    <row r="156" spans="1:65" s="2" customFormat="1" ht="24.2" customHeight="1">
      <c r="A156" s="38"/>
      <c r="B156" s="39"/>
      <c r="C156" s="249" t="s">
        <v>322</v>
      </c>
      <c r="D156" s="249" t="s">
        <v>1397</v>
      </c>
      <c r="E156" s="250" t="s">
        <v>3251</v>
      </c>
      <c r="F156" s="251" t="s">
        <v>3252</v>
      </c>
      <c r="G156" s="252" t="s">
        <v>402</v>
      </c>
      <c r="H156" s="253">
        <v>3</v>
      </c>
      <c r="I156" s="254"/>
      <c r="J156" s="253">
        <f>ROUND(I156*H156,2)</f>
        <v>0</v>
      </c>
      <c r="K156" s="251" t="s">
        <v>18</v>
      </c>
      <c r="L156" s="255"/>
      <c r="M156" s="256" t="s">
        <v>18</v>
      </c>
      <c r="N156" s="257" t="s">
        <v>42</v>
      </c>
      <c r="O156" s="68"/>
      <c r="P156" s="190">
        <f>O156*H156</f>
        <v>0</v>
      </c>
      <c r="Q156" s="190">
        <v>1E-4</v>
      </c>
      <c r="R156" s="190">
        <f>Q156*H156</f>
        <v>3.0000000000000003E-4</v>
      </c>
      <c r="S156" s="190">
        <v>0</v>
      </c>
      <c r="T156" s="190">
        <f>S156*H156</f>
        <v>0</v>
      </c>
      <c r="U156" s="191" t="s">
        <v>18</v>
      </c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545</v>
      </c>
      <c r="AT156" s="192" t="s">
        <v>1397</v>
      </c>
      <c r="AU156" s="192" t="s">
        <v>80</v>
      </c>
      <c r="AY156" s="21" t="s">
        <v>208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1" t="s">
        <v>76</v>
      </c>
      <c r="BK156" s="193">
        <f>ROUND(I156*H156,2)</f>
        <v>0</v>
      </c>
      <c r="BL156" s="21" t="s">
        <v>343</v>
      </c>
      <c r="BM156" s="192" t="s">
        <v>3253</v>
      </c>
    </row>
    <row r="157" spans="1:65" s="2" customFormat="1" ht="19.5">
      <c r="A157" s="38"/>
      <c r="B157" s="39"/>
      <c r="C157" s="40"/>
      <c r="D157" s="194" t="s">
        <v>217</v>
      </c>
      <c r="E157" s="40"/>
      <c r="F157" s="195" t="s">
        <v>3252</v>
      </c>
      <c r="G157" s="40"/>
      <c r="H157" s="40"/>
      <c r="I157" s="196"/>
      <c r="J157" s="40"/>
      <c r="K157" s="40"/>
      <c r="L157" s="43"/>
      <c r="M157" s="197"/>
      <c r="N157" s="198"/>
      <c r="O157" s="68"/>
      <c r="P157" s="68"/>
      <c r="Q157" s="68"/>
      <c r="R157" s="68"/>
      <c r="S157" s="68"/>
      <c r="T157" s="68"/>
      <c r="U157" s="69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21" t="s">
        <v>217</v>
      </c>
      <c r="AU157" s="21" t="s">
        <v>80</v>
      </c>
    </row>
    <row r="158" spans="1:65" s="2" customFormat="1" ht="24.2" customHeight="1">
      <c r="A158" s="38"/>
      <c r="B158" s="39"/>
      <c r="C158" s="182" t="s">
        <v>328</v>
      </c>
      <c r="D158" s="182" t="s">
        <v>212</v>
      </c>
      <c r="E158" s="183" t="s">
        <v>3254</v>
      </c>
      <c r="F158" s="184" t="s">
        <v>3255</v>
      </c>
      <c r="G158" s="185" t="s">
        <v>752</v>
      </c>
      <c r="H158" s="187"/>
      <c r="I158" s="187"/>
      <c r="J158" s="186">
        <f>ROUND(I158*H158,2)</f>
        <v>0</v>
      </c>
      <c r="K158" s="184" t="s">
        <v>215</v>
      </c>
      <c r="L158" s="43"/>
      <c r="M158" s="188" t="s">
        <v>18</v>
      </c>
      <c r="N158" s="189" t="s">
        <v>42</v>
      </c>
      <c r="O158" s="68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0">
        <f>S158*H158</f>
        <v>0</v>
      </c>
      <c r="U158" s="191" t="s">
        <v>18</v>
      </c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2" t="s">
        <v>343</v>
      </c>
      <c r="AT158" s="192" t="s">
        <v>212</v>
      </c>
      <c r="AU158" s="192" t="s">
        <v>80</v>
      </c>
      <c r="AY158" s="21" t="s">
        <v>208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21" t="s">
        <v>76</v>
      </c>
      <c r="BK158" s="193">
        <f>ROUND(I158*H158,2)</f>
        <v>0</v>
      </c>
      <c r="BL158" s="21" t="s">
        <v>343</v>
      </c>
      <c r="BM158" s="192" t="s">
        <v>3256</v>
      </c>
    </row>
    <row r="159" spans="1:65" s="2" customFormat="1" ht="29.25">
      <c r="A159" s="38"/>
      <c r="B159" s="39"/>
      <c r="C159" s="40"/>
      <c r="D159" s="194" t="s">
        <v>217</v>
      </c>
      <c r="E159" s="40"/>
      <c r="F159" s="195" t="s">
        <v>3257</v>
      </c>
      <c r="G159" s="40"/>
      <c r="H159" s="40"/>
      <c r="I159" s="196"/>
      <c r="J159" s="40"/>
      <c r="K159" s="40"/>
      <c r="L159" s="43"/>
      <c r="M159" s="197"/>
      <c r="N159" s="198"/>
      <c r="O159" s="68"/>
      <c r="P159" s="68"/>
      <c r="Q159" s="68"/>
      <c r="R159" s="68"/>
      <c r="S159" s="68"/>
      <c r="T159" s="68"/>
      <c r="U159" s="69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21" t="s">
        <v>217</v>
      </c>
      <c r="AU159" s="21" t="s">
        <v>80</v>
      </c>
    </row>
    <row r="160" spans="1:65" s="2" customFormat="1" ht="11.25">
      <c r="A160" s="38"/>
      <c r="B160" s="39"/>
      <c r="C160" s="40"/>
      <c r="D160" s="199" t="s">
        <v>219</v>
      </c>
      <c r="E160" s="40"/>
      <c r="F160" s="200" t="s">
        <v>3258</v>
      </c>
      <c r="G160" s="40"/>
      <c r="H160" s="40"/>
      <c r="I160" s="196"/>
      <c r="J160" s="40"/>
      <c r="K160" s="40"/>
      <c r="L160" s="43"/>
      <c r="M160" s="197"/>
      <c r="N160" s="198"/>
      <c r="O160" s="68"/>
      <c r="P160" s="68"/>
      <c r="Q160" s="68"/>
      <c r="R160" s="68"/>
      <c r="S160" s="68"/>
      <c r="T160" s="68"/>
      <c r="U160" s="69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21" t="s">
        <v>219</v>
      </c>
      <c r="AU160" s="21" t="s">
        <v>80</v>
      </c>
    </row>
    <row r="161" spans="1:65" s="2" customFormat="1" ht="37.9" customHeight="1">
      <c r="A161" s="38"/>
      <c r="B161" s="39"/>
      <c r="C161" s="182" t="s">
        <v>335</v>
      </c>
      <c r="D161" s="182" t="s">
        <v>212</v>
      </c>
      <c r="E161" s="183" t="s">
        <v>3259</v>
      </c>
      <c r="F161" s="184" t="s">
        <v>3260</v>
      </c>
      <c r="G161" s="185" t="s">
        <v>752</v>
      </c>
      <c r="H161" s="187"/>
      <c r="I161" s="187"/>
      <c r="J161" s="186">
        <f>ROUND(I161*H161,2)</f>
        <v>0</v>
      </c>
      <c r="K161" s="184" t="s">
        <v>215</v>
      </c>
      <c r="L161" s="43"/>
      <c r="M161" s="188" t="s">
        <v>18</v>
      </c>
      <c r="N161" s="189" t="s">
        <v>42</v>
      </c>
      <c r="O161" s="68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0">
        <f>S161*H161</f>
        <v>0</v>
      </c>
      <c r="U161" s="191" t="s">
        <v>18</v>
      </c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2" t="s">
        <v>343</v>
      </c>
      <c r="AT161" s="192" t="s">
        <v>212</v>
      </c>
      <c r="AU161" s="192" t="s">
        <v>80</v>
      </c>
      <c r="AY161" s="21" t="s">
        <v>208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21" t="s">
        <v>76</v>
      </c>
      <c r="BK161" s="193">
        <f>ROUND(I161*H161,2)</f>
        <v>0</v>
      </c>
      <c r="BL161" s="21" t="s">
        <v>343</v>
      </c>
      <c r="BM161" s="192" t="s">
        <v>3261</v>
      </c>
    </row>
    <row r="162" spans="1:65" s="2" customFormat="1" ht="48.75">
      <c r="A162" s="38"/>
      <c r="B162" s="39"/>
      <c r="C162" s="40"/>
      <c r="D162" s="194" t="s">
        <v>217</v>
      </c>
      <c r="E162" s="40"/>
      <c r="F162" s="195" t="s">
        <v>3262</v>
      </c>
      <c r="G162" s="40"/>
      <c r="H162" s="40"/>
      <c r="I162" s="196"/>
      <c r="J162" s="40"/>
      <c r="K162" s="40"/>
      <c r="L162" s="43"/>
      <c r="M162" s="197"/>
      <c r="N162" s="198"/>
      <c r="O162" s="68"/>
      <c r="P162" s="68"/>
      <c r="Q162" s="68"/>
      <c r="R162" s="68"/>
      <c r="S162" s="68"/>
      <c r="T162" s="68"/>
      <c r="U162" s="69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21" t="s">
        <v>217</v>
      </c>
      <c r="AU162" s="21" t="s">
        <v>80</v>
      </c>
    </row>
    <row r="163" spans="1:65" s="2" customFormat="1" ht="11.25">
      <c r="A163" s="38"/>
      <c r="B163" s="39"/>
      <c r="C163" s="40"/>
      <c r="D163" s="199" t="s">
        <v>219</v>
      </c>
      <c r="E163" s="40"/>
      <c r="F163" s="200" t="s">
        <v>3263</v>
      </c>
      <c r="G163" s="40"/>
      <c r="H163" s="40"/>
      <c r="I163" s="196"/>
      <c r="J163" s="40"/>
      <c r="K163" s="40"/>
      <c r="L163" s="43"/>
      <c r="M163" s="197"/>
      <c r="N163" s="198"/>
      <c r="O163" s="68"/>
      <c r="P163" s="68"/>
      <c r="Q163" s="68"/>
      <c r="R163" s="68"/>
      <c r="S163" s="68"/>
      <c r="T163" s="68"/>
      <c r="U163" s="69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21" t="s">
        <v>219</v>
      </c>
      <c r="AU163" s="21" t="s">
        <v>80</v>
      </c>
    </row>
    <row r="164" spans="1:65" s="12" customFormat="1" ht="22.9" customHeight="1">
      <c r="B164" s="166"/>
      <c r="C164" s="167"/>
      <c r="D164" s="168" t="s">
        <v>70</v>
      </c>
      <c r="E164" s="180" t="s">
        <v>3264</v>
      </c>
      <c r="F164" s="180" t="s">
        <v>3265</v>
      </c>
      <c r="G164" s="167"/>
      <c r="H164" s="167"/>
      <c r="I164" s="170"/>
      <c r="J164" s="181">
        <f>BK164</f>
        <v>0</v>
      </c>
      <c r="K164" s="167"/>
      <c r="L164" s="172"/>
      <c r="M164" s="173"/>
      <c r="N164" s="174"/>
      <c r="O164" s="174"/>
      <c r="P164" s="175">
        <f>SUM(P165:P336)</f>
        <v>0</v>
      </c>
      <c r="Q164" s="174"/>
      <c r="R164" s="175">
        <f>SUM(R165:R336)</f>
        <v>0.53701199999999993</v>
      </c>
      <c r="S164" s="174"/>
      <c r="T164" s="175">
        <f>SUM(T165:T336)</f>
        <v>0.13735</v>
      </c>
      <c r="U164" s="176"/>
      <c r="AR164" s="177" t="s">
        <v>80</v>
      </c>
      <c r="AT164" s="178" t="s">
        <v>70</v>
      </c>
      <c r="AU164" s="178" t="s">
        <v>76</v>
      </c>
      <c r="AY164" s="177" t="s">
        <v>208</v>
      </c>
      <c r="BK164" s="179">
        <f>SUM(BK165:BK336)</f>
        <v>0</v>
      </c>
    </row>
    <row r="165" spans="1:65" s="2" customFormat="1" ht="24.2" customHeight="1">
      <c r="A165" s="38"/>
      <c r="B165" s="39"/>
      <c r="C165" s="182" t="s">
        <v>343</v>
      </c>
      <c r="D165" s="182" t="s">
        <v>212</v>
      </c>
      <c r="E165" s="183" t="s">
        <v>3266</v>
      </c>
      <c r="F165" s="184" t="s">
        <v>3267</v>
      </c>
      <c r="G165" s="185" t="s">
        <v>331</v>
      </c>
      <c r="H165" s="186">
        <v>1</v>
      </c>
      <c r="I165" s="187"/>
      <c r="J165" s="186">
        <f>ROUND(I165*H165,2)</f>
        <v>0</v>
      </c>
      <c r="K165" s="184" t="s">
        <v>215</v>
      </c>
      <c r="L165" s="43"/>
      <c r="M165" s="188" t="s">
        <v>18</v>
      </c>
      <c r="N165" s="189" t="s">
        <v>42</v>
      </c>
      <c r="O165" s="68"/>
      <c r="P165" s="190">
        <f>O165*H165</f>
        <v>0</v>
      </c>
      <c r="Q165" s="190">
        <v>3.9300000000000003E-3</v>
      </c>
      <c r="R165" s="190">
        <f>Q165*H165</f>
        <v>3.9300000000000003E-3</v>
      </c>
      <c r="S165" s="190">
        <v>0</v>
      </c>
      <c r="T165" s="190">
        <f>S165*H165</f>
        <v>0</v>
      </c>
      <c r="U165" s="191" t="s">
        <v>18</v>
      </c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2" t="s">
        <v>343</v>
      </c>
      <c r="AT165" s="192" t="s">
        <v>212</v>
      </c>
      <c r="AU165" s="192" t="s">
        <v>80</v>
      </c>
      <c r="AY165" s="21" t="s">
        <v>208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21" t="s">
        <v>76</v>
      </c>
      <c r="BK165" s="193">
        <f>ROUND(I165*H165,2)</f>
        <v>0</v>
      </c>
      <c r="BL165" s="21" t="s">
        <v>343</v>
      </c>
      <c r="BM165" s="192" t="s">
        <v>3268</v>
      </c>
    </row>
    <row r="166" spans="1:65" s="2" customFormat="1" ht="19.5">
      <c r="A166" s="38"/>
      <c r="B166" s="39"/>
      <c r="C166" s="40"/>
      <c r="D166" s="194" t="s">
        <v>217</v>
      </c>
      <c r="E166" s="40"/>
      <c r="F166" s="195" t="s">
        <v>3269</v>
      </c>
      <c r="G166" s="40"/>
      <c r="H166" s="40"/>
      <c r="I166" s="196"/>
      <c r="J166" s="40"/>
      <c r="K166" s="40"/>
      <c r="L166" s="43"/>
      <c r="M166" s="197"/>
      <c r="N166" s="198"/>
      <c r="O166" s="68"/>
      <c r="P166" s="68"/>
      <c r="Q166" s="68"/>
      <c r="R166" s="68"/>
      <c r="S166" s="68"/>
      <c r="T166" s="68"/>
      <c r="U166" s="69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21" t="s">
        <v>217</v>
      </c>
      <c r="AU166" s="21" t="s">
        <v>80</v>
      </c>
    </row>
    <row r="167" spans="1:65" s="2" customFormat="1" ht="11.25">
      <c r="A167" s="38"/>
      <c r="B167" s="39"/>
      <c r="C167" s="40"/>
      <c r="D167" s="199" t="s">
        <v>219</v>
      </c>
      <c r="E167" s="40"/>
      <c r="F167" s="200" t="s">
        <v>3270</v>
      </c>
      <c r="G167" s="40"/>
      <c r="H167" s="40"/>
      <c r="I167" s="196"/>
      <c r="J167" s="40"/>
      <c r="K167" s="40"/>
      <c r="L167" s="43"/>
      <c r="M167" s="197"/>
      <c r="N167" s="198"/>
      <c r="O167" s="68"/>
      <c r="P167" s="68"/>
      <c r="Q167" s="68"/>
      <c r="R167" s="68"/>
      <c r="S167" s="68"/>
      <c r="T167" s="68"/>
      <c r="U167" s="69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21" t="s">
        <v>219</v>
      </c>
      <c r="AU167" s="21" t="s">
        <v>80</v>
      </c>
    </row>
    <row r="168" spans="1:65" s="2" customFormat="1" ht="24.2" customHeight="1">
      <c r="A168" s="38"/>
      <c r="B168" s="39"/>
      <c r="C168" s="182" t="s">
        <v>357</v>
      </c>
      <c r="D168" s="182" t="s">
        <v>212</v>
      </c>
      <c r="E168" s="183" t="s">
        <v>3271</v>
      </c>
      <c r="F168" s="184" t="s">
        <v>3272</v>
      </c>
      <c r="G168" s="185" t="s">
        <v>331</v>
      </c>
      <c r="H168" s="186">
        <v>2</v>
      </c>
      <c r="I168" s="187"/>
      <c r="J168" s="186">
        <f>ROUND(I168*H168,2)</f>
        <v>0</v>
      </c>
      <c r="K168" s="184" t="s">
        <v>215</v>
      </c>
      <c r="L168" s="43"/>
      <c r="M168" s="188" t="s">
        <v>18</v>
      </c>
      <c r="N168" s="189" t="s">
        <v>42</v>
      </c>
      <c r="O168" s="68"/>
      <c r="P168" s="190">
        <f>O168*H168</f>
        <v>0</v>
      </c>
      <c r="Q168" s="190">
        <v>8.3700000000000007E-3</v>
      </c>
      <c r="R168" s="190">
        <f>Q168*H168</f>
        <v>1.6740000000000001E-2</v>
      </c>
      <c r="S168" s="190">
        <v>0</v>
      </c>
      <c r="T168" s="190">
        <f>S168*H168</f>
        <v>0</v>
      </c>
      <c r="U168" s="191" t="s">
        <v>18</v>
      </c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2" t="s">
        <v>343</v>
      </c>
      <c r="AT168" s="192" t="s">
        <v>212</v>
      </c>
      <c r="AU168" s="192" t="s">
        <v>80</v>
      </c>
      <c r="AY168" s="21" t="s">
        <v>208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1" t="s">
        <v>76</v>
      </c>
      <c r="BK168" s="193">
        <f>ROUND(I168*H168,2)</f>
        <v>0</v>
      </c>
      <c r="BL168" s="21" t="s">
        <v>343</v>
      </c>
      <c r="BM168" s="192" t="s">
        <v>3273</v>
      </c>
    </row>
    <row r="169" spans="1:65" s="2" customFormat="1" ht="19.5">
      <c r="A169" s="38"/>
      <c r="B169" s="39"/>
      <c r="C169" s="40"/>
      <c r="D169" s="194" t="s">
        <v>217</v>
      </c>
      <c r="E169" s="40"/>
      <c r="F169" s="195" t="s">
        <v>3274</v>
      </c>
      <c r="G169" s="40"/>
      <c r="H169" s="40"/>
      <c r="I169" s="196"/>
      <c r="J169" s="40"/>
      <c r="K169" s="40"/>
      <c r="L169" s="43"/>
      <c r="M169" s="197"/>
      <c r="N169" s="198"/>
      <c r="O169" s="68"/>
      <c r="P169" s="68"/>
      <c r="Q169" s="68"/>
      <c r="R169" s="68"/>
      <c r="S169" s="68"/>
      <c r="T169" s="68"/>
      <c r="U169" s="69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21" t="s">
        <v>217</v>
      </c>
      <c r="AU169" s="21" t="s">
        <v>80</v>
      </c>
    </row>
    <row r="170" spans="1:65" s="2" customFormat="1" ht="11.25">
      <c r="A170" s="38"/>
      <c r="B170" s="39"/>
      <c r="C170" s="40"/>
      <c r="D170" s="199" t="s">
        <v>219</v>
      </c>
      <c r="E170" s="40"/>
      <c r="F170" s="200" t="s">
        <v>3275</v>
      </c>
      <c r="G170" s="40"/>
      <c r="H170" s="40"/>
      <c r="I170" s="196"/>
      <c r="J170" s="40"/>
      <c r="K170" s="40"/>
      <c r="L170" s="43"/>
      <c r="M170" s="197"/>
      <c r="N170" s="198"/>
      <c r="O170" s="68"/>
      <c r="P170" s="68"/>
      <c r="Q170" s="68"/>
      <c r="R170" s="68"/>
      <c r="S170" s="68"/>
      <c r="T170" s="68"/>
      <c r="U170" s="69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21" t="s">
        <v>219</v>
      </c>
      <c r="AU170" s="21" t="s">
        <v>80</v>
      </c>
    </row>
    <row r="171" spans="1:65" s="2" customFormat="1" ht="21.75" customHeight="1">
      <c r="A171" s="38"/>
      <c r="B171" s="39"/>
      <c r="C171" s="182" t="s">
        <v>365</v>
      </c>
      <c r="D171" s="182" t="s">
        <v>212</v>
      </c>
      <c r="E171" s="183" t="s">
        <v>3276</v>
      </c>
      <c r="F171" s="184" t="s">
        <v>3277</v>
      </c>
      <c r="G171" s="185" t="s">
        <v>331</v>
      </c>
      <c r="H171" s="186">
        <v>407</v>
      </c>
      <c r="I171" s="187"/>
      <c r="J171" s="186">
        <f>ROUND(I171*H171,2)</f>
        <v>0</v>
      </c>
      <c r="K171" s="184" t="s">
        <v>215</v>
      </c>
      <c r="L171" s="43"/>
      <c r="M171" s="188" t="s">
        <v>18</v>
      </c>
      <c r="N171" s="189" t="s">
        <v>42</v>
      </c>
      <c r="O171" s="68"/>
      <c r="P171" s="190">
        <f>O171*H171</f>
        <v>0</v>
      </c>
      <c r="Q171" s="190">
        <v>0</v>
      </c>
      <c r="R171" s="190">
        <f>Q171*H171</f>
        <v>0</v>
      </c>
      <c r="S171" s="190">
        <v>2.9E-4</v>
      </c>
      <c r="T171" s="190">
        <f>S171*H171</f>
        <v>0.11803</v>
      </c>
      <c r="U171" s="191" t="s">
        <v>18</v>
      </c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2" t="s">
        <v>343</v>
      </c>
      <c r="AT171" s="192" t="s">
        <v>212</v>
      </c>
      <c r="AU171" s="192" t="s">
        <v>80</v>
      </c>
      <c r="AY171" s="21" t="s">
        <v>208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1" t="s">
        <v>76</v>
      </c>
      <c r="BK171" s="193">
        <f>ROUND(I171*H171,2)</f>
        <v>0</v>
      </c>
      <c r="BL171" s="21" t="s">
        <v>343</v>
      </c>
      <c r="BM171" s="192" t="s">
        <v>3278</v>
      </c>
    </row>
    <row r="172" spans="1:65" s="2" customFormat="1" ht="11.25">
      <c r="A172" s="38"/>
      <c r="B172" s="39"/>
      <c r="C172" s="40"/>
      <c r="D172" s="194" t="s">
        <v>217</v>
      </c>
      <c r="E172" s="40"/>
      <c r="F172" s="195" t="s">
        <v>3279</v>
      </c>
      <c r="G172" s="40"/>
      <c r="H172" s="40"/>
      <c r="I172" s="196"/>
      <c r="J172" s="40"/>
      <c r="K172" s="40"/>
      <c r="L172" s="43"/>
      <c r="M172" s="197"/>
      <c r="N172" s="198"/>
      <c r="O172" s="68"/>
      <c r="P172" s="68"/>
      <c r="Q172" s="68"/>
      <c r="R172" s="68"/>
      <c r="S172" s="68"/>
      <c r="T172" s="68"/>
      <c r="U172" s="69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21" t="s">
        <v>217</v>
      </c>
      <c r="AU172" s="21" t="s">
        <v>80</v>
      </c>
    </row>
    <row r="173" spans="1:65" s="2" customFormat="1" ht="11.25">
      <c r="A173" s="38"/>
      <c r="B173" s="39"/>
      <c r="C173" s="40"/>
      <c r="D173" s="199" t="s">
        <v>219</v>
      </c>
      <c r="E173" s="40"/>
      <c r="F173" s="200" t="s">
        <v>3280</v>
      </c>
      <c r="G173" s="40"/>
      <c r="H173" s="40"/>
      <c r="I173" s="196"/>
      <c r="J173" s="40"/>
      <c r="K173" s="40"/>
      <c r="L173" s="43"/>
      <c r="M173" s="197"/>
      <c r="N173" s="198"/>
      <c r="O173" s="68"/>
      <c r="P173" s="68"/>
      <c r="Q173" s="68"/>
      <c r="R173" s="68"/>
      <c r="S173" s="68"/>
      <c r="T173" s="68"/>
      <c r="U173" s="69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21" t="s">
        <v>219</v>
      </c>
      <c r="AU173" s="21" t="s">
        <v>80</v>
      </c>
    </row>
    <row r="174" spans="1:65" s="2" customFormat="1" ht="21.75" customHeight="1">
      <c r="A174" s="38"/>
      <c r="B174" s="39"/>
      <c r="C174" s="182" t="s">
        <v>379</v>
      </c>
      <c r="D174" s="182" t="s">
        <v>212</v>
      </c>
      <c r="E174" s="183" t="s">
        <v>3281</v>
      </c>
      <c r="F174" s="184" t="s">
        <v>3282</v>
      </c>
      <c r="G174" s="185" t="s">
        <v>402</v>
      </c>
      <c r="H174" s="186">
        <v>1</v>
      </c>
      <c r="I174" s="187"/>
      <c r="J174" s="186">
        <f>ROUND(I174*H174,2)</f>
        <v>0</v>
      </c>
      <c r="K174" s="184" t="s">
        <v>215</v>
      </c>
      <c r="L174" s="43"/>
      <c r="M174" s="188" t="s">
        <v>18</v>
      </c>
      <c r="N174" s="189" t="s">
        <v>42</v>
      </c>
      <c r="O174" s="68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0">
        <f>S174*H174</f>
        <v>0</v>
      </c>
      <c r="U174" s="191" t="s">
        <v>18</v>
      </c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2" t="s">
        <v>343</v>
      </c>
      <c r="AT174" s="192" t="s">
        <v>212</v>
      </c>
      <c r="AU174" s="192" t="s">
        <v>80</v>
      </c>
      <c r="AY174" s="21" t="s">
        <v>208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21" t="s">
        <v>76</v>
      </c>
      <c r="BK174" s="193">
        <f>ROUND(I174*H174,2)</f>
        <v>0</v>
      </c>
      <c r="BL174" s="21" t="s">
        <v>343</v>
      </c>
      <c r="BM174" s="192" t="s">
        <v>3283</v>
      </c>
    </row>
    <row r="175" spans="1:65" s="2" customFormat="1" ht="19.5">
      <c r="A175" s="38"/>
      <c r="B175" s="39"/>
      <c r="C175" s="40"/>
      <c r="D175" s="194" t="s">
        <v>217</v>
      </c>
      <c r="E175" s="40"/>
      <c r="F175" s="195" t="s">
        <v>3284</v>
      </c>
      <c r="G175" s="40"/>
      <c r="H175" s="40"/>
      <c r="I175" s="196"/>
      <c r="J175" s="40"/>
      <c r="K175" s="40"/>
      <c r="L175" s="43"/>
      <c r="M175" s="197"/>
      <c r="N175" s="198"/>
      <c r="O175" s="68"/>
      <c r="P175" s="68"/>
      <c r="Q175" s="68"/>
      <c r="R175" s="68"/>
      <c r="S175" s="68"/>
      <c r="T175" s="68"/>
      <c r="U175" s="69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21" t="s">
        <v>217</v>
      </c>
      <c r="AU175" s="21" t="s">
        <v>80</v>
      </c>
    </row>
    <row r="176" spans="1:65" s="2" customFormat="1" ht="11.25">
      <c r="A176" s="38"/>
      <c r="B176" s="39"/>
      <c r="C176" s="40"/>
      <c r="D176" s="199" t="s">
        <v>219</v>
      </c>
      <c r="E176" s="40"/>
      <c r="F176" s="200" t="s">
        <v>3285</v>
      </c>
      <c r="G176" s="40"/>
      <c r="H176" s="40"/>
      <c r="I176" s="196"/>
      <c r="J176" s="40"/>
      <c r="K176" s="40"/>
      <c r="L176" s="43"/>
      <c r="M176" s="197"/>
      <c r="N176" s="198"/>
      <c r="O176" s="68"/>
      <c r="P176" s="68"/>
      <c r="Q176" s="68"/>
      <c r="R176" s="68"/>
      <c r="S176" s="68"/>
      <c r="T176" s="68"/>
      <c r="U176" s="69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21" t="s">
        <v>219</v>
      </c>
      <c r="AU176" s="21" t="s">
        <v>80</v>
      </c>
    </row>
    <row r="177" spans="1:65" s="2" customFormat="1" ht="21.75" customHeight="1">
      <c r="A177" s="38"/>
      <c r="B177" s="39"/>
      <c r="C177" s="182" t="s">
        <v>390</v>
      </c>
      <c r="D177" s="182" t="s">
        <v>212</v>
      </c>
      <c r="E177" s="183" t="s">
        <v>3286</v>
      </c>
      <c r="F177" s="184" t="s">
        <v>3287</v>
      </c>
      <c r="G177" s="185" t="s">
        <v>402</v>
      </c>
      <c r="H177" s="186">
        <v>1</v>
      </c>
      <c r="I177" s="187"/>
      <c r="J177" s="186">
        <f>ROUND(I177*H177,2)</f>
        <v>0</v>
      </c>
      <c r="K177" s="184" t="s">
        <v>215</v>
      </c>
      <c r="L177" s="43"/>
      <c r="M177" s="188" t="s">
        <v>18</v>
      </c>
      <c r="N177" s="189" t="s">
        <v>42</v>
      </c>
      <c r="O177" s="68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0">
        <f>S177*H177</f>
        <v>0</v>
      </c>
      <c r="U177" s="191" t="s">
        <v>18</v>
      </c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2" t="s">
        <v>343</v>
      </c>
      <c r="AT177" s="192" t="s">
        <v>212</v>
      </c>
      <c r="AU177" s="192" t="s">
        <v>80</v>
      </c>
      <c r="AY177" s="21" t="s">
        <v>208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21" t="s">
        <v>76</v>
      </c>
      <c r="BK177" s="193">
        <f>ROUND(I177*H177,2)</f>
        <v>0</v>
      </c>
      <c r="BL177" s="21" t="s">
        <v>343</v>
      </c>
      <c r="BM177" s="192" t="s">
        <v>3288</v>
      </c>
    </row>
    <row r="178" spans="1:65" s="2" customFormat="1" ht="19.5">
      <c r="A178" s="38"/>
      <c r="B178" s="39"/>
      <c r="C178" s="40"/>
      <c r="D178" s="194" t="s">
        <v>217</v>
      </c>
      <c r="E178" s="40"/>
      <c r="F178" s="195" t="s">
        <v>3289</v>
      </c>
      <c r="G178" s="40"/>
      <c r="H178" s="40"/>
      <c r="I178" s="196"/>
      <c r="J178" s="40"/>
      <c r="K178" s="40"/>
      <c r="L178" s="43"/>
      <c r="M178" s="197"/>
      <c r="N178" s="198"/>
      <c r="O178" s="68"/>
      <c r="P178" s="68"/>
      <c r="Q178" s="68"/>
      <c r="R178" s="68"/>
      <c r="S178" s="68"/>
      <c r="T178" s="68"/>
      <c r="U178" s="69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21" t="s">
        <v>217</v>
      </c>
      <c r="AU178" s="21" t="s">
        <v>80</v>
      </c>
    </row>
    <row r="179" spans="1:65" s="2" customFormat="1" ht="11.25">
      <c r="A179" s="38"/>
      <c r="B179" s="39"/>
      <c r="C179" s="40"/>
      <c r="D179" s="199" t="s">
        <v>219</v>
      </c>
      <c r="E179" s="40"/>
      <c r="F179" s="200" t="s">
        <v>3290</v>
      </c>
      <c r="G179" s="40"/>
      <c r="H179" s="40"/>
      <c r="I179" s="196"/>
      <c r="J179" s="40"/>
      <c r="K179" s="40"/>
      <c r="L179" s="43"/>
      <c r="M179" s="197"/>
      <c r="N179" s="198"/>
      <c r="O179" s="68"/>
      <c r="P179" s="68"/>
      <c r="Q179" s="68"/>
      <c r="R179" s="68"/>
      <c r="S179" s="68"/>
      <c r="T179" s="68"/>
      <c r="U179" s="69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21" t="s">
        <v>219</v>
      </c>
      <c r="AU179" s="21" t="s">
        <v>80</v>
      </c>
    </row>
    <row r="180" spans="1:65" s="2" customFormat="1" ht="21.75" customHeight="1">
      <c r="A180" s="38"/>
      <c r="B180" s="39"/>
      <c r="C180" s="182" t="s">
        <v>7</v>
      </c>
      <c r="D180" s="182" t="s">
        <v>212</v>
      </c>
      <c r="E180" s="183" t="s">
        <v>3291</v>
      </c>
      <c r="F180" s="184" t="s">
        <v>3292</v>
      </c>
      <c r="G180" s="185" t="s">
        <v>402</v>
      </c>
      <c r="H180" s="186">
        <v>1</v>
      </c>
      <c r="I180" s="187"/>
      <c r="J180" s="186">
        <f>ROUND(I180*H180,2)</f>
        <v>0</v>
      </c>
      <c r="K180" s="184" t="s">
        <v>215</v>
      </c>
      <c r="L180" s="43"/>
      <c r="M180" s="188" t="s">
        <v>18</v>
      </c>
      <c r="N180" s="189" t="s">
        <v>42</v>
      </c>
      <c r="O180" s="68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0">
        <f>S180*H180</f>
        <v>0</v>
      </c>
      <c r="U180" s="191" t="s">
        <v>18</v>
      </c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2" t="s">
        <v>343</v>
      </c>
      <c r="AT180" s="192" t="s">
        <v>212</v>
      </c>
      <c r="AU180" s="192" t="s">
        <v>80</v>
      </c>
      <c r="AY180" s="21" t="s">
        <v>208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1" t="s">
        <v>76</v>
      </c>
      <c r="BK180" s="193">
        <f>ROUND(I180*H180,2)</f>
        <v>0</v>
      </c>
      <c r="BL180" s="21" t="s">
        <v>343</v>
      </c>
      <c r="BM180" s="192" t="s">
        <v>3293</v>
      </c>
    </row>
    <row r="181" spans="1:65" s="2" customFormat="1" ht="19.5">
      <c r="A181" s="38"/>
      <c r="B181" s="39"/>
      <c r="C181" s="40"/>
      <c r="D181" s="194" t="s">
        <v>217</v>
      </c>
      <c r="E181" s="40"/>
      <c r="F181" s="195" t="s">
        <v>3294</v>
      </c>
      <c r="G181" s="40"/>
      <c r="H181" s="40"/>
      <c r="I181" s="196"/>
      <c r="J181" s="40"/>
      <c r="K181" s="40"/>
      <c r="L181" s="43"/>
      <c r="M181" s="197"/>
      <c r="N181" s="198"/>
      <c r="O181" s="68"/>
      <c r="P181" s="68"/>
      <c r="Q181" s="68"/>
      <c r="R181" s="68"/>
      <c r="S181" s="68"/>
      <c r="T181" s="68"/>
      <c r="U181" s="69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21" t="s">
        <v>217</v>
      </c>
      <c r="AU181" s="21" t="s">
        <v>80</v>
      </c>
    </row>
    <row r="182" spans="1:65" s="2" customFormat="1" ht="11.25">
      <c r="A182" s="38"/>
      <c r="B182" s="39"/>
      <c r="C182" s="40"/>
      <c r="D182" s="199" t="s">
        <v>219</v>
      </c>
      <c r="E182" s="40"/>
      <c r="F182" s="200" t="s">
        <v>3295</v>
      </c>
      <c r="G182" s="40"/>
      <c r="H182" s="40"/>
      <c r="I182" s="196"/>
      <c r="J182" s="40"/>
      <c r="K182" s="40"/>
      <c r="L182" s="43"/>
      <c r="M182" s="197"/>
      <c r="N182" s="198"/>
      <c r="O182" s="68"/>
      <c r="P182" s="68"/>
      <c r="Q182" s="68"/>
      <c r="R182" s="68"/>
      <c r="S182" s="68"/>
      <c r="T182" s="68"/>
      <c r="U182" s="69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21" t="s">
        <v>219</v>
      </c>
      <c r="AU182" s="21" t="s">
        <v>80</v>
      </c>
    </row>
    <row r="183" spans="1:65" s="2" customFormat="1" ht="33" customHeight="1">
      <c r="A183" s="38"/>
      <c r="B183" s="39"/>
      <c r="C183" s="182" t="s">
        <v>412</v>
      </c>
      <c r="D183" s="182" t="s">
        <v>212</v>
      </c>
      <c r="E183" s="183" t="s">
        <v>3296</v>
      </c>
      <c r="F183" s="184" t="s">
        <v>3297</v>
      </c>
      <c r="G183" s="185" t="s">
        <v>331</v>
      </c>
      <c r="H183" s="186">
        <v>298.10000000000002</v>
      </c>
      <c r="I183" s="187"/>
      <c r="J183" s="186">
        <f>ROUND(I183*H183,2)</f>
        <v>0</v>
      </c>
      <c r="K183" s="184" t="s">
        <v>215</v>
      </c>
      <c r="L183" s="43"/>
      <c r="M183" s="188" t="s">
        <v>18</v>
      </c>
      <c r="N183" s="189" t="s">
        <v>42</v>
      </c>
      <c r="O183" s="68"/>
      <c r="P183" s="190">
        <f>O183*H183</f>
        <v>0</v>
      </c>
      <c r="Q183" s="190">
        <v>5.8E-4</v>
      </c>
      <c r="R183" s="190">
        <f>Q183*H183</f>
        <v>0.17289800000000002</v>
      </c>
      <c r="S183" s="190">
        <v>0</v>
      </c>
      <c r="T183" s="190">
        <f>S183*H183</f>
        <v>0</v>
      </c>
      <c r="U183" s="191" t="s">
        <v>18</v>
      </c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2" t="s">
        <v>343</v>
      </c>
      <c r="AT183" s="192" t="s">
        <v>212</v>
      </c>
      <c r="AU183" s="192" t="s">
        <v>80</v>
      </c>
      <c r="AY183" s="21" t="s">
        <v>208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1" t="s">
        <v>76</v>
      </c>
      <c r="BK183" s="193">
        <f>ROUND(I183*H183,2)</f>
        <v>0</v>
      </c>
      <c r="BL183" s="21" t="s">
        <v>343</v>
      </c>
      <c r="BM183" s="192" t="s">
        <v>3298</v>
      </c>
    </row>
    <row r="184" spans="1:65" s="2" customFormat="1" ht="19.5">
      <c r="A184" s="38"/>
      <c r="B184" s="39"/>
      <c r="C184" s="40"/>
      <c r="D184" s="194" t="s">
        <v>217</v>
      </c>
      <c r="E184" s="40"/>
      <c r="F184" s="195" t="s">
        <v>3299</v>
      </c>
      <c r="G184" s="40"/>
      <c r="H184" s="40"/>
      <c r="I184" s="196"/>
      <c r="J184" s="40"/>
      <c r="K184" s="40"/>
      <c r="L184" s="43"/>
      <c r="M184" s="197"/>
      <c r="N184" s="198"/>
      <c r="O184" s="68"/>
      <c r="P184" s="68"/>
      <c r="Q184" s="68"/>
      <c r="R184" s="68"/>
      <c r="S184" s="68"/>
      <c r="T184" s="68"/>
      <c r="U184" s="69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21" t="s">
        <v>217</v>
      </c>
      <c r="AU184" s="21" t="s">
        <v>80</v>
      </c>
    </row>
    <row r="185" spans="1:65" s="2" customFormat="1" ht="11.25">
      <c r="A185" s="38"/>
      <c r="B185" s="39"/>
      <c r="C185" s="40"/>
      <c r="D185" s="199" t="s">
        <v>219</v>
      </c>
      <c r="E185" s="40"/>
      <c r="F185" s="200" t="s">
        <v>3300</v>
      </c>
      <c r="G185" s="40"/>
      <c r="H185" s="40"/>
      <c r="I185" s="196"/>
      <c r="J185" s="40"/>
      <c r="K185" s="40"/>
      <c r="L185" s="43"/>
      <c r="M185" s="197"/>
      <c r="N185" s="198"/>
      <c r="O185" s="68"/>
      <c r="P185" s="68"/>
      <c r="Q185" s="68"/>
      <c r="R185" s="68"/>
      <c r="S185" s="68"/>
      <c r="T185" s="68"/>
      <c r="U185" s="69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21" t="s">
        <v>219</v>
      </c>
      <c r="AU185" s="21" t="s">
        <v>80</v>
      </c>
    </row>
    <row r="186" spans="1:65" s="2" customFormat="1" ht="33" customHeight="1">
      <c r="A186" s="38"/>
      <c r="B186" s="39"/>
      <c r="C186" s="182" t="s">
        <v>420</v>
      </c>
      <c r="D186" s="182" t="s">
        <v>212</v>
      </c>
      <c r="E186" s="183" t="s">
        <v>3301</v>
      </c>
      <c r="F186" s="184" t="s">
        <v>3302</v>
      </c>
      <c r="G186" s="185" t="s">
        <v>331</v>
      </c>
      <c r="H186" s="186">
        <v>94.6</v>
      </c>
      <c r="I186" s="187"/>
      <c r="J186" s="186">
        <f>ROUND(I186*H186,2)</f>
        <v>0</v>
      </c>
      <c r="K186" s="184" t="s">
        <v>215</v>
      </c>
      <c r="L186" s="43"/>
      <c r="M186" s="188" t="s">
        <v>18</v>
      </c>
      <c r="N186" s="189" t="s">
        <v>42</v>
      </c>
      <c r="O186" s="68"/>
      <c r="P186" s="190">
        <f>O186*H186</f>
        <v>0</v>
      </c>
      <c r="Q186" s="190">
        <v>1.0200000000000001E-3</v>
      </c>
      <c r="R186" s="190">
        <f>Q186*H186</f>
        <v>9.6491999999999994E-2</v>
      </c>
      <c r="S186" s="190">
        <v>0</v>
      </c>
      <c r="T186" s="190">
        <f>S186*H186</f>
        <v>0</v>
      </c>
      <c r="U186" s="191" t="s">
        <v>18</v>
      </c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2" t="s">
        <v>343</v>
      </c>
      <c r="AT186" s="192" t="s">
        <v>212</v>
      </c>
      <c r="AU186" s="192" t="s">
        <v>80</v>
      </c>
      <c r="AY186" s="21" t="s">
        <v>208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21" t="s">
        <v>76</v>
      </c>
      <c r="BK186" s="193">
        <f>ROUND(I186*H186,2)</f>
        <v>0</v>
      </c>
      <c r="BL186" s="21" t="s">
        <v>343</v>
      </c>
      <c r="BM186" s="192" t="s">
        <v>3303</v>
      </c>
    </row>
    <row r="187" spans="1:65" s="2" customFormat="1" ht="19.5">
      <c r="A187" s="38"/>
      <c r="B187" s="39"/>
      <c r="C187" s="40"/>
      <c r="D187" s="194" t="s">
        <v>217</v>
      </c>
      <c r="E187" s="40"/>
      <c r="F187" s="195" t="s">
        <v>3304</v>
      </c>
      <c r="G187" s="40"/>
      <c r="H187" s="40"/>
      <c r="I187" s="196"/>
      <c r="J187" s="40"/>
      <c r="K187" s="40"/>
      <c r="L187" s="43"/>
      <c r="M187" s="197"/>
      <c r="N187" s="198"/>
      <c r="O187" s="68"/>
      <c r="P187" s="68"/>
      <c r="Q187" s="68"/>
      <c r="R187" s="68"/>
      <c r="S187" s="68"/>
      <c r="T187" s="68"/>
      <c r="U187" s="69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21" t="s">
        <v>217</v>
      </c>
      <c r="AU187" s="21" t="s">
        <v>80</v>
      </c>
    </row>
    <row r="188" spans="1:65" s="2" customFormat="1" ht="11.25">
      <c r="A188" s="38"/>
      <c r="B188" s="39"/>
      <c r="C188" s="40"/>
      <c r="D188" s="199" t="s">
        <v>219</v>
      </c>
      <c r="E188" s="40"/>
      <c r="F188" s="200" t="s">
        <v>3305</v>
      </c>
      <c r="G188" s="40"/>
      <c r="H188" s="40"/>
      <c r="I188" s="196"/>
      <c r="J188" s="40"/>
      <c r="K188" s="40"/>
      <c r="L188" s="43"/>
      <c r="M188" s="197"/>
      <c r="N188" s="198"/>
      <c r="O188" s="68"/>
      <c r="P188" s="68"/>
      <c r="Q188" s="68"/>
      <c r="R188" s="68"/>
      <c r="S188" s="68"/>
      <c r="T188" s="68"/>
      <c r="U188" s="69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21" t="s">
        <v>219</v>
      </c>
      <c r="AU188" s="21" t="s">
        <v>80</v>
      </c>
    </row>
    <row r="189" spans="1:65" s="2" customFormat="1" ht="33" customHeight="1">
      <c r="A189" s="38"/>
      <c r="B189" s="39"/>
      <c r="C189" s="182" t="s">
        <v>428</v>
      </c>
      <c r="D189" s="182" t="s">
        <v>212</v>
      </c>
      <c r="E189" s="183" t="s">
        <v>3306</v>
      </c>
      <c r="F189" s="184" t="s">
        <v>3307</v>
      </c>
      <c r="G189" s="185" t="s">
        <v>331</v>
      </c>
      <c r="H189" s="186">
        <v>14.3</v>
      </c>
      <c r="I189" s="187"/>
      <c r="J189" s="186">
        <f>ROUND(I189*H189,2)</f>
        <v>0</v>
      </c>
      <c r="K189" s="184" t="s">
        <v>215</v>
      </c>
      <c r="L189" s="43"/>
      <c r="M189" s="188" t="s">
        <v>18</v>
      </c>
      <c r="N189" s="189" t="s">
        <v>42</v>
      </c>
      <c r="O189" s="68"/>
      <c r="P189" s="190">
        <f>O189*H189</f>
        <v>0</v>
      </c>
      <c r="Q189" s="190">
        <v>1.2199999999999999E-3</v>
      </c>
      <c r="R189" s="190">
        <f>Q189*H189</f>
        <v>1.7446E-2</v>
      </c>
      <c r="S189" s="190">
        <v>0</v>
      </c>
      <c r="T189" s="190">
        <f>S189*H189</f>
        <v>0</v>
      </c>
      <c r="U189" s="191" t="s">
        <v>18</v>
      </c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2" t="s">
        <v>343</v>
      </c>
      <c r="AT189" s="192" t="s">
        <v>212</v>
      </c>
      <c r="AU189" s="192" t="s">
        <v>80</v>
      </c>
      <c r="AY189" s="21" t="s">
        <v>208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1" t="s">
        <v>76</v>
      </c>
      <c r="BK189" s="193">
        <f>ROUND(I189*H189,2)</f>
        <v>0</v>
      </c>
      <c r="BL189" s="21" t="s">
        <v>343</v>
      </c>
      <c r="BM189" s="192" t="s">
        <v>3308</v>
      </c>
    </row>
    <row r="190" spans="1:65" s="2" customFormat="1" ht="19.5">
      <c r="A190" s="38"/>
      <c r="B190" s="39"/>
      <c r="C190" s="40"/>
      <c r="D190" s="194" t="s">
        <v>217</v>
      </c>
      <c r="E190" s="40"/>
      <c r="F190" s="195" t="s">
        <v>3309</v>
      </c>
      <c r="G190" s="40"/>
      <c r="H190" s="40"/>
      <c r="I190" s="196"/>
      <c r="J190" s="40"/>
      <c r="K190" s="40"/>
      <c r="L190" s="43"/>
      <c r="M190" s="197"/>
      <c r="N190" s="198"/>
      <c r="O190" s="68"/>
      <c r="P190" s="68"/>
      <c r="Q190" s="68"/>
      <c r="R190" s="68"/>
      <c r="S190" s="68"/>
      <c r="T190" s="68"/>
      <c r="U190" s="69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21" t="s">
        <v>217</v>
      </c>
      <c r="AU190" s="21" t="s">
        <v>80</v>
      </c>
    </row>
    <row r="191" spans="1:65" s="2" customFormat="1" ht="11.25">
      <c r="A191" s="38"/>
      <c r="B191" s="39"/>
      <c r="C191" s="40"/>
      <c r="D191" s="199" t="s">
        <v>219</v>
      </c>
      <c r="E191" s="40"/>
      <c r="F191" s="200" t="s">
        <v>3310</v>
      </c>
      <c r="G191" s="40"/>
      <c r="H191" s="40"/>
      <c r="I191" s="196"/>
      <c r="J191" s="40"/>
      <c r="K191" s="40"/>
      <c r="L191" s="43"/>
      <c r="M191" s="197"/>
      <c r="N191" s="198"/>
      <c r="O191" s="68"/>
      <c r="P191" s="68"/>
      <c r="Q191" s="68"/>
      <c r="R191" s="68"/>
      <c r="S191" s="68"/>
      <c r="T191" s="68"/>
      <c r="U191" s="69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21" t="s">
        <v>219</v>
      </c>
      <c r="AU191" s="21" t="s">
        <v>80</v>
      </c>
    </row>
    <row r="192" spans="1:65" s="2" customFormat="1" ht="24.2" customHeight="1">
      <c r="A192" s="38"/>
      <c r="B192" s="39"/>
      <c r="C192" s="182" t="s">
        <v>435</v>
      </c>
      <c r="D192" s="182" t="s">
        <v>212</v>
      </c>
      <c r="E192" s="183" t="s">
        <v>3311</v>
      </c>
      <c r="F192" s="184" t="s">
        <v>3312</v>
      </c>
      <c r="G192" s="185" t="s">
        <v>402</v>
      </c>
      <c r="H192" s="186">
        <v>46</v>
      </c>
      <c r="I192" s="187"/>
      <c r="J192" s="186">
        <f>ROUND(I192*H192,2)</f>
        <v>0</v>
      </c>
      <c r="K192" s="184" t="s">
        <v>215</v>
      </c>
      <c r="L192" s="43"/>
      <c r="M192" s="188" t="s">
        <v>18</v>
      </c>
      <c r="N192" s="189" t="s">
        <v>42</v>
      </c>
      <c r="O192" s="68"/>
      <c r="P192" s="190">
        <f>O192*H192</f>
        <v>0</v>
      </c>
      <c r="Q192" s="190">
        <v>1.1E-4</v>
      </c>
      <c r="R192" s="190">
        <f>Q192*H192</f>
        <v>5.0600000000000003E-3</v>
      </c>
      <c r="S192" s="190">
        <v>0</v>
      </c>
      <c r="T192" s="190">
        <f>S192*H192</f>
        <v>0</v>
      </c>
      <c r="U192" s="191" t="s">
        <v>18</v>
      </c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2" t="s">
        <v>343</v>
      </c>
      <c r="AT192" s="192" t="s">
        <v>212</v>
      </c>
      <c r="AU192" s="192" t="s">
        <v>80</v>
      </c>
      <c r="AY192" s="21" t="s">
        <v>208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21" t="s">
        <v>76</v>
      </c>
      <c r="BK192" s="193">
        <f>ROUND(I192*H192,2)</f>
        <v>0</v>
      </c>
      <c r="BL192" s="21" t="s">
        <v>343</v>
      </c>
      <c r="BM192" s="192" t="s">
        <v>3313</v>
      </c>
    </row>
    <row r="193" spans="1:65" s="2" customFormat="1" ht="11.25">
      <c r="A193" s="38"/>
      <c r="B193" s="39"/>
      <c r="C193" s="40"/>
      <c r="D193" s="194" t="s">
        <v>217</v>
      </c>
      <c r="E193" s="40"/>
      <c r="F193" s="195" t="s">
        <v>3314</v>
      </c>
      <c r="G193" s="40"/>
      <c r="H193" s="40"/>
      <c r="I193" s="196"/>
      <c r="J193" s="40"/>
      <c r="K193" s="40"/>
      <c r="L193" s="43"/>
      <c r="M193" s="197"/>
      <c r="N193" s="198"/>
      <c r="O193" s="68"/>
      <c r="P193" s="68"/>
      <c r="Q193" s="68"/>
      <c r="R193" s="68"/>
      <c r="S193" s="68"/>
      <c r="T193" s="68"/>
      <c r="U193" s="69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21" t="s">
        <v>217</v>
      </c>
      <c r="AU193" s="21" t="s">
        <v>80</v>
      </c>
    </row>
    <row r="194" spans="1:65" s="2" customFormat="1" ht="11.25">
      <c r="A194" s="38"/>
      <c r="B194" s="39"/>
      <c r="C194" s="40"/>
      <c r="D194" s="199" t="s">
        <v>219</v>
      </c>
      <c r="E194" s="40"/>
      <c r="F194" s="200" t="s">
        <v>3315</v>
      </c>
      <c r="G194" s="40"/>
      <c r="H194" s="40"/>
      <c r="I194" s="196"/>
      <c r="J194" s="40"/>
      <c r="K194" s="40"/>
      <c r="L194" s="43"/>
      <c r="M194" s="197"/>
      <c r="N194" s="198"/>
      <c r="O194" s="68"/>
      <c r="P194" s="68"/>
      <c r="Q194" s="68"/>
      <c r="R194" s="68"/>
      <c r="S194" s="68"/>
      <c r="T194" s="68"/>
      <c r="U194" s="69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21" t="s">
        <v>219</v>
      </c>
      <c r="AU194" s="21" t="s">
        <v>80</v>
      </c>
    </row>
    <row r="195" spans="1:65" s="14" customFormat="1" ht="11.25">
      <c r="B195" s="211"/>
      <c r="C195" s="212"/>
      <c r="D195" s="194" t="s">
        <v>221</v>
      </c>
      <c r="E195" s="213" t="s">
        <v>18</v>
      </c>
      <c r="F195" s="214" t="s">
        <v>660</v>
      </c>
      <c r="G195" s="212"/>
      <c r="H195" s="215">
        <v>46</v>
      </c>
      <c r="I195" s="216"/>
      <c r="J195" s="212"/>
      <c r="K195" s="212"/>
      <c r="L195" s="217"/>
      <c r="M195" s="218"/>
      <c r="N195" s="219"/>
      <c r="O195" s="219"/>
      <c r="P195" s="219"/>
      <c r="Q195" s="219"/>
      <c r="R195" s="219"/>
      <c r="S195" s="219"/>
      <c r="T195" s="219"/>
      <c r="U195" s="220"/>
      <c r="AT195" s="221" t="s">
        <v>221</v>
      </c>
      <c r="AU195" s="221" t="s">
        <v>80</v>
      </c>
      <c r="AV195" s="14" t="s">
        <v>80</v>
      </c>
      <c r="AW195" s="14" t="s">
        <v>33</v>
      </c>
      <c r="AX195" s="14" t="s">
        <v>76</v>
      </c>
      <c r="AY195" s="221" t="s">
        <v>208</v>
      </c>
    </row>
    <row r="196" spans="1:65" s="2" customFormat="1" ht="24.2" customHeight="1">
      <c r="A196" s="38"/>
      <c r="B196" s="39"/>
      <c r="C196" s="182" t="s">
        <v>443</v>
      </c>
      <c r="D196" s="182" t="s">
        <v>212</v>
      </c>
      <c r="E196" s="183" t="s">
        <v>3316</v>
      </c>
      <c r="F196" s="184" t="s">
        <v>3317</v>
      </c>
      <c r="G196" s="185" t="s">
        <v>402</v>
      </c>
      <c r="H196" s="186">
        <v>144</v>
      </c>
      <c r="I196" s="187"/>
      <c r="J196" s="186">
        <f>ROUND(I196*H196,2)</f>
        <v>0</v>
      </c>
      <c r="K196" s="184" t="s">
        <v>215</v>
      </c>
      <c r="L196" s="43"/>
      <c r="M196" s="188" t="s">
        <v>18</v>
      </c>
      <c r="N196" s="189" t="s">
        <v>42</v>
      </c>
      <c r="O196" s="68"/>
      <c r="P196" s="190">
        <f>O196*H196</f>
        <v>0</v>
      </c>
      <c r="Q196" s="190">
        <v>2.5000000000000001E-4</v>
      </c>
      <c r="R196" s="190">
        <f>Q196*H196</f>
        <v>3.6000000000000004E-2</v>
      </c>
      <c r="S196" s="190">
        <v>0</v>
      </c>
      <c r="T196" s="190">
        <f>S196*H196</f>
        <v>0</v>
      </c>
      <c r="U196" s="191" t="s">
        <v>18</v>
      </c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2" t="s">
        <v>343</v>
      </c>
      <c r="AT196" s="192" t="s">
        <v>212</v>
      </c>
      <c r="AU196" s="192" t="s">
        <v>80</v>
      </c>
      <c r="AY196" s="21" t="s">
        <v>208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21" t="s">
        <v>76</v>
      </c>
      <c r="BK196" s="193">
        <f>ROUND(I196*H196,2)</f>
        <v>0</v>
      </c>
      <c r="BL196" s="21" t="s">
        <v>343</v>
      </c>
      <c r="BM196" s="192" t="s">
        <v>3318</v>
      </c>
    </row>
    <row r="197" spans="1:65" s="2" customFormat="1" ht="11.25">
      <c r="A197" s="38"/>
      <c r="B197" s="39"/>
      <c r="C197" s="40"/>
      <c r="D197" s="194" t="s">
        <v>217</v>
      </c>
      <c r="E197" s="40"/>
      <c r="F197" s="195" t="s">
        <v>3319</v>
      </c>
      <c r="G197" s="40"/>
      <c r="H197" s="40"/>
      <c r="I197" s="196"/>
      <c r="J197" s="40"/>
      <c r="K197" s="40"/>
      <c r="L197" s="43"/>
      <c r="M197" s="197"/>
      <c r="N197" s="198"/>
      <c r="O197" s="68"/>
      <c r="P197" s="68"/>
      <c r="Q197" s="68"/>
      <c r="R197" s="68"/>
      <c r="S197" s="68"/>
      <c r="T197" s="68"/>
      <c r="U197" s="69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21" t="s">
        <v>217</v>
      </c>
      <c r="AU197" s="21" t="s">
        <v>80</v>
      </c>
    </row>
    <row r="198" spans="1:65" s="2" customFormat="1" ht="11.25">
      <c r="A198" s="38"/>
      <c r="B198" s="39"/>
      <c r="C198" s="40"/>
      <c r="D198" s="199" t="s">
        <v>219</v>
      </c>
      <c r="E198" s="40"/>
      <c r="F198" s="200" t="s">
        <v>3320</v>
      </c>
      <c r="G198" s="40"/>
      <c r="H198" s="40"/>
      <c r="I198" s="196"/>
      <c r="J198" s="40"/>
      <c r="K198" s="40"/>
      <c r="L198" s="43"/>
      <c r="M198" s="197"/>
      <c r="N198" s="198"/>
      <c r="O198" s="68"/>
      <c r="P198" s="68"/>
      <c r="Q198" s="68"/>
      <c r="R198" s="68"/>
      <c r="S198" s="68"/>
      <c r="T198" s="68"/>
      <c r="U198" s="69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21" t="s">
        <v>219</v>
      </c>
      <c r="AU198" s="21" t="s">
        <v>80</v>
      </c>
    </row>
    <row r="199" spans="1:65" s="14" customFormat="1" ht="11.25">
      <c r="B199" s="211"/>
      <c r="C199" s="212"/>
      <c r="D199" s="194" t="s">
        <v>221</v>
      </c>
      <c r="E199" s="213" t="s">
        <v>18</v>
      </c>
      <c r="F199" s="214" t="s">
        <v>94</v>
      </c>
      <c r="G199" s="212"/>
      <c r="H199" s="215">
        <v>5</v>
      </c>
      <c r="I199" s="216"/>
      <c r="J199" s="212"/>
      <c r="K199" s="212"/>
      <c r="L199" s="217"/>
      <c r="M199" s="218"/>
      <c r="N199" s="219"/>
      <c r="O199" s="219"/>
      <c r="P199" s="219"/>
      <c r="Q199" s="219"/>
      <c r="R199" s="219"/>
      <c r="S199" s="219"/>
      <c r="T199" s="219"/>
      <c r="U199" s="220"/>
      <c r="AT199" s="221" t="s">
        <v>221</v>
      </c>
      <c r="AU199" s="221" t="s">
        <v>80</v>
      </c>
      <c r="AV199" s="14" t="s">
        <v>80</v>
      </c>
      <c r="AW199" s="14" t="s">
        <v>33</v>
      </c>
      <c r="AX199" s="14" t="s">
        <v>71</v>
      </c>
      <c r="AY199" s="221" t="s">
        <v>208</v>
      </c>
    </row>
    <row r="200" spans="1:65" s="14" customFormat="1" ht="11.25">
      <c r="B200" s="211"/>
      <c r="C200" s="212"/>
      <c r="D200" s="194" t="s">
        <v>221</v>
      </c>
      <c r="E200" s="213" t="s">
        <v>18</v>
      </c>
      <c r="F200" s="214" t="s">
        <v>121</v>
      </c>
      <c r="G200" s="212"/>
      <c r="H200" s="215">
        <v>7</v>
      </c>
      <c r="I200" s="216"/>
      <c r="J200" s="212"/>
      <c r="K200" s="212"/>
      <c r="L200" s="217"/>
      <c r="M200" s="218"/>
      <c r="N200" s="219"/>
      <c r="O200" s="219"/>
      <c r="P200" s="219"/>
      <c r="Q200" s="219"/>
      <c r="R200" s="219"/>
      <c r="S200" s="219"/>
      <c r="T200" s="219"/>
      <c r="U200" s="220"/>
      <c r="AT200" s="221" t="s">
        <v>221</v>
      </c>
      <c r="AU200" s="221" t="s">
        <v>80</v>
      </c>
      <c r="AV200" s="14" t="s">
        <v>80</v>
      </c>
      <c r="AW200" s="14" t="s">
        <v>33</v>
      </c>
      <c r="AX200" s="14" t="s">
        <v>71</v>
      </c>
      <c r="AY200" s="221" t="s">
        <v>208</v>
      </c>
    </row>
    <row r="201" spans="1:65" s="14" customFormat="1" ht="11.25">
      <c r="B201" s="211"/>
      <c r="C201" s="212"/>
      <c r="D201" s="194" t="s">
        <v>221</v>
      </c>
      <c r="E201" s="213" t="s">
        <v>18</v>
      </c>
      <c r="F201" s="214" t="s">
        <v>1961</v>
      </c>
      <c r="G201" s="212"/>
      <c r="H201" s="215">
        <v>132</v>
      </c>
      <c r="I201" s="216"/>
      <c r="J201" s="212"/>
      <c r="K201" s="212"/>
      <c r="L201" s="217"/>
      <c r="M201" s="218"/>
      <c r="N201" s="219"/>
      <c r="O201" s="219"/>
      <c r="P201" s="219"/>
      <c r="Q201" s="219"/>
      <c r="R201" s="219"/>
      <c r="S201" s="219"/>
      <c r="T201" s="219"/>
      <c r="U201" s="220"/>
      <c r="AT201" s="221" t="s">
        <v>221</v>
      </c>
      <c r="AU201" s="221" t="s">
        <v>80</v>
      </c>
      <c r="AV201" s="14" t="s">
        <v>80</v>
      </c>
      <c r="AW201" s="14" t="s">
        <v>33</v>
      </c>
      <c r="AX201" s="14" t="s">
        <v>71</v>
      </c>
      <c r="AY201" s="221" t="s">
        <v>208</v>
      </c>
    </row>
    <row r="202" spans="1:65" s="16" customFormat="1" ht="11.25">
      <c r="B202" s="233"/>
      <c r="C202" s="234"/>
      <c r="D202" s="194" t="s">
        <v>221</v>
      </c>
      <c r="E202" s="235" t="s">
        <v>18</v>
      </c>
      <c r="F202" s="236" t="s">
        <v>247</v>
      </c>
      <c r="G202" s="234"/>
      <c r="H202" s="237">
        <v>144</v>
      </c>
      <c r="I202" s="238"/>
      <c r="J202" s="234"/>
      <c r="K202" s="234"/>
      <c r="L202" s="239"/>
      <c r="M202" s="240"/>
      <c r="N202" s="241"/>
      <c r="O202" s="241"/>
      <c r="P202" s="241"/>
      <c r="Q202" s="241"/>
      <c r="R202" s="241"/>
      <c r="S202" s="241"/>
      <c r="T202" s="241"/>
      <c r="U202" s="242"/>
      <c r="AT202" s="243" t="s">
        <v>221</v>
      </c>
      <c r="AU202" s="243" t="s">
        <v>80</v>
      </c>
      <c r="AV202" s="16" t="s">
        <v>89</v>
      </c>
      <c r="AW202" s="16" t="s">
        <v>33</v>
      </c>
      <c r="AX202" s="16" t="s">
        <v>76</v>
      </c>
      <c r="AY202" s="243" t="s">
        <v>208</v>
      </c>
    </row>
    <row r="203" spans="1:65" s="2" customFormat="1" ht="37.9" customHeight="1">
      <c r="A203" s="38"/>
      <c r="B203" s="39"/>
      <c r="C203" s="182" t="s">
        <v>452</v>
      </c>
      <c r="D203" s="182" t="s">
        <v>212</v>
      </c>
      <c r="E203" s="183" t="s">
        <v>3321</v>
      </c>
      <c r="F203" s="184" t="s">
        <v>3322</v>
      </c>
      <c r="G203" s="185" t="s">
        <v>331</v>
      </c>
      <c r="H203" s="186">
        <v>130.9</v>
      </c>
      <c r="I203" s="187"/>
      <c r="J203" s="186">
        <f>ROUND(I203*H203,2)</f>
        <v>0</v>
      </c>
      <c r="K203" s="184" t="s">
        <v>215</v>
      </c>
      <c r="L203" s="43"/>
      <c r="M203" s="188" t="s">
        <v>18</v>
      </c>
      <c r="N203" s="189" t="s">
        <v>42</v>
      </c>
      <c r="O203" s="68"/>
      <c r="P203" s="190">
        <f>O203*H203</f>
        <v>0</v>
      </c>
      <c r="Q203" s="190">
        <v>3.4000000000000002E-4</v>
      </c>
      <c r="R203" s="190">
        <f>Q203*H203</f>
        <v>4.4506000000000004E-2</v>
      </c>
      <c r="S203" s="190">
        <v>0</v>
      </c>
      <c r="T203" s="190">
        <f>S203*H203</f>
        <v>0</v>
      </c>
      <c r="U203" s="191" t="s">
        <v>18</v>
      </c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2" t="s">
        <v>343</v>
      </c>
      <c r="AT203" s="192" t="s">
        <v>212</v>
      </c>
      <c r="AU203" s="192" t="s">
        <v>80</v>
      </c>
      <c r="AY203" s="21" t="s">
        <v>208</v>
      </c>
      <c r="BE203" s="193">
        <f>IF(N203="základní",J203,0)</f>
        <v>0</v>
      </c>
      <c r="BF203" s="193">
        <f>IF(N203="snížená",J203,0)</f>
        <v>0</v>
      </c>
      <c r="BG203" s="193">
        <f>IF(N203="zákl. přenesená",J203,0)</f>
        <v>0</v>
      </c>
      <c r="BH203" s="193">
        <f>IF(N203="sníž. přenesená",J203,0)</f>
        <v>0</v>
      </c>
      <c r="BI203" s="193">
        <f>IF(N203="nulová",J203,0)</f>
        <v>0</v>
      </c>
      <c r="BJ203" s="21" t="s">
        <v>76</v>
      </c>
      <c r="BK203" s="193">
        <f>ROUND(I203*H203,2)</f>
        <v>0</v>
      </c>
      <c r="BL203" s="21" t="s">
        <v>343</v>
      </c>
      <c r="BM203" s="192" t="s">
        <v>3323</v>
      </c>
    </row>
    <row r="204" spans="1:65" s="2" customFormat="1" ht="29.25">
      <c r="A204" s="38"/>
      <c r="B204" s="39"/>
      <c r="C204" s="40"/>
      <c r="D204" s="194" t="s">
        <v>217</v>
      </c>
      <c r="E204" s="40"/>
      <c r="F204" s="195" t="s">
        <v>3324</v>
      </c>
      <c r="G204" s="40"/>
      <c r="H204" s="40"/>
      <c r="I204" s="196"/>
      <c r="J204" s="40"/>
      <c r="K204" s="40"/>
      <c r="L204" s="43"/>
      <c r="M204" s="197"/>
      <c r="N204" s="198"/>
      <c r="O204" s="68"/>
      <c r="P204" s="68"/>
      <c r="Q204" s="68"/>
      <c r="R204" s="68"/>
      <c r="S204" s="68"/>
      <c r="T204" s="68"/>
      <c r="U204" s="69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21" t="s">
        <v>217</v>
      </c>
      <c r="AU204" s="21" t="s">
        <v>80</v>
      </c>
    </row>
    <row r="205" spans="1:65" s="2" customFormat="1" ht="11.25">
      <c r="A205" s="38"/>
      <c r="B205" s="39"/>
      <c r="C205" s="40"/>
      <c r="D205" s="199" t="s">
        <v>219</v>
      </c>
      <c r="E205" s="40"/>
      <c r="F205" s="200" t="s">
        <v>3325</v>
      </c>
      <c r="G205" s="40"/>
      <c r="H205" s="40"/>
      <c r="I205" s="196"/>
      <c r="J205" s="40"/>
      <c r="K205" s="40"/>
      <c r="L205" s="43"/>
      <c r="M205" s="197"/>
      <c r="N205" s="198"/>
      <c r="O205" s="68"/>
      <c r="P205" s="68"/>
      <c r="Q205" s="68"/>
      <c r="R205" s="68"/>
      <c r="S205" s="68"/>
      <c r="T205" s="68"/>
      <c r="U205" s="69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21" t="s">
        <v>219</v>
      </c>
      <c r="AU205" s="21" t="s">
        <v>80</v>
      </c>
    </row>
    <row r="206" spans="1:65" s="14" customFormat="1" ht="11.25">
      <c r="B206" s="211"/>
      <c r="C206" s="212"/>
      <c r="D206" s="194" t="s">
        <v>221</v>
      </c>
      <c r="E206" s="213" t="s">
        <v>18</v>
      </c>
      <c r="F206" s="214" t="s">
        <v>3326</v>
      </c>
      <c r="G206" s="212"/>
      <c r="H206" s="215">
        <v>130.9</v>
      </c>
      <c r="I206" s="216"/>
      <c r="J206" s="212"/>
      <c r="K206" s="212"/>
      <c r="L206" s="217"/>
      <c r="M206" s="218"/>
      <c r="N206" s="219"/>
      <c r="O206" s="219"/>
      <c r="P206" s="219"/>
      <c r="Q206" s="219"/>
      <c r="R206" s="219"/>
      <c r="S206" s="219"/>
      <c r="T206" s="219"/>
      <c r="U206" s="220"/>
      <c r="AT206" s="221" t="s">
        <v>221</v>
      </c>
      <c r="AU206" s="221" t="s">
        <v>80</v>
      </c>
      <c r="AV206" s="14" t="s">
        <v>80</v>
      </c>
      <c r="AW206" s="14" t="s">
        <v>33</v>
      </c>
      <c r="AX206" s="14" t="s">
        <v>76</v>
      </c>
      <c r="AY206" s="221" t="s">
        <v>208</v>
      </c>
    </row>
    <row r="207" spans="1:65" s="2" customFormat="1" ht="37.9" customHeight="1">
      <c r="A207" s="38"/>
      <c r="B207" s="39"/>
      <c r="C207" s="182" t="s">
        <v>459</v>
      </c>
      <c r="D207" s="182" t="s">
        <v>212</v>
      </c>
      <c r="E207" s="183" t="s">
        <v>3327</v>
      </c>
      <c r="F207" s="184" t="s">
        <v>3328</v>
      </c>
      <c r="G207" s="185" t="s">
        <v>331</v>
      </c>
      <c r="H207" s="186">
        <v>58.3</v>
      </c>
      <c r="I207" s="187"/>
      <c r="J207" s="186">
        <f>ROUND(I207*H207,2)</f>
        <v>0</v>
      </c>
      <c r="K207" s="184" t="s">
        <v>215</v>
      </c>
      <c r="L207" s="43"/>
      <c r="M207" s="188" t="s">
        <v>18</v>
      </c>
      <c r="N207" s="189" t="s">
        <v>42</v>
      </c>
      <c r="O207" s="68"/>
      <c r="P207" s="190">
        <f>O207*H207</f>
        <v>0</v>
      </c>
      <c r="Q207" s="190">
        <v>1E-4</v>
      </c>
      <c r="R207" s="190">
        <f>Q207*H207</f>
        <v>5.8300000000000001E-3</v>
      </c>
      <c r="S207" s="190">
        <v>0</v>
      </c>
      <c r="T207" s="190">
        <f>S207*H207</f>
        <v>0</v>
      </c>
      <c r="U207" s="191" t="s">
        <v>18</v>
      </c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2" t="s">
        <v>343</v>
      </c>
      <c r="AT207" s="192" t="s">
        <v>212</v>
      </c>
      <c r="AU207" s="192" t="s">
        <v>80</v>
      </c>
      <c r="AY207" s="21" t="s">
        <v>208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21" t="s">
        <v>76</v>
      </c>
      <c r="BK207" s="193">
        <f>ROUND(I207*H207,2)</f>
        <v>0</v>
      </c>
      <c r="BL207" s="21" t="s">
        <v>343</v>
      </c>
      <c r="BM207" s="192" t="s">
        <v>3329</v>
      </c>
    </row>
    <row r="208" spans="1:65" s="2" customFormat="1" ht="29.25">
      <c r="A208" s="38"/>
      <c r="B208" s="39"/>
      <c r="C208" s="40"/>
      <c r="D208" s="194" t="s">
        <v>217</v>
      </c>
      <c r="E208" s="40"/>
      <c r="F208" s="195" t="s">
        <v>3330</v>
      </c>
      <c r="G208" s="40"/>
      <c r="H208" s="40"/>
      <c r="I208" s="196"/>
      <c r="J208" s="40"/>
      <c r="K208" s="40"/>
      <c r="L208" s="43"/>
      <c r="M208" s="197"/>
      <c r="N208" s="198"/>
      <c r="O208" s="68"/>
      <c r="P208" s="68"/>
      <c r="Q208" s="68"/>
      <c r="R208" s="68"/>
      <c r="S208" s="68"/>
      <c r="T208" s="68"/>
      <c r="U208" s="69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21" t="s">
        <v>217</v>
      </c>
      <c r="AU208" s="21" t="s">
        <v>80</v>
      </c>
    </row>
    <row r="209" spans="1:65" s="2" customFormat="1" ht="11.25">
      <c r="A209" s="38"/>
      <c r="B209" s="39"/>
      <c r="C209" s="40"/>
      <c r="D209" s="199" t="s">
        <v>219</v>
      </c>
      <c r="E209" s="40"/>
      <c r="F209" s="200" t="s">
        <v>3331</v>
      </c>
      <c r="G209" s="40"/>
      <c r="H209" s="40"/>
      <c r="I209" s="196"/>
      <c r="J209" s="40"/>
      <c r="K209" s="40"/>
      <c r="L209" s="43"/>
      <c r="M209" s="197"/>
      <c r="N209" s="198"/>
      <c r="O209" s="68"/>
      <c r="P209" s="68"/>
      <c r="Q209" s="68"/>
      <c r="R209" s="68"/>
      <c r="S209" s="68"/>
      <c r="T209" s="68"/>
      <c r="U209" s="69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21" t="s">
        <v>219</v>
      </c>
      <c r="AU209" s="21" t="s">
        <v>80</v>
      </c>
    </row>
    <row r="210" spans="1:65" s="14" customFormat="1" ht="11.25">
      <c r="B210" s="211"/>
      <c r="C210" s="212"/>
      <c r="D210" s="194" t="s">
        <v>221</v>
      </c>
      <c r="E210" s="213" t="s">
        <v>18</v>
      </c>
      <c r="F210" s="214" t="s">
        <v>3332</v>
      </c>
      <c r="G210" s="212"/>
      <c r="H210" s="215">
        <v>47.3</v>
      </c>
      <c r="I210" s="216"/>
      <c r="J210" s="212"/>
      <c r="K210" s="212"/>
      <c r="L210" s="217"/>
      <c r="M210" s="218"/>
      <c r="N210" s="219"/>
      <c r="O210" s="219"/>
      <c r="P210" s="219"/>
      <c r="Q210" s="219"/>
      <c r="R210" s="219"/>
      <c r="S210" s="219"/>
      <c r="T210" s="219"/>
      <c r="U210" s="220"/>
      <c r="AT210" s="221" t="s">
        <v>221</v>
      </c>
      <c r="AU210" s="221" t="s">
        <v>80</v>
      </c>
      <c r="AV210" s="14" t="s">
        <v>80</v>
      </c>
      <c r="AW210" s="14" t="s">
        <v>33</v>
      </c>
      <c r="AX210" s="14" t="s">
        <v>71</v>
      </c>
      <c r="AY210" s="221" t="s">
        <v>208</v>
      </c>
    </row>
    <row r="211" spans="1:65" s="14" customFormat="1" ht="11.25">
      <c r="B211" s="211"/>
      <c r="C211" s="212"/>
      <c r="D211" s="194" t="s">
        <v>221</v>
      </c>
      <c r="E211" s="213" t="s">
        <v>18</v>
      </c>
      <c r="F211" s="214" t="s">
        <v>308</v>
      </c>
      <c r="G211" s="212"/>
      <c r="H211" s="215">
        <v>11</v>
      </c>
      <c r="I211" s="216"/>
      <c r="J211" s="212"/>
      <c r="K211" s="212"/>
      <c r="L211" s="217"/>
      <c r="M211" s="218"/>
      <c r="N211" s="219"/>
      <c r="O211" s="219"/>
      <c r="P211" s="219"/>
      <c r="Q211" s="219"/>
      <c r="R211" s="219"/>
      <c r="S211" s="219"/>
      <c r="T211" s="219"/>
      <c r="U211" s="220"/>
      <c r="AT211" s="221" t="s">
        <v>221</v>
      </c>
      <c r="AU211" s="221" t="s">
        <v>80</v>
      </c>
      <c r="AV211" s="14" t="s">
        <v>80</v>
      </c>
      <c r="AW211" s="14" t="s">
        <v>33</v>
      </c>
      <c r="AX211" s="14" t="s">
        <v>71</v>
      </c>
      <c r="AY211" s="221" t="s">
        <v>208</v>
      </c>
    </row>
    <row r="212" spans="1:65" s="16" customFormat="1" ht="11.25">
      <c r="B212" s="233"/>
      <c r="C212" s="234"/>
      <c r="D212" s="194" t="s">
        <v>221</v>
      </c>
      <c r="E212" s="235" t="s">
        <v>18</v>
      </c>
      <c r="F212" s="236" t="s">
        <v>247</v>
      </c>
      <c r="G212" s="234"/>
      <c r="H212" s="237">
        <v>58.3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1"/>
      <c r="U212" s="242"/>
      <c r="AT212" s="243" t="s">
        <v>221</v>
      </c>
      <c r="AU212" s="243" t="s">
        <v>80</v>
      </c>
      <c r="AV212" s="16" t="s">
        <v>89</v>
      </c>
      <c r="AW212" s="16" t="s">
        <v>33</v>
      </c>
      <c r="AX212" s="16" t="s">
        <v>76</v>
      </c>
      <c r="AY212" s="243" t="s">
        <v>208</v>
      </c>
    </row>
    <row r="213" spans="1:65" s="2" customFormat="1" ht="37.9" customHeight="1">
      <c r="A213" s="38"/>
      <c r="B213" s="39"/>
      <c r="C213" s="182" t="s">
        <v>465</v>
      </c>
      <c r="D213" s="182" t="s">
        <v>212</v>
      </c>
      <c r="E213" s="183" t="s">
        <v>3333</v>
      </c>
      <c r="F213" s="184" t="s">
        <v>3334</v>
      </c>
      <c r="G213" s="185" t="s">
        <v>331</v>
      </c>
      <c r="H213" s="186">
        <v>167.2</v>
      </c>
      <c r="I213" s="187"/>
      <c r="J213" s="186">
        <f>ROUND(I213*H213,2)</f>
        <v>0</v>
      </c>
      <c r="K213" s="184" t="s">
        <v>215</v>
      </c>
      <c r="L213" s="43"/>
      <c r="M213" s="188" t="s">
        <v>18</v>
      </c>
      <c r="N213" s="189" t="s">
        <v>42</v>
      </c>
      <c r="O213" s="68"/>
      <c r="P213" s="190">
        <f>O213*H213</f>
        <v>0</v>
      </c>
      <c r="Q213" s="190">
        <v>2.0000000000000001E-4</v>
      </c>
      <c r="R213" s="190">
        <f>Q213*H213</f>
        <v>3.3439999999999998E-2</v>
      </c>
      <c r="S213" s="190">
        <v>0</v>
      </c>
      <c r="T213" s="190">
        <f>S213*H213</f>
        <v>0</v>
      </c>
      <c r="U213" s="191" t="s">
        <v>18</v>
      </c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2" t="s">
        <v>343</v>
      </c>
      <c r="AT213" s="192" t="s">
        <v>212</v>
      </c>
      <c r="AU213" s="192" t="s">
        <v>80</v>
      </c>
      <c r="AY213" s="21" t="s">
        <v>208</v>
      </c>
      <c r="BE213" s="193">
        <f>IF(N213="základní",J213,0)</f>
        <v>0</v>
      </c>
      <c r="BF213" s="193">
        <f>IF(N213="snížená",J213,0)</f>
        <v>0</v>
      </c>
      <c r="BG213" s="193">
        <f>IF(N213="zákl. přenesená",J213,0)</f>
        <v>0</v>
      </c>
      <c r="BH213" s="193">
        <f>IF(N213="sníž. přenesená",J213,0)</f>
        <v>0</v>
      </c>
      <c r="BI213" s="193">
        <f>IF(N213="nulová",J213,0)</f>
        <v>0</v>
      </c>
      <c r="BJ213" s="21" t="s">
        <v>76</v>
      </c>
      <c r="BK213" s="193">
        <f>ROUND(I213*H213,2)</f>
        <v>0</v>
      </c>
      <c r="BL213" s="21" t="s">
        <v>343</v>
      </c>
      <c r="BM213" s="192" t="s">
        <v>3335</v>
      </c>
    </row>
    <row r="214" spans="1:65" s="2" customFormat="1" ht="29.25">
      <c r="A214" s="38"/>
      <c r="B214" s="39"/>
      <c r="C214" s="40"/>
      <c r="D214" s="194" t="s">
        <v>217</v>
      </c>
      <c r="E214" s="40"/>
      <c r="F214" s="195" t="s">
        <v>3336</v>
      </c>
      <c r="G214" s="40"/>
      <c r="H214" s="40"/>
      <c r="I214" s="196"/>
      <c r="J214" s="40"/>
      <c r="K214" s="40"/>
      <c r="L214" s="43"/>
      <c r="M214" s="197"/>
      <c r="N214" s="198"/>
      <c r="O214" s="68"/>
      <c r="P214" s="68"/>
      <c r="Q214" s="68"/>
      <c r="R214" s="68"/>
      <c r="S214" s="68"/>
      <c r="T214" s="68"/>
      <c r="U214" s="69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21" t="s">
        <v>217</v>
      </c>
      <c r="AU214" s="21" t="s">
        <v>80</v>
      </c>
    </row>
    <row r="215" spans="1:65" s="2" customFormat="1" ht="11.25">
      <c r="A215" s="38"/>
      <c r="B215" s="39"/>
      <c r="C215" s="40"/>
      <c r="D215" s="199" t="s">
        <v>219</v>
      </c>
      <c r="E215" s="40"/>
      <c r="F215" s="200" t="s">
        <v>3337</v>
      </c>
      <c r="G215" s="40"/>
      <c r="H215" s="40"/>
      <c r="I215" s="196"/>
      <c r="J215" s="40"/>
      <c r="K215" s="40"/>
      <c r="L215" s="43"/>
      <c r="M215" s="197"/>
      <c r="N215" s="198"/>
      <c r="O215" s="68"/>
      <c r="P215" s="68"/>
      <c r="Q215" s="68"/>
      <c r="R215" s="68"/>
      <c r="S215" s="68"/>
      <c r="T215" s="68"/>
      <c r="U215" s="69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21" t="s">
        <v>219</v>
      </c>
      <c r="AU215" s="21" t="s">
        <v>80</v>
      </c>
    </row>
    <row r="216" spans="1:65" s="14" customFormat="1" ht="11.25">
      <c r="B216" s="211"/>
      <c r="C216" s="212"/>
      <c r="D216" s="194" t="s">
        <v>221</v>
      </c>
      <c r="E216" s="213" t="s">
        <v>18</v>
      </c>
      <c r="F216" s="214" t="s">
        <v>3338</v>
      </c>
      <c r="G216" s="212"/>
      <c r="H216" s="215">
        <v>167.2</v>
      </c>
      <c r="I216" s="216"/>
      <c r="J216" s="212"/>
      <c r="K216" s="212"/>
      <c r="L216" s="217"/>
      <c r="M216" s="218"/>
      <c r="N216" s="219"/>
      <c r="O216" s="219"/>
      <c r="P216" s="219"/>
      <c r="Q216" s="219"/>
      <c r="R216" s="219"/>
      <c r="S216" s="219"/>
      <c r="T216" s="219"/>
      <c r="U216" s="220"/>
      <c r="AT216" s="221" t="s">
        <v>221</v>
      </c>
      <c r="AU216" s="221" t="s">
        <v>80</v>
      </c>
      <c r="AV216" s="14" t="s">
        <v>80</v>
      </c>
      <c r="AW216" s="14" t="s">
        <v>33</v>
      </c>
      <c r="AX216" s="14" t="s">
        <v>76</v>
      </c>
      <c r="AY216" s="221" t="s">
        <v>208</v>
      </c>
    </row>
    <row r="217" spans="1:65" s="2" customFormat="1" ht="37.9" customHeight="1">
      <c r="A217" s="38"/>
      <c r="B217" s="39"/>
      <c r="C217" s="182" t="s">
        <v>529</v>
      </c>
      <c r="D217" s="182" t="s">
        <v>212</v>
      </c>
      <c r="E217" s="183" t="s">
        <v>3339</v>
      </c>
      <c r="F217" s="184" t="s">
        <v>3340</v>
      </c>
      <c r="G217" s="185" t="s">
        <v>331</v>
      </c>
      <c r="H217" s="186">
        <v>50.6</v>
      </c>
      <c r="I217" s="187"/>
      <c r="J217" s="186">
        <f>ROUND(I217*H217,2)</f>
        <v>0</v>
      </c>
      <c r="K217" s="184" t="s">
        <v>215</v>
      </c>
      <c r="L217" s="43"/>
      <c r="M217" s="188" t="s">
        <v>18</v>
      </c>
      <c r="N217" s="189" t="s">
        <v>42</v>
      </c>
      <c r="O217" s="68"/>
      <c r="P217" s="190">
        <f>O217*H217</f>
        <v>0</v>
      </c>
      <c r="Q217" s="190">
        <v>2.4000000000000001E-4</v>
      </c>
      <c r="R217" s="190">
        <f>Q217*H217</f>
        <v>1.2144E-2</v>
      </c>
      <c r="S217" s="190">
        <v>0</v>
      </c>
      <c r="T217" s="190">
        <f>S217*H217</f>
        <v>0</v>
      </c>
      <c r="U217" s="191" t="s">
        <v>18</v>
      </c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2" t="s">
        <v>343</v>
      </c>
      <c r="AT217" s="192" t="s">
        <v>212</v>
      </c>
      <c r="AU217" s="192" t="s">
        <v>80</v>
      </c>
      <c r="AY217" s="21" t="s">
        <v>208</v>
      </c>
      <c r="BE217" s="193">
        <f>IF(N217="základní",J217,0)</f>
        <v>0</v>
      </c>
      <c r="BF217" s="193">
        <f>IF(N217="snížená",J217,0)</f>
        <v>0</v>
      </c>
      <c r="BG217" s="193">
        <f>IF(N217="zákl. přenesená",J217,0)</f>
        <v>0</v>
      </c>
      <c r="BH217" s="193">
        <f>IF(N217="sníž. přenesená",J217,0)</f>
        <v>0</v>
      </c>
      <c r="BI217" s="193">
        <f>IF(N217="nulová",J217,0)</f>
        <v>0</v>
      </c>
      <c r="BJ217" s="21" t="s">
        <v>76</v>
      </c>
      <c r="BK217" s="193">
        <f>ROUND(I217*H217,2)</f>
        <v>0</v>
      </c>
      <c r="BL217" s="21" t="s">
        <v>343</v>
      </c>
      <c r="BM217" s="192" t="s">
        <v>3341</v>
      </c>
    </row>
    <row r="218" spans="1:65" s="2" customFormat="1" ht="29.25">
      <c r="A218" s="38"/>
      <c r="B218" s="39"/>
      <c r="C218" s="40"/>
      <c r="D218" s="194" t="s">
        <v>217</v>
      </c>
      <c r="E218" s="40"/>
      <c r="F218" s="195" t="s">
        <v>3342</v>
      </c>
      <c r="G218" s="40"/>
      <c r="H218" s="40"/>
      <c r="I218" s="196"/>
      <c r="J218" s="40"/>
      <c r="K218" s="40"/>
      <c r="L218" s="43"/>
      <c r="M218" s="197"/>
      <c r="N218" s="198"/>
      <c r="O218" s="68"/>
      <c r="P218" s="68"/>
      <c r="Q218" s="68"/>
      <c r="R218" s="68"/>
      <c r="S218" s="68"/>
      <c r="T218" s="68"/>
      <c r="U218" s="69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21" t="s">
        <v>217</v>
      </c>
      <c r="AU218" s="21" t="s">
        <v>80</v>
      </c>
    </row>
    <row r="219" spans="1:65" s="2" customFormat="1" ht="11.25">
      <c r="A219" s="38"/>
      <c r="B219" s="39"/>
      <c r="C219" s="40"/>
      <c r="D219" s="199" t="s">
        <v>219</v>
      </c>
      <c r="E219" s="40"/>
      <c r="F219" s="200" t="s">
        <v>3343</v>
      </c>
      <c r="G219" s="40"/>
      <c r="H219" s="40"/>
      <c r="I219" s="196"/>
      <c r="J219" s="40"/>
      <c r="K219" s="40"/>
      <c r="L219" s="43"/>
      <c r="M219" s="197"/>
      <c r="N219" s="198"/>
      <c r="O219" s="68"/>
      <c r="P219" s="68"/>
      <c r="Q219" s="68"/>
      <c r="R219" s="68"/>
      <c r="S219" s="68"/>
      <c r="T219" s="68"/>
      <c r="U219" s="69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21" t="s">
        <v>219</v>
      </c>
      <c r="AU219" s="21" t="s">
        <v>80</v>
      </c>
    </row>
    <row r="220" spans="1:65" s="14" customFormat="1" ht="11.25">
      <c r="B220" s="211"/>
      <c r="C220" s="212"/>
      <c r="D220" s="194" t="s">
        <v>221</v>
      </c>
      <c r="E220" s="213" t="s">
        <v>18</v>
      </c>
      <c r="F220" s="214" t="s">
        <v>3332</v>
      </c>
      <c r="G220" s="212"/>
      <c r="H220" s="215">
        <v>47.3</v>
      </c>
      <c r="I220" s="216"/>
      <c r="J220" s="212"/>
      <c r="K220" s="212"/>
      <c r="L220" s="217"/>
      <c r="M220" s="218"/>
      <c r="N220" s="219"/>
      <c r="O220" s="219"/>
      <c r="P220" s="219"/>
      <c r="Q220" s="219"/>
      <c r="R220" s="219"/>
      <c r="S220" s="219"/>
      <c r="T220" s="219"/>
      <c r="U220" s="220"/>
      <c r="AT220" s="221" t="s">
        <v>221</v>
      </c>
      <c r="AU220" s="221" t="s">
        <v>80</v>
      </c>
      <c r="AV220" s="14" t="s">
        <v>80</v>
      </c>
      <c r="AW220" s="14" t="s">
        <v>33</v>
      </c>
      <c r="AX220" s="14" t="s">
        <v>71</v>
      </c>
      <c r="AY220" s="221" t="s">
        <v>208</v>
      </c>
    </row>
    <row r="221" spans="1:65" s="14" customFormat="1" ht="11.25">
      <c r="B221" s="211"/>
      <c r="C221" s="212"/>
      <c r="D221" s="194" t="s">
        <v>221</v>
      </c>
      <c r="E221" s="213" t="s">
        <v>18</v>
      </c>
      <c r="F221" s="214" t="s">
        <v>3344</v>
      </c>
      <c r="G221" s="212"/>
      <c r="H221" s="215">
        <v>3.3</v>
      </c>
      <c r="I221" s="216"/>
      <c r="J221" s="212"/>
      <c r="K221" s="212"/>
      <c r="L221" s="217"/>
      <c r="M221" s="218"/>
      <c r="N221" s="219"/>
      <c r="O221" s="219"/>
      <c r="P221" s="219"/>
      <c r="Q221" s="219"/>
      <c r="R221" s="219"/>
      <c r="S221" s="219"/>
      <c r="T221" s="219"/>
      <c r="U221" s="220"/>
      <c r="AT221" s="221" t="s">
        <v>221</v>
      </c>
      <c r="AU221" s="221" t="s">
        <v>80</v>
      </c>
      <c r="AV221" s="14" t="s">
        <v>80</v>
      </c>
      <c r="AW221" s="14" t="s">
        <v>33</v>
      </c>
      <c r="AX221" s="14" t="s">
        <v>71</v>
      </c>
      <c r="AY221" s="221" t="s">
        <v>208</v>
      </c>
    </row>
    <row r="222" spans="1:65" s="16" customFormat="1" ht="11.25">
      <c r="B222" s="233"/>
      <c r="C222" s="234"/>
      <c r="D222" s="194" t="s">
        <v>221</v>
      </c>
      <c r="E222" s="235" t="s">
        <v>18</v>
      </c>
      <c r="F222" s="236" t="s">
        <v>247</v>
      </c>
      <c r="G222" s="234"/>
      <c r="H222" s="237">
        <v>50.6</v>
      </c>
      <c r="I222" s="238"/>
      <c r="J222" s="234"/>
      <c r="K222" s="234"/>
      <c r="L222" s="239"/>
      <c r="M222" s="240"/>
      <c r="N222" s="241"/>
      <c r="O222" s="241"/>
      <c r="P222" s="241"/>
      <c r="Q222" s="241"/>
      <c r="R222" s="241"/>
      <c r="S222" s="241"/>
      <c r="T222" s="241"/>
      <c r="U222" s="242"/>
      <c r="AT222" s="243" t="s">
        <v>221</v>
      </c>
      <c r="AU222" s="243" t="s">
        <v>80</v>
      </c>
      <c r="AV222" s="16" t="s">
        <v>89</v>
      </c>
      <c r="AW222" s="16" t="s">
        <v>33</v>
      </c>
      <c r="AX222" s="16" t="s">
        <v>76</v>
      </c>
      <c r="AY222" s="243" t="s">
        <v>208</v>
      </c>
    </row>
    <row r="223" spans="1:65" s="2" customFormat="1" ht="16.5" customHeight="1">
      <c r="A223" s="38"/>
      <c r="B223" s="39"/>
      <c r="C223" s="182" t="s">
        <v>535</v>
      </c>
      <c r="D223" s="182" t="s">
        <v>212</v>
      </c>
      <c r="E223" s="183" t="s">
        <v>3345</v>
      </c>
      <c r="F223" s="184" t="s">
        <v>3346</v>
      </c>
      <c r="G223" s="185" t="s">
        <v>402</v>
      </c>
      <c r="H223" s="186">
        <v>37</v>
      </c>
      <c r="I223" s="187"/>
      <c r="J223" s="186">
        <f>ROUND(I223*H223,2)</f>
        <v>0</v>
      </c>
      <c r="K223" s="184" t="s">
        <v>215</v>
      </c>
      <c r="L223" s="43"/>
      <c r="M223" s="188" t="s">
        <v>18</v>
      </c>
      <c r="N223" s="189" t="s">
        <v>42</v>
      </c>
      <c r="O223" s="68"/>
      <c r="P223" s="190">
        <f>O223*H223</f>
        <v>0</v>
      </c>
      <c r="Q223" s="190">
        <v>0</v>
      </c>
      <c r="R223" s="190">
        <f>Q223*H223</f>
        <v>0</v>
      </c>
      <c r="S223" s="190">
        <v>0</v>
      </c>
      <c r="T223" s="190">
        <f>S223*H223</f>
        <v>0</v>
      </c>
      <c r="U223" s="191" t="s">
        <v>18</v>
      </c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2" t="s">
        <v>343</v>
      </c>
      <c r="AT223" s="192" t="s">
        <v>212</v>
      </c>
      <c r="AU223" s="192" t="s">
        <v>80</v>
      </c>
      <c r="AY223" s="21" t="s">
        <v>208</v>
      </c>
      <c r="BE223" s="193">
        <f>IF(N223="základní",J223,0)</f>
        <v>0</v>
      </c>
      <c r="BF223" s="193">
        <f>IF(N223="snížená",J223,0)</f>
        <v>0</v>
      </c>
      <c r="BG223" s="193">
        <f>IF(N223="zákl. přenesená",J223,0)</f>
        <v>0</v>
      </c>
      <c r="BH223" s="193">
        <f>IF(N223="sníž. přenesená",J223,0)</f>
        <v>0</v>
      </c>
      <c r="BI223" s="193">
        <f>IF(N223="nulová",J223,0)</f>
        <v>0</v>
      </c>
      <c r="BJ223" s="21" t="s">
        <v>76</v>
      </c>
      <c r="BK223" s="193">
        <f>ROUND(I223*H223,2)</f>
        <v>0</v>
      </c>
      <c r="BL223" s="21" t="s">
        <v>343</v>
      </c>
      <c r="BM223" s="192" t="s">
        <v>3347</v>
      </c>
    </row>
    <row r="224" spans="1:65" s="2" customFormat="1" ht="19.5">
      <c r="A224" s="38"/>
      <c r="B224" s="39"/>
      <c r="C224" s="40"/>
      <c r="D224" s="194" t="s">
        <v>217</v>
      </c>
      <c r="E224" s="40"/>
      <c r="F224" s="195" t="s">
        <v>3348</v>
      </c>
      <c r="G224" s="40"/>
      <c r="H224" s="40"/>
      <c r="I224" s="196"/>
      <c r="J224" s="40"/>
      <c r="K224" s="40"/>
      <c r="L224" s="43"/>
      <c r="M224" s="197"/>
      <c r="N224" s="198"/>
      <c r="O224" s="68"/>
      <c r="P224" s="68"/>
      <c r="Q224" s="68"/>
      <c r="R224" s="68"/>
      <c r="S224" s="68"/>
      <c r="T224" s="68"/>
      <c r="U224" s="69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21" t="s">
        <v>217</v>
      </c>
      <c r="AU224" s="21" t="s">
        <v>80</v>
      </c>
    </row>
    <row r="225" spans="1:65" s="2" customFormat="1" ht="11.25">
      <c r="A225" s="38"/>
      <c r="B225" s="39"/>
      <c r="C225" s="40"/>
      <c r="D225" s="199" t="s">
        <v>219</v>
      </c>
      <c r="E225" s="40"/>
      <c r="F225" s="200" t="s">
        <v>3349</v>
      </c>
      <c r="G225" s="40"/>
      <c r="H225" s="40"/>
      <c r="I225" s="196"/>
      <c r="J225" s="40"/>
      <c r="K225" s="40"/>
      <c r="L225" s="43"/>
      <c r="M225" s="197"/>
      <c r="N225" s="198"/>
      <c r="O225" s="68"/>
      <c r="P225" s="68"/>
      <c r="Q225" s="68"/>
      <c r="R225" s="68"/>
      <c r="S225" s="68"/>
      <c r="T225" s="68"/>
      <c r="U225" s="69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21" t="s">
        <v>219</v>
      </c>
      <c r="AU225" s="21" t="s">
        <v>80</v>
      </c>
    </row>
    <row r="226" spans="1:65" s="2" customFormat="1" ht="21.75" customHeight="1">
      <c r="A226" s="38"/>
      <c r="B226" s="39"/>
      <c r="C226" s="182" t="s">
        <v>545</v>
      </c>
      <c r="D226" s="182" t="s">
        <v>212</v>
      </c>
      <c r="E226" s="183" t="s">
        <v>3350</v>
      </c>
      <c r="F226" s="184" t="s">
        <v>3351</v>
      </c>
      <c r="G226" s="185" t="s">
        <v>689</v>
      </c>
      <c r="H226" s="186">
        <v>1</v>
      </c>
      <c r="I226" s="187"/>
      <c r="J226" s="186">
        <f>ROUND(I226*H226,2)</f>
        <v>0</v>
      </c>
      <c r="K226" s="184" t="s">
        <v>215</v>
      </c>
      <c r="L226" s="43"/>
      <c r="M226" s="188" t="s">
        <v>18</v>
      </c>
      <c r="N226" s="189" t="s">
        <v>42</v>
      </c>
      <c r="O226" s="68"/>
      <c r="P226" s="190">
        <f>O226*H226</f>
        <v>0</v>
      </c>
      <c r="Q226" s="190">
        <v>2.1000000000000001E-4</v>
      </c>
      <c r="R226" s="190">
        <f>Q226*H226</f>
        <v>2.1000000000000001E-4</v>
      </c>
      <c r="S226" s="190">
        <v>0</v>
      </c>
      <c r="T226" s="190">
        <f>S226*H226</f>
        <v>0</v>
      </c>
      <c r="U226" s="191" t="s">
        <v>18</v>
      </c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2" t="s">
        <v>89</v>
      </c>
      <c r="AT226" s="192" t="s">
        <v>212</v>
      </c>
      <c r="AU226" s="192" t="s">
        <v>80</v>
      </c>
      <c r="AY226" s="21" t="s">
        <v>208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21" t="s">
        <v>76</v>
      </c>
      <c r="BK226" s="193">
        <f>ROUND(I226*H226,2)</f>
        <v>0</v>
      </c>
      <c r="BL226" s="21" t="s">
        <v>89</v>
      </c>
      <c r="BM226" s="192" t="s">
        <v>3352</v>
      </c>
    </row>
    <row r="227" spans="1:65" s="2" customFormat="1" ht="19.5">
      <c r="A227" s="38"/>
      <c r="B227" s="39"/>
      <c r="C227" s="40"/>
      <c r="D227" s="194" t="s">
        <v>217</v>
      </c>
      <c r="E227" s="40"/>
      <c r="F227" s="195" t="s">
        <v>3353</v>
      </c>
      <c r="G227" s="40"/>
      <c r="H227" s="40"/>
      <c r="I227" s="196"/>
      <c r="J227" s="40"/>
      <c r="K227" s="40"/>
      <c r="L227" s="43"/>
      <c r="M227" s="197"/>
      <c r="N227" s="198"/>
      <c r="O227" s="68"/>
      <c r="P227" s="68"/>
      <c r="Q227" s="68"/>
      <c r="R227" s="68"/>
      <c r="S227" s="68"/>
      <c r="T227" s="68"/>
      <c r="U227" s="69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21" t="s">
        <v>217</v>
      </c>
      <c r="AU227" s="21" t="s">
        <v>80</v>
      </c>
    </row>
    <row r="228" spans="1:65" s="2" customFormat="1" ht="11.25">
      <c r="A228" s="38"/>
      <c r="B228" s="39"/>
      <c r="C228" s="40"/>
      <c r="D228" s="199" t="s">
        <v>219</v>
      </c>
      <c r="E228" s="40"/>
      <c r="F228" s="200" t="s">
        <v>3354</v>
      </c>
      <c r="G228" s="40"/>
      <c r="H228" s="40"/>
      <c r="I228" s="196"/>
      <c r="J228" s="40"/>
      <c r="K228" s="40"/>
      <c r="L228" s="43"/>
      <c r="M228" s="197"/>
      <c r="N228" s="198"/>
      <c r="O228" s="68"/>
      <c r="P228" s="68"/>
      <c r="Q228" s="68"/>
      <c r="R228" s="68"/>
      <c r="S228" s="68"/>
      <c r="T228" s="68"/>
      <c r="U228" s="69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21" t="s">
        <v>219</v>
      </c>
      <c r="AU228" s="21" t="s">
        <v>80</v>
      </c>
    </row>
    <row r="229" spans="1:65" s="2" customFormat="1" ht="24.2" customHeight="1">
      <c r="A229" s="38"/>
      <c r="B229" s="39"/>
      <c r="C229" s="182" t="s">
        <v>552</v>
      </c>
      <c r="D229" s="182" t="s">
        <v>212</v>
      </c>
      <c r="E229" s="183" t="s">
        <v>3355</v>
      </c>
      <c r="F229" s="184" t="s">
        <v>3356</v>
      </c>
      <c r="G229" s="185" t="s">
        <v>402</v>
      </c>
      <c r="H229" s="186">
        <v>189</v>
      </c>
      <c r="I229" s="187"/>
      <c r="J229" s="186">
        <f>ROUND(I229*H229,2)</f>
        <v>0</v>
      </c>
      <c r="K229" s="184" t="s">
        <v>215</v>
      </c>
      <c r="L229" s="43"/>
      <c r="M229" s="188" t="s">
        <v>18</v>
      </c>
      <c r="N229" s="189" t="s">
        <v>42</v>
      </c>
      <c r="O229" s="68"/>
      <c r="P229" s="190">
        <f>O229*H229</f>
        <v>0</v>
      </c>
      <c r="Q229" s="190">
        <v>6.9999999999999994E-5</v>
      </c>
      <c r="R229" s="190">
        <f>Q229*H229</f>
        <v>1.3229999999999999E-2</v>
      </c>
      <c r="S229" s="190">
        <v>0</v>
      </c>
      <c r="T229" s="190">
        <f>S229*H229</f>
        <v>0</v>
      </c>
      <c r="U229" s="191" t="s">
        <v>18</v>
      </c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2" t="s">
        <v>343</v>
      </c>
      <c r="AT229" s="192" t="s">
        <v>212</v>
      </c>
      <c r="AU229" s="192" t="s">
        <v>80</v>
      </c>
      <c r="AY229" s="21" t="s">
        <v>208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21" t="s">
        <v>76</v>
      </c>
      <c r="BK229" s="193">
        <f>ROUND(I229*H229,2)</f>
        <v>0</v>
      </c>
      <c r="BL229" s="21" t="s">
        <v>343</v>
      </c>
      <c r="BM229" s="192" t="s">
        <v>3357</v>
      </c>
    </row>
    <row r="230" spans="1:65" s="2" customFormat="1" ht="19.5">
      <c r="A230" s="38"/>
      <c r="B230" s="39"/>
      <c r="C230" s="40"/>
      <c r="D230" s="194" t="s">
        <v>217</v>
      </c>
      <c r="E230" s="40"/>
      <c r="F230" s="195" t="s">
        <v>3358</v>
      </c>
      <c r="G230" s="40"/>
      <c r="H230" s="40"/>
      <c r="I230" s="196"/>
      <c r="J230" s="40"/>
      <c r="K230" s="40"/>
      <c r="L230" s="43"/>
      <c r="M230" s="197"/>
      <c r="N230" s="198"/>
      <c r="O230" s="68"/>
      <c r="P230" s="68"/>
      <c r="Q230" s="68"/>
      <c r="R230" s="68"/>
      <c r="S230" s="68"/>
      <c r="T230" s="68"/>
      <c r="U230" s="69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21" t="s">
        <v>217</v>
      </c>
      <c r="AU230" s="21" t="s">
        <v>80</v>
      </c>
    </row>
    <row r="231" spans="1:65" s="2" customFormat="1" ht="11.25">
      <c r="A231" s="38"/>
      <c r="B231" s="39"/>
      <c r="C231" s="40"/>
      <c r="D231" s="199" t="s">
        <v>219</v>
      </c>
      <c r="E231" s="40"/>
      <c r="F231" s="200" t="s">
        <v>3359</v>
      </c>
      <c r="G231" s="40"/>
      <c r="H231" s="40"/>
      <c r="I231" s="196"/>
      <c r="J231" s="40"/>
      <c r="K231" s="40"/>
      <c r="L231" s="43"/>
      <c r="M231" s="197"/>
      <c r="N231" s="198"/>
      <c r="O231" s="68"/>
      <c r="P231" s="68"/>
      <c r="Q231" s="68"/>
      <c r="R231" s="68"/>
      <c r="S231" s="68"/>
      <c r="T231" s="68"/>
      <c r="U231" s="69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21" t="s">
        <v>219</v>
      </c>
      <c r="AU231" s="21" t="s">
        <v>80</v>
      </c>
    </row>
    <row r="232" spans="1:65" s="2" customFormat="1" ht="24.2" customHeight="1">
      <c r="A232" s="38"/>
      <c r="B232" s="39"/>
      <c r="C232" s="182" t="s">
        <v>558</v>
      </c>
      <c r="D232" s="182" t="s">
        <v>212</v>
      </c>
      <c r="E232" s="183" t="s">
        <v>3360</v>
      </c>
      <c r="F232" s="184" t="s">
        <v>3361</v>
      </c>
      <c r="G232" s="185" t="s">
        <v>402</v>
      </c>
      <c r="H232" s="186">
        <v>14</v>
      </c>
      <c r="I232" s="187"/>
      <c r="J232" s="186">
        <f>ROUND(I232*H232,2)</f>
        <v>0</v>
      </c>
      <c r="K232" s="184" t="s">
        <v>215</v>
      </c>
      <c r="L232" s="43"/>
      <c r="M232" s="188" t="s">
        <v>18</v>
      </c>
      <c r="N232" s="189" t="s">
        <v>42</v>
      </c>
      <c r="O232" s="68"/>
      <c r="P232" s="190">
        <f>O232*H232</f>
        <v>0</v>
      </c>
      <c r="Q232" s="190">
        <v>1.1E-4</v>
      </c>
      <c r="R232" s="190">
        <f>Q232*H232</f>
        <v>1.5400000000000001E-3</v>
      </c>
      <c r="S232" s="190">
        <v>0</v>
      </c>
      <c r="T232" s="190">
        <f>S232*H232</f>
        <v>0</v>
      </c>
      <c r="U232" s="191" t="s">
        <v>18</v>
      </c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2" t="s">
        <v>343</v>
      </c>
      <c r="AT232" s="192" t="s">
        <v>212</v>
      </c>
      <c r="AU232" s="192" t="s">
        <v>80</v>
      </c>
      <c r="AY232" s="21" t="s">
        <v>208</v>
      </c>
      <c r="BE232" s="193">
        <f>IF(N232="základní",J232,0)</f>
        <v>0</v>
      </c>
      <c r="BF232" s="193">
        <f>IF(N232="snížená",J232,0)</f>
        <v>0</v>
      </c>
      <c r="BG232" s="193">
        <f>IF(N232="zákl. přenesená",J232,0)</f>
        <v>0</v>
      </c>
      <c r="BH232" s="193">
        <f>IF(N232="sníž. přenesená",J232,0)</f>
        <v>0</v>
      </c>
      <c r="BI232" s="193">
        <f>IF(N232="nulová",J232,0)</f>
        <v>0</v>
      </c>
      <c r="BJ232" s="21" t="s">
        <v>76</v>
      </c>
      <c r="BK232" s="193">
        <f>ROUND(I232*H232,2)</f>
        <v>0</v>
      </c>
      <c r="BL232" s="21" t="s">
        <v>343</v>
      </c>
      <c r="BM232" s="192" t="s">
        <v>3362</v>
      </c>
    </row>
    <row r="233" spans="1:65" s="2" customFormat="1" ht="19.5">
      <c r="A233" s="38"/>
      <c r="B233" s="39"/>
      <c r="C233" s="40"/>
      <c r="D233" s="194" t="s">
        <v>217</v>
      </c>
      <c r="E233" s="40"/>
      <c r="F233" s="195" t="s">
        <v>3363</v>
      </c>
      <c r="G233" s="40"/>
      <c r="H233" s="40"/>
      <c r="I233" s="196"/>
      <c r="J233" s="40"/>
      <c r="K233" s="40"/>
      <c r="L233" s="43"/>
      <c r="M233" s="197"/>
      <c r="N233" s="198"/>
      <c r="O233" s="68"/>
      <c r="P233" s="68"/>
      <c r="Q233" s="68"/>
      <c r="R233" s="68"/>
      <c r="S233" s="68"/>
      <c r="T233" s="68"/>
      <c r="U233" s="69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21" t="s">
        <v>217</v>
      </c>
      <c r="AU233" s="21" t="s">
        <v>80</v>
      </c>
    </row>
    <row r="234" spans="1:65" s="2" customFormat="1" ht="11.25">
      <c r="A234" s="38"/>
      <c r="B234" s="39"/>
      <c r="C234" s="40"/>
      <c r="D234" s="199" t="s">
        <v>219</v>
      </c>
      <c r="E234" s="40"/>
      <c r="F234" s="200" t="s">
        <v>3364</v>
      </c>
      <c r="G234" s="40"/>
      <c r="H234" s="40"/>
      <c r="I234" s="196"/>
      <c r="J234" s="40"/>
      <c r="K234" s="40"/>
      <c r="L234" s="43"/>
      <c r="M234" s="197"/>
      <c r="N234" s="198"/>
      <c r="O234" s="68"/>
      <c r="P234" s="68"/>
      <c r="Q234" s="68"/>
      <c r="R234" s="68"/>
      <c r="S234" s="68"/>
      <c r="T234" s="68"/>
      <c r="U234" s="69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21" t="s">
        <v>219</v>
      </c>
      <c r="AU234" s="21" t="s">
        <v>80</v>
      </c>
    </row>
    <row r="235" spans="1:65" s="2" customFormat="1" ht="24.2" customHeight="1">
      <c r="A235" s="38"/>
      <c r="B235" s="39"/>
      <c r="C235" s="182" t="s">
        <v>564</v>
      </c>
      <c r="D235" s="182" t="s">
        <v>212</v>
      </c>
      <c r="E235" s="183" t="s">
        <v>3365</v>
      </c>
      <c r="F235" s="184" t="s">
        <v>3366</v>
      </c>
      <c r="G235" s="185" t="s">
        <v>402</v>
      </c>
      <c r="H235" s="186">
        <v>5</v>
      </c>
      <c r="I235" s="187"/>
      <c r="J235" s="186">
        <f>ROUND(I235*H235,2)</f>
        <v>0</v>
      </c>
      <c r="K235" s="184" t="s">
        <v>215</v>
      </c>
      <c r="L235" s="43"/>
      <c r="M235" s="188" t="s">
        <v>18</v>
      </c>
      <c r="N235" s="189" t="s">
        <v>42</v>
      </c>
      <c r="O235" s="68"/>
      <c r="P235" s="190">
        <f>O235*H235</f>
        <v>0</v>
      </c>
      <c r="Q235" s="190">
        <v>1.9000000000000001E-4</v>
      </c>
      <c r="R235" s="190">
        <f>Q235*H235</f>
        <v>9.5000000000000011E-4</v>
      </c>
      <c r="S235" s="190">
        <v>0</v>
      </c>
      <c r="T235" s="190">
        <f>S235*H235</f>
        <v>0</v>
      </c>
      <c r="U235" s="191" t="s">
        <v>18</v>
      </c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2" t="s">
        <v>343</v>
      </c>
      <c r="AT235" s="192" t="s">
        <v>212</v>
      </c>
      <c r="AU235" s="192" t="s">
        <v>80</v>
      </c>
      <c r="AY235" s="21" t="s">
        <v>208</v>
      </c>
      <c r="BE235" s="193">
        <f>IF(N235="základní",J235,0)</f>
        <v>0</v>
      </c>
      <c r="BF235" s="193">
        <f>IF(N235="snížená",J235,0)</f>
        <v>0</v>
      </c>
      <c r="BG235" s="193">
        <f>IF(N235="zákl. přenesená",J235,0)</f>
        <v>0</v>
      </c>
      <c r="BH235" s="193">
        <f>IF(N235="sníž. přenesená",J235,0)</f>
        <v>0</v>
      </c>
      <c r="BI235" s="193">
        <f>IF(N235="nulová",J235,0)</f>
        <v>0</v>
      </c>
      <c r="BJ235" s="21" t="s">
        <v>76</v>
      </c>
      <c r="BK235" s="193">
        <f>ROUND(I235*H235,2)</f>
        <v>0</v>
      </c>
      <c r="BL235" s="21" t="s">
        <v>343</v>
      </c>
      <c r="BM235" s="192" t="s">
        <v>3367</v>
      </c>
    </row>
    <row r="236" spans="1:65" s="2" customFormat="1" ht="19.5">
      <c r="A236" s="38"/>
      <c r="B236" s="39"/>
      <c r="C236" s="40"/>
      <c r="D236" s="194" t="s">
        <v>217</v>
      </c>
      <c r="E236" s="40"/>
      <c r="F236" s="195" t="s">
        <v>3368</v>
      </c>
      <c r="G236" s="40"/>
      <c r="H236" s="40"/>
      <c r="I236" s="196"/>
      <c r="J236" s="40"/>
      <c r="K236" s="40"/>
      <c r="L236" s="43"/>
      <c r="M236" s="197"/>
      <c r="N236" s="198"/>
      <c r="O236" s="68"/>
      <c r="P236" s="68"/>
      <c r="Q236" s="68"/>
      <c r="R236" s="68"/>
      <c r="S236" s="68"/>
      <c r="T236" s="68"/>
      <c r="U236" s="69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21" t="s">
        <v>217</v>
      </c>
      <c r="AU236" s="21" t="s">
        <v>80</v>
      </c>
    </row>
    <row r="237" spans="1:65" s="2" customFormat="1" ht="11.25">
      <c r="A237" s="38"/>
      <c r="B237" s="39"/>
      <c r="C237" s="40"/>
      <c r="D237" s="199" t="s">
        <v>219</v>
      </c>
      <c r="E237" s="40"/>
      <c r="F237" s="200" t="s">
        <v>3369</v>
      </c>
      <c r="G237" s="40"/>
      <c r="H237" s="40"/>
      <c r="I237" s="196"/>
      <c r="J237" s="40"/>
      <c r="K237" s="40"/>
      <c r="L237" s="43"/>
      <c r="M237" s="197"/>
      <c r="N237" s="198"/>
      <c r="O237" s="68"/>
      <c r="P237" s="68"/>
      <c r="Q237" s="68"/>
      <c r="R237" s="68"/>
      <c r="S237" s="68"/>
      <c r="T237" s="68"/>
      <c r="U237" s="69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21" t="s">
        <v>219</v>
      </c>
      <c r="AU237" s="21" t="s">
        <v>80</v>
      </c>
    </row>
    <row r="238" spans="1:65" s="2" customFormat="1" ht="24.2" customHeight="1">
      <c r="A238" s="38"/>
      <c r="B238" s="39"/>
      <c r="C238" s="182" t="s">
        <v>570</v>
      </c>
      <c r="D238" s="182" t="s">
        <v>212</v>
      </c>
      <c r="E238" s="183" t="s">
        <v>3370</v>
      </c>
      <c r="F238" s="184" t="s">
        <v>3371</v>
      </c>
      <c r="G238" s="185" t="s">
        <v>402</v>
      </c>
      <c r="H238" s="186">
        <v>19</v>
      </c>
      <c r="I238" s="187"/>
      <c r="J238" s="186">
        <f>ROUND(I238*H238,2)</f>
        <v>0</v>
      </c>
      <c r="K238" s="184" t="s">
        <v>215</v>
      </c>
      <c r="L238" s="43"/>
      <c r="M238" s="188" t="s">
        <v>18</v>
      </c>
      <c r="N238" s="189" t="s">
        <v>42</v>
      </c>
      <c r="O238" s="68"/>
      <c r="P238" s="190">
        <f>O238*H238</f>
        <v>0</v>
      </c>
      <c r="Q238" s="190">
        <v>8.0000000000000007E-5</v>
      </c>
      <c r="R238" s="190">
        <f>Q238*H238</f>
        <v>1.5200000000000001E-3</v>
      </c>
      <c r="S238" s="190">
        <v>0</v>
      </c>
      <c r="T238" s="190">
        <f>S238*H238</f>
        <v>0</v>
      </c>
      <c r="U238" s="191" t="s">
        <v>18</v>
      </c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2" t="s">
        <v>343</v>
      </c>
      <c r="AT238" s="192" t="s">
        <v>212</v>
      </c>
      <c r="AU238" s="192" t="s">
        <v>80</v>
      </c>
      <c r="AY238" s="21" t="s">
        <v>208</v>
      </c>
      <c r="BE238" s="193">
        <f>IF(N238="základní",J238,0)</f>
        <v>0</v>
      </c>
      <c r="BF238" s="193">
        <f>IF(N238="snížená",J238,0)</f>
        <v>0</v>
      </c>
      <c r="BG238" s="193">
        <f>IF(N238="zákl. přenesená",J238,0)</f>
        <v>0</v>
      </c>
      <c r="BH238" s="193">
        <f>IF(N238="sníž. přenesená",J238,0)</f>
        <v>0</v>
      </c>
      <c r="BI238" s="193">
        <f>IF(N238="nulová",J238,0)</f>
        <v>0</v>
      </c>
      <c r="BJ238" s="21" t="s">
        <v>76</v>
      </c>
      <c r="BK238" s="193">
        <f>ROUND(I238*H238,2)</f>
        <v>0</v>
      </c>
      <c r="BL238" s="21" t="s">
        <v>343</v>
      </c>
      <c r="BM238" s="192" t="s">
        <v>3372</v>
      </c>
    </row>
    <row r="239" spans="1:65" s="2" customFormat="1" ht="19.5">
      <c r="A239" s="38"/>
      <c r="B239" s="39"/>
      <c r="C239" s="40"/>
      <c r="D239" s="194" t="s">
        <v>217</v>
      </c>
      <c r="E239" s="40"/>
      <c r="F239" s="195" t="s">
        <v>3373</v>
      </c>
      <c r="G239" s="40"/>
      <c r="H239" s="40"/>
      <c r="I239" s="196"/>
      <c r="J239" s="40"/>
      <c r="K239" s="40"/>
      <c r="L239" s="43"/>
      <c r="M239" s="197"/>
      <c r="N239" s="198"/>
      <c r="O239" s="68"/>
      <c r="P239" s="68"/>
      <c r="Q239" s="68"/>
      <c r="R239" s="68"/>
      <c r="S239" s="68"/>
      <c r="T239" s="68"/>
      <c r="U239" s="69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21" t="s">
        <v>217</v>
      </c>
      <c r="AU239" s="21" t="s">
        <v>80</v>
      </c>
    </row>
    <row r="240" spans="1:65" s="2" customFormat="1" ht="11.25">
      <c r="A240" s="38"/>
      <c r="B240" s="39"/>
      <c r="C240" s="40"/>
      <c r="D240" s="199" t="s">
        <v>219</v>
      </c>
      <c r="E240" s="40"/>
      <c r="F240" s="200" t="s">
        <v>3374</v>
      </c>
      <c r="G240" s="40"/>
      <c r="H240" s="40"/>
      <c r="I240" s="196"/>
      <c r="J240" s="40"/>
      <c r="K240" s="40"/>
      <c r="L240" s="43"/>
      <c r="M240" s="197"/>
      <c r="N240" s="198"/>
      <c r="O240" s="68"/>
      <c r="P240" s="68"/>
      <c r="Q240" s="68"/>
      <c r="R240" s="68"/>
      <c r="S240" s="68"/>
      <c r="T240" s="68"/>
      <c r="U240" s="69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21" t="s">
        <v>219</v>
      </c>
      <c r="AU240" s="21" t="s">
        <v>80</v>
      </c>
    </row>
    <row r="241" spans="1:65" s="2" customFormat="1" ht="24.2" customHeight="1">
      <c r="A241" s="38"/>
      <c r="B241" s="39"/>
      <c r="C241" s="182" t="s">
        <v>577</v>
      </c>
      <c r="D241" s="182" t="s">
        <v>212</v>
      </c>
      <c r="E241" s="183" t="s">
        <v>3375</v>
      </c>
      <c r="F241" s="184" t="s">
        <v>3376</v>
      </c>
      <c r="G241" s="185" t="s">
        <v>402</v>
      </c>
      <c r="H241" s="186">
        <v>18</v>
      </c>
      <c r="I241" s="187"/>
      <c r="J241" s="186">
        <f>ROUND(I241*H241,2)</f>
        <v>0</v>
      </c>
      <c r="K241" s="184" t="s">
        <v>215</v>
      </c>
      <c r="L241" s="43"/>
      <c r="M241" s="188" t="s">
        <v>18</v>
      </c>
      <c r="N241" s="189" t="s">
        <v>42</v>
      </c>
      <c r="O241" s="68"/>
      <c r="P241" s="190">
        <f>O241*H241</f>
        <v>0</v>
      </c>
      <c r="Q241" s="190">
        <v>1E-4</v>
      </c>
      <c r="R241" s="190">
        <f>Q241*H241</f>
        <v>1.8000000000000002E-3</v>
      </c>
      <c r="S241" s="190">
        <v>0</v>
      </c>
      <c r="T241" s="190">
        <f>S241*H241</f>
        <v>0</v>
      </c>
      <c r="U241" s="191" t="s">
        <v>18</v>
      </c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2" t="s">
        <v>343</v>
      </c>
      <c r="AT241" s="192" t="s">
        <v>212</v>
      </c>
      <c r="AU241" s="192" t="s">
        <v>80</v>
      </c>
      <c r="AY241" s="21" t="s">
        <v>208</v>
      </c>
      <c r="BE241" s="193">
        <f>IF(N241="základní",J241,0)</f>
        <v>0</v>
      </c>
      <c r="BF241" s="193">
        <f>IF(N241="snížená",J241,0)</f>
        <v>0</v>
      </c>
      <c r="BG241" s="193">
        <f>IF(N241="zákl. přenesená",J241,0)</f>
        <v>0</v>
      </c>
      <c r="BH241" s="193">
        <f>IF(N241="sníž. přenesená",J241,0)</f>
        <v>0</v>
      </c>
      <c r="BI241" s="193">
        <f>IF(N241="nulová",J241,0)</f>
        <v>0</v>
      </c>
      <c r="BJ241" s="21" t="s">
        <v>76</v>
      </c>
      <c r="BK241" s="193">
        <f>ROUND(I241*H241,2)</f>
        <v>0</v>
      </c>
      <c r="BL241" s="21" t="s">
        <v>343</v>
      </c>
      <c r="BM241" s="192" t="s">
        <v>3377</v>
      </c>
    </row>
    <row r="242" spans="1:65" s="2" customFormat="1" ht="19.5">
      <c r="A242" s="38"/>
      <c r="B242" s="39"/>
      <c r="C242" s="40"/>
      <c r="D242" s="194" t="s">
        <v>217</v>
      </c>
      <c r="E242" s="40"/>
      <c r="F242" s="195" t="s">
        <v>3378</v>
      </c>
      <c r="G242" s="40"/>
      <c r="H242" s="40"/>
      <c r="I242" s="196"/>
      <c r="J242" s="40"/>
      <c r="K242" s="40"/>
      <c r="L242" s="43"/>
      <c r="M242" s="197"/>
      <c r="N242" s="198"/>
      <c r="O242" s="68"/>
      <c r="P242" s="68"/>
      <c r="Q242" s="68"/>
      <c r="R242" s="68"/>
      <c r="S242" s="68"/>
      <c r="T242" s="68"/>
      <c r="U242" s="69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21" t="s">
        <v>217</v>
      </c>
      <c r="AU242" s="21" t="s">
        <v>80</v>
      </c>
    </row>
    <row r="243" spans="1:65" s="2" customFormat="1" ht="11.25">
      <c r="A243" s="38"/>
      <c r="B243" s="39"/>
      <c r="C243" s="40"/>
      <c r="D243" s="199" t="s">
        <v>219</v>
      </c>
      <c r="E243" s="40"/>
      <c r="F243" s="200" t="s">
        <v>3379</v>
      </c>
      <c r="G243" s="40"/>
      <c r="H243" s="40"/>
      <c r="I243" s="196"/>
      <c r="J243" s="40"/>
      <c r="K243" s="40"/>
      <c r="L243" s="43"/>
      <c r="M243" s="197"/>
      <c r="N243" s="198"/>
      <c r="O243" s="68"/>
      <c r="P243" s="68"/>
      <c r="Q243" s="68"/>
      <c r="R243" s="68"/>
      <c r="S243" s="68"/>
      <c r="T243" s="68"/>
      <c r="U243" s="69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21" t="s">
        <v>219</v>
      </c>
      <c r="AU243" s="21" t="s">
        <v>80</v>
      </c>
    </row>
    <row r="244" spans="1:65" s="2" customFormat="1" ht="24.2" customHeight="1">
      <c r="A244" s="38"/>
      <c r="B244" s="39"/>
      <c r="C244" s="182" t="s">
        <v>601</v>
      </c>
      <c r="D244" s="182" t="s">
        <v>212</v>
      </c>
      <c r="E244" s="183" t="s">
        <v>3380</v>
      </c>
      <c r="F244" s="184" t="s">
        <v>3381</v>
      </c>
      <c r="G244" s="185" t="s">
        <v>402</v>
      </c>
      <c r="H244" s="186">
        <v>2</v>
      </c>
      <c r="I244" s="187"/>
      <c r="J244" s="186">
        <f>ROUND(I244*H244,2)</f>
        <v>0</v>
      </c>
      <c r="K244" s="184" t="s">
        <v>215</v>
      </c>
      <c r="L244" s="43"/>
      <c r="M244" s="188" t="s">
        <v>18</v>
      </c>
      <c r="N244" s="189" t="s">
        <v>42</v>
      </c>
      <c r="O244" s="68"/>
      <c r="P244" s="190">
        <f>O244*H244</f>
        <v>0</v>
      </c>
      <c r="Q244" s="190">
        <v>2.3000000000000001E-4</v>
      </c>
      <c r="R244" s="190">
        <f>Q244*H244</f>
        <v>4.6000000000000001E-4</v>
      </c>
      <c r="S244" s="190">
        <v>0</v>
      </c>
      <c r="T244" s="190">
        <f>S244*H244</f>
        <v>0</v>
      </c>
      <c r="U244" s="191" t="s">
        <v>18</v>
      </c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2" t="s">
        <v>343</v>
      </c>
      <c r="AT244" s="192" t="s">
        <v>212</v>
      </c>
      <c r="AU244" s="192" t="s">
        <v>80</v>
      </c>
      <c r="AY244" s="21" t="s">
        <v>208</v>
      </c>
      <c r="BE244" s="193">
        <f>IF(N244="základní",J244,0)</f>
        <v>0</v>
      </c>
      <c r="BF244" s="193">
        <f>IF(N244="snížená",J244,0)</f>
        <v>0</v>
      </c>
      <c r="BG244" s="193">
        <f>IF(N244="zákl. přenesená",J244,0)</f>
        <v>0</v>
      </c>
      <c r="BH244" s="193">
        <f>IF(N244="sníž. přenesená",J244,0)</f>
        <v>0</v>
      </c>
      <c r="BI244" s="193">
        <f>IF(N244="nulová",J244,0)</f>
        <v>0</v>
      </c>
      <c r="BJ244" s="21" t="s">
        <v>76</v>
      </c>
      <c r="BK244" s="193">
        <f>ROUND(I244*H244,2)</f>
        <v>0</v>
      </c>
      <c r="BL244" s="21" t="s">
        <v>343</v>
      </c>
      <c r="BM244" s="192" t="s">
        <v>3382</v>
      </c>
    </row>
    <row r="245" spans="1:65" s="2" customFormat="1" ht="19.5">
      <c r="A245" s="38"/>
      <c r="B245" s="39"/>
      <c r="C245" s="40"/>
      <c r="D245" s="194" t="s">
        <v>217</v>
      </c>
      <c r="E245" s="40"/>
      <c r="F245" s="195" t="s">
        <v>3383</v>
      </c>
      <c r="G245" s="40"/>
      <c r="H245" s="40"/>
      <c r="I245" s="196"/>
      <c r="J245" s="40"/>
      <c r="K245" s="40"/>
      <c r="L245" s="43"/>
      <c r="M245" s="197"/>
      <c r="N245" s="198"/>
      <c r="O245" s="68"/>
      <c r="P245" s="68"/>
      <c r="Q245" s="68"/>
      <c r="R245" s="68"/>
      <c r="S245" s="68"/>
      <c r="T245" s="68"/>
      <c r="U245" s="69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21" t="s">
        <v>217</v>
      </c>
      <c r="AU245" s="21" t="s">
        <v>80</v>
      </c>
    </row>
    <row r="246" spans="1:65" s="2" customFormat="1" ht="11.25">
      <c r="A246" s="38"/>
      <c r="B246" s="39"/>
      <c r="C246" s="40"/>
      <c r="D246" s="199" t="s">
        <v>219</v>
      </c>
      <c r="E246" s="40"/>
      <c r="F246" s="200" t="s">
        <v>3384</v>
      </c>
      <c r="G246" s="40"/>
      <c r="H246" s="40"/>
      <c r="I246" s="196"/>
      <c r="J246" s="40"/>
      <c r="K246" s="40"/>
      <c r="L246" s="43"/>
      <c r="M246" s="197"/>
      <c r="N246" s="198"/>
      <c r="O246" s="68"/>
      <c r="P246" s="68"/>
      <c r="Q246" s="68"/>
      <c r="R246" s="68"/>
      <c r="S246" s="68"/>
      <c r="T246" s="68"/>
      <c r="U246" s="69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21" t="s">
        <v>219</v>
      </c>
      <c r="AU246" s="21" t="s">
        <v>80</v>
      </c>
    </row>
    <row r="247" spans="1:65" s="2" customFormat="1" ht="24.2" customHeight="1">
      <c r="A247" s="38"/>
      <c r="B247" s="39"/>
      <c r="C247" s="182" t="s">
        <v>608</v>
      </c>
      <c r="D247" s="182" t="s">
        <v>212</v>
      </c>
      <c r="E247" s="183" t="s">
        <v>3385</v>
      </c>
      <c r="F247" s="184" t="s">
        <v>3386</v>
      </c>
      <c r="G247" s="185" t="s">
        <v>402</v>
      </c>
      <c r="H247" s="186">
        <v>28</v>
      </c>
      <c r="I247" s="187"/>
      <c r="J247" s="186">
        <f>ROUND(I247*H247,2)</f>
        <v>0</v>
      </c>
      <c r="K247" s="184" t="s">
        <v>215</v>
      </c>
      <c r="L247" s="43"/>
      <c r="M247" s="188" t="s">
        <v>18</v>
      </c>
      <c r="N247" s="189" t="s">
        <v>42</v>
      </c>
      <c r="O247" s="68"/>
      <c r="P247" s="190">
        <f>O247*H247</f>
        <v>0</v>
      </c>
      <c r="Q247" s="190">
        <v>0</v>
      </c>
      <c r="R247" s="190">
        <f>Q247*H247</f>
        <v>0</v>
      </c>
      <c r="S247" s="190">
        <v>6.8999999999999997E-4</v>
      </c>
      <c r="T247" s="190">
        <f>S247*H247</f>
        <v>1.932E-2</v>
      </c>
      <c r="U247" s="191" t="s">
        <v>18</v>
      </c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2" t="s">
        <v>343</v>
      </c>
      <c r="AT247" s="192" t="s">
        <v>212</v>
      </c>
      <c r="AU247" s="192" t="s">
        <v>80</v>
      </c>
      <c r="AY247" s="21" t="s">
        <v>208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21" t="s">
        <v>76</v>
      </c>
      <c r="BK247" s="193">
        <f>ROUND(I247*H247,2)</f>
        <v>0</v>
      </c>
      <c r="BL247" s="21" t="s">
        <v>343</v>
      </c>
      <c r="BM247" s="192" t="s">
        <v>3387</v>
      </c>
    </row>
    <row r="248" spans="1:65" s="2" customFormat="1" ht="11.25">
      <c r="A248" s="38"/>
      <c r="B248" s="39"/>
      <c r="C248" s="40"/>
      <c r="D248" s="194" t="s">
        <v>217</v>
      </c>
      <c r="E248" s="40"/>
      <c r="F248" s="195" t="s">
        <v>3388</v>
      </c>
      <c r="G248" s="40"/>
      <c r="H248" s="40"/>
      <c r="I248" s="196"/>
      <c r="J248" s="40"/>
      <c r="K248" s="40"/>
      <c r="L248" s="43"/>
      <c r="M248" s="197"/>
      <c r="N248" s="198"/>
      <c r="O248" s="68"/>
      <c r="P248" s="68"/>
      <c r="Q248" s="68"/>
      <c r="R248" s="68"/>
      <c r="S248" s="68"/>
      <c r="T248" s="68"/>
      <c r="U248" s="69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21" t="s">
        <v>217</v>
      </c>
      <c r="AU248" s="21" t="s">
        <v>80</v>
      </c>
    </row>
    <row r="249" spans="1:65" s="2" customFormat="1" ht="11.25">
      <c r="A249" s="38"/>
      <c r="B249" s="39"/>
      <c r="C249" s="40"/>
      <c r="D249" s="199" t="s">
        <v>219</v>
      </c>
      <c r="E249" s="40"/>
      <c r="F249" s="200" t="s">
        <v>3389</v>
      </c>
      <c r="G249" s="40"/>
      <c r="H249" s="40"/>
      <c r="I249" s="196"/>
      <c r="J249" s="40"/>
      <c r="K249" s="40"/>
      <c r="L249" s="43"/>
      <c r="M249" s="197"/>
      <c r="N249" s="198"/>
      <c r="O249" s="68"/>
      <c r="P249" s="68"/>
      <c r="Q249" s="68"/>
      <c r="R249" s="68"/>
      <c r="S249" s="68"/>
      <c r="T249" s="68"/>
      <c r="U249" s="69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21" t="s">
        <v>219</v>
      </c>
      <c r="AU249" s="21" t="s">
        <v>80</v>
      </c>
    </row>
    <row r="250" spans="1:65" s="2" customFormat="1" ht="16.5" customHeight="1">
      <c r="A250" s="38"/>
      <c r="B250" s="39"/>
      <c r="C250" s="182" t="s">
        <v>615</v>
      </c>
      <c r="D250" s="182" t="s">
        <v>212</v>
      </c>
      <c r="E250" s="183" t="s">
        <v>3390</v>
      </c>
      <c r="F250" s="184" t="s">
        <v>3391</v>
      </c>
      <c r="G250" s="185" t="s">
        <v>402</v>
      </c>
      <c r="H250" s="186">
        <v>2</v>
      </c>
      <c r="I250" s="187"/>
      <c r="J250" s="186">
        <f>ROUND(I250*H250,2)</f>
        <v>0</v>
      </c>
      <c r="K250" s="184" t="s">
        <v>215</v>
      </c>
      <c r="L250" s="43"/>
      <c r="M250" s="188" t="s">
        <v>18</v>
      </c>
      <c r="N250" s="189" t="s">
        <v>42</v>
      </c>
      <c r="O250" s="68"/>
      <c r="P250" s="190">
        <f>O250*H250</f>
        <v>0</v>
      </c>
      <c r="Q250" s="190">
        <v>2.9E-4</v>
      </c>
      <c r="R250" s="190">
        <f>Q250*H250</f>
        <v>5.8E-4</v>
      </c>
      <c r="S250" s="190">
        <v>0</v>
      </c>
      <c r="T250" s="190">
        <f>S250*H250</f>
        <v>0</v>
      </c>
      <c r="U250" s="191" t="s">
        <v>18</v>
      </c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2" t="s">
        <v>343</v>
      </c>
      <c r="AT250" s="192" t="s">
        <v>212</v>
      </c>
      <c r="AU250" s="192" t="s">
        <v>80</v>
      </c>
      <c r="AY250" s="21" t="s">
        <v>208</v>
      </c>
      <c r="BE250" s="193">
        <f>IF(N250="základní",J250,0)</f>
        <v>0</v>
      </c>
      <c r="BF250" s="193">
        <f>IF(N250="snížená",J250,0)</f>
        <v>0</v>
      </c>
      <c r="BG250" s="193">
        <f>IF(N250="zákl. přenesená",J250,0)</f>
        <v>0</v>
      </c>
      <c r="BH250" s="193">
        <f>IF(N250="sníž. přenesená",J250,0)</f>
        <v>0</v>
      </c>
      <c r="BI250" s="193">
        <f>IF(N250="nulová",J250,0)</f>
        <v>0</v>
      </c>
      <c r="BJ250" s="21" t="s">
        <v>76</v>
      </c>
      <c r="BK250" s="193">
        <f>ROUND(I250*H250,2)</f>
        <v>0</v>
      </c>
      <c r="BL250" s="21" t="s">
        <v>343</v>
      </c>
      <c r="BM250" s="192" t="s">
        <v>3392</v>
      </c>
    </row>
    <row r="251" spans="1:65" s="2" customFormat="1" ht="11.25">
      <c r="A251" s="38"/>
      <c r="B251" s="39"/>
      <c r="C251" s="40"/>
      <c r="D251" s="194" t="s">
        <v>217</v>
      </c>
      <c r="E251" s="40"/>
      <c r="F251" s="195" t="s">
        <v>3393</v>
      </c>
      <c r="G251" s="40"/>
      <c r="H251" s="40"/>
      <c r="I251" s="196"/>
      <c r="J251" s="40"/>
      <c r="K251" s="40"/>
      <c r="L251" s="43"/>
      <c r="M251" s="197"/>
      <c r="N251" s="198"/>
      <c r="O251" s="68"/>
      <c r="P251" s="68"/>
      <c r="Q251" s="68"/>
      <c r="R251" s="68"/>
      <c r="S251" s="68"/>
      <c r="T251" s="68"/>
      <c r="U251" s="69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21" t="s">
        <v>217</v>
      </c>
      <c r="AU251" s="21" t="s">
        <v>80</v>
      </c>
    </row>
    <row r="252" spans="1:65" s="2" customFormat="1" ht="11.25">
      <c r="A252" s="38"/>
      <c r="B252" s="39"/>
      <c r="C252" s="40"/>
      <c r="D252" s="199" t="s">
        <v>219</v>
      </c>
      <c r="E252" s="40"/>
      <c r="F252" s="200" t="s">
        <v>3394</v>
      </c>
      <c r="G252" s="40"/>
      <c r="H252" s="40"/>
      <c r="I252" s="196"/>
      <c r="J252" s="40"/>
      <c r="K252" s="40"/>
      <c r="L252" s="43"/>
      <c r="M252" s="197"/>
      <c r="N252" s="198"/>
      <c r="O252" s="68"/>
      <c r="P252" s="68"/>
      <c r="Q252" s="68"/>
      <c r="R252" s="68"/>
      <c r="S252" s="68"/>
      <c r="T252" s="68"/>
      <c r="U252" s="69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21" t="s">
        <v>219</v>
      </c>
      <c r="AU252" s="21" t="s">
        <v>80</v>
      </c>
    </row>
    <row r="253" spans="1:65" s="2" customFormat="1" ht="24.2" customHeight="1">
      <c r="A253" s="38"/>
      <c r="B253" s="39"/>
      <c r="C253" s="182" t="s">
        <v>621</v>
      </c>
      <c r="D253" s="182" t="s">
        <v>212</v>
      </c>
      <c r="E253" s="183" t="s">
        <v>3395</v>
      </c>
      <c r="F253" s="184" t="s">
        <v>3396</v>
      </c>
      <c r="G253" s="185" t="s">
        <v>402</v>
      </c>
      <c r="H253" s="186">
        <v>49</v>
      </c>
      <c r="I253" s="187"/>
      <c r="J253" s="186">
        <f>ROUND(I253*H253,2)</f>
        <v>0</v>
      </c>
      <c r="K253" s="184" t="s">
        <v>215</v>
      </c>
      <c r="L253" s="43"/>
      <c r="M253" s="188" t="s">
        <v>18</v>
      </c>
      <c r="N253" s="189" t="s">
        <v>42</v>
      </c>
      <c r="O253" s="68"/>
      <c r="P253" s="190">
        <f>O253*H253</f>
        <v>0</v>
      </c>
      <c r="Q253" s="190">
        <v>2.3000000000000001E-4</v>
      </c>
      <c r="R253" s="190">
        <f>Q253*H253</f>
        <v>1.1270000000000001E-2</v>
      </c>
      <c r="S253" s="190">
        <v>0</v>
      </c>
      <c r="T253" s="190">
        <f>S253*H253</f>
        <v>0</v>
      </c>
      <c r="U253" s="191" t="s">
        <v>18</v>
      </c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92" t="s">
        <v>343</v>
      </c>
      <c r="AT253" s="192" t="s">
        <v>212</v>
      </c>
      <c r="AU253" s="192" t="s">
        <v>80</v>
      </c>
      <c r="AY253" s="21" t="s">
        <v>208</v>
      </c>
      <c r="BE253" s="193">
        <f>IF(N253="základní",J253,0)</f>
        <v>0</v>
      </c>
      <c r="BF253" s="193">
        <f>IF(N253="snížená",J253,0)</f>
        <v>0</v>
      </c>
      <c r="BG253" s="193">
        <f>IF(N253="zákl. přenesená",J253,0)</f>
        <v>0</v>
      </c>
      <c r="BH253" s="193">
        <f>IF(N253="sníž. přenesená",J253,0)</f>
        <v>0</v>
      </c>
      <c r="BI253" s="193">
        <f>IF(N253="nulová",J253,0)</f>
        <v>0</v>
      </c>
      <c r="BJ253" s="21" t="s">
        <v>76</v>
      </c>
      <c r="BK253" s="193">
        <f>ROUND(I253*H253,2)</f>
        <v>0</v>
      </c>
      <c r="BL253" s="21" t="s">
        <v>343</v>
      </c>
      <c r="BM253" s="192" t="s">
        <v>3397</v>
      </c>
    </row>
    <row r="254" spans="1:65" s="2" customFormat="1" ht="19.5">
      <c r="A254" s="38"/>
      <c r="B254" s="39"/>
      <c r="C254" s="40"/>
      <c r="D254" s="194" t="s">
        <v>217</v>
      </c>
      <c r="E254" s="40"/>
      <c r="F254" s="195" t="s">
        <v>3398</v>
      </c>
      <c r="G254" s="40"/>
      <c r="H254" s="40"/>
      <c r="I254" s="196"/>
      <c r="J254" s="40"/>
      <c r="K254" s="40"/>
      <c r="L254" s="43"/>
      <c r="M254" s="197"/>
      <c r="N254" s="198"/>
      <c r="O254" s="68"/>
      <c r="P254" s="68"/>
      <c r="Q254" s="68"/>
      <c r="R254" s="68"/>
      <c r="S254" s="68"/>
      <c r="T254" s="68"/>
      <c r="U254" s="69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21" t="s">
        <v>217</v>
      </c>
      <c r="AU254" s="21" t="s">
        <v>80</v>
      </c>
    </row>
    <row r="255" spans="1:65" s="2" customFormat="1" ht="11.25">
      <c r="A255" s="38"/>
      <c r="B255" s="39"/>
      <c r="C255" s="40"/>
      <c r="D255" s="199" t="s">
        <v>219</v>
      </c>
      <c r="E255" s="40"/>
      <c r="F255" s="200" t="s">
        <v>3399</v>
      </c>
      <c r="G255" s="40"/>
      <c r="H255" s="40"/>
      <c r="I255" s="196"/>
      <c r="J255" s="40"/>
      <c r="K255" s="40"/>
      <c r="L255" s="43"/>
      <c r="M255" s="197"/>
      <c r="N255" s="198"/>
      <c r="O255" s="68"/>
      <c r="P255" s="68"/>
      <c r="Q255" s="68"/>
      <c r="R255" s="68"/>
      <c r="S255" s="68"/>
      <c r="T255" s="68"/>
      <c r="U255" s="69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21" t="s">
        <v>219</v>
      </c>
      <c r="AU255" s="21" t="s">
        <v>80</v>
      </c>
    </row>
    <row r="256" spans="1:65" s="2" customFormat="1" ht="24.2" customHeight="1">
      <c r="A256" s="38"/>
      <c r="B256" s="39"/>
      <c r="C256" s="182" t="s">
        <v>626</v>
      </c>
      <c r="D256" s="182" t="s">
        <v>212</v>
      </c>
      <c r="E256" s="183" t="s">
        <v>3400</v>
      </c>
      <c r="F256" s="184" t="s">
        <v>3401</v>
      </c>
      <c r="G256" s="185" t="s">
        <v>402</v>
      </c>
      <c r="H256" s="186">
        <v>9</v>
      </c>
      <c r="I256" s="187"/>
      <c r="J256" s="186">
        <f>ROUND(I256*H256,2)</f>
        <v>0</v>
      </c>
      <c r="K256" s="184" t="s">
        <v>215</v>
      </c>
      <c r="L256" s="43"/>
      <c r="M256" s="188" t="s">
        <v>18</v>
      </c>
      <c r="N256" s="189" t="s">
        <v>42</v>
      </c>
      <c r="O256" s="68"/>
      <c r="P256" s="190">
        <f>O256*H256</f>
        <v>0</v>
      </c>
      <c r="Q256" s="190">
        <v>3.5E-4</v>
      </c>
      <c r="R256" s="190">
        <f>Q256*H256</f>
        <v>3.15E-3</v>
      </c>
      <c r="S256" s="190">
        <v>0</v>
      </c>
      <c r="T256" s="190">
        <f>S256*H256</f>
        <v>0</v>
      </c>
      <c r="U256" s="191" t="s">
        <v>18</v>
      </c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2" t="s">
        <v>343</v>
      </c>
      <c r="AT256" s="192" t="s">
        <v>212</v>
      </c>
      <c r="AU256" s="192" t="s">
        <v>80</v>
      </c>
      <c r="AY256" s="21" t="s">
        <v>208</v>
      </c>
      <c r="BE256" s="193">
        <f>IF(N256="základní",J256,0)</f>
        <v>0</v>
      </c>
      <c r="BF256" s="193">
        <f>IF(N256="snížená",J256,0)</f>
        <v>0</v>
      </c>
      <c r="BG256" s="193">
        <f>IF(N256="zákl. přenesená",J256,0)</f>
        <v>0</v>
      </c>
      <c r="BH256" s="193">
        <f>IF(N256="sníž. přenesená",J256,0)</f>
        <v>0</v>
      </c>
      <c r="BI256" s="193">
        <f>IF(N256="nulová",J256,0)</f>
        <v>0</v>
      </c>
      <c r="BJ256" s="21" t="s">
        <v>76</v>
      </c>
      <c r="BK256" s="193">
        <f>ROUND(I256*H256,2)</f>
        <v>0</v>
      </c>
      <c r="BL256" s="21" t="s">
        <v>343</v>
      </c>
      <c r="BM256" s="192" t="s">
        <v>3402</v>
      </c>
    </row>
    <row r="257" spans="1:65" s="2" customFormat="1" ht="19.5">
      <c r="A257" s="38"/>
      <c r="B257" s="39"/>
      <c r="C257" s="40"/>
      <c r="D257" s="194" t="s">
        <v>217</v>
      </c>
      <c r="E257" s="40"/>
      <c r="F257" s="195" t="s">
        <v>3403</v>
      </c>
      <c r="G257" s="40"/>
      <c r="H257" s="40"/>
      <c r="I257" s="196"/>
      <c r="J257" s="40"/>
      <c r="K257" s="40"/>
      <c r="L257" s="43"/>
      <c r="M257" s="197"/>
      <c r="N257" s="198"/>
      <c r="O257" s="68"/>
      <c r="P257" s="68"/>
      <c r="Q257" s="68"/>
      <c r="R257" s="68"/>
      <c r="S257" s="68"/>
      <c r="T257" s="68"/>
      <c r="U257" s="69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21" t="s">
        <v>217</v>
      </c>
      <c r="AU257" s="21" t="s">
        <v>80</v>
      </c>
    </row>
    <row r="258" spans="1:65" s="2" customFormat="1" ht="11.25">
      <c r="A258" s="38"/>
      <c r="B258" s="39"/>
      <c r="C258" s="40"/>
      <c r="D258" s="199" t="s">
        <v>219</v>
      </c>
      <c r="E258" s="40"/>
      <c r="F258" s="200" t="s">
        <v>3404</v>
      </c>
      <c r="G258" s="40"/>
      <c r="H258" s="40"/>
      <c r="I258" s="196"/>
      <c r="J258" s="40"/>
      <c r="K258" s="40"/>
      <c r="L258" s="43"/>
      <c r="M258" s="197"/>
      <c r="N258" s="198"/>
      <c r="O258" s="68"/>
      <c r="P258" s="68"/>
      <c r="Q258" s="68"/>
      <c r="R258" s="68"/>
      <c r="S258" s="68"/>
      <c r="T258" s="68"/>
      <c r="U258" s="69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21" t="s">
        <v>219</v>
      </c>
      <c r="AU258" s="21" t="s">
        <v>80</v>
      </c>
    </row>
    <row r="259" spans="1:65" s="2" customFormat="1" ht="21.75" customHeight="1">
      <c r="A259" s="38"/>
      <c r="B259" s="39"/>
      <c r="C259" s="182" t="s">
        <v>633</v>
      </c>
      <c r="D259" s="182" t="s">
        <v>212</v>
      </c>
      <c r="E259" s="183" t="s">
        <v>3405</v>
      </c>
      <c r="F259" s="184" t="s">
        <v>3406</v>
      </c>
      <c r="G259" s="185" t="s">
        <v>402</v>
      </c>
      <c r="H259" s="186">
        <v>158</v>
      </c>
      <c r="I259" s="187"/>
      <c r="J259" s="186">
        <f>ROUND(I259*H259,2)</f>
        <v>0</v>
      </c>
      <c r="K259" s="184" t="s">
        <v>215</v>
      </c>
      <c r="L259" s="43"/>
      <c r="M259" s="188" t="s">
        <v>18</v>
      </c>
      <c r="N259" s="189" t="s">
        <v>42</v>
      </c>
      <c r="O259" s="68"/>
      <c r="P259" s="190">
        <f>O259*H259</f>
        <v>0</v>
      </c>
      <c r="Q259" s="190">
        <v>2.0000000000000002E-5</v>
      </c>
      <c r="R259" s="190">
        <f>Q259*H259</f>
        <v>3.16E-3</v>
      </c>
      <c r="S259" s="190">
        <v>0</v>
      </c>
      <c r="T259" s="190">
        <f>S259*H259</f>
        <v>0</v>
      </c>
      <c r="U259" s="191" t="s">
        <v>18</v>
      </c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2" t="s">
        <v>343</v>
      </c>
      <c r="AT259" s="192" t="s">
        <v>212</v>
      </c>
      <c r="AU259" s="192" t="s">
        <v>80</v>
      </c>
      <c r="AY259" s="21" t="s">
        <v>208</v>
      </c>
      <c r="BE259" s="193">
        <f>IF(N259="základní",J259,0)</f>
        <v>0</v>
      </c>
      <c r="BF259" s="193">
        <f>IF(N259="snížená",J259,0)</f>
        <v>0</v>
      </c>
      <c r="BG259" s="193">
        <f>IF(N259="zákl. přenesená",J259,0)</f>
        <v>0</v>
      </c>
      <c r="BH259" s="193">
        <f>IF(N259="sníž. přenesená",J259,0)</f>
        <v>0</v>
      </c>
      <c r="BI259" s="193">
        <f>IF(N259="nulová",J259,0)</f>
        <v>0</v>
      </c>
      <c r="BJ259" s="21" t="s">
        <v>76</v>
      </c>
      <c r="BK259" s="193">
        <f>ROUND(I259*H259,2)</f>
        <v>0</v>
      </c>
      <c r="BL259" s="21" t="s">
        <v>343</v>
      </c>
      <c r="BM259" s="192" t="s">
        <v>3407</v>
      </c>
    </row>
    <row r="260" spans="1:65" s="2" customFormat="1" ht="19.5">
      <c r="A260" s="38"/>
      <c r="B260" s="39"/>
      <c r="C260" s="40"/>
      <c r="D260" s="194" t="s">
        <v>217</v>
      </c>
      <c r="E260" s="40"/>
      <c r="F260" s="195" t="s">
        <v>3408</v>
      </c>
      <c r="G260" s="40"/>
      <c r="H260" s="40"/>
      <c r="I260" s="196"/>
      <c r="J260" s="40"/>
      <c r="K260" s="40"/>
      <c r="L260" s="43"/>
      <c r="M260" s="197"/>
      <c r="N260" s="198"/>
      <c r="O260" s="68"/>
      <c r="P260" s="68"/>
      <c r="Q260" s="68"/>
      <c r="R260" s="68"/>
      <c r="S260" s="68"/>
      <c r="T260" s="68"/>
      <c r="U260" s="69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T260" s="21" t="s">
        <v>217</v>
      </c>
      <c r="AU260" s="21" t="s">
        <v>80</v>
      </c>
    </row>
    <row r="261" spans="1:65" s="2" customFormat="1" ht="11.25">
      <c r="A261" s="38"/>
      <c r="B261" s="39"/>
      <c r="C261" s="40"/>
      <c r="D261" s="199" t="s">
        <v>219</v>
      </c>
      <c r="E261" s="40"/>
      <c r="F261" s="200" t="s">
        <v>3409</v>
      </c>
      <c r="G261" s="40"/>
      <c r="H261" s="40"/>
      <c r="I261" s="196"/>
      <c r="J261" s="40"/>
      <c r="K261" s="40"/>
      <c r="L261" s="43"/>
      <c r="M261" s="197"/>
      <c r="N261" s="198"/>
      <c r="O261" s="68"/>
      <c r="P261" s="68"/>
      <c r="Q261" s="68"/>
      <c r="R261" s="68"/>
      <c r="S261" s="68"/>
      <c r="T261" s="68"/>
      <c r="U261" s="69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21" t="s">
        <v>219</v>
      </c>
      <c r="AU261" s="21" t="s">
        <v>80</v>
      </c>
    </row>
    <row r="262" spans="1:65" s="14" customFormat="1" ht="11.25">
      <c r="B262" s="211"/>
      <c r="C262" s="212"/>
      <c r="D262" s="194" t="s">
        <v>221</v>
      </c>
      <c r="E262" s="213" t="s">
        <v>18</v>
      </c>
      <c r="F262" s="214" t="s">
        <v>577</v>
      </c>
      <c r="G262" s="212"/>
      <c r="H262" s="215">
        <v>37</v>
      </c>
      <c r="I262" s="216"/>
      <c r="J262" s="212"/>
      <c r="K262" s="212"/>
      <c r="L262" s="217"/>
      <c r="M262" s="218"/>
      <c r="N262" s="219"/>
      <c r="O262" s="219"/>
      <c r="P262" s="219"/>
      <c r="Q262" s="219"/>
      <c r="R262" s="219"/>
      <c r="S262" s="219"/>
      <c r="T262" s="219"/>
      <c r="U262" s="220"/>
      <c r="AT262" s="221" t="s">
        <v>221</v>
      </c>
      <c r="AU262" s="221" t="s">
        <v>80</v>
      </c>
      <c r="AV262" s="14" t="s">
        <v>80</v>
      </c>
      <c r="AW262" s="14" t="s">
        <v>33</v>
      </c>
      <c r="AX262" s="14" t="s">
        <v>71</v>
      </c>
      <c r="AY262" s="221" t="s">
        <v>208</v>
      </c>
    </row>
    <row r="263" spans="1:65" s="14" customFormat="1" ht="11.25">
      <c r="B263" s="211"/>
      <c r="C263" s="212"/>
      <c r="D263" s="194" t="s">
        <v>221</v>
      </c>
      <c r="E263" s="213" t="s">
        <v>18</v>
      </c>
      <c r="F263" s="214" t="s">
        <v>76</v>
      </c>
      <c r="G263" s="212"/>
      <c r="H263" s="215">
        <v>1</v>
      </c>
      <c r="I263" s="216"/>
      <c r="J263" s="212"/>
      <c r="K263" s="212"/>
      <c r="L263" s="217"/>
      <c r="M263" s="218"/>
      <c r="N263" s="219"/>
      <c r="O263" s="219"/>
      <c r="P263" s="219"/>
      <c r="Q263" s="219"/>
      <c r="R263" s="219"/>
      <c r="S263" s="219"/>
      <c r="T263" s="219"/>
      <c r="U263" s="220"/>
      <c r="AT263" s="221" t="s">
        <v>221</v>
      </c>
      <c r="AU263" s="221" t="s">
        <v>80</v>
      </c>
      <c r="AV263" s="14" t="s">
        <v>80</v>
      </c>
      <c r="AW263" s="14" t="s">
        <v>33</v>
      </c>
      <c r="AX263" s="14" t="s">
        <v>71</v>
      </c>
      <c r="AY263" s="221" t="s">
        <v>208</v>
      </c>
    </row>
    <row r="264" spans="1:65" s="14" customFormat="1" ht="11.25">
      <c r="B264" s="211"/>
      <c r="C264" s="212"/>
      <c r="D264" s="194" t="s">
        <v>221</v>
      </c>
      <c r="E264" s="213" t="s">
        <v>18</v>
      </c>
      <c r="F264" s="214" t="s">
        <v>1885</v>
      </c>
      <c r="G264" s="212"/>
      <c r="H264" s="215">
        <v>120</v>
      </c>
      <c r="I264" s="216"/>
      <c r="J264" s="212"/>
      <c r="K264" s="212"/>
      <c r="L264" s="217"/>
      <c r="M264" s="218"/>
      <c r="N264" s="219"/>
      <c r="O264" s="219"/>
      <c r="P264" s="219"/>
      <c r="Q264" s="219"/>
      <c r="R264" s="219"/>
      <c r="S264" s="219"/>
      <c r="T264" s="219"/>
      <c r="U264" s="220"/>
      <c r="AT264" s="221" t="s">
        <v>221</v>
      </c>
      <c r="AU264" s="221" t="s">
        <v>80</v>
      </c>
      <c r="AV264" s="14" t="s">
        <v>80</v>
      </c>
      <c r="AW264" s="14" t="s">
        <v>33</v>
      </c>
      <c r="AX264" s="14" t="s">
        <v>71</v>
      </c>
      <c r="AY264" s="221" t="s">
        <v>208</v>
      </c>
    </row>
    <row r="265" spans="1:65" s="16" customFormat="1" ht="11.25">
      <c r="B265" s="233"/>
      <c r="C265" s="234"/>
      <c r="D265" s="194" t="s">
        <v>221</v>
      </c>
      <c r="E265" s="235" t="s">
        <v>18</v>
      </c>
      <c r="F265" s="236" t="s">
        <v>247</v>
      </c>
      <c r="G265" s="234"/>
      <c r="H265" s="237">
        <v>158</v>
      </c>
      <c r="I265" s="238"/>
      <c r="J265" s="234"/>
      <c r="K265" s="234"/>
      <c r="L265" s="239"/>
      <c r="M265" s="240"/>
      <c r="N265" s="241"/>
      <c r="O265" s="241"/>
      <c r="P265" s="241"/>
      <c r="Q265" s="241"/>
      <c r="R265" s="241"/>
      <c r="S265" s="241"/>
      <c r="T265" s="241"/>
      <c r="U265" s="242"/>
      <c r="AT265" s="243" t="s">
        <v>221</v>
      </c>
      <c r="AU265" s="243" t="s">
        <v>80</v>
      </c>
      <c r="AV265" s="16" t="s">
        <v>89</v>
      </c>
      <c r="AW265" s="16" t="s">
        <v>33</v>
      </c>
      <c r="AX265" s="16" t="s">
        <v>76</v>
      </c>
      <c r="AY265" s="243" t="s">
        <v>208</v>
      </c>
    </row>
    <row r="266" spans="1:65" s="2" customFormat="1" ht="21.75" customHeight="1">
      <c r="A266" s="38"/>
      <c r="B266" s="39"/>
      <c r="C266" s="249" t="s">
        <v>641</v>
      </c>
      <c r="D266" s="249" t="s">
        <v>1397</v>
      </c>
      <c r="E266" s="250" t="s">
        <v>3410</v>
      </c>
      <c r="F266" s="251" t="s">
        <v>3411</v>
      </c>
      <c r="G266" s="252" t="s">
        <v>402</v>
      </c>
      <c r="H266" s="253">
        <v>37</v>
      </c>
      <c r="I266" s="254"/>
      <c r="J266" s="253">
        <f>ROUND(I266*H266,2)</f>
        <v>0</v>
      </c>
      <c r="K266" s="251" t="s">
        <v>215</v>
      </c>
      <c r="L266" s="255"/>
      <c r="M266" s="256" t="s">
        <v>18</v>
      </c>
      <c r="N266" s="257" t="s">
        <v>42</v>
      </c>
      <c r="O266" s="68"/>
      <c r="P266" s="190">
        <f>O266*H266</f>
        <v>0</v>
      </c>
      <c r="Q266" s="190">
        <v>6.9999999999999994E-5</v>
      </c>
      <c r="R266" s="190">
        <f>Q266*H266</f>
        <v>2.5899999999999999E-3</v>
      </c>
      <c r="S266" s="190">
        <v>0</v>
      </c>
      <c r="T266" s="190">
        <f>S266*H266</f>
        <v>0</v>
      </c>
      <c r="U266" s="191" t="s">
        <v>18</v>
      </c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2" t="s">
        <v>545</v>
      </c>
      <c r="AT266" s="192" t="s">
        <v>1397</v>
      </c>
      <c r="AU266" s="192" t="s">
        <v>80</v>
      </c>
      <c r="AY266" s="21" t="s">
        <v>208</v>
      </c>
      <c r="BE266" s="193">
        <f>IF(N266="základní",J266,0)</f>
        <v>0</v>
      </c>
      <c r="BF266" s="193">
        <f>IF(N266="snížená",J266,0)</f>
        <v>0</v>
      </c>
      <c r="BG266" s="193">
        <f>IF(N266="zákl. přenesená",J266,0)</f>
        <v>0</v>
      </c>
      <c r="BH266" s="193">
        <f>IF(N266="sníž. přenesená",J266,0)</f>
        <v>0</v>
      </c>
      <c r="BI266" s="193">
        <f>IF(N266="nulová",J266,0)</f>
        <v>0</v>
      </c>
      <c r="BJ266" s="21" t="s">
        <v>76</v>
      </c>
      <c r="BK266" s="193">
        <f>ROUND(I266*H266,2)</f>
        <v>0</v>
      </c>
      <c r="BL266" s="21" t="s">
        <v>343</v>
      </c>
      <c r="BM266" s="192" t="s">
        <v>3412</v>
      </c>
    </row>
    <row r="267" spans="1:65" s="2" customFormat="1" ht="11.25">
      <c r="A267" s="38"/>
      <c r="B267" s="39"/>
      <c r="C267" s="40"/>
      <c r="D267" s="194" t="s">
        <v>217</v>
      </c>
      <c r="E267" s="40"/>
      <c r="F267" s="195" t="s">
        <v>3411</v>
      </c>
      <c r="G267" s="40"/>
      <c r="H267" s="40"/>
      <c r="I267" s="196"/>
      <c r="J267" s="40"/>
      <c r="K267" s="40"/>
      <c r="L267" s="43"/>
      <c r="M267" s="197"/>
      <c r="N267" s="198"/>
      <c r="O267" s="68"/>
      <c r="P267" s="68"/>
      <c r="Q267" s="68"/>
      <c r="R267" s="68"/>
      <c r="S267" s="68"/>
      <c r="T267" s="68"/>
      <c r="U267" s="69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21" t="s">
        <v>217</v>
      </c>
      <c r="AU267" s="21" t="s">
        <v>80</v>
      </c>
    </row>
    <row r="268" spans="1:65" s="2" customFormat="1" ht="16.5" customHeight="1">
      <c r="A268" s="38"/>
      <c r="B268" s="39"/>
      <c r="C268" s="249" t="s">
        <v>650</v>
      </c>
      <c r="D268" s="249" t="s">
        <v>1397</v>
      </c>
      <c r="E268" s="250" t="s">
        <v>3413</v>
      </c>
      <c r="F268" s="251" t="s">
        <v>3414</v>
      </c>
      <c r="G268" s="252" t="s">
        <v>402</v>
      </c>
      <c r="H268" s="253">
        <v>1</v>
      </c>
      <c r="I268" s="254"/>
      <c r="J268" s="253">
        <f>ROUND(I268*H268,2)</f>
        <v>0</v>
      </c>
      <c r="K268" s="251" t="s">
        <v>215</v>
      </c>
      <c r="L268" s="255"/>
      <c r="M268" s="256" t="s">
        <v>18</v>
      </c>
      <c r="N268" s="257" t="s">
        <v>42</v>
      </c>
      <c r="O268" s="68"/>
      <c r="P268" s="190">
        <f>O268*H268</f>
        <v>0</v>
      </c>
      <c r="Q268" s="190">
        <v>2.2000000000000001E-4</v>
      </c>
      <c r="R268" s="190">
        <f>Q268*H268</f>
        <v>2.2000000000000001E-4</v>
      </c>
      <c r="S268" s="190">
        <v>0</v>
      </c>
      <c r="T268" s="190">
        <f>S268*H268</f>
        <v>0</v>
      </c>
      <c r="U268" s="191" t="s">
        <v>18</v>
      </c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2" t="s">
        <v>545</v>
      </c>
      <c r="AT268" s="192" t="s">
        <v>1397</v>
      </c>
      <c r="AU268" s="192" t="s">
        <v>80</v>
      </c>
      <c r="AY268" s="21" t="s">
        <v>208</v>
      </c>
      <c r="BE268" s="193">
        <f>IF(N268="základní",J268,0)</f>
        <v>0</v>
      </c>
      <c r="BF268" s="193">
        <f>IF(N268="snížená",J268,0)</f>
        <v>0</v>
      </c>
      <c r="BG268" s="193">
        <f>IF(N268="zákl. přenesená",J268,0)</f>
        <v>0</v>
      </c>
      <c r="BH268" s="193">
        <f>IF(N268="sníž. přenesená",J268,0)</f>
        <v>0</v>
      </c>
      <c r="BI268" s="193">
        <f>IF(N268="nulová",J268,0)</f>
        <v>0</v>
      </c>
      <c r="BJ268" s="21" t="s">
        <v>76</v>
      </c>
      <c r="BK268" s="193">
        <f>ROUND(I268*H268,2)</f>
        <v>0</v>
      </c>
      <c r="BL268" s="21" t="s">
        <v>343</v>
      </c>
      <c r="BM268" s="192" t="s">
        <v>3415</v>
      </c>
    </row>
    <row r="269" spans="1:65" s="2" customFormat="1" ht="11.25">
      <c r="A269" s="38"/>
      <c r="B269" s="39"/>
      <c r="C269" s="40"/>
      <c r="D269" s="194" t="s">
        <v>217</v>
      </c>
      <c r="E269" s="40"/>
      <c r="F269" s="195" t="s">
        <v>3414</v>
      </c>
      <c r="G269" s="40"/>
      <c r="H269" s="40"/>
      <c r="I269" s="196"/>
      <c r="J269" s="40"/>
      <c r="K269" s="40"/>
      <c r="L269" s="43"/>
      <c r="M269" s="197"/>
      <c r="N269" s="198"/>
      <c r="O269" s="68"/>
      <c r="P269" s="68"/>
      <c r="Q269" s="68"/>
      <c r="R269" s="68"/>
      <c r="S269" s="68"/>
      <c r="T269" s="68"/>
      <c r="U269" s="69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21" t="s">
        <v>217</v>
      </c>
      <c r="AU269" s="21" t="s">
        <v>80</v>
      </c>
    </row>
    <row r="270" spans="1:65" s="2" customFormat="1" ht="16.5" customHeight="1">
      <c r="A270" s="38"/>
      <c r="B270" s="39"/>
      <c r="C270" s="249" t="s">
        <v>660</v>
      </c>
      <c r="D270" s="249" t="s">
        <v>1397</v>
      </c>
      <c r="E270" s="250" t="s">
        <v>3416</v>
      </c>
      <c r="F270" s="251" t="s">
        <v>3417</v>
      </c>
      <c r="G270" s="252" t="s">
        <v>402</v>
      </c>
      <c r="H270" s="253">
        <v>120</v>
      </c>
      <c r="I270" s="254"/>
      <c r="J270" s="253">
        <f>ROUND(I270*H270,2)</f>
        <v>0</v>
      </c>
      <c r="K270" s="251" t="s">
        <v>215</v>
      </c>
      <c r="L270" s="255"/>
      <c r="M270" s="256" t="s">
        <v>18</v>
      </c>
      <c r="N270" s="257" t="s">
        <v>42</v>
      </c>
      <c r="O270" s="68"/>
      <c r="P270" s="190">
        <f>O270*H270</f>
        <v>0</v>
      </c>
      <c r="Q270" s="190">
        <v>1.0000000000000001E-5</v>
      </c>
      <c r="R270" s="190">
        <f>Q270*H270</f>
        <v>1.2000000000000001E-3</v>
      </c>
      <c r="S270" s="190">
        <v>0</v>
      </c>
      <c r="T270" s="190">
        <f>S270*H270</f>
        <v>0</v>
      </c>
      <c r="U270" s="191" t="s">
        <v>18</v>
      </c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92" t="s">
        <v>545</v>
      </c>
      <c r="AT270" s="192" t="s">
        <v>1397</v>
      </c>
      <c r="AU270" s="192" t="s">
        <v>80</v>
      </c>
      <c r="AY270" s="21" t="s">
        <v>208</v>
      </c>
      <c r="BE270" s="193">
        <f>IF(N270="základní",J270,0)</f>
        <v>0</v>
      </c>
      <c r="BF270" s="193">
        <f>IF(N270="snížená",J270,0)</f>
        <v>0</v>
      </c>
      <c r="BG270" s="193">
        <f>IF(N270="zákl. přenesená",J270,0)</f>
        <v>0</v>
      </c>
      <c r="BH270" s="193">
        <f>IF(N270="sníž. přenesená",J270,0)</f>
        <v>0</v>
      </c>
      <c r="BI270" s="193">
        <f>IF(N270="nulová",J270,0)</f>
        <v>0</v>
      </c>
      <c r="BJ270" s="21" t="s">
        <v>76</v>
      </c>
      <c r="BK270" s="193">
        <f>ROUND(I270*H270,2)</f>
        <v>0</v>
      </c>
      <c r="BL270" s="21" t="s">
        <v>343</v>
      </c>
      <c r="BM270" s="192" t="s">
        <v>3418</v>
      </c>
    </row>
    <row r="271" spans="1:65" s="2" customFormat="1" ht="11.25">
      <c r="A271" s="38"/>
      <c r="B271" s="39"/>
      <c r="C271" s="40"/>
      <c r="D271" s="194" t="s">
        <v>217</v>
      </c>
      <c r="E271" s="40"/>
      <c r="F271" s="195" t="s">
        <v>3417</v>
      </c>
      <c r="G271" s="40"/>
      <c r="H271" s="40"/>
      <c r="I271" s="196"/>
      <c r="J271" s="40"/>
      <c r="K271" s="40"/>
      <c r="L271" s="43"/>
      <c r="M271" s="197"/>
      <c r="N271" s="198"/>
      <c r="O271" s="68"/>
      <c r="P271" s="68"/>
      <c r="Q271" s="68"/>
      <c r="R271" s="68"/>
      <c r="S271" s="68"/>
      <c r="T271" s="68"/>
      <c r="U271" s="69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21" t="s">
        <v>217</v>
      </c>
      <c r="AU271" s="21" t="s">
        <v>80</v>
      </c>
    </row>
    <row r="272" spans="1:65" s="2" customFormat="1" ht="21.75" customHeight="1">
      <c r="A272" s="38"/>
      <c r="B272" s="39"/>
      <c r="C272" s="182" t="s">
        <v>672</v>
      </c>
      <c r="D272" s="182" t="s">
        <v>212</v>
      </c>
      <c r="E272" s="183" t="s">
        <v>3419</v>
      </c>
      <c r="F272" s="184" t="s">
        <v>3420</v>
      </c>
      <c r="G272" s="185" t="s">
        <v>402</v>
      </c>
      <c r="H272" s="186">
        <v>38</v>
      </c>
      <c r="I272" s="187"/>
      <c r="J272" s="186">
        <f>ROUND(I272*H272,2)</f>
        <v>0</v>
      </c>
      <c r="K272" s="184" t="s">
        <v>215</v>
      </c>
      <c r="L272" s="43"/>
      <c r="M272" s="188" t="s">
        <v>18</v>
      </c>
      <c r="N272" s="189" t="s">
        <v>42</v>
      </c>
      <c r="O272" s="68"/>
      <c r="P272" s="190">
        <f>O272*H272</f>
        <v>0</v>
      </c>
      <c r="Q272" s="190">
        <v>2.0000000000000002E-5</v>
      </c>
      <c r="R272" s="190">
        <f>Q272*H272</f>
        <v>7.6000000000000004E-4</v>
      </c>
      <c r="S272" s="190">
        <v>0</v>
      </c>
      <c r="T272" s="190">
        <f>S272*H272</f>
        <v>0</v>
      </c>
      <c r="U272" s="191" t="s">
        <v>18</v>
      </c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2" t="s">
        <v>343</v>
      </c>
      <c r="AT272" s="192" t="s">
        <v>212</v>
      </c>
      <c r="AU272" s="192" t="s">
        <v>80</v>
      </c>
      <c r="AY272" s="21" t="s">
        <v>208</v>
      </c>
      <c r="BE272" s="193">
        <f>IF(N272="základní",J272,0)</f>
        <v>0</v>
      </c>
      <c r="BF272" s="193">
        <f>IF(N272="snížená",J272,0)</f>
        <v>0</v>
      </c>
      <c r="BG272" s="193">
        <f>IF(N272="zákl. přenesená",J272,0)</f>
        <v>0</v>
      </c>
      <c r="BH272" s="193">
        <f>IF(N272="sníž. přenesená",J272,0)</f>
        <v>0</v>
      </c>
      <c r="BI272" s="193">
        <f>IF(N272="nulová",J272,0)</f>
        <v>0</v>
      </c>
      <c r="BJ272" s="21" t="s">
        <v>76</v>
      </c>
      <c r="BK272" s="193">
        <f>ROUND(I272*H272,2)</f>
        <v>0</v>
      </c>
      <c r="BL272" s="21" t="s">
        <v>343</v>
      </c>
      <c r="BM272" s="192" t="s">
        <v>3421</v>
      </c>
    </row>
    <row r="273" spans="1:65" s="2" customFormat="1" ht="19.5">
      <c r="A273" s="38"/>
      <c r="B273" s="39"/>
      <c r="C273" s="40"/>
      <c r="D273" s="194" t="s">
        <v>217</v>
      </c>
      <c r="E273" s="40"/>
      <c r="F273" s="195" t="s">
        <v>3422</v>
      </c>
      <c r="G273" s="40"/>
      <c r="H273" s="40"/>
      <c r="I273" s="196"/>
      <c r="J273" s="40"/>
      <c r="K273" s="40"/>
      <c r="L273" s="43"/>
      <c r="M273" s="197"/>
      <c r="N273" s="198"/>
      <c r="O273" s="68"/>
      <c r="P273" s="68"/>
      <c r="Q273" s="68"/>
      <c r="R273" s="68"/>
      <c r="S273" s="68"/>
      <c r="T273" s="68"/>
      <c r="U273" s="69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21" t="s">
        <v>217</v>
      </c>
      <c r="AU273" s="21" t="s">
        <v>80</v>
      </c>
    </row>
    <row r="274" spans="1:65" s="2" customFormat="1" ht="11.25">
      <c r="A274" s="38"/>
      <c r="B274" s="39"/>
      <c r="C274" s="40"/>
      <c r="D274" s="199" t="s">
        <v>219</v>
      </c>
      <c r="E274" s="40"/>
      <c r="F274" s="200" t="s">
        <v>3423</v>
      </c>
      <c r="G274" s="40"/>
      <c r="H274" s="40"/>
      <c r="I274" s="196"/>
      <c r="J274" s="40"/>
      <c r="K274" s="40"/>
      <c r="L274" s="43"/>
      <c r="M274" s="197"/>
      <c r="N274" s="198"/>
      <c r="O274" s="68"/>
      <c r="P274" s="68"/>
      <c r="Q274" s="68"/>
      <c r="R274" s="68"/>
      <c r="S274" s="68"/>
      <c r="T274" s="68"/>
      <c r="U274" s="69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21" t="s">
        <v>219</v>
      </c>
      <c r="AU274" s="21" t="s">
        <v>80</v>
      </c>
    </row>
    <row r="275" spans="1:65" s="14" customFormat="1" ht="11.25">
      <c r="B275" s="211"/>
      <c r="C275" s="212"/>
      <c r="D275" s="194" t="s">
        <v>221</v>
      </c>
      <c r="E275" s="213" t="s">
        <v>18</v>
      </c>
      <c r="F275" s="214" t="s">
        <v>322</v>
      </c>
      <c r="G275" s="212"/>
      <c r="H275" s="215">
        <v>13</v>
      </c>
      <c r="I275" s="216"/>
      <c r="J275" s="212"/>
      <c r="K275" s="212"/>
      <c r="L275" s="217"/>
      <c r="M275" s="218"/>
      <c r="N275" s="219"/>
      <c r="O275" s="219"/>
      <c r="P275" s="219"/>
      <c r="Q275" s="219"/>
      <c r="R275" s="219"/>
      <c r="S275" s="219"/>
      <c r="T275" s="219"/>
      <c r="U275" s="220"/>
      <c r="AT275" s="221" t="s">
        <v>221</v>
      </c>
      <c r="AU275" s="221" t="s">
        <v>80</v>
      </c>
      <c r="AV275" s="14" t="s">
        <v>80</v>
      </c>
      <c r="AW275" s="14" t="s">
        <v>33</v>
      </c>
      <c r="AX275" s="14" t="s">
        <v>71</v>
      </c>
      <c r="AY275" s="221" t="s">
        <v>208</v>
      </c>
    </row>
    <row r="276" spans="1:65" s="14" customFormat="1" ht="11.25">
      <c r="B276" s="211"/>
      <c r="C276" s="212"/>
      <c r="D276" s="194" t="s">
        <v>221</v>
      </c>
      <c r="E276" s="213" t="s">
        <v>18</v>
      </c>
      <c r="F276" s="214" t="s">
        <v>80</v>
      </c>
      <c r="G276" s="212"/>
      <c r="H276" s="215">
        <v>2</v>
      </c>
      <c r="I276" s="216"/>
      <c r="J276" s="212"/>
      <c r="K276" s="212"/>
      <c r="L276" s="217"/>
      <c r="M276" s="218"/>
      <c r="N276" s="219"/>
      <c r="O276" s="219"/>
      <c r="P276" s="219"/>
      <c r="Q276" s="219"/>
      <c r="R276" s="219"/>
      <c r="S276" s="219"/>
      <c r="T276" s="219"/>
      <c r="U276" s="220"/>
      <c r="AT276" s="221" t="s">
        <v>221</v>
      </c>
      <c r="AU276" s="221" t="s">
        <v>80</v>
      </c>
      <c r="AV276" s="14" t="s">
        <v>80</v>
      </c>
      <c r="AW276" s="14" t="s">
        <v>33</v>
      </c>
      <c r="AX276" s="14" t="s">
        <v>71</v>
      </c>
      <c r="AY276" s="221" t="s">
        <v>208</v>
      </c>
    </row>
    <row r="277" spans="1:65" s="14" customFormat="1" ht="11.25">
      <c r="B277" s="211"/>
      <c r="C277" s="212"/>
      <c r="D277" s="194" t="s">
        <v>221</v>
      </c>
      <c r="E277" s="213" t="s">
        <v>18</v>
      </c>
      <c r="F277" s="214" t="s">
        <v>412</v>
      </c>
      <c r="G277" s="212"/>
      <c r="H277" s="215">
        <v>22</v>
      </c>
      <c r="I277" s="216"/>
      <c r="J277" s="212"/>
      <c r="K277" s="212"/>
      <c r="L277" s="217"/>
      <c r="M277" s="218"/>
      <c r="N277" s="219"/>
      <c r="O277" s="219"/>
      <c r="P277" s="219"/>
      <c r="Q277" s="219"/>
      <c r="R277" s="219"/>
      <c r="S277" s="219"/>
      <c r="T277" s="219"/>
      <c r="U277" s="220"/>
      <c r="AT277" s="221" t="s">
        <v>221</v>
      </c>
      <c r="AU277" s="221" t="s">
        <v>80</v>
      </c>
      <c r="AV277" s="14" t="s">
        <v>80</v>
      </c>
      <c r="AW277" s="14" t="s">
        <v>33</v>
      </c>
      <c r="AX277" s="14" t="s">
        <v>71</v>
      </c>
      <c r="AY277" s="221" t="s">
        <v>208</v>
      </c>
    </row>
    <row r="278" spans="1:65" s="14" customFormat="1" ht="11.25">
      <c r="B278" s="211"/>
      <c r="C278" s="212"/>
      <c r="D278" s="194" t="s">
        <v>221</v>
      </c>
      <c r="E278" s="213" t="s">
        <v>18</v>
      </c>
      <c r="F278" s="214" t="s">
        <v>76</v>
      </c>
      <c r="G278" s="212"/>
      <c r="H278" s="215">
        <v>1</v>
      </c>
      <c r="I278" s="216"/>
      <c r="J278" s="212"/>
      <c r="K278" s="212"/>
      <c r="L278" s="217"/>
      <c r="M278" s="218"/>
      <c r="N278" s="219"/>
      <c r="O278" s="219"/>
      <c r="P278" s="219"/>
      <c r="Q278" s="219"/>
      <c r="R278" s="219"/>
      <c r="S278" s="219"/>
      <c r="T278" s="219"/>
      <c r="U278" s="220"/>
      <c r="AT278" s="221" t="s">
        <v>221</v>
      </c>
      <c r="AU278" s="221" t="s">
        <v>80</v>
      </c>
      <c r="AV278" s="14" t="s">
        <v>80</v>
      </c>
      <c r="AW278" s="14" t="s">
        <v>33</v>
      </c>
      <c r="AX278" s="14" t="s">
        <v>71</v>
      </c>
      <c r="AY278" s="221" t="s">
        <v>208</v>
      </c>
    </row>
    <row r="279" spans="1:65" s="16" customFormat="1" ht="11.25">
      <c r="B279" s="233"/>
      <c r="C279" s="234"/>
      <c r="D279" s="194" t="s">
        <v>221</v>
      </c>
      <c r="E279" s="235" t="s">
        <v>18</v>
      </c>
      <c r="F279" s="236" t="s">
        <v>247</v>
      </c>
      <c r="G279" s="234"/>
      <c r="H279" s="237">
        <v>38</v>
      </c>
      <c r="I279" s="238"/>
      <c r="J279" s="234"/>
      <c r="K279" s="234"/>
      <c r="L279" s="239"/>
      <c r="M279" s="240"/>
      <c r="N279" s="241"/>
      <c r="O279" s="241"/>
      <c r="P279" s="241"/>
      <c r="Q279" s="241"/>
      <c r="R279" s="241"/>
      <c r="S279" s="241"/>
      <c r="T279" s="241"/>
      <c r="U279" s="242"/>
      <c r="AT279" s="243" t="s">
        <v>221</v>
      </c>
      <c r="AU279" s="243" t="s">
        <v>80</v>
      </c>
      <c r="AV279" s="16" t="s">
        <v>89</v>
      </c>
      <c r="AW279" s="16" t="s">
        <v>33</v>
      </c>
      <c r="AX279" s="16" t="s">
        <v>76</v>
      </c>
      <c r="AY279" s="243" t="s">
        <v>208</v>
      </c>
    </row>
    <row r="280" spans="1:65" s="2" customFormat="1" ht="21.75" customHeight="1">
      <c r="A280" s="38"/>
      <c r="B280" s="39"/>
      <c r="C280" s="249" t="s">
        <v>686</v>
      </c>
      <c r="D280" s="249" t="s">
        <v>1397</v>
      </c>
      <c r="E280" s="250" t="s">
        <v>3424</v>
      </c>
      <c r="F280" s="251" t="s">
        <v>3425</v>
      </c>
      <c r="G280" s="252" t="s">
        <v>402</v>
      </c>
      <c r="H280" s="253">
        <v>13</v>
      </c>
      <c r="I280" s="254"/>
      <c r="J280" s="253">
        <f>ROUND(I280*H280,2)</f>
        <v>0</v>
      </c>
      <c r="K280" s="251" t="s">
        <v>215</v>
      </c>
      <c r="L280" s="255"/>
      <c r="M280" s="256" t="s">
        <v>18</v>
      </c>
      <c r="N280" s="257" t="s">
        <v>42</v>
      </c>
      <c r="O280" s="68"/>
      <c r="P280" s="190">
        <f>O280*H280</f>
        <v>0</v>
      </c>
      <c r="Q280" s="190">
        <v>1.2E-4</v>
      </c>
      <c r="R280" s="190">
        <f>Q280*H280</f>
        <v>1.56E-3</v>
      </c>
      <c r="S280" s="190">
        <v>0</v>
      </c>
      <c r="T280" s="190">
        <f>S280*H280</f>
        <v>0</v>
      </c>
      <c r="U280" s="191" t="s">
        <v>18</v>
      </c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2" t="s">
        <v>545</v>
      </c>
      <c r="AT280" s="192" t="s">
        <v>1397</v>
      </c>
      <c r="AU280" s="192" t="s">
        <v>80</v>
      </c>
      <c r="AY280" s="21" t="s">
        <v>208</v>
      </c>
      <c r="BE280" s="193">
        <f>IF(N280="základní",J280,0)</f>
        <v>0</v>
      </c>
      <c r="BF280" s="193">
        <f>IF(N280="snížená",J280,0)</f>
        <v>0</v>
      </c>
      <c r="BG280" s="193">
        <f>IF(N280="zákl. přenesená",J280,0)</f>
        <v>0</v>
      </c>
      <c r="BH280" s="193">
        <f>IF(N280="sníž. přenesená",J280,0)</f>
        <v>0</v>
      </c>
      <c r="BI280" s="193">
        <f>IF(N280="nulová",J280,0)</f>
        <v>0</v>
      </c>
      <c r="BJ280" s="21" t="s">
        <v>76</v>
      </c>
      <c r="BK280" s="193">
        <f>ROUND(I280*H280,2)</f>
        <v>0</v>
      </c>
      <c r="BL280" s="21" t="s">
        <v>343</v>
      </c>
      <c r="BM280" s="192" t="s">
        <v>3426</v>
      </c>
    </row>
    <row r="281" spans="1:65" s="2" customFormat="1" ht="11.25">
      <c r="A281" s="38"/>
      <c r="B281" s="39"/>
      <c r="C281" s="40"/>
      <c r="D281" s="194" t="s">
        <v>217</v>
      </c>
      <c r="E281" s="40"/>
      <c r="F281" s="195" t="s">
        <v>3425</v>
      </c>
      <c r="G281" s="40"/>
      <c r="H281" s="40"/>
      <c r="I281" s="196"/>
      <c r="J281" s="40"/>
      <c r="K281" s="40"/>
      <c r="L281" s="43"/>
      <c r="M281" s="197"/>
      <c r="N281" s="198"/>
      <c r="O281" s="68"/>
      <c r="P281" s="68"/>
      <c r="Q281" s="68"/>
      <c r="R281" s="68"/>
      <c r="S281" s="68"/>
      <c r="T281" s="68"/>
      <c r="U281" s="69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21" t="s">
        <v>217</v>
      </c>
      <c r="AU281" s="21" t="s">
        <v>80</v>
      </c>
    </row>
    <row r="282" spans="1:65" s="2" customFormat="1" ht="21.75" customHeight="1">
      <c r="A282" s="38"/>
      <c r="B282" s="39"/>
      <c r="C282" s="249" t="s">
        <v>693</v>
      </c>
      <c r="D282" s="249" t="s">
        <v>1397</v>
      </c>
      <c r="E282" s="250" t="s">
        <v>3427</v>
      </c>
      <c r="F282" s="251" t="s">
        <v>3428</v>
      </c>
      <c r="G282" s="252" t="s">
        <v>402</v>
      </c>
      <c r="H282" s="253">
        <v>2</v>
      </c>
      <c r="I282" s="254"/>
      <c r="J282" s="253">
        <f>ROUND(I282*H282,2)</f>
        <v>0</v>
      </c>
      <c r="K282" s="251" t="s">
        <v>215</v>
      </c>
      <c r="L282" s="255"/>
      <c r="M282" s="256" t="s">
        <v>18</v>
      </c>
      <c r="N282" s="257" t="s">
        <v>42</v>
      </c>
      <c r="O282" s="68"/>
      <c r="P282" s="190">
        <f>O282*H282</f>
        <v>0</v>
      </c>
      <c r="Q282" s="190">
        <v>1E-4</v>
      </c>
      <c r="R282" s="190">
        <f>Q282*H282</f>
        <v>2.0000000000000001E-4</v>
      </c>
      <c r="S282" s="190">
        <v>0</v>
      </c>
      <c r="T282" s="190">
        <f>S282*H282</f>
        <v>0</v>
      </c>
      <c r="U282" s="191" t="s">
        <v>18</v>
      </c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2" t="s">
        <v>545</v>
      </c>
      <c r="AT282" s="192" t="s">
        <v>1397</v>
      </c>
      <c r="AU282" s="192" t="s">
        <v>80</v>
      </c>
      <c r="AY282" s="21" t="s">
        <v>208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21" t="s">
        <v>76</v>
      </c>
      <c r="BK282" s="193">
        <f>ROUND(I282*H282,2)</f>
        <v>0</v>
      </c>
      <c r="BL282" s="21" t="s">
        <v>343</v>
      </c>
      <c r="BM282" s="192" t="s">
        <v>3429</v>
      </c>
    </row>
    <row r="283" spans="1:65" s="2" customFormat="1" ht="11.25">
      <c r="A283" s="38"/>
      <c r="B283" s="39"/>
      <c r="C283" s="40"/>
      <c r="D283" s="194" t="s">
        <v>217</v>
      </c>
      <c r="E283" s="40"/>
      <c r="F283" s="195" t="s">
        <v>3428</v>
      </c>
      <c r="G283" s="40"/>
      <c r="H283" s="40"/>
      <c r="I283" s="196"/>
      <c r="J283" s="40"/>
      <c r="K283" s="40"/>
      <c r="L283" s="43"/>
      <c r="M283" s="197"/>
      <c r="N283" s="198"/>
      <c r="O283" s="68"/>
      <c r="P283" s="68"/>
      <c r="Q283" s="68"/>
      <c r="R283" s="68"/>
      <c r="S283" s="68"/>
      <c r="T283" s="68"/>
      <c r="U283" s="69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21" t="s">
        <v>217</v>
      </c>
      <c r="AU283" s="21" t="s">
        <v>80</v>
      </c>
    </row>
    <row r="284" spans="1:65" s="2" customFormat="1" ht="16.5" customHeight="1">
      <c r="A284" s="38"/>
      <c r="B284" s="39"/>
      <c r="C284" s="249" t="s">
        <v>699</v>
      </c>
      <c r="D284" s="249" t="s">
        <v>1397</v>
      </c>
      <c r="E284" s="250" t="s">
        <v>3430</v>
      </c>
      <c r="F284" s="251" t="s">
        <v>3431</v>
      </c>
      <c r="G284" s="252" t="s">
        <v>402</v>
      </c>
      <c r="H284" s="253">
        <v>22</v>
      </c>
      <c r="I284" s="254"/>
      <c r="J284" s="253">
        <f>ROUND(I284*H284,2)</f>
        <v>0</v>
      </c>
      <c r="K284" s="251" t="s">
        <v>215</v>
      </c>
      <c r="L284" s="255"/>
      <c r="M284" s="256" t="s">
        <v>18</v>
      </c>
      <c r="N284" s="257" t="s">
        <v>42</v>
      </c>
      <c r="O284" s="68"/>
      <c r="P284" s="190">
        <f>O284*H284</f>
        <v>0</v>
      </c>
      <c r="Q284" s="190">
        <v>2.0000000000000002E-5</v>
      </c>
      <c r="R284" s="190">
        <f>Q284*H284</f>
        <v>4.4000000000000002E-4</v>
      </c>
      <c r="S284" s="190">
        <v>0</v>
      </c>
      <c r="T284" s="190">
        <f>S284*H284</f>
        <v>0</v>
      </c>
      <c r="U284" s="191" t="s">
        <v>18</v>
      </c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2" t="s">
        <v>545</v>
      </c>
      <c r="AT284" s="192" t="s">
        <v>1397</v>
      </c>
      <c r="AU284" s="192" t="s">
        <v>80</v>
      </c>
      <c r="AY284" s="21" t="s">
        <v>208</v>
      </c>
      <c r="BE284" s="193">
        <f>IF(N284="základní",J284,0)</f>
        <v>0</v>
      </c>
      <c r="BF284" s="193">
        <f>IF(N284="snížená",J284,0)</f>
        <v>0</v>
      </c>
      <c r="BG284" s="193">
        <f>IF(N284="zákl. přenesená",J284,0)</f>
        <v>0</v>
      </c>
      <c r="BH284" s="193">
        <f>IF(N284="sníž. přenesená",J284,0)</f>
        <v>0</v>
      </c>
      <c r="BI284" s="193">
        <f>IF(N284="nulová",J284,0)</f>
        <v>0</v>
      </c>
      <c r="BJ284" s="21" t="s">
        <v>76</v>
      </c>
      <c r="BK284" s="193">
        <f>ROUND(I284*H284,2)</f>
        <v>0</v>
      </c>
      <c r="BL284" s="21" t="s">
        <v>343</v>
      </c>
      <c r="BM284" s="192" t="s">
        <v>3432</v>
      </c>
    </row>
    <row r="285" spans="1:65" s="2" customFormat="1" ht="11.25">
      <c r="A285" s="38"/>
      <c r="B285" s="39"/>
      <c r="C285" s="40"/>
      <c r="D285" s="194" t="s">
        <v>217</v>
      </c>
      <c r="E285" s="40"/>
      <c r="F285" s="195" t="s">
        <v>3431</v>
      </c>
      <c r="G285" s="40"/>
      <c r="H285" s="40"/>
      <c r="I285" s="196"/>
      <c r="J285" s="40"/>
      <c r="K285" s="40"/>
      <c r="L285" s="43"/>
      <c r="M285" s="197"/>
      <c r="N285" s="198"/>
      <c r="O285" s="68"/>
      <c r="P285" s="68"/>
      <c r="Q285" s="68"/>
      <c r="R285" s="68"/>
      <c r="S285" s="68"/>
      <c r="T285" s="68"/>
      <c r="U285" s="69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21" t="s">
        <v>217</v>
      </c>
      <c r="AU285" s="21" t="s">
        <v>80</v>
      </c>
    </row>
    <row r="286" spans="1:65" s="2" customFormat="1" ht="24.2" customHeight="1">
      <c r="A286" s="38"/>
      <c r="B286" s="39"/>
      <c r="C286" s="249" t="s">
        <v>706</v>
      </c>
      <c r="D286" s="249" t="s">
        <v>1397</v>
      </c>
      <c r="E286" s="250" t="s">
        <v>3433</v>
      </c>
      <c r="F286" s="251" t="s">
        <v>3434</v>
      </c>
      <c r="G286" s="252" t="s">
        <v>402</v>
      </c>
      <c r="H286" s="253">
        <v>1</v>
      </c>
      <c r="I286" s="254"/>
      <c r="J286" s="253">
        <f>ROUND(I286*H286,2)</f>
        <v>0</v>
      </c>
      <c r="K286" s="251" t="s">
        <v>215</v>
      </c>
      <c r="L286" s="255"/>
      <c r="M286" s="256" t="s">
        <v>18</v>
      </c>
      <c r="N286" s="257" t="s">
        <v>42</v>
      </c>
      <c r="O286" s="68"/>
      <c r="P286" s="190">
        <f>O286*H286</f>
        <v>0</v>
      </c>
      <c r="Q286" s="190">
        <v>5.1999999999999995E-4</v>
      </c>
      <c r="R286" s="190">
        <f>Q286*H286</f>
        <v>5.1999999999999995E-4</v>
      </c>
      <c r="S286" s="190">
        <v>0</v>
      </c>
      <c r="T286" s="190">
        <f>S286*H286</f>
        <v>0</v>
      </c>
      <c r="U286" s="191" t="s">
        <v>18</v>
      </c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2" t="s">
        <v>545</v>
      </c>
      <c r="AT286" s="192" t="s">
        <v>1397</v>
      </c>
      <c r="AU286" s="192" t="s">
        <v>80</v>
      </c>
      <c r="AY286" s="21" t="s">
        <v>208</v>
      </c>
      <c r="BE286" s="193">
        <f>IF(N286="základní",J286,0)</f>
        <v>0</v>
      </c>
      <c r="BF286" s="193">
        <f>IF(N286="snížená",J286,0)</f>
        <v>0</v>
      </c>
      <c r="BG286" s="193">
        <f>IF(N286="zákl. přenesená",J286,0)</f>
        <v>0</v>
      </c>
      <c r="BH286" s="193">
        <f>IF(N286="sníž. přenesená",J286,0)</f>
        <v>0</v>
      </c>
      <c r="BI286" s="193">
        <f>IF(N286="nulová",J286,0)</f>
        <v>0</v>
      </c>
      <c r="BJ286" s="21" t="s">
        <v>76</v>
      </c>
      <c r="BK286" s="193">
        <f>ROUND(I286*H286,2)</f>
        <v>0</v>
      </c>
      <c r="BL286" s="21" t="s">
        <v>343</v>
      </c>
      <c r="BM286" s="192" t="s">
        <v>3435</v>
      </c>
    </row>
    <row r="287" spans="1:65" s="2" customFormat="1" ht="19.5">
      <c r="A287" s="38"/>
      <c r="B287" s="39"/>
      <c r="C287" s="40"/>
      <c r="D287" s="194" t="s">
        <v>217</v>
      </c>
      <c r="E287" s="40"/>
      <c r="F287" s="195" t="s">
        <v>3434</v>
      </c>
      <c r="G287" s="40"/>
      <c r="H287" s="40"/>
      <c r="I287" s="196"/>
      <c r="J287" s="40"/>
      <c r="K287" s="40"/>
      <c r="L287" s="43"/>
      <c r="M287" s="197"/>
      <c r="N287" s="198"/>
      <c r="O287" s="68"/>
      <c r="P287" s="68"/>
      <c r="Q287" s="68"/>
      <c r="R287" s="68"/>
      <c r="S287" s="68"/>
      <c r="T287" s="68"/>
      <c r="U287" s="69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21" t="s">
        <v>217</v>
      </c>
      <c r="AU287" s="21" t="s">
        <v>80</v>
      </c>
    </row>
    <row r="288" spans="1:65" s="2" customFormat="1" ht="21.75" customHeight="1">
      <c r="A288" s="38"/>
      <c r="B288" s="39"/>
      <c r="C288" s="182" t="s">
        <v>712</v>
      </c>
      <c r="D288" s="182" t="s">
        <v>212</v>
      </c>
      <c r="E288" s="183" t="s">
        <v>3436</v>
      </c>
      <c r="F288" s="184" t="s">
        <v>3437</v>
      </c>
      <c r="G288" s="185" t="s">
        <v>402</v>
      </c>
      <c r="H288" s="186">
        <v>1</v>
      </c>
      <c r="I288" s="187"/>
      <c r="J288" s="186">
        <f>ROUND(I288*H288,2)</f>
        <v>0</v>
      </c>
      <c r="K288" s="184" t="s">
        <v>215</v>
      </c>
      <c r="L288" s="43"/>
      <c r="M288" s="188" t="s">
        <v>18</v>
      </c>
      <c r="N288" s="189" t="s">
        <v>42</v>
      </c>
      <c r="O288" s="68"/>
      <c r="P288" s="190">
        <f>O288*H288</f>
        <v>0</v>
      </c>
      <c r="Q288" s="190">
        <v>2.0000000000000002E-5</v>
      </c>
      <c r="R288" s="190">
        <f>Q288*H288</f>
        <v>2.0000000000000002E-5</v>
      </c>
      <c r="S288" s="190">
        <v>0</v>
      </c>
      <c r="T288" s="190">
        <f>S288*H288</f>
        <v>0</v>
      </c>
      <c r="U288" s="191" t="s">
        <v>18</v>
      </c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2" t="s">
        <v>343</v>
      </c>
      <c r="AT288" s="192" t="s">
        <v>212</v>
      </c>
      <c r="AU288" s="192" t="s">
        <v>80</v>
      </c>
      <c r="AY288" s="21" t="s">
        <v>208</v>
      </c>
      <c r="BE288" s="193">
        <f>IF(N288="základní",J288,0)</f>
        <v>0</v>
      </c>
      <c r="BF288" s="193">
        <f>IF(N288="snížená",J288,0)</f>
        <v>0</v>
      </c>
      <c r="BG288" s="193">
        <f>IF(N288="zákl. přenesená",J288,0)</f>
        <v>0</v>
      </c>
      <c r="BH288" s="193">
        <f>IF(N288="sníž. přenesená",J288,0)</f>
        <v>0</v>
      </c>
      <c r="BI288" s="193">
        <f>IF(N288="nulová",J288,0)</f>
        <v>0</v>
      </c>
      <c r="BJ288" s="21" t="s">
        <v>76</v>
      </c>
      <c r="BK288" s="193">
        <f>ROUND(I288*H288,2)</f>
        <v>0</v>
      </c>
      <c r="BL288" s="21" t="s">
        <v>343</v>
      </c>
      <c r="BM288" s="192" t="s">
        <v>3438</v>
      </c>
    </row>
    <row r="289" spans="1:65" s="2" customFormat="1" ht="19.5">
      <c r="A289" s="38"/>
      <c r="B289" s="39"/>
      <c r="C289" s="40"/>
      <c r="D289" s="194" t="s">
        <v>217</v>
      </c>
      <c r="E289" s="40"/>
      <c r="F289" s="195" t="s">
        <v>3439</v>
      </c>
      <c r="G289" s="40"/>
      <c r="H289" s="40"/>
      <c r="I289" s="196"/>
      <c r="J289" s="40"/>
      <c r="K289" s="40"/>
      <c r="L289" s="43"/>
      <c r="M289" s="197"/>
      <c r="N289" s="198"/>
      <c r="O289" s="68"/>
      <c r="P289" s="68"/>
      <c r="Q289" s="68"/>
      <c r="R289" s="68"/>
      <c r="S289" s="68"/>
      <c r="T289" s="68"/>
      <c r="U289" s="69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21" t="s">
        <v>217</v>
      </c>
      <c r="AU289" s="21" t="s">
        <v>80</v>
      </c>
    </row>
    <row r="290" spans="1:65" s="2" customFormat="1" ht="11.25">
      <c r="A290" s="38"/>
      <c r="B290" s="39"/>
      <c r="C290" s="40"/>
      <c r="D290" s="199" t="s">
        <v>219</v>
      </c>
      <c r="E290" s="40"/>
      <c r="F290" s="200" t="s">
        <v>3440</v>
      </c>
      <c r="G290" s="40"/>
      <c r="H290" s="40"/>
      <c r="I290" s="196"/>
      <c r="J290" s="40"/>
      <c r="K290" s="40"/>
      <c r="L290" s="43"/>
      <c r="M290" s="197"/>
      <c r="N290" s="198"/>
      <c r="O290" s="68"/>
      <c r="P290" s="68"/>
      <c r="Q290" s="68"/>
      <c r="R290" s="68"/>
      <c r="S290" s="68"/>
      <c r="T290" s="68"/>
      <c r="U290" s="69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21" t="s">
        <v>219</v>
      </c>
      <c r="AU290" s="21" t="s">
        <v>80</v>
      </c>
    </row>
    <row r="291" spans="1:65" s="2" customFormat="1" ht="16.5" customHeight="1">
      <c r="A291" s="38"/>
      <c r="B291" s="39"/>
      <c r="C291" s="249" t="s">
        <v>720</v>
      </c>
      <c r="D291" s="249" t="s">
        <v>1397</v>
      </c>
      <c r="E291" s="250" t="s">
        <v>3441</v>
      </c>
      <c r="F291" s="251" t="s">
        <v>3442</v>
      </c>
      <c r="G291" s="252" t="s">
        <v>402</v>
      </c>
      <c r="H291" s="253">
        <v>1</v>
      </c>
      <c r="I291" s="254"/>
      <c r="J291" s="253">
        <f>ROUND(I291*H291,2)</f>
        <v>0</v>
      </c>
      <c r="K291" s="251" t="s">
        <v>215</v>
      </c>
      <c r="L291" s="255"/>
      <c r="M291" s="256" t="s">
        <v>18</v>
      </c>
      <c r="N291" s="257" t="s">
        <v>42</v>
      </c>
      <c r="O291" s="68"/>
      <c r="P291" s="190">
        <f>O291*H291</f>
        <v>0</v>
      </c>
      <c r="Q291" s="190">
        <v>3.0000000000000001E-5</v>
      </c>
      <c r="R291" s="190">
        <f>Q291*H291</f>
        <v>3.0000000000000001E-5</v>
      </c>
      <c r="S291" s="190">
        <v>0</v>
      </c>
      <c r="T291" s="190">
        <f>S291*H291</f>
        <v>0</v>
      </c>
      <c r="U291" s="191" t="s">
        <v>18</v>
      </c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192" t="s">
        <v>545</v>
      </c>
      <c r="AT291" s="192" t="s">
        <v>1397</v>
      </c>
      <c r="AU291" s="192" t="s">
        <v>80</v>
      </c>
      <c r="AY291" s="21" t="s">
        <v>208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21" t="s">
        <v>76</v>
      </c>
      <c r="BK291" s="193">
        <f>ROUND(I291*H291,2)</f>
        <v>0</v>
      </c>
      <c r="BL291" s="21" t="s">
        <v>343</v>
      </c>
      <c r="BM291" s="192" t="s">
        <v>3443</v>
      </c>
    </row>
    <row r="292" spans="1:65" s="2" customFormat="1" ht="11.25">
      <c r="A292" s="38"/>
      <c r="B292" s="39"/>
      <c r="C292" s="40"/>
      <c r="D292" s="194" t="s">
        <v>217</v>
      </c>
      <c r="E292" s="40"/>
      <c r="F292" s="195" t="s">
        <v>3442</v>
      </c>
      <c r="G292" s="40"/>
      <c r="H292" s="40"/>
      <c r="I292" s="196"/>
      <c r="J292" s="40"/>
      <c r="K292" s="40"/>
      <c r="L292" s="43"/>
      <c r="M292" s="197"/>
      <c r="N292" s="198"/>
      <c r="O292" s="68"/>
      <c r="P292" s="68"/>
      <c r="Q292" s="68"/>
      <c r="R292" s="68"/>
      <c r="S292" s="68"/>
      <c r="T292" s="68"/>
      <c r="U292" s="69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21" t="s">
        <v>217</v>
      </c>
      <c r="AU292" s="21" t="s">
        <v>80</v>
      </c>
    </row>
    <row r="293" spans="1:65" s="2" customFormat="1" ht="21.75" customHeight="1">
      <c r="A293" s="38"/>
      <c r="B293" s="39"/>
      <c r="C293" s="182" t="s">
        <v>729</v>
      </c>
      <c r="D293" s="182" t="s">
        <v>212</v>
      </c>
      <c r="E293" s="183" t="s">
        <v>3444</v>
      </c>
      <c r="F293" s="184" t="s">
        <v>3445</v>
      </c>
      <c r="G293" s="185" t="s">
        <v>402</v>
      </c>
      <c r="H293" s="186">
        <v>8</v>
      </c>
      <c r="I293" s="187"/>
      <c r="J293" s="186">
        <f>ROUND(I293*H293,2)</f>
        <v>0</v>
      </c>
      <c r="K293" s="184" t="s">
        <v>215</v>
      </c>
      <c r="L293" s="43"/>
      <c r="M293" s="188" t="s">
        <v>18</v>
      </c>
      <c r="N293" s="189" t="s">
        <v>42</v>
      </c>
      <c r="O293" s="68"/>
      <c r="P293" s="190">
        <f>O293*H293</f>
        <v>0</v>
      </c>
      <c r="Q293" s="190">
        <v>2.0000000000000002E-5</v>
      </c>
      <c r="R293" s="190">
        <f>Q293*H293</f>
        <v>1.6000000000000001E-4</v>
      </c>
      <c r="S293" s="190">
        <v>0</v>
      </c>
      <c r="T293" s="190">
        <f>S293*H293</f>
        <v>0</v>
      </c>
      <c r="U293" s="191" t="s">
        <v>18</v>
      </c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92" t="s">
        <v>343</v>
      </c>
      <c r="AT293" s="192" t="s">
        <v>212</v>
      </c>
      <c r="AU293" s="192" t="s">
        <v>80</v>
      </c>
      <c r="AY293" s="21" t="s">
        <v>208</v>
      </c>
      <c r="BE293" s="193">
        <f>IF(N293="základní",J293,0)</f>
        <v>0</v>
      </c>
      <c r="BF293" s="193">
        <f>IF(N293="snížená",J293,0)</f>
        <v>0</v>
      </c>
      <c r="BG293" s="193">
        <f>IF(N293="zákl. přenesená",J293,0)</f>
        <v>0</v>
      </c>
      <c r="BH293" s="193">
        <f>IF(N293="sníž. přenesená",J293,0)</f>
        <v>0</v>
      </c>
      <c r="BI293" s="193">
        <f>IF(N293="nulová",J293,0)</f>
        <v>0</v>
      </c>
      <c r="BJ293" s="21" t="s">
        <v>76</v>
      </c>
      <c r="BK293" s="193">
        <f>ROUND(I293*H293,2)</f>
        <v>0</v>
      </c>
      <c r="BL293" s="21" t="s">
        <v>343</v>
      </c>
      <c r="BM293" s="192" t="s">
        <v>3446</v>
      </c>
    </row>
    <row r="294" spans="1:65" s="2" customFormat="1" ht="19.5">
      <c r="A294" s="38"/>
      <c r="B294" s="39"/>
      <c r="C294" s="40"/>
      <c r="D294" s="194" t="s">
        <v>217</v>
      </c>
      <c r="E294" s="40"/>
      <c r="F294" s="195" t="s">
        <v>3447</v>
      </c>
      <c r="G294" s="40"/>
      <c r="H294" s="40"/>
      <c r="I294" s="196"/>
      <c r="J294" s="40"/>
      <c r="K294" s="40"/>
      <c r="L294" s="43"/>
      <c r="M294" s="197"/>
      <c r="N294" s="198"/>
      <c r="O294" s="68"/>
      <c r="P294" s="68"/>
      <c r="Q294" s="68"/>
      <c r="R294" s="68"/>
      <c r="S294" s="68"/>
      <c r="T294" s="68"/>
      <c r="U294" s="69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21" t="s">
        <v>217</v>
      </c>
      <c r="AU294" s="21" t="s">
        <v>80</v>
      </c>
    </row>
    <row r="295" spans="1:65" s="2" customFormat="1" ht="11.25">
      <c r="A295" s="38"/>
      <c r="B295" s="39"/>
      <c r="C295" s="40"/>
      <c r="D295" s="199" t="s">
        <v>219</v>
      </c>
      <c r="E295" s="40"/>
      <c r="F295" s="200" t="s">
        <v>3448</v>
      </c>
      <c r="G295" s="40"/>
      <c r="H295" s="40"/>
      <c r="I295" s="196"/>
      <c r="J295" s="40"/>
      <c r="K295" s="40"/>
      <c r="L295" s="43"/>
      <c r="M295" s="197"/>
      <c r="N295" s="198"/>
      <c r="O295" s="68"/>
      <c r="P295" s="68"/>
      <c r="Q295" s="68"/>
      <c r="R295" s="68"/>
      <c r="S295" s="68"/>
      <c r="T295" s="68"/>
      <c r="U295" s="69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21" t="s">
        <v>219</v>
      </c>
      <c r="AU295" s="21" t="s">
        <v>80</v>
      </c>
    </row>
    <row r="296" spans="1:65" s="14" customFormat="1" ht="11.25">
      <c r="B296" s="211"/>
      <c r="C296" s="212"/>
      <c r="D296" s="194" t="s">
        <v>221</v>
      </c>
      <c r="E296" s="213" t="s">
        <v>18</v>
      </c>
      <c r="F296" s="214" t="s">
        <v>80</v>
      </c>
      <c r="G296" s="212"/>
      <c r="H296" s="215">
        <v>2</v>
      </c>
      <c r="I296" s="216"/>
      <c r="J296" s="212"/>
      <c r="K296" s="212"/>
      <c r="L296" s="217"/>
      <c r="M296" s="218"/>
      <c r="N296" s="219"/>
      <c r="O296" s="219"/>
      <c r="P296" s="219"/>
      <c r="Q296" s="219"/>
      <c r="R296" s="219"/>
      <c r="S296" s="219"/>
      <c r="T296" s="219"/>
      <c r="U296" s="220"/>
      <c r="AT296" s="221" t="s">
        <v>221</v>
      </c>
      <c r="AU296" s="221" t="s">
        <v>80</v>
      </c>
      <c r="AV296" s="14" t="s">
        <v>80</v>
      </c>
      <c r="AW296" s="14" t="s">
        <v>33</v>
      </c>
      <c r="AX296" s="14" t="s">
        <v>71</v>
      </c>
      <c r="AY296" s="221" t="s">
        <v>208</v>
      </c>
    </row>
    <row r="297" spans="1:65" s="14" customFormat="1" ht="11.25">
      <c r="B297" s="211"/>
      <c r="C297" s="212"/>
      <c r="D297" s="194" t="s">
        <v>221</v>
      </c>
      <c r="E297" s="213" t="s">
        <v>18</v>
      </c>
      <c r="F297" s="214" t="s">
        <v>89</v>
      </c>
      <c r="G297" s="212"/>
      <c r="H297" s="215">
        <v>4</v>
      </c>
      <c r="I297" s="216"/>
      <c r="J297" s="212"/>
      <c r="K297" s="212"/>
      <c r="L297" s="217"/>
      <c r="M297" s="218"/>
      <c r="N297" s="219"/>
      <c r="O297" s="219"/>
      <c r="P297" s="219"/>
      <c r="Q297" s="219"/>
      <c r="R297" s="219"/>
      <c r="S297" s="219"/>
      <c r="T297" s="219"/>
      <c r="U297" s="220"/>
      <c r="AT297" s="221" t="s">
        <v>221</v>
      </c>
      <c r="AU297" s="221" t="s">
        <v>80</v>
      </c>
      <c r="AV297" s="14" t="s">
        <v>80</v>
      </c>
      <c r="AW297" s="14" t="s">
        <v>33</v>
      </c>
      <c r="AX297" s="14" t="s">
        <v>71</v>
      </c>
      <c r="AY297" s="221" t="s">
        <v>208</v>
      </c>
    </row>
    <row r="298" spans="1:65" s="14" customFormat="1" ht="11.25">
      <c r="B298" s="211"/>
      <c r="C298" s="212"/>
      <c r="D298" s="194" t="s">
        <v>221</v>
      </c>
      <c r="E298" s="213" t="s">
        <v>18</v>
      </c>
      <c r="F298" s="214" t="s">
        <v>76</v>
      </c>
      <c r="G298" s="212"/>
      <c r="H298" s="215">
        <v>1</v>
      </c>
      <c r="I298" s="216"/>
      <c r="J298" s="212"/>
      <c r="K298" s="212"/>
      <c r="L298" s="217"/>
      <c r="M298" s="218"/>
      <c r="N298" s="219"/>
      <c r="O298" s="219"/>
      <c r="P298" s="219"/>
      <c r="Q298" s="219"/>
      <c r="R298" s="219"/>
      <c r="S298" s="219"/>
      <c r="T298" s="219"/>
      <c r="U298" s="220"/>
      <c r="AT298" s="221" t="s">
        <v>221</v>
      </c>
      <c r="AU298" s="221" t="s">
        <v>80</v>
      </c>
      <c r="AV298" s="14" t="s">
        <v>80</v>
      </c>
      <c r="AW298" s="14" t="s">
        <v>33</v>
      </c>
      <c r="AX298" s="14" t="s">
        <v>71</v>
      </c>
      <c r="AY298" s="221" t="s">
        <v>208</v>
      </c>
    </row>
    <row r="299" spans="1:65" s="14" customFormat="1" ht="11.25">
      <c r="B299" s="211"/>
      <c r="C299" s="212"/>
      <c r="D299" s="194" t="s">
        <v>221</v>
      </c>
      <c r="E299" s="213" t="s">
        <v>18</v>
      </c>
      <c r="F299" s="214" t="s">
        <v>76</v>
      </c>
      <c r="G299" s="212"/>
      <c r="H299" s="215">
        <v>1</v>
      </c>
      <c r="I299" s="216"/>
      <c r="J299" s="212"/>
      <c r="K299" s="212"/>
      <c r="L299" s="217"/>
      <c r="M299" s="218"/>
      <c r="N299" s="219"/>
      <c r="O299" s="219"/>
      <c r="P299" s="219"/>
      <c r="Q299" s="219"/>
      <c r="R299" s="219"/>
      <c r="S299" s="219"/>
      <c r="T299" s="219"/>
      <c r="U299" s="220"/>
      <c r="AT299" s="221" t="s">
        <v>221</v>
      </c>
      <c r="AU299" s="221" t="s">
        <v>80</v>
      </c>
      <c r="AV299" s="14" t="s">
        <v>80</v>
      </c>
      <c r="AW299" s="14" t="s">
        <v>33</v>
      </c>
      <c r="AX299" s="14" t="s">
        <v>71</v>
      </c>
      <c r="AY299" s="221" t="s">
        <v>208</v>
      </c>
    </row>
    <row r="300" spans="1:65" s="16" customFormat="1" ht="11.25">
      <c r="B300" s="233"/>
      <c r="C300" s="234"/>
      <c r="D300" s="194" t="s">
        <v>221</v>
      </c>
      <c r="E300" s="235" t="s">
        <v>18</v>
      </c>
      <c r="F300" s="236" t="s">
        <v>247</v>
      </c>
      <c r="G300" s="234"/>
      <c r="H300" s="237">
        <v>8</v>
      </c>
      <c r="I300" s="238"/>
      <c r="J300" s="234"/>
      <c r="K300" s="234"/>
      <c r="L300" s="239"/>
      <c r="M300" s="240"/>
      <c r="N300" s="241"/>
      <c r="O300" s="241"/>
      <c r="P300" s="241"/>
      <c r="Q300" s="241"/>
      <c r="R300" s="241"/>
      <c r="S300" s="241"/>
      <c r="T300" s="241"/>
      <c r="U300" s="242"/>
      <c r="AT300" s="243" t="s">
        <v>221</v>
      </c>
      <c r="AU300" s="243" t="s">
        <v>80</v>
      </c>
      <c r="AV300" s="16" t="s">
        <v>89</v>
      </c>
      <c r="AW300" s="16" t="s">
        <v>33</v>
      </c>
      <c r="AX300" s="16" t="s">
        <v>76</v>
      </c>
      <c r="AY300" s="243" t="s">
        <v>208</v>
      </c>
    </row>
    <row r="301" spans="1:65" s="2" customFormat="1" ht="16.5" customHeight="1">
      <c r="A301" s="38"/>
      <c r="B301" s="39"/>
      <c r="C301" s="249" t="s">
        <v>735</v>
      </c>
      <c r="D301" s="249" t="s">
        <v>1397</v>
      </c>
      <c r="E301" s="250" t="s">
        <v>3449</v>
      </c>
      <c r="F301" s="251" t="s">
        <v>3450</v>
      </c>
      <c r="G301" s="252" t="s">
        <v>402</v>
      </c>
      <c r="H301" s="253">
        <v>4</v>
      </c>
      <c r="I301" s="254"/>
      <c r="J301" s="253">
        <f>ROUND(I301*H301,2)</f>
        <v>0</v>
      </c>
      <c r="K301" s="251" t="s">
        <v>215</v>
      </c>
      <c r="L301" s="255"/>
      <c r="M301" s="256" t="s">
        <v>18</v>
      </c>
      <c r="N301" s="257" t="s">
        <v>42</v>
      </c>
      <c r="O301" s="68"/>
      <c r="P301" s="190">
        <f>O301*H301</f>
        <v>0</v>
      </c>
      <c r="Q301" s="190">
        <v>8.0000000000000004E-4</v>
      </c>
      <c r="R301" s="190">
        <f>Q301*H301</f>
        <v>3.2000000000000002E-3</v>
      </c>
      <c r="S301" s="190">
        <v>0</v>
      </c>
      <c r="T301" s="190">
        <f>S301*H301</f>
        <v>0</v>
      </c>
      <c r="U301" s="191" t="s">
        <v>18</v>
      </c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92" t="s">
        <v>545</v>
      </c>
      <c r="AT301" s="192" t="s">
        <v>1397</v>
      </c>
      <c r="AU301" s="192" t="s">
        <v>80</v>
      </c>
      <c r="AY301" s="21" t="s">
        <v>208</v>
      </c>
      <c r="BE301" s="193">
        <f>IF(N301="základní",J301,0)</f>
        <v>0</v>
      </c>
      <c r="BF301" s="193">
        <f>IF(N301="snížená",J301,0)</f>
        <v>0</v>
      </c>
      <c r="BG301" s="193">
        <f>IF(N301="zákl. přenesená",J301,0)</f>
        <v>0</v>
      </c>
      <c r="BH301" s="193">
        <f>IF(N301="sníž. přenesená",J301,0)</f>
        <v>0</v>
      </c>
      <c r="BI301" s="193">
        <f>IF(N301="nulová",J301,0)</f>
        <v>0</v>
      </c>
      <c r="BJ301" s="21" t="s">
        <v>76</v>
      </c>
      <c r="BK301" s="193">
        <f>ROUND(I301*H301,2)</f>
        <v>0</v>
      </c>
      <c r="BL301" s="21" t="s">
        <v>343</v>
      </c>
      <c r="BM301" s="192" t="s">
        <v>3451</v>
      </c>
    </row>
    <row r="302" spans="1:65" s="2" customFormat="1" ht="11.25">
      <c r="A302" s="38"/>
      <c r="B302" s="39"/>
      <c r="C302" s="40"/>
      <c r="D302" s="194" t="s">
        <v>217</v>
      </c>
      <c r="E302" s="40"/>
      <c r="F302" s="195" t="s">
        <v>3450</v>
      </c>
      <c r="G302" s="40"/>
      <c r="H302" s="40"/>
      <c r="I302" s="196"/>
      <c r="J302" s="40"/>
      <c r="K302" s="40"/>
      <c r="L302" s="43"/>
      <c r="M302" s="197"/>
      <c r="N302" s="198"/>
      <c r="O302" s="68"/>
      <c r="P302" s="68"/>
      <c r="Q302" s="68"/>
      <c r="R302" s="68"/>
      <c r="S302" s="68"/>
      <c r="T302" s="68"/>
      <c r="U302" s="69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21" t="s">
        <v>217</v>
      </c>
      <c r="AU302" s="21" t="s">
        <v>80</v>
      </c>
    </row>
    <row r="303" spans="1:65" s="2" customFormat="1" ht="24.2" customHeight="1">
      <c r="A303" s="38"/>
      <c r="B303" s="39"/>
      <c r="C303" s="249" t="s">
        <v>749</v>
      </c>
      <c r="D303" s="249" t="s">
        <v>1397</v>
      </c>
      <c r="E303" s="250" t="s">
        <v>3452</v>
      </c>
      <c r="F303" s="251" t="s">
        <v>3453</v>
      </c>
      <c r="G303" s="252" t="s">
        <v>402</v>
      </c>
      <c r="H303" s="253">
        <v>2</v>
      </c>
      <c r="I303" s="254"/>
      <c r="J303" s="253">
        <f>ROUND(I303*H303,2)</f>
        <v>0</v>
      </c>
      <c r="K303" s="251" t="s">
        <v>215</v>
      </c>
      <c r="L303" s="255"/>
      <c r="M303" s="256" t="s">
        <v>18</v>
      </c>
      <c r="N303" s="257" t="s">
        <v>42</v>
      </c>
      <c r="O303" s="68"/>
      <c r="P303" s="190">
        <f>O303*H303</f>
        <v>0</v>
      </c>
      <c r="Q303" s="190">
        <v>3.5E-4</v>
      </c>
      <c r="R303" s="190">
        <f>Q303*H303</f>
        <v>6.9999999999999999E-4</v>
      </c>
      <c r="S303" s="190">
        <v>0</v>
      </c>
      <c r="T303" s="190">
        <f>S303*H303</f>
        <v>0</v>
      </c>
      <c r="U303" s="191" t="s">
        <v>18</v>
      </c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92" t="s">
        <v>545</v>
      </c>
      <c r="AT303" s="192" t="s">
        <v>1397</v>
      </c>
      <c r="AU303" s="192" t="s">
        <v>80</v>
      </c>
      <c r="AY303" s="21" t="s">
        <v>208</v>
      </c>
      <c r="BE303" s="193">
        <f>IF(N303="základní",J303,0)</f>
        <v>0</v>
      </c>
      <c r="BF303" s="193">
        <f>IF(N303="snížená",J303,0)</f>
        <v>0</v>
      </c>
      <c r="BG303" s="193">
        <f>IF(N303="zákl. přenesená",J303,0)</f>
        <v>0</v>
      </c>
      <c r="BH303" s="193">
        <f>IF(N303="sníž. přenesená",J303,0)</f>
        <v>0</v>
      </c>
      <c r="BI303" s="193">
        <f>IF(N303="nulová",J303,0)</f>
        <v>0</v>
      </c>
      <c r="BJ303" s="21" t="s">
        <v>76</v>
      </c>
      <c r="BK303" s="193">
        <f>ROUND(I303*H303,2)</f>
        <v>0</v>
      </c>
      <c r="BL303" s="21" t="s">
        <v>343</v>
      </c>
      <c r="BM303" s="192" t="s">
        <v>3454</v>
      </c>
    </row>
    <row r="304" spans="1:65" s="2" customFormat="1" ht="19.5">
      <c r="A304" s="38"/>
      <c r="B304" s="39"/>
      <c r="C304" s="40"/>
      <c r="D304" s="194" t="s">
        <v>217</v>
      </c>
      <c r="E304" s="40"/>
      <c r="F304" s="195" t="s">
        <v>3453</v>
      </c>
      <c r="G304" s="40"/>
      <c r="H304" s="40"/>
      <c r="I304" s="196"/>
      <c r="J304" s="40"/>
      <c r="K304" s="40"/>
      <c r="L304" s="43"/>
      <c r="M304" s="197"/>
      <c r="N304" s="198"/>
      <c r="O304" s="68"/>
      <c r="P304" s="68"/>
      <c r="Q304" s="68"/>
      <c r="R304" s="68"/>
      <c r="S304" s="68"/>
      <c r="T304" s="68"/>
      <c r="U304" s="69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21" t="s">
        <v>217</v>
      </c>
      <c r="AU304" s="21" t="s">
        <v>80</v>
      </c>
    </row>
    <row r="305" spans="1:65" s="2" customFormat="1" ht="24.2" customHeight="1">
      <c r="A305" s="38"/>
      <c r="B305" s="39"/>
      <c r="C305" s="249" t="s">
        <v>757</v>
      </c>
      <c r="D305" s="249" t="s">
        <v>1397</v>
      </c>
      <c r="E305" s="250" t="s">
        <v>3455</v>
      </c>
      <c r="F305" s="251" t="s">
        <v>3456</v>
      </c>
      <c r="G305" s="252" t="s">
        <v>402</v>
      </c>
      <c r="H305" s="253">
        <v>1</v>
      </c>
      <c r="I305" s="254"/>
      <c r="J305" s="253">
        <f>ROUND(I305*H305,2)</f>
        <v>0</v>
      </c>
      <c r="K305" s="251" t="s">
        <v>215</v>
      </c>
      <c r="L305" s="255"/>
      <c r="M305" s="256" t="s">
        <v>18</v>
      </c>
      <c r="N305" s="257" t="s">
        <v>42</v>
      </c>
      <c r="O305" s="68"/>
      <c r="P305" s="190">
        <f>O305*H305</f>
        <v>0</v>
      </c>
      <c r="Q305" s="190">
        <v>3.5E-4</v>
      </c>
      <c r="R305" s="190">
        <f>Q305*H305</f>
        <v>3.5E-4</v>
      </c>
      <c r="S305" s="190">
        <v>0</v>
      </c>
      <c r="T305" s="190">
        <f>S305*H305</f>
        <v>0</v>
      </c>
      <c r="U305" s="191" t="s">
        <v>18</v>
      </c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2" t="s">
        <v>545</v>
      </c>
      <c r="AT305" s="192" t="s">
        <v>1397</v>
      </c>
      <c r="AU305" s="192" t="s">
        <v>80</v>
      </c>
      <c r="AY305" s="21" t="s">
        <v>208</v>
      </c>
      <c r="BE305" s="193">
        <f>IF(N305="základní",J305,0)</f>
        <v>0</v>
      </c>
      <c r="BF305" s="193">
        <f>IF(N305="snížená",J305,0)</f>
        <v>0</v>
      </c>
      <c r="BG305" s="193">
        <f>IF(N305="zákl. přenesená",J305,0)</f>
        <v>0</v>
      </c>
      <c r="BH305" s="193">
        <f>IF(N305="sníž. přenesená",J305,0)</f>
        <v>0</v>
      </c>
      <c r="BI305" s="193">
        <f>IF(N305="nulová",J305,0)</f>
        <v>0</v>
      </c>
      <c r="BJ305" s="21" t="s">
        <v>76</v>
      </c>
      <c r="BK305" s="193">
        <f>ROUND(I305*H305,2)</f>
        <v>0</v>
      </c>
      <c r="BL305" s="21" t="s">
        <v>343</v>
      </c>
      <c r="BM305" s="192" t="s">
        <v>3457</v>
      </c>
    </row>
    <row r="306" spans="1:65" s="2" customFormat="1" ht="19.5">
      <c r="A306" s="38"/>
      <c r="B306" s="39"/>
      <c r="C306" s="40"/>
      <c r="D306" s="194" t="s">
        <v>217</v>
      </c>
      <c r="E306" s="40"/>
      <c r="F306" s="195" t="s">
        <v>3456</v>
      </c>
      <c r="G306" s="40"/>
      <c r="H306" s="40"/>
      <c r="I306" s="196"/>
      <c r="J306" s="40"/>
      <c r="K306" s="40"/>
      <c r="L306" s="43"/>
      <c r="M306" s="197"/>
      <c r="N306" s="198"/>
      <c r="O306" s="68"/>
      <c r="P306" s="68"/>
      <c r="Q306" s="68"/>
      <c r="R306" s="68"/>
      <c r="S306" s="68"/>
      <c r="T306" s="68"/>
      <c r="U306" s="69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21" t="s">
        <v>217</v>
      </c>
      <c r="AU306" s="21" t="s">
        <v>80</v>
      </c>
    </row>
    <row r="307" spans="1:65" s="2" customFormat="1" ht="24.2" customHeight="1">
      <c r="A307" s="38"/>
      <c r="B307" s="39"/>
      <c r="C307" s="249" t="s">
        <v>764</v>
      </c>
      <c r="D307" s="249" t="s">
        <v>1397</v>
      </c>
      <c r="E307" s="250" t="s">
        <v>3458</v>
      </c>
      <c r="F307" s="251" t="s">
        <v>3459</v>
      </c>
      <c r="G307" s="252" t="s">
        <v>402</v>
      </c>
      <c r="H307" s="253">
        <v>1</v>
      </c>
      <c r="I307" s="254"/>
      <c r="J307" s="253">
        <f>ROUND(I307*H307,2)</f>
        <v>0</v>
      </c>
      <c r="K307" s="251" t="s">
        <v>215</v>
      </c>
      <c r="L307" s="255"/>
      <c r="M307" s="256" t="s">
        <v>18</v>
      </c>
      <c r="N307" s="257" t="s">
        <v>42</v>
      </c>
      <c r="O307" s="68"/>
      <c r="P307" s="190">
        <f>O307*H307</f>
        <v>0</v>
      </c>
      <c r="Q307" s="190">
        <v>9.2000000000000003E-4</v>
      </c>
      <c r="R307" s="190">
        <f>Q307*H307</f>
        <v>9.2000000000000003E-4</v>
      </c>
      <c r="S307" s="190">
        <v>0</v>
      </c>
      <c r="T307" s="190">
        <f>S307*H307</f>
        <v>0</v>
      </c>
      <c r="U307" s="191" t="s">
        <v>18</v>
      </c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2" t="s">
        <v>545</v>
      </c>
      <c r="AT307" s="192" t="s">
        <v>1397</v>
      </c>
      <c r="AU307" s="192" t="s">
        <v>80</v>
      </c>
      <c r="AY307" s="21" t="s">
        <v>208</v>
      </c>
      <c r="BE307" s="193">
        <f>IF(N307="základní",J307,0)</f>
        <v>0</v>
      </c>
      <c r="BF307" s="193">
        <f>IF(N307="snížená",J307,0)</f>
        <v>0</v>
      </c>
      <c r="BG307" s="193">
        <f>IF(N307="zákl. přenesená",J307,0)</f>
        <v>0</v>
      </c>
      <c r="BH307" s="193">
        <f>IF(N307="sníž. přenesená",J307,0)</f>
        <v>0</v>
      </c>
      <c r="BI307" s="193">
        <f>IF(N307="nulová",J307,0)</f>
        <v>0</v>
      </c>
      <c r="BJ307" s="21" t="s">
        <v>76</v>
      </c>
      <c r="BK307" s="193">
        <f>ROUND(I307*H307,2)</f>
        <v>0</v>
      </c>
      <c r="BL307" s="21" t="s">
        <v>343</v>
      </c>
      <c r="BM307" s="192" t="s">
        <v>3460</v>
      </c>
    </row>
    <row r="308" spans="1:65" s="2" customFormat="1" ht="11.25">
      <c r="A308" s="38"/>
      <c r="B308" s="39"/>
      <c r="C308" s="40"/>
      <c r="D308" s="194" t="s">
        <v>217</v>
      </c>
      <c r="E308" s="40"/>
      <c r="F308" s="195" t="s">
        <v>3459</v>
      </c>
      <c r="G308" s="40"/>
      <c r="H308" s="40"/>
      <c r="I308" s="196"/>
      <c r="J308" s="40"/>
      <c r="K308" s="40"/>
      <c r="L308" s="43"/>
      <c r="M308" s="197"/>
      <c r="N308" s="198"/>
      <c r="O308" s="68"/>
      <c r="P308" s="68"/>
      <c r="Q308" s="68"/>
      <c r="R308" s="68"/>
      <c r="S308" s="68"/>
      <c r="T308" s="68"/>
      <c r="U308" s="69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21" t="s">
        <v>217</v>
      </c>
      <c r="AU308" s="21" t="s">
        <v>80</v>
      </c>
    </row>
    <row r="309" spans="1:65" s="2" customFormat="1" ht="24.2" customHeight="1">
      <c r="A309" s="38"/>
      <c r="B309" s="39"/>
      <c r="C309" s="182" t="s">
        <v>771</v>
      </c>
      <c r="D309" s="182" t="s">
        <v>212</v>
      </c>
      <c r="E309" s="183" t="s">
        <v>3461</v>
      </c>
      <c r="F309" s="184" t="s">
        <v>3462</v>
      </c>
      <c r="G309" s="185" t="s">
        <v>689</v>
      </c>
      <c r="H309" s="186">
        <v>1</v>
      </c>
      <c r="I309" s="187"/>
      <c r="J309" s="186">
        <f>ROUND(I309*H309,2)</f>
        <v>0</v>
      </c>
      <c r="K309" s="184" t="s">
        <v>215</v>
      </c>
      <c r="L309" s="43"/>
      <c r="M309" s="188" t="s">
        <v>18</v>
      </c>
      <c r="N309" s="189" t="s">
        <v>42</v>
      </c>
      <c r="O309" s="68"/>
      <c r="P309" s="190">
        <f>O309*H309</f>
        <v>0</v>
      </c>
      <c r="Q309" s="190">
        <v>2.913E-2</v>
      </c>
      <c r="R309" s="190">
        <f>Q309*H309</f>
        <v>2.913E-2</v>
      </c>
      <c r="S309" s="190">
        <v>0</v>
      </c>
      <c r="T309" s="190">
        <f>S309*H309</f>
        <v>0</v>
      </c>
      <c r="U309" s="191" t="s">
        <v>18</v>
      </c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2" t="s">
        <v>343</v>
      </c>
      <c r="AT309" s="192" t="s">
        <v>212</v>
      </c>
      <c r="AU309" s="192" t="s">
        <v>80</v>
      </c>
      <c r="AY309" s="21" t="s">
        <v>208</v>
      </c>
      <c r="BE309" s="193">
        <f>IF(N309="základní",J309,0)</f>
        <v>0</v>
      </c>
      <c r="BF309" s="193">
        <f>IF(N309="snížená",J309,0)</f>
        <v>0</v>
      </c>
      <c r="BG309" s="193">
        <f>IF(N309="zákl. přenesená",J309,0)</f>
        <v>0</v>
      </c>
      <c r="BH309" s="193">
        <f>IF(N309="sníž. přenesená",J309,0)</f>
        <v>0</v>
      </c>
      <c r="BI309" s="193">
        <f>IF(N309="nulová",J309,0)</f>
        <v>0</v>
      </c>
      <c r="BJ309" s="21" t="s">
        <v>76</v>
      </c>
      <c r="BK309" s="193">
        <f>ROUND(I309*H309,2)</f>
        <v>0</v>
      </c>
      <c r="BL309" s="21" t="s">
        <v>343</v>
      </c>
      <c r="BM309" s="192" t="s">
        <v>3463</v>
      </c>
    </row>
    <row r="310" spans="1:65" s="2" customFormat="1" ht="19.5">
      <c r="A310" s="38"/>
      <c r="B310" s="39"/>
      <c r="C310" s="40"/>
      <c r="D310" s="194" t="s">
        <v>217</v>
      </c>
      <c r="E310" s="40"/>
      <c r="F310" s="195" t="s">
        <v>3464</v>
      </c>
      <c r="G310" s="40"/>
      <c r="H310" s="40"/>
      <c r="I310" s="196"/>
      <c r="J310" s="40"/>
      <c r="K310" s="40"/>
      <c r="L310" s="43"/>
      <c r="M310" s="197"/>
      <c r="N310" s="198"/>
      <c r="O310" s="68"/>
      <c r="P310" s="68"/>
      <c r="Q310" s="68"/>
      <c r="R310" s="68"/>
      <c r="S310" s="68"/>
      <c r="T310" s="68"/>
      <c r="U310" s="69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21" t="s">
        <v>217</v>
      </c>
      <c r="AU310" s="21" t="s">
        <v>80</v>
      </c>
    </row>
    <row r="311" spans="1:65" s="2" customFormat="1" ht="11.25">
      <c r="A311" s="38"/>
      <c r="B311" s="39"/>
      <c r="C311" s="40"/>
      <c r="D311" s="199" t="s">
        <v>219</v>
      </c>
      <c r="E311" s="40"/>
      <c r="F311" s="200" t="s">
        <v>3465</v>
      </c>
      <c r="G311" s="40"/>
      <c r="H311" s="40"/>
      <c r="I311" s="196"/>
      <c r="J311" s="40"/>
      <c r="K311" s="40"/>
      <c r="L311" s="43"/>
      <c r="M311" s="197"/>
      <c r="N311" s="198"/>
      <c r="O311" s="68"/>
      <c r="P311" s="68"/>
      <c r="Q311" s="68"/>
      <c r="R311" s="68"/>
      <c r="S311" s="68"/>
      <c r="T311" s="68"/>
      <c r="U311" s="69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21" t="s">
        <v>219</v>
      </c>
      <c r="AU311" s="21" t="s">
        <v>80</v>
      </c>
    </row>
    <row r="312" spans="1:65" s="2" customFormat="1" ht="16.5" customHeight="1">
      <c r="A312" s="38"/>
      <c r="B312" s="39"/>
      <c r="C312" s="182" t="s">
        <v>782</v>
      </c>
      <c r="D312" s="182" t="s">
        <v>212</v>
      </c>
      <c r="E312" s="183" t="s">
        <v>3466</v>
      </c>
      <c r="F312" s="184" t="s">
        <v>3467</v>
      </c>
      <c r="G312" s="185" t="s">
        <v>402</v>
      </c>
      <c r="H312" s="186">
        <v>1</v>
      </c>
      <c r="I312" s="187"/>
      <c r="J312" s="186">
        <f>ROUND(I312*H312,2)</f>
        <v>0</v>
      </c>
      <c r="K312" s="184" t="s">
        <v>215</v>
      </c>
      <c r="L312" s="43"/>
      <c r="M312" s="188" t="s">
        <v>18</v>
      </c>
      <c r="N312" s="189" t="s">
        <v>42</v>
      </c>
      <c r="O312" s="68"/>
      <c r="P312" s="190">
        <f>O312*H312</f>
        <v>0</v>
      </c>
      <c r="Q312" s="190">
        <v>4.8999999999999998E-4</v>
      </c>
      <c r="R312" s="190">
        <f>Q312*H312</f>
        <v>4.8999999999999998E-4</v>
      </c>
      <c r="S312" s="190">
        <v>0</v>
      </c>
      <c r="T312" s="190">
        <f>S312*H312</f>
        <v>0</v>
      </c>
      <c r="U312" s="191" t="s">
        <v>18</v>
      </c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2" t="s">
        <v>343</v>
      </c>
      <c r="AT312" s="192" t="s">
        <v>212</v>
      </c>
      <c r="AU312" s="192" t="s">
        <v>80</v>
      </c>
      <c r="AY312" s="21" t="s">
        <v>208</v>
      </c>
      <c r="BE312" s="193">
        <f>IF(N312="základní",J312,0)</f>
        <v>0</v>
      </c>
      <c r="BF312" s="193">
        <f>IF(N312="snížená",J312,0)</f>
        <v>0</v>
      </c>
      <c r="BG312" s="193">
        <f>IF(N312="zákl. přenesená",J312,0)</f>
        <v>0</v>
      </c>
      <c r="BH312" s="193">
        <f>IF(N312="sníž. přenesená",J312,0)</f>
        <v>0</v>
      </c>
      <c r="BI312" s="193">
        <f>IF(N312="nulová",J312,0)</f>
        <v>0</v>
      </c>
      <c r="BJ312" s="21" t="s">
        <v>76</v>
      </c>
      <c r="BK312" s="193">
        <f>ROUND(I312*H312,2)</f>
        <v>0</v>
      </c>
      <c r="BL312" s="21" t="s">
        <v>343</v>
      </c>
      <c r="BM312" s="192" t="s">
        <v>3468</v>
      </c>
    </row>
    <row r="313" spans="1:65" s="2" customFormat="1" ht="19.5">
      <c r="A313" s="38"/>
      <c r="B313" s="39"/>
      <c r="C313" s="40"/>
      <c r="D313" s="194" t="s">
        <v>217</v>
      </c>
      <c r="E313" s="40"/>
      <c r="F313" s="195" t="s">
        <v>3469</v>
      </c>
      <c r="G313" s="40"/>
      <c r="H313" s="40"/>
      <c r="I313" s="196"/>
      <c r="J313" s="40"/>
      <c r="K313" s="40"/>
      <c r="L313" s="43"/>
      <c r="M313" s="197"/>
      <c r="N313" s="198"/>
      <c r="O313" s="68"/>
      <c r="P313" s="68"/>
      <c r="Q313" s="68"/>
      <c r="R313" s="68"/>
      <c r="S313" s="68"/>
      <c r="T313" s="68"/>
      <c r="U313" s="69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21" t="s">
        <v>217</v>
      </c>
      <c r="AU313" s="21" t="s">
        <v>80</v>
      </c>
    </row>
    <row r="314" spans="1:65" s="2" customFormat="1" ht="11.25">
      <c r="A314" s="38"/>
      <c r="B314" s="39"/>
      <c r="C314" s="40"/>
      <c r="D314" s="199" t="s">
        <v>219</v>
      </c>
      <c r="E314" s="40"/>
      <c r="F314" s="200" t="s">
        <v>3470</v>
      </c>
      <c r="G314" s="40"/>
      <c r="H314" s="40"/>
      <c r="I314" s="196"/>
      <c r="J314" s="40"/>
      <c r="K314" s="40"/>
      <c r="L314" s="43"/>
      <c r="M314" s="197"/>
      <c r="N314" s="198"/>
      <c r="O314" s="68"/>
      <c r="P314" s="68"/>
      <c r="Q314" s="68"/>
      <c r="R314" s="68"/>
      <c r="S314" s="68"/>
      <c r="T314" s="68"/>
      <c r="U314" s="69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T314" s="21" t="s">
        <v>219</v>
      </c>
      <c r="AU314" s="21" t="s">
        <v>80</v>
      </c>
    </row>
    <row r="315" spans="1:65" s="2" customFormat="1" ht="24.2" customHeight="1">
      <c r="A315" s="38"/>
      <c r="B315" s="39"/>
      <c r="C315" s="249" t="s">
        <v>210</v>
      </c>
      <c r="D315" s="249" t="s">
        <v>1397</v>
      </c>
      <c r="E315" s="250" t="s">
        <v>3471</v>
      </c>
      <c r="F315" s="251" t="s">
        <v>3472</v>
      </c>
      <c r="G315" s="252" t="s">
        <v>331</v>
      </c>
      <c r="H315" s="253">
        <v>22.2</v>
      </c>
      <c r="I315" s="254"/>
      <c r="J315" s="253">
        <f>ROUND(I315*H315,2)</f>
        <v>0</v>
      </c>
      <c r="K315" s="251" t="s">
        <v>215</v>
      </c>
      <c r="L315" s="255"/>
      <c r="M315" s="256" t="s">
        <v>18</v>
      </c>
      <c r="N315" s="257" t="s">
        <v>42</v>
      </c>
      <c r="O315" s="68"/>
      <c r="P315" s="190">
        <f>O315*H315</f>
        <v>0</v>
      </c>
      <c r="Q315" s="190">
        <v>1.8000000000000001E-4</v>
      </c>
      <c r="R315" s="190">
        <f>Q315*H315</f>
        <v>3.9960000000000004E-3</v>
      </c>
      <c r="S315" s="190">
        <v>0</v>
      </c>
      <c r="T315" s="190">
        <f>S315*H315</f>
        <v>0</v>
      </c>
      <c r="U315" s="191" t="s">
        <v>18</v>
      </c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92" t="s">
        <v>545</v>
      </c>
      <c r="AT315" s="192" t="s">
        <v>1397</v>
      </c>
      <c r="AU315" s="192" t="s">
        <v>80</v>
      </c>
      <c r="AY315" s="21" t="s">
        <v>208</v>
      </c>
      <c r="BE315" s="193">
        <f>IF(N315="základní",J315,0)</f>
        <v>0</v>
      </c>
      <c r="BF315" s="193">
        <f>IF(N315="snížená",J315,0)</f>
        <v>0</v>
      </c>
      <c r="BG315" s="193">
        <f>IF(N315="zákl. přenesená",J315,0)</f>
        <v>0</v>
      </c>
      <c r="BH315" s="193">
        <f>IF(N315="sníž. přenesená",J315,0)</f>
        <v>0</v>
      </c>
      <c r="BI315" s="193">
        <f>IF(N315="nulová",J315,0)</f>
        <v>0</v>
      </c>
      <c r="BJ315" s="21" t="s">
        <v>76</v>
      </c>
      <c r="BK315" s="193">
        <f>ROUND(I315*H315,2)</f>
        <v>0</v>
      </c>
      <c r="BL315" s="21" t="s">
        <v>343</v>
      </c>
      <c r="BM315" s="192" t="s">
        <v>3473</v>
      </c>
    </row>
    <row r="316" spans="1:65" s="2" customFormat="1" ht="11.25">
      <c r="A316" s="38"/>
      <c r="B316" s="39"/>
      <c r="C316" s="40"/>
      <c r="D316" s="194" t="s">
        <v>217</v>
      </c>
      <c r="E316" s="40"/>
      <c r="F316" s="195" t="s">
        <v>3472</v>
      </c>
      <c r="G316" s="40"/>
      <c r="H316" s="40"/>
      <c r="I316" s="196"/>
      <c r="J316" s="40"/>
      <c r="K316" s="40"/>
      <c r="L316" s="43"/>
      <c r="M316" s="197"/>
      <c r="N316" s="198"/>
      <c r="O316" s="68"/>
      <c r="P316" s="68"/>
      <c r="Q316" s="68"/>
      <c r="R316" s="68"/>
      <c r="S316" s="68"/>
      <c r="T316" s="68"/>
      <c r="U316" s="69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21" t="s">
        <v>217</v>
      </c>
      <c r="AU316" s="21" t="s">
        <v>80</v>
      </c>
    </row>
    <row r="317" spans="1:65" s="14" customFormat="1" ht="11.25">
      <c r="B317" s="211"/>
      <c r="C317" s="212"/>
      <c r="D317" s="194" t="s">
        <v>221</v>
      </c>
      <c r="E317" s="213" t="s">
        <v>18</v>
      </c>
      <c r="F317" s="214" t="s">
        <v>3474</v>
      </c>
      <c r="G317" s="212"/>
      <c r="H317" s="215">
        <v>22.2</v>
      </c>
      <c r="I317" s="216"/>
      <c r="J317" s="212"/>
      <c r="K317" s="212"/>
      <c r="L317" s="217"/>
      <c r="M317" s="218"/>
      <c r="N317" s="219"/>
      <c r="O317" s="219"/>
      <c r="P317" s="219"/>
      <c r="Q317" s="219"/>
      <c r="R317" s="219"/>
      <c r="S317" s="219"/>
      <c r="T317" s="219"/>
      <c r="U317" s="220"/>
      <c r="AT317" s="221" t="s">
        <v>221</v>
      </c>
      <c r="AU317" s="221" t="s">
        <v>80</v>
      </c>
      <c r="AV317" s="14" t="s">
        <v>80</v>
      </c>
      <c r="AW317" s="14" t="s">
        <v>33</v>
      </c>
      <c r="AX317" s="14" t="s">
        <v>76</v>
      </c>
      <c r="AY317" s="221" t="s">
        <v>208</v>
      </c>
    </row>
    <row r="318" spans="1:65" s="2" customFormat="1" ht="21.75" customHeight="1">
      <c r="A318" s="38"/>
      <c r="B318" s="39"/>
      <c r="C318" s="182" t="s">
        <v>798</v>
      </c>
      <c r="D318" s="182" t="s">
        <v>212</v>
      </c>
      <c r="E318" s="183" t="s">
        <v>3475</v>
      </c>
      <c r="F318" s="184" t="s">
        <v>3476</v>
      </c>
      <c r="G318" s="185" t="s">
        <v>331</v>
      </c>
      <c r="H318" s="186">
        <v>3</v>
      </c>
      <c r="I318" s="187"/>
      <c r="J318" s="186">
        <f>ROUND(I318*H318,2)</f>
        <v>0</v>
      </c>
      <c r="K318" s="184" t="s">
        <v>215</v>
      </c>
      <c r="L318" s="43"/>
      <c r="M318" s="188" t="s">
        <v>18</v>
      </c>
      <c r="N318" s="189" t="s">
        <v>42</v>
      </c>
      <c r="O318" s="68"/>
      <c r="P318" s="190">
        <f>O318*H318</f>
        <v>0</v>
      </c>
      <c r="Q318" s="190">
        <v>1.0000000000000001E-5</v>
      </c>
      <c r="R318" s="190">
        <f>Q318*H318</f>
        <v>3.0000000000000004E-5</v>
      </c>
      <c r="S318" s="190">
        <v>0</v>
      </c>
      <c r="T318" s="190">
        <f>S318*H318</f>
        <v>0</v>
      </c>
      <c r="U318" s="191" t="s">
        <v>18</v>
      </c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2" t="s">
        <v>343</v>
      </c>
      <c r="AT318" s="192" t="s">
        <v>212</v>
      </c>
      <c r="AU318" s="192" t="s">
        <v>80</v>
      </c>
      <c r="AY318" s="21" t="s">
        <v>208</v>
      </c>
      <c r="BE318" s="193">
        <f>IF(N318="základní",J318,0)</f>
        <v>0</v>
      </c>
      <c r="BF318" s="193">
        <f>IF(N318="snížená",J318,0)</f>
        <v>0</v>
      </c>
      <c r="BG318" s="193">
        <f>IF(N318="zákl. přenesená",J318,0)</f>
        <v>0</v>
      </c>
      <c r="BH318" s="193">
        <f>IF(N318="sníž. přenesená",J318,0)</f>
        <v>0</v>
      </c>
      <c r="BI318" s="193">
        <f>IF(N318="nulová",J318,0)</f>
        <v>0</v>
      </c>
      <c r="BJ318" s="21" t="s">
        <v>76</v>
      </c>
      <c r="BK318" s="193">
        <f>ROUND(I318*H318,2)</f>
        <v>0</v>
      </c>
      <c r="BL318" s="21" t="s">
        <v>343</v>
      </c>
      <c r="BM318" s="192" t="s">
        <v>3477</v>
      </c>
    </row>
    <row r="319" spans="1:65" s="2" customFormat="1" ht="19.5">
      <c r="A319" s="38"/>
      <c r="B319" s="39"/>
      <c r="C319" s="40"/>
      <c r="D319" s="194" t="s">
        <v>217</v>
      </c>
      <c r="E319" s="40"/>
      <c r="F319" s="195" t="s">
        <v>3478</v>
      </c>
      <c r="G319" s="40"/>
      <c r="H319" s="40"/>
      <c r="I319" s="196"/>
      <c r="J319" s="40"/>
      <c r="K319" s="40"/>
      <c r="L319" s="43"/>
      <c r="M319" s="197"/>
      <c r="N319" s="198"/>
      <c r="O319" s="68"/>
      <c r="P319" s="68"/>
      <c r="Q319" s="68"/>
      <c r="R319" s="68"/>
      <c r="S319" s="68"/>
      <c r="T319" s="68"/>
      <c r="U319" s="69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21" t="s">
        <v>217</v>
      </c>
      <c r="AU319" s="21" t="s">
        <v>80</v>
      </c>
    </row>
    <row r="320" spans="1:65" s="2" customFormat="1" ht="11.25">
      <c r="A320" s="38"/>
      <c r="B320" s="39"/>
      <c r="C320" s="40"/>
      <c r="D320" s="199" t="s">
        <v>219</v>
      </c>
      <c r="E320" s="40"/>
      <c r="F320" s="200" t="s">
        <v>3479</v>
      </c>
      <c r="G320" s="40"/>
      <c r="H320" s="40"/>
      <c r="I320" s="196"/>
      <c r="J320" s="40"/>
      <c r="K320" s="40"/>
      <c r="L320" s="43"/>
      <c r="M320" s="197"/>
      <c r="N320" s="198"/>
      <c r="O320" s="68"/>
      <c r="P320" s="68"/>
      <c r="Q320" s="68"/>
      <c r="R320" s="68"/>
      <c r="S320" s="68"/>
      <c r="T320" s="68"/>
      <c r="U320" s="69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21" t="s">
        <v>219</v>
      </c>
      <c r="AU320" s="21" t="s">
        <v>80</v>
      </c>
    </row>
    <row r="321" spans="1:65" s="14" customFormat="1" ht="11.25">
      <c r="B321" s="211"/>
      <c r="C321" s="212"/>
      <c r="D321" s="194" t="s">
        <v>221</v>
      </c>
      <c r="E321" s="213" t="s">
        <v>18</v>
      </c>
      <c r="F321" s="214" t="s">
        <v>80</v>
      </c>
      <c r="G321" s="212"/>
      <c r="H321" s="215">
        <v>2</v>
      </c>
      <c r="I321" s="216"/>
      <c r="J321" s="212"/>
      <c r="K321" s="212"/>
      <c r="L321" s="217"/>
      <c r="M321" s="218"/>
      <c r="N321" s="219"/>
      <c r="O321" s="219"/>
      <c r="P321" s="219"/>
      <c r="Q321" s="219"/>
      <c r="R321" s="219"/>
      <c r="S321" s="219"/>
      <c r="T321" s="219"/>
      <c r="U321" s="220"/>
      <c r="AT321" s="221" t="s">
        <v>221</v>
      </c>
      <c r="AU321" s="221" t="s">
        <v>80</v>
      </c>
      <c r="AV321" s="14" t="s">
        <v>80</v>
      </c>
      <c r="AW321" s="14" t="s">
        <v>33</v>
      </c>
      <c r="AX321" s="14" t="s">
        <v>71</v>
      </c>
      <c r="AY321" s="221" t="s">
        <v>208</v>
      </c>
    </row>
    <row r="322" spans="1:65" s="14" customFormat="1" ht="11.25">
      <c r="B322" s="211"/>
      <c r="C322" s="212"/>
      <c r="D322" s="194" t="s">
        <v>221</v>
      </c>
      <c r="E322" s="213" t="s">
        <v>18</v>
      </c>
      <c r="F322" s="214" t="s">
        <v>76</v>
      </c>
      <c r="G322" s="212"/>
      <c r="H322" s="215">
        <v>1</v>
      </c>
      <c r="I322" s="216"/>
      <c r="J322" s="212"/>
      <c r="K322" s="212"/>
      <c r="L322" s="217"/>
      <c r="M322" s="218"/>
      <c r="N322" s="219"/>
      <c r="O322" s="219"/>
      <c r="P322" s="219"/>
      <c r="Q322" s="219"/>
      <c r="R322" s="219"/>
      <c r="S322" s="219"/>
      <c r="T322" s="219"/>
      <c r="U322" s="220"/>
      <c r="AT322" s="221" t="s">
        <v>221</v>
      </c>
      <c r="AU322" s="221" t="s">
        <v>80</v>
      </c>
      <c r="AV322" s="14" t="s">
        <v>80</v>
      </c>
      <c r="AW322" s="14" t="s">
        <v>33</v>
      </c>
      <c r="AX322" s="14" t="s">
        <v>71</v>
      </c>
      <c r="AY322" s="221" t="s">
        <v>208</v>
      </c>
    </row>
    <row r="323" spans="1:65" s="16" customFormat="1" ht="11.25">
      <c r="B323" s="233"/>
      <c r="C323" s="234"/>
      <c r="D323" s="194" t="s">
        <v>221</v>
      </c>
      <c r="E323" s="235" t="s">
        <v>18</v>
      </c>
      <c r="F323" s="236" t="s">
        <v>247</v>
      </c>
      <c r="G323" s="234"/>
      <c r="H323" s="237">
        <v>3</v>
      </c>
      <c r="I323" s="238"/>
      <c r="J323" s="234"/>
      <c r="K323" s="234"/>
      <c r="L323" s="239"/>
      <c r="M323" s="240"/>
      <c r="N323" s="241"/>
      <c r="O323" s="241"/>
      <c r="P323" s="241"/>
      <c r="Q323" s="241"/>
      <c r="R323" s="241"/>
      <c r="S323" s="241"/>
      <c r="T323" s="241"/>
      <c r="U323" s="242"/>
      <c r="AT323" s="243" t="s">
        <v>221</v>
      </c>
      <c r="AU323" s="243" t="s">
        <v>80</v>
      </c>
      <c r="AV323" s="16" t="s">
        <v>89</v>
      </c>
      <c r="AW323" s="16" t="s">
        <v>33</v>
      </c>
      <c r="AX323" s="16" t="s">
        <v>76</v>
      </c>
      <c r="AY323" s="243" t="s">
        <v>208</v>
      </c>
    </row>
    <row r="324" spans="1:65" s="2" customFormat="1" ht="24.2" customHeight="1">
      <c r="A324" s="38"/>
      <c r="B324" s="39"/>
      <c r="C324" s="182" t="s">
        <v>806</v>
      </c>
      <c r="D324" s="182" t="s">
        <v>212</v>
      </c>
      <c r="E324" s="183" t="s">
        <v>3480</v>
      </c>
      <c r="F324" s="184" t="s">
        <v>3481</v>
      </c>
      <c r="G324" s="185" t="s">
        <v>331</v>
      </c>
      <c r="H324" s="186">
        <v>407</v>
      </c>
      <c r="I324" s="187"/>
      <c r="J324" s="186">
        <f>ROUND(I324*H324,2)</f>
        <v>0</v>
      </c>
      <c r="K324" s="184" t="s">
        <v>215</v>
      </c>
      <c r="L324" s="43"/>
      <c r="M324" s="188" t="s">
        <v>18</v>
      </c>
      <c r="N324" s="189" t="s">
        <v>42</v>
      </c>
      <c r="O324" s="68"/>
      <c r="P324" s="190">
        <f>O324*H324</f>
        <v>0</v>
      </c>
      <c r="Q324" s="190">
        <v>2.0000000000000002E-5</v>
      </c>
      <c r="R324" s="190">
        <f>Q324*H324</f>
        <v>8.1400000000000014E-3</v>
      </c>
      <c r="S324" s="190">
        <v>0</v>
      </c>
      <c r="T324" s="190">
        <f>S324*H324</f>
        <v>0</v>
      </c>
      <c r="U324" s="191" t="s">
        <v>18</v>
      </c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92" t="s">
        <v>343</v>
      </c>
      <c r="AT324" s="192" t="s">
        <v>212</v>
      </c>
      <c r="AU324" s="192" t="s">
        <v>80</v>
      </c>
      <c r="AY324" s="21" t="s">
        <v>208</v>
      </c>
      <c r="BE324" s="193">
        <f>IF(N324="základní",J324,0)</f>
        <v>0</v>
      </c>
      <c r="BF324" s="193">
        <f>IF(N324="snížená",J324,0)</f>
        <v>0</v>
      </c>
      <c r="BG324" s="193">
        <f>IF(N324="zákl. přenesená",J324,0)</f>
        <v>0</v>
      </c>
      <c r="BH324" s="193">
        <f>IF(N324="sníž. přenesená",J324,0)</f>
        <v>0</v>
      </c>
      <c r="BI324" s="193">
        <f>IF(N324="nulová",J324,0)</f>
        <v>0</v>
      </c>
      <c r="BJ324" s="21" t="s">
        <v>76</v>
      </c>
      <c r="BK324" s="193">
        <f>ROUND(I324*H324,2)</f>
        <v>0</v>
      </c>
      <c r="BL324" s="21" t="s">
        <v>343</v>
      </c>
      <c r="BM324" s="192" t="s">
        <v>3482</v>
      </c>
    </row>
    <row r="325" spans="1:65" s="2" customFormat="1" ht="19.5">
      <c r="A325" s="38"/>
      <c r="B325" s="39"/>
      <c r="C325" s="40"/>
      <c r="D325" s="194" t="s">
        <v>217</v>
      </c>
      <c r="E325" s="40"/>
      <c r="F325" s="195" t="s">
        <v>3483</v>
      </c>
      <c r="G325" s="40"/>
      <c r="H325" s="40"/>
      <c r="I325" s="196"/>
      <c r="J325" s="40"/>
      <c r="K325" s="40"/>
      <c r="L325" s="43"/>
      <c r="M325" s="197"/>
      <c r="N325" s="198"/>
      <c r="O325" s="68"/>
      <c r="P325" s="68"/>
      <c r="Q325" s="68"/>
      <c r="R325" s="68"/>
      <c r="S325" s="68"/>
      <c r="T325" s="68"/>
      <c r="U325" s="69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21" t="s">
        <v>217</v>
      </c>
      <c r="AU325" s="21" t="s">
        <v>80</v>
      </c>
    </row>
    <row r="326" spans="1:65" s="2" customFormat="1" ht="11.25">
      <c r="A326" s="38"/>
      <c r="B326" s="39"/>
      <c r="C326" s="40"/>
      <c r="D326" s="199" t="s">
        <v>219</v>
      </c>
      <c r="E326" s="40"/>
      <c r="F326" s="200" t="s">
        <v>3484</v>
      </c>
      <c r="G326" s="40"/>
      <c r="H326" s="40"/>
      <c r="I326" s="196"/>
      <c r="J326" s="40"/>
      <c r="K326" s="40"/>
      <c r="L326" s="43"/>
      <c r="M326" s="197"/>
      <c r="N326" s="198"/>
      <c r="O326" s="68"/>
      <c r="P326" s="68"/>
      <c r="Q326" s="68"/>
      <c r="R326" s="68"/>
      <c r="S326" s="68"/>
      <c r="T326" s="68"/>
      <c r="U326" s="69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21" t="s">
        <v>219</v>
      </c>
      <c r="AU326" s="21" t="s">
        <v>80</v>
      </c>
    </row>
    <row r="327" spans="1:65" s="14" customFormat="1" ht="11.25">
      <c r="B327" s="211"/>
      <c r="C327" s="212"/>
      <c r="D327" s="194" t="s">
        <v>221</v>
      </c>
      <c r="E327" s="213" t="s">
        <v>18</v>
      </c>
      <c r="F327" s="214" t="s">
        <v>3485</v>
      </c>
      <c r="G327" s="212"/>
      <c r="H327" s="215">
        <v>298.10000000000002</v>
      </c>
      <c r="I327" s="216"/>
      <c r="J327" s="212"/>
      <c r="K327" s="212"/>
      <c r="L327" s="217"/>
      <c r="M327" s="218"/>
      <c r="N327" s="219"/>
      <c r="O327" s="219"/>
      <c r="P327" s="219"/>
      <c r="Q327" s="219"/>
      <c r="R327" s="219"/>
      <c r="S327" s="219"/>
      <c r="T327" s="219"/>
      <c r="U327" s="220"/>
      <c r="AT327" s="221" t="s">
        <v>221</v>
      </c>
      <c r="AU327" s="221" t="s">
        <v>80</v>
      </c>
      <c r="AV327" s="14" t="s">
        <v>80</v>
      </c>
      <c r="AW327" s="14" t="s">
        <v>33</v>
      </c>
      <c r="AX327" s="14" t="s">
        <v>71</v>
      </c>
      <c r="AY327" s="221" t="s">
        <v>208</v>
      </c>
    </row>
    <row r="328" spans="1:65" s="14" customFormat="1" ht="11.25">
      <c r="B328" s="211"/>
      <c r="C328" s="212"/>
      <c r="D328" s="194" t="s">
        <v>221</v>
      </c>
      <c r="E328" s="213" t="s">
        <v>18</v>
      </c>
      <c r="F328" s="214" t="s">
        <v>3486</v>
      </c>
      <c r="G328" s="212"/>
      <c r="H328" s="215">
        <v>94.6</v>
      </c>
      <c r="I328" s="216"/>
      <c r="J328" s="212"/>
      <c r="K328" s="212"/>
      <c r="L328" s="217"/>
      <c r="M328" s="218"/>
      <c r="N328" s="219"/>
      <c r="O328" s="219"/>
      <c r="P328" s="219"/>
      <c r="Q328" s="219"/>
      <c r="R328" s="219"/>
      <c r="S328" s="219"/>
      <c r="T328" s="219"/>
      <c r="U328" s="220"/>
      <c r="AT328" s="221" t="s">
        <v>221</v>
      </c>
      <c r="AU328" s="221" t="s">
        <v>80</v>
      </c>
      <c r="AV328" s="14" t="s">
        <v>80</v>
      </c>
      <c r="AW328" s="14" t="s">
        <v>33</v>
      </c>
      <c r="AX328" s="14" t="s">
        <v>71</v>
      </c>
      <c r="AY328" s="221" t="s">
        <v>208</v>
      </c>
    </row>
    <row r="329" spans="1:65" s="14" customFormat="1" ht="11.25">
      <c r="B329" s="211"/>
      <c r="C329" s="212"/>
      <c r="D329" s="194" t="s">
        <v>221</v>
      </c>
      <c r="E329" s="213" t="s">
        <v>18</v>
      </c>
      <c r="F329" s="214" t="s">
        <v>3487</v>
      </c>
      <c r="G329" s="212"/>
      <c r="H329" s="215">
        <v>14.3</v>
      </c>
      <c r="I329" s="216"/>
      <c r="J329" s="212"/>
      <c r="K329" s="212"/>
      <c r="L329" s="217"/>
      <c r="M329" s="218"/>
      <c r="N329" s="219"/>
      <c r="O329" s="219"/>
      <c r="P329" s="219"/>
      <c r="Q329" s="219"/>
      <c r="R329" s="219"/>
      <c r="S329" s="219"/>
      <c r="T329" s="219"/>
      <c r="U329" s="220"/>
      <c r="AT329" s="221" t="s">
        <v>221</v>
      </c>
      <c r="AU329" s="221" t="s">
        <v>80</v>
      </c>
      <c r="AV329" s="14" t="s">
        <v>80</v>
      </c>
      <c r="AW329" s="14" t="s">
        <v>33</v>
      </c>
      <c r="AX329" s="14" t="s">
        <v>71</v>
      </c>
      <c r="AY329" s="221" t="s">
        <v>208</v>
      </c>
    </row>
    <row r="330" spans="1:65" s="16" customFormat="1" ht="11.25">
      <c r="B330" s="233"/>
      <c r="C330" s="234"/>
      <c r="D330" s="194" t="s">
        <v>221</v>
      </c>
      <c r="E330" s="235" t="s">
        <v>18</v>
      </c>
      <c r="F330" s="236" t="s">
        <v>247</v>
      </c>
      <c r="G330" s="234"/>
      <c r="H330" s="237">
        <v>407</v>
      </c>
      <c r="I330" s="238"/>
      <c r="J330" s="234"/>
      <c r="K330" s="234"/>
      <c r="L330" s="239"/>
      <c r="M330" s="240"/>
      <c r="N330" s="241"/>
      <c r="O330" s="241"/>
      <c r="P330" s="241"/>
      <c r="Q330" s="241"/>
      <c r="R330" s="241"/>
      <c r="S330" s="241"/>
      <c r="T330" s="241"/>
      <c r="U330" s="242"/>
      <c r="AT330" s="243" t="s">
        <v>221</v>
      </c>
      <c r="AU330" s="243" t="s">
        <v>80</v>
      </c>
      <c r="AV330" s="16" t="s">
        <v>89</v>
      </c>
      <c r="AW330" s="16" t="s">
        <v>33</v>
      </c>
      <c r="AX330" s="16" t="s">
        <v>76</v>
      </c>
      <c r="AY330" s="243" t="s">
        <v>208</v>
      </c>
    </row>
    <row r="331" spans="1:65" s="2" customFormat="1" ht="24.2" customHeight="1">
      <c r="A331" s="38"/>
      <c r="B331" s="39"/>
      <c r="C331" s="182" t="s">
        <v>814</v>
      </c>
      <c r="D331" s="182" t="s">
        <v>212</v>
      </c>
      <c r="E331" s="183" t="s">
        <v>3488</v>
      </c>
      <c r="F331" s="184" t="s">
        <v>3489</v>
      </c>
      <c r="G331" s="185" t="s">
        <v>752</v>
      </c>
      <c r="H331" s="187"/>
      <c r="I331" s="187"/>
      <c r="J331" s="186">
        <f>ROUND(I331*H331,2)</f>
        <v>0</v>
      </c>
      <c r="K331" s="184" t="s">
        <v>215</v>
      </c>
      <c r="L331" s="43"/>
      <c r="M331" s="188" t="s">
        <v>18</v>
      </c>
      <c r="N331" s="189" t="s">
        <v>42</v>
      </c>
      <c r="O331" s="68"/>
      <c r="P331" s="190">
        <f>O331*H331</f>
        <v>0</v>
      </c>
      <c r="Q331" s="190">
        <v>0</v>
      </c>
      <c r="R331" s="190">
        <f>Q331*H331</f>
        <v>0</v>
      </c>
      <c r="S331" s="190">
        <v>0</v>
      </c>
      <c r="T331" s="190">
        <f>S331*H331</f>
        <v>0</v>
      </c>
      <c r="U331" s="191" t="s">
        <v>18</v>
      </c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192" t="s">
        <v>343</v>
      </c>
      <c r="AT331" s="192" t="s">
        <v>212</v>
      </c>
      <c r="AU331" s="192" t="s">
        <v>80</v>
      </c>
      <c r="AY331" s="21" t="s">
        <v>208</v>
      </c>
      <c r="BE331" s="193">
        <f>IF(N331="základní",J331,0)</f>
        <v>0</v>
      </c>
      <c r="BF331" s="193">
        <f>IF(N331="snížená",J331,0)</f>
        <v>0</v>
      </c>
      <c r="BG331" s="193">
        <f>IF(N331="zákl. přenesená",J331,0)</f>
        <v>0</v>
      </c>
      <c r="BH331" s="193">
        <f>IF(N331="sníž. přenesená",J331,0)</f>
        <v>0</v>
      </c>
      <c r="BI331" s="193">
        <f>IF(N331="nulová",J331,0)</f>
        <v>0</v>
      </c>
      <c r="BJ331" s="21" t="s">
        <v>76</v>
      </c>
      <c r="BK331" s="193">
        <f>ROUND(I331*H331,2)</f>
        <v>0</v>
      </c>
      <c r="BL331" s="21" t="s">
        <v>343</v>
      </c>
      <c r="BM331" s="192" t="s">
        <v>3490</v>
      </c>
    </row>
    <row r="332" spans="1:65" s="2" customFormat="1" ht="29.25">
      <c r="A332" s="38"/>
      <c r="B332" s="39"/>
      <c r="C332" s="40"/>
      <c r="D332" s="194" t="s">
        <v>217</v>
      </c>
      <c r="E332" s="40"/>
      <c r="F332" s="195" t="s">
        <v>3491</v>
      </c>
      <c r="G332" s="40"/>
      <c r="H332" s="40"/>
      <c r="I332" s="196"/>
      <c r="J332" s="40"/>
      <c r="K332" s="40"/>
      <c r="L332" s="43"/>
      <c r="M332" s="197"/>
      <c r="N332" s="198"/>
      <c r="O332" s="68"/>
      <c r="P332" s="68"/>
      <c r="Q332" s="68"/>
      <c r="R332" s="68"/>
      <c r="S332" s="68"/>
      <c r="T332" s="68"/>
      <c r="U332" s="69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21" t="s">
        <v>217</v>
      </c>
      <c r="AU332" s="21" t="s">
        <v>80</v>
      </c>
    </row>
    <row r="333" spans="1:65" s="2" customFormat="1" ht="11.25">
      <c r="A333" s="38"/>
      <c r="B333" s="39"/>
      <c r="C333" s="40"/>
      <c r="D333" s="199" t="s">
        <v>219</v>
      </c>
      <c r="E333" s="40"/>
      <c r="F333" s="200" t="s">
        <v>3492</v>
      </c>
      <c r="G333" s="40"/>
      <c r="H333" s="40"/>
      <c r="I333" s="196"/>
      <c r="J333" s="40"/>
      <c r="K333" s="40"/>
      <c r="L333" s="43"/>
      <c r="M333" s="197"/>
      <c r="N333" s="198"/>
      <c r="O333" s="68"/>
      <c r="P333" s="68"/>
      <c r="Q333" s="68"/>
      <c r="R333" s="68"/>
      <c r="S333" s="68"/>
      <c r="T333" s="68"/>
      <c r="U333" s="69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21" t="s">
        <v>219</v>
      </c>
      <c r="AU333" s="21" t="s">
        <v>80</v>
      </c>
    </row>
    <row r="334" spans="1:65" s="2" customFormat="1" ht="33" customHeight="1">
      <c r="A334" s="38"/>
      <c r="B334" s="39"/>
      <c r="C334" s="182" t="s">
        <v>823</v>
      </c>
      <c r="D334" s="182" t="s">
        <v>212</v>
      </c>
      <c r="E334" s="183" t="s">
        <v>3493</v>
      </c>
      <c r="F334" s="184" t="s">
        <v>3494</v>
      </c>
      <c r="G334" s="185" t="s">
        <v>752</v>
      </c>
      <c r="H334" s="187"/>
      <c r="I334" s="187"/>
      <c r="J334" s="186">
        <f>ROUND(I334*H334,2)</f>
        <v>0</v>
      </c>
      <c r="K334" s="184" t="s">
        <v>215</v>
      </c>
      <c r="L334" s="43"/>
      <c r="M334" s="188" t="s">
        <v>18</v>
      </c>
      <c r="N334" s="189" t="s">
        <v>42</v>
      </c>
      <c r="O334" s="68"/>
      <c r="P334" s="190">
        <f>O334*H334</f>
        <v>0</v>
      </c>
      <c r="Q334" s="190">
        <v>0</v>
      </c>
      <c r="R334" s="190">
        <f>Q334*H334</f>
        <v>0</v>
      </c>
      <c r="S334" s="190">
        <v>0</v>
      </c>
      <c r="T334" s="190">
        <f>S334*H334</f>
        <v>0</v>
      </c>
      <c r="U334" s="191" t="s">
        <v>18</v>
      </c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2" t="s">
        <v>343</v>
      </c>
      <c r="AT334" s="192" t="s">
        <v>212</v>
      </c>
      <c r="AU334" s="192" t="s">
        <v>80</v>
      </c>
      <c r="AY334" s="21" t="s">
        <v>208</v>
      </c>
      <c r="BE334" s="193">
        <f>IF(N334="základní",J334,0)</f>
        <v>0</v>
      </c>
      <c r="BF334" s="193">
        <f>IF(N334="snížená",J334,0)</f>
        <v>0</v>
      </c>
      <c r="BG334" s="193">
        <f>IF(N334="zákl. přenesená",J334,0)</f>
        <v>0</v>
      </c>
      <c r="BH334" s="193">
        <f>IF(N334="sníž. přenesená",J334,0)</f>
        <v>0</v>
      </c>
      <c r="BI334" s="193">
        <f>IF(N334="nulová",J334,0)</f>
        <v>0</v>
      </c>
      <c r="BJ334" s="21" t="s">
        <v>76</v>
      </c>
      <c r="BK334" s="193">
        <f>ROUND(I334*H334,2)</f>
        <v>0</v>
      </c>
      <c r="BL334" s="21" t="s">
        <v>343</v>
      </c>
      <c r="BM334" s="192" t="s">
        <v>3495</v>
      </c>
    </row>
    <row r="335" spans="1:65" s="2" customFormat="1" ht="39">
      <c r="A335" s="38"/>
      <c r="B335" s="39"/>
      <c r="C335" s="40"/>
      <c r="D335" s="194" t="s">
        <v>217</v>
      </c>
      <c r="E335" s="40"/>
      <c r="F335" s="195" t="s">
        <v>3496</v>
      </c>
      <c r="G335" s="40"/>
      <c r="H335" s="40"/>
      <c r="I335" s="196"/>
      <c r="J335" s="40"/>
      <c r="K335" s="40"/>
      <c r="L335" s="43"/>
      <c r="M335" s="197"/>
      <c r="N335" s="198"/>
      <c r="O335" s="68"/>
      <c r="P335" s="68"/>
      <c r="Q335" s="68"/>
      <c r="R335" s="68"/>
      <c r="S335" s="68"/>
      <c r="T335" s="68"/>
      <c r="U335" s="69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21" t="s">
        <v>217</v>
      </c>
      <c r="AU335" s="21" t="s">
        <v>80</v>
      </c>
    </row>
    <row r="336" spans="1:65" s="2" customFormat="1" ht="11.25">
      <c r="A336" s="38"/>
      <c r="B336" s="39"/>
      <c r="C336" s="40"/>
      <c r="D336" s="199" t="s">
        <v>219</v>
      </c>
      <c r="E336" s="40"/>
      <c r="F336" s="200" t="s">
        <v>3497</v>
      </c>
      <c r="G336" s="40"/>
      <c r="H336" s="40"/>
      <c r="I336" s="196"/>
      <c r="J336" s="40"/>
      <c r="K336" s="40"/>
      <c r="L336" s="43"/>
      <c r="M336" s="197"/>
      <c r="N336" s="198"/>
      <c r="O336" s="68"/>
      <c r="P336" s="68"/>
      <c r="Q336" s="68"/>
      <c r="R336" s="68"/>
      <c r="S336" s="68"/>
      <c r="T336" s="68"/>
      <c r="U336" s="69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21" t="s">
        <v>219</v>
      </c>
      <c r="AU336" s="21" t="s">
        <v>80</v>
      </c>
    </row>
    <row r="337" spans="1:65" s="12" customFormat="1" ht="22.9" customHeight="1">
      <c r="B337" s="166"/>
      <c r="C337" s="167"/>
      <c r="D337" s="168" t="s">
        <v>70</v>
      </c>
      <c r="E337" s="180" t="s">
        <v>3498</v>
      </c>
      <c r="F337" s="180" t="s">
        <v>3499</v>
      </c>
      <c r="G337" s="167"/>
      <c r="H337" s="167"/>
      <c r="I337" s="170"/>
      <c r="J337" s="181">
        <f>BK337</f>
        <v>0</v>
      </c>
      <c r="K337" s="167"/>
      <c r="L337" s="172"/>
      <c r="M337" s="173"/>
      <c r="N337" s="174"/>
      <c r="O337" s="174"/>
      <c r="P337" s="175">
        <f>SUM(P338:P346)</f>
        <v>0</v>
      </c>
      <c r="Q337" s="174"/>
      <c r="R337" s="175">
        <f>SUM(R338:R346)</f>
        <v>8.6999999999999994E-3</v>
      </c>
      <c r="S337" s="174"/>
      <c r="T337" s="175">
        <f>SUM(T338:T346)</f>
        <v>0</v>
      </c>
      <c r="U337" s="176"/>
      <c r="AR337" s="177" t="s">
        <v>80</v>
      </c>
      <c r="AT337" s="178" t="s">
        <v>70</v>
      </c>
      <c r="AU337" s="178" t="s">
        <v>76</v>
      </c>
      <c r="AY337" s="177" t="s">
        <v>208</v>
      </c>
      <c r="BK337" s="179">
        <f>SUM(BK338:BK346)</f>
        <v>0</v>
      </c>
    </row>
    <row r="338" spans="1:65" s="2" customFormat="1" ht="33" customHeight="1">
      <c r="A338" s="38"/>
      <c r="B338" s="39"/>
      <c r="C338" s="182" t="s">
        <v>832</v>
      </c>
      <c r="D338" s="182" t="s">
        <v>212</v>
      </c>
      <c r="E338" s="183" t="s">
        <v>3500</v>
      </c>
      <c r="F338" s="184" t="s">
        <v>3501</v>
      </c>
      <c r="G338" s="185" t="s">
        <v>402</v>
      </c>
      <c r="H338" s="186">
        <v>30</v>
      </c>
      <c r="I338" s="187"/>
      <c r="J338" s="186">
        <f>ROUND(I338*H338,2)</f>
        <v>0</v>
      </c>
      <c r="K338" s="184" t="s">
        <v>215</v>
      </c>
      <c r="L338" s="43"/>
      <c r="M338" s="188" t="s">
        <v>18</v>
      </c>
      <c r="N338" s="189" t="s">
        <v>42</v>
      </c>
      <c r="O338" s="68"/>
      <c r="P338" s="190">
        <f>O338*H338</f>
        <v>0</v>
      </c>
      <c r="Q338" s="190">
        <v>2.9E-4</v>
      </c>
      <c r="R338" s="190">
        <f>Q338*H338</f>
        <v>8.6999999999999994E-3</v>
      </c>
      <c r="S338" s="190">
        <v>0</v>
      </c>
      <c r="T338" s="190">
        <f>S338*H338</f>
        <v>0</v>
      </c>
      <c r="U338" s="191" t="s">
        <v>18</v>
      </c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92" t="s">
        <v>343</v>
      </c>
      <c r="AT338" s="192" t="s">
        <v>212</v>
      </c>
      <c r="AU338" s="192" t="s">
        <v>80</v>
      </c>
      <c r="AY338" s="21" t="s">
        <v>208</v>
      </c>
      <c r="BE338" s="193">
        <f>IF(N338="základní",J338,0)</f>
        <v>0</v>
      </c>
      <c r="BF338" s="193">
        <f>IF(N338="snížená",J338,0)</f>
        <v>0</v>
      </c>
      <c r="BG338" s="193">
        <f>IF(N338="zákl. přenesená",J338,0)</f>
        <v>0</v>
      </c>
      <c r="BH338" s="193">
        <f>IF(N338="sníž. přenesená",J338,0)</f>
        <v>0</v>
      </c>
      <c r="BI338" s="193">
        <f>IF(N338="nulová",J338,0)</f>
        <v>0</v>
      </c>
      <c r="BJ338" s="21" t="s">
        <v>76</v>
      </c>
      <c r="BK338" s="193">
        <f>ROUND(I338*H338,2)</f>
        <v>0</v>
      </c>
      <c r="BL338" s="21" t="s">
        <v>343</v>
      </c>
      <c r="BM338" s="192" t="s">
        <v>3502</v>
      </c>
    </row>
    <row r="339" spans="1:65" s="2" customFormat="1" ht="19.5">
      <c r="A339" s="38"/>
      <c r="B339" s="39"/>
      <c r="C339" s="40"/>
      <c r="D339" s="194" t="s">
        <v>217</v>
      </c>
      <c r="E339" s="40"/>
      <c r="F339" s="195" t="s">
        <v>3503</v>
      </c>
      <c r="G339" s="40"/>
      <c r="H339" s="40"/>
      <c r="I339" s="196"/>
      <c r="J339" s="40"/>
      <c r="K339" s="40"/>
      <c r="L339" s="43"/>
      <c r="M339" s="197"/>
      <c r="N339" s="198"/>
      <c r="O339" s="68"/>
      <c r="P339" s="68"/>
      <c r="Q339" s="68"/>
      <c r="R339" s="68"/>
      <c r="S339" s="68"/>
      <c r="T339" s="68"/>
      <c r="U339" s="69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21" t="s">
        <v>217</v>
      </c>
      <c r="AU339" s="21" t="s">
        <v>80</v>
      </c>
    </row>
    <row r="340" spans="1:65" s="2" customFormat="1" ht="11.25">
      <c r="A340" s="38"/>
      <c r="B340" s="39"/>
      <c r="C340" s="40"/>
      <c r="D340" s="199" t="s">
        <v>219</v>
      </c>
      <c r="E340" s="40"/>
      <c r="F340" s="200" t="s">
        <v>3504</v>
      </c>
      <c r="G340" s="40"/>
      <c r="H340" s="40"/>
      <c r="I340" s="196"/>
      <c r="J340" s="40"/>
      <c r="K340" s="40"/>
      <c r="L340" s="43"/>
      <c r="M340" s="197"/>
      <c r="N340" s="198"/>
      <c r="O340" s="68"/>
      <c r="P340" s="68"/>
      <c r="Q340" s="68"/>
      <c r="R340" s="68"/>
      <c r="S340" s="68"/>
      <c r="T340" s="68"/>
      <c r="U340" s="69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21" t="s">
        <v>219</v>
      </c>
      <c r="AU340" s="21" t="s">
        <v>80</v>
      </c>
    </row>
    <row r="341" spans="1:65" s="2" customFormat="1" ht="24.2" customHeight="1">
      <c r="A341" s="38"/>
      <c r="B341" s="39"/>
      <c r="C341" s="182" t="s">
        <v>840</v>
      </c>
      <c r="D341" s="182" t="s">
        <v>212</v>
      </c>
      <c r="E341" s="183" t="s">
        <v>3505</v>
      </c>
      <c r="F341" s="184" t="s">
        <v>3506</v>
      </c>
      <c r="G341" s="185" t="s">
        <v>752</v>
      </c>
      <c r="H341" s="187"/>
      <c r="I341" s="187"/>
      <c r="J341" s="186">
        <f>ROUND(I341*H341,2)</f>
        <v>0</v>
      </c>
      <c r="K341" s="184" t="s">
        <v>215</v>
      </c>
      <c r="L341" s="43"/>
      <c r="M341" s="188" t="s">
        <v>18</v>
      </c>
      <c r="N341" s="189" t="s">
        <v>42</v>
      </c>
      <c r="O341" s="68"/>
      <c r="P341" s="190">
        <f>O341*H341</f>
        <v>0</v>
      </c>
      <c r="Q341" s="190">
        <v>0</v>
      </c>
      <c r="R341" s="190">
        <f>Q341*H341</f>
        <v>0</v>
      </c>
      <c r="S341" s="190">
        <v>0</v>
      </c>
      <c r="T341" s="190">
        <f>S341*H341</f>
        <v>0</v>
      </c>
      <c r="U341" s="191" t="s">
        <v>18</v>
      </c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92" t="s">
        <v>343</v>
      </c>
      <c r="AT341" s="192" t="s">
        <v>212</v>
      </c>
      <c r="AU341" s="192" t="s">
        <v>80</v>
      </c>
      <c r="AY341" s="21" t="s">
        <v>208</v>
      </c>
      <c r="BE341" s="193">
        <f>IF(N341="základní",J341,0)</f>
        <v>0</v>
      </c>
      <c r="BF341" s="193">
        <f>IF(N341="snížená",J341,0)</f>
        <v>0</v>
      </c>
      <c r="BG341" s="193">
        <f>IF(N341="zákl. přenesená",J341,0)</f>
        <v>0</v>
      </c>
      <c r="BH341" s="193">
        <f>IF(N341="sníž. přenesená",J341,0)</f>
        <v>0</v>
      </c>
      <c r="BI341" s="193">
        <f>IF(N341="nulová",J341,0)</f>
        <v>0</v>
      </c>
      <c r="BJ341" s="21" t="s">
        <v>76</v>
      </c>
      <c r="BK341" s="193">
        <f>ROUND(I341*H341,2)</f>
        <v>0</v>
      </c>
      <c r="BL341" s="21" t="s">
        <v>343</v>
      </c>
      <c r="BM341" s="192" t="s">
        <v>3507</v>
      </c>
    </row>
    <row r="342" spans="1:65" s="2" customFormat="1" ht="29.25">
      <c r="A342" s="38"/>
      <c r="B342" s="39"/>
      <c r="C342" s="40"/>
      <c r="D342" s="194" t="s">
        <v>217</v>
      </c>
      <c r="E342" s="40"/>
      <c r="F342" s="195" t="s">
        <v>3508</v>
      </c>
      <c r="G342" s="40"/>
      <c r="H342" s="40"/>
      <c r="I342" s="196"/>
      <c r="J342" s="40"/>
      <c r="K342" s="40"/>
      <c r="L342" s="43"/>
      <c r="M342" s="197"/>
      <c r="N342" s="198"/>
      <c r="O342" s="68"/>
      <c r="P342" s="68"/>
      <c r="Q342" s="68"/>
      <c r="R342" s="68"/>
      <c r="S342" s="68"/>
      <c r="T342" s="68"/>
      <c r="U342" s="69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21" t="s">
        <v>217</v>
      </c>
      <c r="AU342" s="21" t="s">
        <v>80</v>
      </c>
    </row>
    <row r="343" spans="1:65" s="2" customFormat="1" ht="11.25">
      <c r="A343" s="38"/>
      <c r="B343" s="39"/>
      <c r="C343" s="40"/>
      <c r="D343" s="199" t="s">
        <v>219</v>
      </c>
      <c r="E343" s="40"/>
      <c r="F343" s="200" t="s">
        <v>3509</v>
      </c>
      <c r="G343" s="40"/>
      <c r="H343" s="40"/>
      <c r="I343" s="196"/>
      <c r="J343" s="40"/>
      <c r="K343" s="40"/>
      <c r="L343" s="43"/>
      <c r="M343" s="197"/>
      <c r="N343" s="198"/>
      <c r="O343" s="68"/>
      <c r="P343" s="68"/>
      <c r="Q343" s="68"/>
      <c r="R343" s="68"/>
      <c r="S343" s="68"/>
      <c r="T343" s="68"/>
      <c r="U343" s="69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21" t="s">
        <v>219</v>
      </c>
      <c r="AU343" s="21" t="s">
        <v>80</v>
      </c>
    </row>
    <row r="344" spans="1:65" s="2" customFormat="1" ht="33" customHeight="1">
      <c r="A344" s="38"/>
      <c r="B344" s="39"/>
      <c r="C344" s="182" t="s">
        <v>848</v>
      </c>
      <c r="D344" s="182" t="s">
        <v>212</v>
      </c>
      <c r="E344" s="183" t="s">
        <v>3510</v>
      </c>
      <c r="F344" s="184" t="s">
        <v>3511</v>
      </c>
      <c r="G344" s="185" t="s">
        <v>752</v>
      </c>
      <c r="H344" s="187"/>
      <c r="I344" s="187"/>
      <c r="J344" s="186">
        <f>ROUND(I344*H344,2)</f>
        <v>0</v>
      </c>
      <c r="K344" s="184" t="s">
        <v>215</v>
      </c>
      <c r="L344" s="43"/>
      <c r="M344" s="188" t="s">
        <v>18</v>
      </c>
      <c r="N344" s="189" t="s">
        <v>42</v>
      </c>
      <c r="O344" s="68"/>
      <c r="P344" s="190">
        <f>O344*H344</f>
        <v>0</v>
      </c>
      <c r="Q344" s="190">
        <v>0</v>
      </c>
      <c r="R344" s="190">
        <f>Q344*H344</f>
        <v>0</v>
      </c>
      <c r="S344" s="190">
        <v>0</v>
      </c>
      <c r="T344" s="190">
        <f>S344*H344</f>
        <v>0</v>
      </c>
      <c r="U344" s="191" t="s">
        <v>18</v>
      </c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2" t="s">
        <v>343</v>
      </c>
      <c r="AT344" s="192" t="s">
        <v>212</v>
      </c>
      <c r="AU344" s="192" t="s">
        <v>80</v>
      </c>
      <c r="AY344" s="21" t="s">
        <v>208</v>
      </c>
      <c r="BE344" s="193">
        <f>IF(N344="základní",J344,0)</f>
        <v>0</v>
      </c>
      <c r="BF344" s="193">
        <f>IF(N344="snížená",J344,0)</f>
        <v>0</v>
      </c>
      <c r="BG344" s="193">
        <f>IF(N344="zákl. přenesená",J344,0)</f>
        <v>0</v>
      </c>
      <c r="BH344" s="193">
        <f>IF(N344="sníž. přenesená",J344,0)</f>
        <v>0</v>
      </c>
      <c r="BI344" s="193">
        <f>IF(N344="nulová",J344,0)</f>
        <v>0</v>
      </c>
      <c r="BJ344" s="21" t="s">
        <v>76</v>
      </c>
      <c r="BK344" s="193">
        <f>ROUND(I344*H344,2)</f>
        <v>0</v>
      </c>
      <c r="BL344" s="21" t="s">
        <v>343</v>
      </c>
      <c r="BM344" s="192" t="s">
        <v>3512</v>
      </c>
    </row>
    <row r="345" spans="1:65" s="2" customFormat="1" ht="39">
      <c r="A345" s="38"/>
      <c r="B345" s="39"/>
      <c r="C345" s="40"/>
      <c r="D345" s="194" t="s">
        <v>217</v>
      </c>
      <c r="E345" s="40"/>
      <c r="F345" s="195" t="s">
        <v>3513</v>
      </c>
      <c r="G345" s="40"/>
      <c r="H345" s="40"/>
      <c r="I345" s="196"/>
      <c r="J345" s="40"/>
      <c r="K345" s="40"/>
      <c r="L345" s="43"/>
      <c r="M345" s="197"/>
      <c r="N345" s="198"/>
      <c r="O345" s="68"/>
      <c r="P345" s="68"/>
      <c r="Q345" s="68"/>
      <c r="R345" s="68"/>
      <c r="S345" s="68"/>
      <c r="T345" s="68"/>
      <c r="U345" s="69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21" t="s">
        <v>217</v>
      </c>
      <c r="AU345" s="21" t="s">
        <v>80</v>
      </c>
    </row>
    <row r="346" spans="1:65" s="2" customFormat="1" ht="11.25">
      <c r="A346" s="38"/>
      <c r="B346" s="39"/>
      <c r="C346" s="40"/>
      <c r="D346" s="199" t="s">
        <v>219</v>
      </c>
      <c r="E346" s="40"/>
      <c r="F346" s="200" t="s">
        <v>3514</v>
      </c>
      <c r="G346" s="40"/>
      <c r="H346" s="40"/>
      <c r="I346" s="196"/>
      <c r="J346" s="40"/>
      <c r="K346" s="40"/>
      <c r="L346" s="43"/>
      <c r="M346" s="258"/>
      <c r="N346" s="259"/>
      <c r="O346" s="260"/>
      <c r="P346" s="260"/>
      <c r="Q346" s="260"/>
      <c r="R346" s="260"/>
      <c r="S346" s="260"/>
      <c r="T346" s="260"/>
      <c r="U346" s="261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21" t="s">
        <v>219</v>
      </c>
      <c r="AU346" s="21" t="s">
        <v>80</v>
      </c>
    </row>
    <row r="347" spans="1:65" s="2" customFormat="1" ht="6.95" customHeight="1">
      <c r="A347" s="38"/>
      <c r="B347" s="51"/>
      <c r="C347" s="52"/>
      <c r="D347" s="52"/>
      <c r="E347" s="52"/>
      <c r="F347" s="52"/>
      <c r="G347" s="52"/>
      <c r="H347" s="52"/>
      <c r="I347" s="52"/>
      <c r="J347" s="52"/>
      <c r="K347" s="52"/>
      <c r="L347" s="43"/>
      <c r="M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</row>
  </sheetData>
  <sheetProtection algorithmName="SHA-512" hashValue="JI1ibzCSooz3/8Sy/QwTIwOEJ1GeNLwGfW01MBZ6aZ0/LWLQi7jpwTWXMHKjWhIjK/m+YQogliFuZDnhZuwMzw==" saltValue="GMJchU1N3hadrPet9bBbMJ0QxB9MuabwmhTCPl0OxzK8/x2Ax9ZtoanXP6eIEEid/mBJWV81CTS3jnBGJkj6gA==" spinCount="100000" sheet="1" objects="1" scenarios="1" formatColumns="0" formatRows="0" autoFilter="0"/>
  <autoFilter ref="C95:K346" xr:uid="{00000000-0009-0000-0000-000005000000}"/>
  <mergeCells count="12">
    <mergeCell ref="E88:H88"/>
    <mergeCell ref="L2:V2"/>
    <mergeCell ref="E50:H50"/>
    <mergeCell ref="E52:H52"/>
    <mergeCell ref="E54:H54"/>
    <mergeCell ref="E84:H84"/>
    <mergeCell ref="E86:H86"/>
    <mergeCell ref="E7:H7"/>
    <mergeCell ref="E9:H9"/>
    <mergeCell ref="E11:H11"/>
    <mergeCell ref="E20:H20"/>
    <mergeCell ref="E29:H29"/>
  </mergeCells>
  <hyperlinks>
    <hyperlink ref="F102" r:id="rId1" xr:uid="{00000000-0004-0000-0500-000000000000}"/>
    <hyperlink ref="F108" r:id="rId2" xr:uid="{00000000-0004-0000-0500-000001000000}"/>
    <hyperlink ref="F116" r:id="rId3" xr:uid="{00000000-0004-0000-0500-000002000000}"/>
    <hyperlink ref="F120" r:id="rId4" xr:uid="{00000000-0004-0000-0500-000003000000}"/>
    <hyperlink ref="F125" r:id="rId5" xr:uid="{00000000-0004-0000-0500-000004000000}"/>
    <hyperlink ref="F128" r:id="rId6" xr:uid="{00000000-0004-0000-0500-000005000000}"/>
    <hyperlink ref="F132" r:id="rId7" xr:uid="{00000000-0004-0000-0500-000006000000}"/>
    <hyperlink ref="F135" r:id="rId8" xr:uid="{00000000-0004-0000-0500-000007000000}"/>
    <hyperlink ref="F139" r:id="rId9" xr:uid="{00000000-0004-0000-0500-000008000000}"/>
    <hyperlink ref="F145" r:id="rId10" xr:uid="{00000000-0004-0000-0500-000009000000}"/>
    <hyperlink ref="F150" r:id="rId11" xr:uid="{00000000-0004-0000-0500-00000A000000}"/>
    <hyperlink ref="F155" r:id="rId12" xr:uid="{00000000-0004-0000-0500-00000B000000}"/>
    <hyperlink ref="F160" r:id="rId13" xr:uid="{00000000-0004-0000-0500-00000C000000}"/>
    <hyperlink ref="F163" r:id="rId14" xr:uid="{00000000-0004-0000-0500-00000D000000}"/>
    <hyperlink ref="F167" r:id="rId15" xr:uid="{00000000-0004-0000-0500-00000E000000}"/>
    <hyperlink ref="F170" r:id="rId16" xr:uid="{00000000-0004-0000-0500-00000F000000}"/>
    <hyperlink ref="F173" r:id="rId17" xr:uid="{00000000-0004-0000-0500-000010000000}"/>
    <hyperlink ref="F176" r:id="rId18" xr:uid="{00000000-0004-0000-0500-000011000000}"/>
    <hyperlink ref="F179" r:id="rId19" xr:uid="{00000000-0004-0000-0500-000012000000}"/>
    <hyperlink ref="F182" r:id="rId20" xr:uid="{00000000-0004-0000-0500-000013000000}"/>
    <hyperlink ref="F185" r:id="rId21" xr:uid="{00000000-0004-0000-0500-000014000000}"/>
    <hyperlink ref="F188" r:id="rId22" xr:uid="{00000000-0004-0000-0500-000015000000}"/>
    <hyperlink ref="F191" r:id="rId23" xr:uid="{00000000-0004-0000-0500-000016000000}"/>
    <hyperlink ref="F194" r:id="rId24" xr:uid="{00000000-0004-0000-0500-000017000000}"/>
    <hyperlink ref="F198" r:id="rId25" xr:uid="{00000000-0004-0000-0500-000018000000}"/>
    <hyperlink ref="F205" r:id="rId26" xr:uid="{00000000-0004-0000-0500-000019000000}"/>
    <hyperlink ref="F209" r:id="rId27" xr:uid="{00000000-0004-0000-0500-00001A000000}"/>
    <hyperlink ref="F215" r:id="rId28" xr:uid="{00000000-0004-0000-0500-00001B000000}"/>
    <hyperlink ref="F219" r:id="rId29" xr:uid="{00000000-0004-0000-0500-00001C000000}"/>
    <hyperlink ref="F225" r:id="rId30" xr:uid="{00000000-0004-0000-0500-00001D000000}"/>
    <hyperlink ref="F228" r:id="rId31" xr:uid="{00000000-0004-0000-0500-00001E000000}"/>
    <hyperlink ref="F231" r:id="rId32" xr:uid="{00000000-0004-0000-0500-00001F000000}"/>
    <hyperlink ref="F234" r:id="rId33" xr:uid="{00000000-0004-0000-0500-000020000000}"/>
    <hyperlink ref="F237" r:id="rId34" xr:uid="{00000000-0004-0000-0500-000021000000}"/>
    <hyperlink ref="F240" r:id="rId35" xr:uid="{00000000-0004-0000-0500-000022000000}"/>
    <hyperlink ref="F243" r:id="rId36" xr:uid="{00000000-0004-0000-0500-000023000000}"/>
    <hyperlink ref="F246" r:id="rId37" xr:uid="{00000000-0004-0000-0500-000024000000}"/>
    <hyperlink ref="F249" r:id="rId38" xr:uid="{00000000-0004-0000-0500-000025000000}"/>
    <hyperlink ref="F252" r:id="rId39" xr:uid="{00000000-0004-0000-0500-000026000000}"/>
    <hyperlink ref="F255" r:id="rId40" xr:uid="{00000000-0004-0000-0500-000027000000}"/>
    <hyperlink ref="F258" r:id="rId41" xr:uid="{00000000-0004-0000-0500-000028000000}"/>
    <hyperlink ref="F261" r:id="rId42" xr:uid="{00000000-0004-0000-0500-000029000000}"/>
    <hyperlink ref="F274" r:id="rId43" xr:uid="{00000000-0004-0000-0500-00002A000000}"/>
    <hyperlink ref="F290" r:id="rId44" xr:uid="{00000000-0004-0000-0500-00002B000000}"/>
    <hyperlink ref="F295" r:id="rId45" xr:uid="{00000000-0004-0000-0500-00002C000000}"/>
    <hyperlink ref="F311" r:id="rId46" xr:uid="{00000000-0004-0000-0500-00002D000000}"/>
    <hyperlink ref="F314" r:id="rId47" xr:uid="{00000000-0004-0000-0500-00002E000000}"/>
    <hyperlink ref="F320" r:id="rId48" xr:uid="{00000000-0004-0000-0500-00002F000000}"/>
    <hyperlink ref="F326" r:id="rId49" xr:uid="{00000000-0004-0000-0500-000030000000}"/>
    <hyperlink ref="F333" r:id="rId50" xr:uid="{00000000-0004-0000-0500-000031000000}"/>
    <hyperlink ref="F336" r:id="rId51" xr:uid="{00000000-0004-0000-0500-000032000000}"/>
    <hyperlink ref="F340" r:id="rId52" xr:uid="{00000000-0004-0000-0500-000033000000}"/>
    <hyperlink ref="F343" r:id="rId53" xr:uid="{00000000-0004-0000-0500-000034000000}"/>
    <hyperlink ref="F346" r:id="rId54" xr:uid="{00000000-0004-0000-0500-000035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5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42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1" width="14.16406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AT2" s="21" t="s">
        <v>100</v>
      </c>
    </row>
    <row r="3" spans="1:46" s="1" customFormat="1" ht="6.95" customHeight="1"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24"/>
      <c r="AT3" s="21" t="s">
        <v>80</v>
      </c>
    </row>
    <row r="4" spans="1:46" s="1" customFormat="1" ht="24.95" customHeight="1">
      <c r="B4" s="24"/>
      <c r="D4" s="115" t="s">
        <v>134</v>
      </c>
      <c r="L4" s="24"/>
      <c r="M4" s="116" t="s">
        <v>10</v>
      </c>
      <c r="AT4" s="21" t="s">
        <v>4</v>
      </c>
    </row>
    <row r="5" spans="1:46" s="1" customFormat="1" ht="6.95" customHeight="1">
      <c r="B5" s="24"/>
      <c r="L5" s="24"/>
    </row>
    <row r="6" spans="1:46" s="1" customFormat="1" ht="12" customHeight="1">
      <c r="B6" s="24"/>
      <c r="D6" s="117" t="s">
        <v>15</v>
      </c>
      <c r="L6" s="24"/>
    </row>
    <row r="7" spans="1:46" s="1" customFormat="1" ht="16.5" customHeight="1">
      <c r="B7" s="24"/>
      <c r="E7" s="423" t="str">
        <f>'Rekapitulace stavby'!K6</f>
        <v>Rekonstrukce rehabilitace v 1.PP budovy B v HNSP v Bílině</v>
      </c>
      <c r="F7" s="424"/>
      <c r="G7" s="424"/>
      <c r="H7" s="424"/>
      <c r="L7" s="24"/>
    </row>
    <row r="8" spans="1:46" s="1" customFormat="1" ht="12" customHeight="1">
      <c r="B8" s="24"/>
      <c r="D8" s="117" t="s">
        <v>147</v>
      </c>
      <c r="L8" s="24"/>
    </row>
    <row r="9" spans="1:46" s="2" customFormat="1" ht="16.5" customHeight="1">
      <c r="A9" s="38"/>
      <c r="B9" s="43"/>
      <c r="C9" s="38"/>
      <c r="D9" s="38"/>
      <c r="E9" s="423" t="s">
        <v>3212</v>
      </c>
      <c r="F9" s="426"/>
      <c r="G9" s="426"/>
      <c r="H9" s="426"/>
      <c r="I9" s="38"/>
      <c r="J9" s="38"/>
      <c r="K9" s="38"/>
      <c r="L9" s="11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46" s="2" customFormat="1" ht="12" customHeight="1">
      <c r="A10" s="38"/>
      <c r="B10" s="43"/>
      <c r="C10" s="38"/>
      <c r="D10" s="117" t="s">
        <v>2649</v>
      </c>
      <c r="E10" s="38"/>
      <c r="F10" s="38"/>
      <c r="G10" s="38"/>
      <c r="H10" s="38"/>
      <c r="I10" s="38"/>
      <c r="J10" s="38"/>
      <c r="K10" s="38"/>
      <c r="L10" s="11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46" s="2" customFormat="1" ht="16.5" customHeight="1">
      <c r="A11" s="38"/>
      <c r="B11" s="43"/>
      <c r="C11" s="38"/>
      <c r="D11" s="38"/>
      <c r="E11" s="425" t="s">
        <v>3515</v>
      </c>
      <c r="F11" s="426"/>
      <c r="G11" s="426"/>
      <c r="H11" s="426"/>
      <c r="I11" s="38"/>
      <c r="J11" s="38"/>
      <c r="K11" s="38"/>
      <c r="L11" s="11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46" s="2" customFormat="1" ht="11.25">
      <c r="A12" s="38"/>
      <c r="B12" s="43"/>
      <c r="C12" s="38"/>
      <c r="D12" s="38"/>
      <c r="E12" s="38"/>
      <c r="F12" s="38"/>
      <c r="G12" s="38"/>
      <c r="H12" s="38"/>
      <c r="I12" s="38"/>
      <c r="J12" s="38"/>
      <c r="K12" s="38"/>
      <c r="L12" s="11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46" s="2" customFormat="1" ht="12" customHeight="1">
      <c r="A13" s="38"/>
      <c r="B13" s="43"/>
      <c r="C13" s="38"/>
      <c r="D13" s="117" t="s">
        <v>17</v>
      </c>
      <c r="E13" s="38"/>
      <c r="F13" s="107" t="s">
        <v>18</v>
      </c>
      <c r="G13" s="38"/>
      <c r="H13" s="38"/>
      <c r="I13" s="117" t="s">
        <v>19</v>
      </c>
      <c r="J13" s="107" t="s">
        <v>18</v>
      </c>
      <c r="K13" s="38"/>
      <c r="L13" s="11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46" s="2" customFormat="1" ht="12" customHeight="1">
      <c r="A14" s="38"/>
      <c r="B14" s="43"/>
      <c r="C14" s="38"/>
      <c r="D14" s="117" t="s">
        <v>20</v>
      </c>
      <c r="E14" s="38"/>
      <c r="F14" s="107" t="s">
        <v>21</v>
      </c>
      <c r="G14" s="38"/>
      <c r="H14" s="38"/>
      <c r="I14" s="117" t="s">
        <v>22</v>
      </c>
      <c r="J14" s="119" t="str">
        <f>'Rekapitulace stavby'!AN8</f>
        <v>14. 12. 2025</v>
      </c>
      <c r="K14" s="38"/>
      <c r="L14" s="11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46" s="2" customFormat="1" ht="10.9" customHeight="1">
      <c r="A15" s="38"/>
      <c r="B15" s="43"/>
      <c r="C15" s="38"/>
      <c r="D15" s="38"/>
      <c r="E15" s="38"/>
      <c r="F15" s="38"/>
      <c r="G15" s="38"/>
      <c r="H15" s="38"/>
      <c r="I15" s="38"/>
      <c r="J15" s="38"/>
      <c r="K15" s="38"/>
      <c r="L15" s="11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46" s="2" customFormat="1" ht="12" customHeight="1">
      <c r="A16" s="38"/>
      <c r="B16" s="43"/>
      <c r="C16" s="38"/>
      <c r="D16" s="117" t="s">
        <v>24</v>
      </c>
      <c r="E16" s="38"/>
      <c r="F16" s="38"/>
      <c r="G16" s="38"/>
      <c r="H16" s="38"/>
      <c r="I16" s="117" t="s">
        <v>25</v>
      </c>
      <c r="J16" s="107" t="s">
        <v>26</v>
      </c>
      <c r="K16" s="38"/>
      <c r="L16" s="11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s="2" customFormat="1" ht="18" customHeight="1">
      <c r="A17" s="38"/>
      <c r="B17" s="43"/>
      <c r="C17" s="38"/>
      <c r="D17" s="38"/>
      <c r="E17" s="107" t="s">
        <v>27</v>
      </c>
      <c r="F17" s="38"/>
      <c r="G17" s="38"/>
      <c r="H17" s="38"/>
      <c r="I17" s="117" t="s">
        <v>28</v>
      </c>
      <c r="J17" s="107" t="s">
        <v>29</v>
      </c>
      <c r="K17" s="38"/>
      <c r="L17" s="11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s="2" customFormat="1" ht="6.95" customHeight="1">
      <c r="A18" s="38"/>
      <c r="B18" s="43"/>
      <c r="C18" s="38"/>
      <c r="D18" s="38"/>
      <c r="E18" s="38"/>
      <c r="F18" s="38"/>
      <c r="G18" s="38"/>
      <c r="H18" s="38"/>
      <c r="I18" s="38"/>
      <c r="J18" s="38"/>
      <c r="K18" s="38"/>
      <c r="L18" s="11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s="2" customFormat="1" ht="12" customHeight="1">
      <c r="A19" s="38"/>
      <c r="B19" s="43"/>
      <c r="C19" s="38"/>
      <c r="D19" s="117" t="s">
        <v>30</v>
      </c>
      <c r="E19" s="38"/>
      <c r="F19" s="38"/>
      <c r="G19" s="38"/>
      <c r="H19" s="38"/>
      <c r="I19" s="117" t="s">
        <v>25</v>
      </c>
      <c r="J19" s="34" t="str">
        <f>'Rekapitulace stavby'!AN13</f>
        <v>Vyplň údaj</v>
      </c>
      <c r="K19" s="38"/>
      <c r="L19" s="11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s="2" customFormat="1" ht="18" customHeight="1">
      <c r="A20" s="38"/>
      <c r="B20" s="43"/>
      <c r="C20" s="38"/>
      <c r="D20" s="38"/>
      <c r="E20" s="427" t="str">
        <f>'Rekapitulace stavby'!E14</f>
        <v>Vyplň údaj</v>
      </c>
      <c r="F20" s="428"/>
      <c r="G20" s="428"/>
      <c r="H20" s="428"/>
      <c r="I20" s="117" t="s">
        <v>28</v>
      </c>
      <c r="J20" s="34" t="str">
        <f>'Rekapitulace stavby'!AN14</f>
        <v>Vyplň údaj</v>
      </c>
      <c r="K20" s="38"/>
      <c r="L20" s="11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s="2" customFormat="1" ht="6.95" customHeight="1">
      <c r="A21" s="38"/>
      <c r="B21" s="43"/>
      <c r="C21" s="38"/>
      <c r="D21" s="38"/>
      <c r="E21" s="38"/>
      <c r="F21" s="38"/>
      <c r="G21" s="38"/>
      <c r="H21" s="38"/>
      <c r="I21" s="38"/>
      <c r="J21" s="38"/>
      <c r="K21" s="38"/>
      <c r="L21" s="11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s="2" customFormat="1" ht="12" customHeight="1">
      <c r="A22" s="38"/>
      <c r="B22" s="43"/>
      <c r="C22" s="38"/>
      <c r="D22" s="117" t="s">
        <v>32</v>
      </c>
      <c r="E22" s="38"/>
      <c r="F22" s="38"/>
      <c r="G22" s="38"/>
      <c r="H22" s="38"/>
      <c r="I22" s="117" t="s">
        <v>25</v>
      </c>
      <c r="J22" s="107" t="str">
        <f>IF('Rekapitulace stavby'!AN16="","",'Rekapitulace stavby'!AN16)</f>
        <v/>
      </c>
      <c r="K22" s="38"/>
      <c r="L22" s="11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s="2" customFormat="1" ht="18" customHeight="1">
      <c r="A23" s="38"/>
      <c r="B23" s="43"/>
      <c r="C23" s="38"/>
      <c r="D23" s="38"/>
      <c r="E23" s="107" t="str">
        <f>IF('Rekapitulace stavby'!E17="","",'Rekapitulace stavby'!E17)</f>
        <v xml:space="preserve"> </v>
      </c>
      <c r="F23" s="38"/>
      <c r="G23" s="38"/>
      <c r="H23" s="38"/>
      <c r="I23" s="117" t="s">
        <v>28</v>
      </c>
      <c r="J23" s="107" t="str">
        <f>IF('Rekapitulace stavby'!AN17="","",'Rekapitulace stavby'!AN17)</f>
        <v/>
      </c>
      <c r="K23" s="38"/>
      <c r="L23" s="11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s="2" customFormat="1" ht="6.95" customHeight="1">
      <c r="A24" s="38"/>
      <c r="B24" s="43"/>
      <c r="C24" s="38"/>
      <c r="D24" s="38"/>
      <c r="E24" s="38"/>
      <c r="F24" s="38"/>
      <c r="G24" s="38"/>
      <c r="H24" s="38"/>
      <c r="I24" s="38"/>
      <c r="J24" s="38"/>
      <c r="K24" s="38"/>
      <c r="L24" s="11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s="2" customFormat="1" ht="12" customHeight="1">
      <c r="A25" s="38"/>
      <c r="B25" s="43"/>
      <c r="C25" s="38"/>
      <c r="D25" s="117" t="s">
        <v>34</v>
      </c>
      <c r="E25" s="38"/>
      <c r="F25" s="38"/>
      <c r="G25" s="38"/>
      <c r="H25" s="38"/>
      <c r="I25" s="117" t="s">
        <v>25</v>
      </c>
      <c r="J25" s="107" t="str">
        <f>IF('Rekapitulace stavby'!AN19="","",'Rekapitulace stavby'!AN19)</f>
        <v/>
      </c>
      <c r="K25" s="38"/>
      <c r="L25" s="11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s="2" customFormat="1" ht="18" customHeight="1">
      <c r="A26" s="38"/>
      <c r="B26" s="43"/>
      <c r="C26" s="38"/>
      <c r="D26" s="38"/>
      <c r="E26" s="107" t="str">
        <f>IF('Rekapitulace stavby'!E20="","",'Rekapitulace stavby'!E20)</f>
        <v xml:space="preserve"> </v>
      </c>
      <c r="F26" s="38"/>
      <c r="G26" s="38"/>
      <c r="H26" s="38"/>
      <c r="I26" s="117" t="s">
        <v>28</v>
      </c>
      <c r="J26" s="107" t="str">
        <f>IF('Rekapitulace stavby'!AN20="","",'Rekapitulace stavby'!AN20)</f>
        <v/>
      </c>
      <c r="K26" s="38"/>
      <c r="L26" s="11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s="2" customFormat="1" ht="6.95" customHeight="1">
      <c r="A27" s="38"/>
      <c r="B27" s="43"/>
      <c r="C27" s="38"/>
      <c r="D27" s="38"/>
      <c r="E27" s="38"/>
      <c r="F27" s="38"/>
      <c r="G27" s="38"/>
      <c r="H27" s="38"/>
      <c r="I27" s="38"/>
      <c r="J27" s="38"/>
      <c r="K27" s="38"/>
      <c r="L27" s="11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s="2" customFormat="1" ht="12" customHeight="1">
      <c r="A28" s="38"/>
      <c r="B28" s="43"/>
      <c r="C28" s="38"/>
      <c r="D28" s="117" t="s">
        <v>35</v>
      </c>
      <c r="E28" s="38"/>
      <c r="F28" s="38"/>
      <c r="G28" s="38"/>
      <c r="H28" s="38"/>
      <c r="I28" s="38"/>
      <c r="J28" s="38"/>
      <c r="K28" s="38"/>
      <c r="L28" s="11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s="8" customFormat="1" ht="71.25" customHeight="1">
      <c r="A29" s="120"/>
      <c r="B29" s="121"/>
      <c r="C29" s="120"/>
      <c r="D29" s="120"/>
      <c r="E29" s="429" t="s">
        <v>36</v>
      </c>
      <c r="F29" s="429"/>
      <c r="G29" s="429"/>
      <c r="H29" s="429"/>
      <c r="I29" s="120"/>
      <c r="J29" s="120"/>
      <c r="K29" s="120"/>
      <c r="L29" s="122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</row>
    <row r="30" spans="1:31" s="2" customFormat="1" ht="6.95" customHeight="1">
      <c r="A30" s="38"/>
      <c r="B30" s="43"/>
      <c r="C30" s="38"/>
      <c r="D30" s="38"/>
      <c r="E30" s="38"/>
      <c r="F30" s="38"/>
      <c r="G30" s="38"/>
      <c r="H30" s="38"/>
      <c r="I30" s="38"/>
      <c r="J30" s="38"/>
      <c r="K30" s="38"/>
      <c r="L30" s="11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s="2" customFormat="1" ht="6.95" customHeight="1">
      <c r="A31" s="38"/>
      <c r="B31" s="43"/>
      <c r="C31" s="38"/>
      <c r="D31" s="123"/>
      <c r="E31" s="123"/>
      <c r="F31" s="123"/>
      <c r="G31" s="123"/>
      <c r="H31" s="123"/>
      <c r="I31" s="123"/>
      <c r="J31" s="123"/>
      <c r="K31" s="123"/>
      <c r="L31" s="11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s="2" customFormat="1" ht="25.35" customHeight="1">
      <c r="A32" s="38"/>
      <c r="B32" s="43"/>
      <c r="C32" s="38"/>
      <c r="D32" s="124" t="s">
        <v>37</v>
      </c>
      <c r="E32" s="38"/>
      <c r="F32" s="38"/>
      <c r="G32" s="38"/>
      <c r="H32" s="38"/>
      <c r="I32" s="38"/>
      <c r="J32" s="125">
        <f>ROUND(J104, 2)</f>
        <v>0</v>
      </c>
      <c r="K32" s="38"/>
      <c r="L32" s="11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s="2" customFormat="1" ht="6.95" customHeight="1">
      <c r="A33" s="38"/>
      <c r="B33" s="43"/>
      <c r="C33" s="38"/>
      <c r="D33" s="123"/>
      <c r="E33" s="123"/>
      <c r="F33" s="123"/>
      <c r="G33" s="123"/>
      <c r="H33" s="123"/>
      <c r="I33" s="123"/>
      <c r="J33" s="123"/>
      <c r="K33" s="123"/>
      <c r="L33" s="11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s="2" customFormat="1" ht="14.45" customHeight="1">
      <c r="A34" s="38"/>
      <c r="B34" s="43"/>
      <c r="C34" s="38"/>
      <c r="D34" s="38"/>
      <c r="E34" s="38"/>
      <c r="F34" s="126" t="s">
        <v>39</v>
      </c>
      <c r="G34" s="38"/>
      <c r="H34" s="38"/>
      <c r="I34" s="126" t="s">
        <v>38</v>
      </c>
      <c r="J34" s="126" t="s">
        <v>40</v>
      </c>
      <c r="K34" s="38"/>
      <c r="L34" s="11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s="2" customFormat="1" ht="14.45" customHeight="1">
      <c r="A35" s="38"/>
      <c r="B35" s="43"/>
      <c r="C35" s="38"/>
      <c r="D35" s="127" t="s">
        <v>41</v>
      </c>
      <c r="E35" s="117" t="s">
        <v>42</v>
      </c>
      <c r="F35" s="128">
        <f>ROUND((SUM(BE104:BE427)),  2)</f>
        <v>0</v>
      </c>
      <c r="G35" s="38"/>
      <c r="H35" s="38"/>
      <c r="I35" s="129">
        <v>0.21</v>
      </c>
      <c r="J35" s="128">
        <f>ROUND(((SUM(BE104:BE427))*I35),  2)</f>
        <v>0</v>
      </c>
      <c r="K35" s="38"/>
      <c r="L35" s="11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s="2" customFormat="1" ht="14.45" customHeight="1">
      <c r="A36" s="38"/>
      <c r="B36" s="43"/>
      <c r="C36" s="38"/>
      <c r="D36" s="38"/>
      <c r="E36" s="117" t="s">
        <v>43</v>
      </c>
      <c r="F36" s="128">
        <f>ROUND((SUM(BF104:BF427)),  2)</f>
        <v>0</v>
      </c>
      <c r="G36" s="38"/>
      <c r="H36" s="38"/>
      <c r="I36" s="129">
        <v>0.12</v>
      </c>
      <c r="J36" s="128">
        <f>ROUND(((SUM(BF104:BF427))*I36),  2)</f>
        <v>0</v>
      </c>
      <c r="K36" s="38"/>
      <c r="L36" s="11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s="2" customFormat="1" ht="14.45" hidden="1" customHeight="1">
      <c r="A37" s="38"/>
      <c r="B37" s="43"/>
      <c r="C37" s="38"/>
      <c r="D37" s="38"/>
      <c r="E37" s="117" t="s">
        <v>44</v>
      </c>
      <c r="F37" s="128">
        <f>ROUND((SUM(BG104:BG427)),  2)</f>
        <v>0</v>
      </c>
      <c r="G37" s="38"/>
      <c r="H37" s="38"/>
      <c r="I37" s="129">
        <v>0.21</v>
      </c>
      <c r="J37" s="128">
        <f>0</f>
        <v>0</v>
      </c>
      <c r="K37" s="38"/>
      <c r="L37" s="11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s="2" customFormat="1" ht="14.45" hidden="1" customHeight="1">
      <c r="A38" s="38"/>
      <c r="B38" s="43"/>
      <c r="C38" s="38"/>
      <c r="D38" s="38"/>
      <c r="E38" s="117" t="s">
        <v>45</v>
      </c>
      <c r="F38" s="128">
        <f>ROUND((SUM(BH104:BH427)),  2)</f>
        <v>0</v>
      </c>
      <c r="G38" s="38"/>
      <c r="H38" s="38"/>
      <c r="I38" s="129">
        <v>0.12</v>
      </c>
      <c r="J38" s="128">
        <f>0</f>
        <v>0</v>
      </c>
      <c r="K38" s="38"/>
      <c r="L38" s="11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s="2" customFormat="1" ht="14.45" hidden="1" customHeight="1">
      <c r="A39" s="38"/>
      <c r="B39" s="43"/>
      <c r="C39" s="38"/>
      <c r="D39" s="38"/>
      <c r="E39" s="117" t="s">
        <v>46</v>
      </c>
      <c r="F39" s="128">
        <f>ROUND((SUM(BI104:BI427)),  2)</f>
        <v>0</v>
      </c>
      <c r="G39" s="38"/>
      <c r="H39" s="38"/>
      <c r="I39" s="129">
        <v>0</v>
      </c>
      <c r="J39" s="128">
        <f>0</f>
        <v>0</v>
      </c>
      <c r="K39" s="38"/>
      <c r="L39" s="11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s="2" customFormat="1" ht="6.95" customHeight="1">
      <c r="A40" s="38"/>
      <c r="B40" s="43"/>
      <c r="C40" s="38"/>
      <c r="D40" s="38"/>
      <c r="E40" s="38"/>
      <c r="F40" s="38"/>
      <c r="G40" s="38"/>
      <c r="H40" s="38"/>
      <c r="I40" s="38"/>
      <c r="J40" s="38"/>
      <c r="K40" s="38"/>
      <c r="L40" s="11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s="2" customFormat="1" ht="25.35" customHeight="1">
      <c r="A41" s="38"/>
      <c r="B41" s="43"/>
      <c r="C41" s="130"/>
      <c r="D41" s="131" t="s">
        <v>47</v>
      </c>
      <c r="E41" s="132"/>
      <c r="F41" s="132"/>
      <c r="G41" s="133" t="s">
        <v>48</v>
      </c>
      <c r="H41" s="134" t="s">
        <v>49</v>
      </c>
      <c r="I41" s="132"/>
      <c r="J41" s="135">
        <f>SUM(J32:J39)</f>
        <v>0</v>
      </c>
      <c r="K41" s="136"/>
      <c r="L41" s="11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s="2" customFormat="1" ht="14.45" customHeight="1">
      <c r="A42" s="38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6" spans="1:31" s="2" customFormat="1" ht="6.95" customHeight="1">
      <c r="A46" s="38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s="2" customFormat="1" ht="24.95" customHeight="1">
      <c r="A47" s="38"/>
      <c r="B47" s="39"/>
      <c r="C47" s="27" t="s">
        <v>163</v>
      </c>
      <c r="D47" s="40"/>
      <c r="E47" s="40"/>
      <c r="F47" s="40"/>
      <c r="G47" s="40"/>
      <c r="H47" s="40"/>
      <c r="I47" s="40"/>
      <c r="J47" s="40"/>
      <c r="K47" s="40"/>
      <c r="L47" s="11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s="2" customFormat="1" ht="6.95" customHeight="1">
      <c r="A48" s="38"/>
      <c r="B48" s="39"/>
      <c r="C48" s="40"/>
      <c r="D48" s="40"/>
      <c r="E48" s="40"/>
      <c r="F48" s="40"/>
      <c r="G48" s="40"/>
      <c r="H48" s="40"/>
      <c r="I48" s="40"/>
      <c r="J48" s="40"/>
      <c r="K48" s="40"/>
      <c r="L48" s="11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47" s="2" customFormat="1" ht="12" customHeight="1">
      <c r="A49" s="38"/>
      <c r="B49" s="39"/>
      <c r="C49" s="33" t="s">
        <v>15</v>
      </c>
      <c r="D49" s="40"/>
      <c r="E49" s="40"/>
      <c r="F49" s="40"/>
      <c r="G49" s="40"/>
      <c r="H49" s="40"/>
      <c r="I49" s="40"/>
      <c r="J49" s="40"/>
      <c r="K49" s="40"/>
      <c r="L49" s="11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47" s="2" customFormat="1" ht="16.5" customHeight="1">
      <c r="A50" s="38"/>
      <c r="B50" s="39"/>
      <c r="C50" s="40"/>
      <c r="D50" s="40"/>
      <c r="E50" s="430" t="str">
        <f>E7</f>
        <v>Rekonstrukce rehabilitace v 1.PP budovy B v HNSP v Bílině</v>
      </c>
      <c r="F50" s="431"/>
      <c r="G50" s="431"/>
      <c r="H50" s="431"/>
      <c r="I50" s="40"/>
      <c r="J50" s="40"/>
      <c r="K50" s="40"/>
      <c r="L50" s="11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47" s="1" customFormat="1" ht="12" customHeight="1">
      <c r="B51" s="25"/>
      <c r="C51" s="33" t="s">
        <v>147</v>
      </c>
      <c r="D51" s="26"/>
      <c r="E51" s="26"/>
      <c r="F51" s="26"/>
      <c r="G51" s="26"/>
      <c r="H51" s="26"/>
      <c r="I51" s="26"/>
      <c r="J51" s="26"/>
      <c r="K51" s="26"/>
      <c r="L51" s="24"/>
    </row>
    <row r="52" spans="1:47" s="2" customFormat="1" ht="16.5" customHeight="1">
      <c r="A52" s="38"/>
      <c r="B52" s="39"/>
      <c r="C52" s="40"/>
      <c r="D52" s="40"/>
      <c r="E52" s="430" t="s">
        <v>3212</v>
      </c>
      <c r="F52" s="432"/>
      <c r="G52" s="432"/>
      <c r="H52" s="432"/>
      <c r="I52" s="40"/>
      <c r="J52" s="40"/>
      <c r="K52" s="40"/>
      <c r="L52" s="11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47" s="2" customFormat="1" ht="12" customHeight="1">
      <c r="A53" s="38"/>
      <c r="B53" s="39"/>
      <c r="C53" s="33" t="s">
        <v>2649</v>
      </c>
      <c r="D53" s="40"/>
      <c r="E53" s="40"/>
      <c r="F53" s="40"/>
      <c r="G53" s="40"/>
      <c r="H53" s="40"/>
      <c r="I53" s="40"/>
      <c r="J53" s="40"/>
      <c r="K53" s="40"/>
      <c r="L53" s="11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47" s="2" customFormat="1" ht="16.5" customHeight="1">
      <c r="A54" s="38"/>
      <c r="B54" s="39"/>
      <c r="C54" s="40"/>
      <c r="D54" s="40"/>
      <c r="E54" s="384" t="str">
        <f>E11</f>
        <v>2 - Kanalizace</v>
      </c>
      <c r="F54" s="432"/>
      <c r="G54" s="432"/>
      <c r="H54" s="432"/>
      <c r="I54" s="40"/>
      <c r="J54" s="40"/>
      <c r="K54" s="40"/>
      <c r="L54" s="11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47" s="2" customFormat="1" ht="6.95" customHeight="1">
      <c r="A55" s="38"/>
      <c r="B55" s="39"/>
      <c r="C55" s="40"/>
      <c r="D55" s="40"/>
      <c r="E55" s="40"/>
      <c r="F55" s="40"/>
      <c r="G55" s="40"/>
      <c r="H55" s="40"/>
      <c r="I55" s="40"/>
      <c r="J55" s="40"/>
      <c r="K55" s="40"/>
      <c r="L55" s="11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47" s="2" customFormat="1" ht="12" customHeight="1">
      <c r="A56" s="38"/>
      <c r="B56" s="39"/>
      <c r="C56" s="33" t="s">
        <v>20</v>
      </c>
      <c r="D56" s="40"/>
      <c r="E56" s="40"/>
      <c r="F56" s="31" t="str">
        <f>F14</f>
        <v xml:space="preserve"> </v>
      </c>
      <c r="G56" s="40"/>
      <c r="H56" s="40"/>
      <c r="I56" s="33" t="s">
        <v>22</v>
      </c>
      <c r="J56" s="63" t="str">
        <f>IF(J14="","",J14)</f>
        <v>14. 12. 2025</v>
      </c>
      <c r="K56" s="40"/>
      <c r="L56" s="11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47" s="2" customFormat="1" ht="6.95" customHeight="1">
      <c r="A57" s="38"/>
      <c r="B57" s="39"/>
      <c r="C57" s="40"/>
      <c r="D57" s="40"/>
      <c r="E57" s="40"/>
      <c r="F57" s="40"/>
      <c r="G57" s="40"/>
      <c r="H57" s="40"/>
      <c r="I57" s="40"/>
      <c r="J57" s="40"/>
      <c r="K57" s="40"/>
      <c r="L57" s="11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47" s="2" customFormat="1" ht="15.2" customHeight="1">
      <c r="A58" s="38"/>
      <c r="B58" s="39"/>
      <c r="C58" s="33" t="s">
        <v>24</v>
      </c>
      <c r="D58" s="40"/>
      <c r="E58" s="40"/>
      <c r="F58" s="31" t="str">
        <f>E17</f>
        <v>Město Bílina, Břežánská 50/4, 418 01 Bílina</v>
      </c>
      <c r="G58" s="40"/>
      <c r="H58" s="40"/>
      <c r="I58" s="33" t="s">
        <v>32</v>
      </c>
      <c r="J58" s="36" t="str">
        <f>E23</f>
        <v xml:space="preserve"> </v>
      </c>
      <c r="K58" s="40"/>
      <c r="L58" s="11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47" s="2" customFormat="1" ht="15.2" customHeight="1">
      <c r="A59" s="38"/>
      <c r="B59" s="39"/>
      <c r="C59" s="33" t="s">
        <v>30</v>
      </c>
      <c r="D59" s="40"/>
      <c r="E59" s="40"/>
      <c r="F59" s="31" t="str">
        <f>IF(E20="","",E20)</f>
        <v>Vyplň údaj</v>
      </c>
      <c r="G59" s="40"/>
      <c r="H59" s="40"/>
      <c r="I59" s="33" t="s">
        <v>34</v>
      </c>
      <c r="J59" s="36" t="str">
        <f>E26</f>
        <v xml:space="preserve"> </v>
      </c>
      <c r="K59" s="40"/>
      <c r="L59" s="11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47" s="2" customFormat="1" ht="10.35" customHeight="1">
      <c r="A60" s="38"/>
      <c r="B60" s="39"/>
      <c r="C60" s="40"/>
      <c r="D60" s="40"/>
      <c r="E60" s="40"/>
      <c r="F60" s="40"/>
      <c r="G60" s="40"/>
      <c r="H60" s="40"/>
      <c r="I60" s="40"/>
      <c r="J60" s="40"/>
      <c r="K60" s="40"/>
      <c r="L60" s="11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47" s="2" customFormat="1" ht="29.25" customHeight="1">
      <c r="A61" s="38"/>
      <c r="B61" s="39"/>
      <c r="C61" s="141" t="s">
        <v>164</v>
      </c>
      <c r="D61" s="142"/>
      <c r="E61" s="142"/>
      <c r="F61" s="142"/>
      <c r="G61" s="142"/>
      <c r="H61" s="142"/>
      <c r="I61" s="142"/>
      <c r="J61" s="143" t="s">
        <v>165</v>
      </c>
      <c r="K61" s="142"/>
      <c r="L61" s="11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47" s="2" customFormat="1" ht="10.35" customHeight="1">
      <c r="A62" s="38"/>
      <c r="B62" s="39"/>
      <c r="C62" s="40"/>
      <c r="D62" s="40"/>
      <c r="E62" s="40"/>
      <c r="F62" s="40"/>
      <c r="G62" s="40"/>
      <c r="H62" s="40"/>
      <c r="I62" s="40"/>
      <c r="J62" s="40"/>
      <c r="K62" s="40"/>
      <c r="L62" s="11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47" s="2" customFormat="1" ht="22.9" customHeight="1">
      <c r="A63" s="38"/>
      <c r="B63" s="39"/>
      <c r="C63" s="144" t="s">
        <v>69</v>
      </c>
      <c r="D63" s="40"/>
      <c r="E63" s="40"/>
      <c r="F63" s="40"/>
      <c r="G63" s="40"/>
      <c r="H63" s="40"/>
      <c r="I63" s="40"/>
      <c r="J63" s="81">
        <f>J104</f>
        <v>0</v>
      </c>
      <c r="K63" s="40"/>
      <c r="L63" s="11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U63" s="21" t="s">
        <v>166</v>
      </c>
    </row>
    <row r="64" spans="1:47" s="9" customFormat="1" ht="24.95" customHeight="1">
      <c r="B64" s="145"/>
      <c r="C64" s="146"/>
      <c r="D64" s="147" t="s">
        <v>3516</v>
      </c>
      <c r="E64" s="148"/>
      <c r="F64" s="148"/>
      <c r="G64" s="148"/>
      <c r="H64" s="148"/>
      <c r="I64" s="148"/>
      <c r="J64" s="149">
        <f>J105</f>
        <v>0</v>
      </c>
      <c r="K64" s="146"/>
      <c r="L64" s="150"/>
    </row>
    <row r="65" spans="2:12" s="10" customFormat="1" ht="19.899999999999999" customHeight="1">
      <c r="B65" s="151"/>
      <c r="C65" s="101"/>
      <c r="D65" s="152" t="s">
        <v>2729</v>
      </c>
      <c r="E65" s="153"/>
      <c r="F65" s="153"/>
      <c r="G65" s="153"/>
      <c r="H65" s="153"/>
      <c r="I65" s="153"/>
      <c r="J65" s="154">
        <f>J106</f>
        <v>0</v>
      </c>
      <c r="K65" s="101"/>
      <c r="L65" s="155"/>
    </row>
    <row r="66" spans="2:12" s="10" customFormat="1" ht="14.85" customHeight="1">
      <c r="B66" s="151"/>
      <c r="C66" s="101"/>
      <c r="D66" s="152" t="s">
        <v>3517</v>
      </c>
      <c r="E66" s="153"/>
      <c r="F66" s="153"/>
      <c r="G66" s="153"/>
      <c r="H66" s="153"/>
      <c r="I66" s="153"/>
      <c r="J66" s="154">
        <f>J107</f>
        <v>0</v>
      </c>
      <c r="K66" s="101"/>
      <c r="L66" s="155"/>
    </row>
    <row r="67" spans="2:12" s="10" customFormat="1" ht="14.85" customHeight="1">
      <c r="B67" s="151"/>
      <c r="C67" s="101"/>
      <c r="D67" s="152" t="s">
        <v>2733</v>
      </c>
      <c r="E67" s="153"/>
      <c r="F67" s="153"/>
      <c r="G67" s="153"/>
      <c r="H67" s="153"/>
      <c r="I67" s="153"/>
      <c r="J67" s="154">
        <f>J113</f>
        <v>0</v>
      </c>
      <c r="K67" s="101"/>
      <c r="L67" s="155"/>
    </row>
    <row r="68" spans="2:12" s="10" customFormat="1" ht="14.85" customHeight="1">
      <c r="B68" s="151"/>
      <c r="C68" s="101"/>
      <c r="D68" s="152" t="s">
        <v>2734</v>
      </c>
      <c r="E68" s="153"/>
      <c r="F68" s="153"/>
      <c r="G68" s="153"/>
      <c r="H68" s="153"/>
      <c r="I68" s="153"/>
      <c r="J68" s="154">
        <f>J145</f>
        <v>0</v>
      </c>
      <c r="K68" s="101"/>
      <c r="L68" s="155"/>
    </row>
    <row r="69" spans="2:12" s="10" customFormat="1" ht="19.899999999999999" customHeight="1">
      <c r="B69" s="151"/>
      <c r="C69" s="101"/>
      <c r="D69" s="152" t="s">
        <v>1075</v>
      </c>
      <c r="E69" s="153"/>
      <c r="F69" s="153"/>
      <c r="G69" s="153"/>
      <c r="H69" s="153"/>
      <c r="I69" s="153"/>
      <c r="J69" s="154">
        <f>J161</f>
        <v>0</v>
      </c>
      <c r="K69" s="101"/>
      <c r="L69" s="155"/>
    </row>
    <row r="70" spans="2:12" s="10" customFormat="1" ht="14.85" customHeight="1">
      <c r="B70" s="151"/>
      <c r="C70" s="101"/>
      <c r="D70" s="152" t="s">
        <v>3518</v>
      </c>
      <c r="E70" s="153"/>
      <c r="F70" s="153"/>
      <c r="G70" s="153"/>
      <c r="H70" s="153"/>
      <c r="I70" s="153"/>
      <c r="J70" s="154">
        <f>J162</f>
        <v>0</v>
      </c>
      <c r="K70" s="101"/>
      <c r="L70" s="155"/>
    </row>
    <row r="71" spans="2:12" s="10" customFormat="1" ht="19.899999999999999" customHeight="1">
      <c r="B71" s="151"/>
      <c r="C71" s="101"/>
      <c r="D71" s="152" t="s">
        <v>168</v>
      </c>
      <c r="E71" s="153"/>
      <c r="F71" s="153"/>
      <c r="G71" s="153"/>
      <c r="H71" s="153"/>
      <c r="I71" s="153"/>
      <c r="J71" s="154">
        <f>J168</f>
        <v>0</v>
      </c>
      <c r="K71" s="101"/>
      <c r="L71" s="155"/>
    </row>
    <row r="72" spans="2:12" s="10" customFormat="1" ht="14.85" customHeight="1">
      <c r="B72" s="151"/>
      <c r="C72" s="101"/>
      <c r="D72" s="152" t="s">
        <v>169</v>
      </c>
      <c r="E72" s="153"/>
      <c r="F72" s="153"/>
      <c r="G72" s="153"/>
      <c r="H72" s="153"/>
      <c r="I72" s="153"/>
      <c r="J72" s="154">
        <f>J169</f>
        <v>0</v>
      </c>
      <c r="K72" s="101"/>
      <c r="L72" s="155"/>
    </row>
    <row r="73" spans="2:12" s="10" customFormat="1" ht="19.899999999999999" customHeight="1">
      <c r="B73" s="151"/>
      <c r="C73" s="101"/>
      <c r="D73" s="152" t="s">
        <v>3519</v>
      </c>
      <c r="E73" s="153"/>
      <c r="F73" s="153"/>
      <c r="G73" s="153"/>
      <c r="H73" s="153"/>
      <c r="I73" s="153"/>
      <c r="J73" s="154">
        <f>J181</f>
        <v>0</v>
      </c>
      <c r="K73" s="101"/>
      <c r="L73" s="155"/>
    </row>
    <row r="74" spans="2:12" s="10" customFormat="1" ht="19.899999999999999" customHeight="1">
      <c r="B74" s="151"/>
      <c r="C74" s="101"/>
      <c r="D74" s="152" t="s">
        <v>1080</v>
      </c>
      <c r="E74" s="153"/>
      <c r="F74" s="153"/>
      <c r="G74" s="153"/>
      <c r="H74" s="153"/>
      <c r="I74" s="153"/>
      <c r="J74" s="154">
        <f>J182</f>
        <v>0</v>
      </c>
      <c r="K74" s="101"/>
      <c r="L74" s="155"/>
    </row>
    <row r="75" spans="2:12" s="10" customFormat="1" ht="14.85" customHeight="1">
      <c r="B75" s="151"/>
      <c r="C75" s="101"/>
      <c r="D75" s="152" t="s">
        <v>173</v>
      </c>
      <c r="E75" s="153"/>
      <c r="F75" s="153"/>
      <c r="G75" s="153"/>
      <c r="H75" s="153"/>
      <c r="I75" s="153"/>
      <c r="J75" s="154">
        <f>J183</f>
        <v>0</v>
      </c>
      <c r="K75" s="101"/>
      <c r="L75" s="155"/>
    </row>
    <row r="76" spans="2:12" s="10" customFormat="1" ht="14.85" customHeight="1">
      <c r="B76" s="151"/>
      <c r="C76" s="101"/>
      <c r="D76" s="152" t="s">
        <v>174</v>
      </c>
      <c r="E76" s="153"/>
      <c r="F76" s="153"/>
      <c r="G76" s="153"/>
      <c r="H76" s="153"/>
      <c r="I76" s="153"/>
      <c r="J76" s="154">
        <f>J196</f>
        <v>0</v>
      </c>
      <c r="K76" s="101"/>
      <c r="L76" s="155"/>
    </row>
    <row r="77" spans="2:12" s="10" customFormat="1" ht="14.85" customHeight="1">
      <c r="B77" s="151"/>
      <c r="C77" s="101"/>
      <c r="D77" s="152" t="s">
        <v>1082</v>
      </c>
      <c r="E77" s="153"/>
      <c r="F77" s="153"/>
      <c r="G77" s="153"/>
      <c r="H77" s="153"/>
      <c r="I77" s="153"/>
      <c r="J77" s="154">
        <f>J221</f>
        <v>0</v>
      </c>
      <c r="K77" s="101"/>
      <c r="L77" s="155"/>
    </row>
    <row r="78" spans="2:12" s="9" customFormat="1" ht="24.95" customHeight="1">
      <c r="B78" s="145"/>
      <c r="C78" s="146"/>
      <c r="D78" s="147" t="s">
        <v>1083</v>
      </c>
      <c r="E78" s="148"/>
      <c r="F78" s="148"/>
      <c r="G78" s="148"/>
      <c r="H78" s="148"/>
      <c r="I78" s="148"/>
      <c r="J78" s="149">
        <f>J225</f>
        <v>0</v>
      </c>
      <c r="K78" s="146"/>
      <c r="L78" s="150"/>
    </row>
    <row r="79" spans="2:12" s="10" customFormat="1" ht="19.899999999999999" customHeight="1">
      <c r="B79" s="151"/>
      <c r="C79" s="101"/>
      <c r="D79" s="152" t="s">
        <v>177</v>
      </c>
      <c r="E79" s="153"/>
      <c r="F79" s="153"/>
      <c r="G79" s="153"/>
      <c r="H79" s="153"/>
      <c r="I79" s="153"/>
      <c r="J79" s="154">
        <f>J226</f>
        <v>0</v>
      </c>
      <c r="K79" s="101"/>
      <c r="L79" s="155"/>
    </row>
    <row r="80" spans="2:12" s="10" customFormat="1" ht="19.899999999999999" customHeight="1">
      <c r="B80" s="151"/>
      <c r="C80" s="101"/>
      <c r="D80" s="152" t="s">
        <v>2743</v>
      </c>
      <c r="E80" s="153"/>
      <c r="F80" s="153"/>
      <c r="G80" s="153"/>
      <c r="H80" s="153"/>
      <c r="I80" s="153"/>
      <c r="J80" s="154">
        <f>J242</f>
        <v>0</v>
      </c>
      <c r="K80" s="101"/>
      <c r="L80" s="155"/>
    </row>
    <row r="81" spans="1:31" s="10" customFormat="1" ht="19.899999999999999" customHeight="1">
      <c r="B81" s="151"/>
      <c r="C81" s="101"/>
      <c r="D81" s="152" t="s">
        <v>179</v>
      </c>
      <c r="E81" s="153"/>
      <c r="F81" s="153"/>
      <c r="G81" s="153"/>
      <c r="H81" s="153"/>
      <c r="I81" s="153"/>
      <c r="J81" s="154">
        <f>J397</f>
        <v>0</v>
      </c>
      <c r="K81" s="101"/>
      <c r="L81" s="155"/>
    </row>
    <row r="82" spans="1:31" s="10" customFormat="1" ht="19.899999999999999" customHeight="1">
      <c r="B82" s="151"/>
      <c r="C82" s="101"/>
      <c r="D82" s="152" t="s">
        <v>3215</v>
      </c>
      <c r="E82" s="153"/>
      <c r="F82" s="153"/>
      <c r="G82" s="153"/>
      <c r="H82" s="153"/>
      <c r="I82" s="153"/>
      <c r="J82" s="154">
        <f>J409</f>
        <v>0</v>
      </c>
      <c r="K82" s="101"/>
      <c r="L82" s="155"/>
    </row>
    <row r="83" spans="1:31" s="2" customFormat="1" ht="21.75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11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31" s="2" customFormat="1" ht="6.95" customHeight="1">
      <c r="A84" s="38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11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8" spans="1:31" s="2" customFormat="1" ht="6.95" customHeight="1">
      <c r="A88" s="38"/>
      <c r="B88" s="53"/>
      <c r="C88" s="54"/>
      <c r="D88" s="54"/>
      <c r="E88" s="54"/>
      <c r="F88" s="54"/>
      <c r="G88" s="54"/>
      <c r="H88" s="54"/>
      <c r="I88" s="54"/>
      <c r="J88" s="54"/>
      <c r="K88" s="54"/>
      <c r="L88" s="11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31" s="2" customFormat="1" ht="24.95" customHeight="1">
      <c r="A89" s="38"/>
      <c r="B89" s="39"/>
      <c r="C89" s="27" t="s">
        <v>192</v>
      </c>
      <c r="D89" s="40"/>
      <c r="E89" s="40"/>
      <c r="F89" s="40"/>
      <c r="G89" s="40"/>
      <c r="H89" s="40"/>
      <c r="I89" s="40"/>
      <c r="J89" s="40"/>
      <c r="K89" s="40"/>
      <c r="L89" s="11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31" s="2" customFormat="1" ht="6.95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11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31" s="2" customFormat="1" ht="12" customHeight="1">
      <c r="A91" s="38"/>
      <c r="B91" s="39"/>
      <c r="C91" s="33" t="s">
        <v>15</v>
      </c>
      <c r="D91" s="40"/>
      <c r="E91" s="40"/>
      <c r="F91" s="40"/>
      <c r="G91" s="40"/>
      <c r="H91" s="40"/>
      <c r="I91" s="40"/>
      <c r="J91" s="40"/>
      <c r="K91" s="40"/>
      <c r="L91" s="11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31" s="2" customFormat="1" ht="16.5" customHeight="1">
      <c r="A92" s="38"/>
      <c r="B92" s="39"/>
      <c r="C92" s="40"/>
      <c r="D92" s="40"/>
      <c r="E92" s="430" t="str">
        <f>E7</f>
        <v>Rekonstrukce rehabilitace v 1.PP budovy B v HNSP v Bílině</v>
      </c>
      <c r="F92" s="431"/>
      <c r="G92" s="431"/>
      <c r="H92" s="431"/>
      <c r="I92" s="40"/>
      <c r="J92" s="40"/>
      <c r="K92" s="40"/>
      <c r="L92" s="11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31" s="1" customFormat="1" ht="12" customHeight="1">
      <c r="B93" s="25"/>
      <c r="C93" s="33" t="s">
        <v>147</v>
      </c>
      <c r="D93" s="26"/>
      <c r="E93" s="26"/>
      <c r="F93" s="26"/>
      <c r="G93" s="26"/>
      <c r="H93" s="26"/>
      <c r="I93" s="26"/>
      <c r="J93" s="26"/>
      <c r="K93" s="26"/>
      <c r="L93" s="24"/>
    </row>
    <row r="94" spans="1:31" s="2" customFormat="1" ht="16.5" customHeight="1">
      <c r="A94" s="38"/>
      <c r="B94" s="39"/>
      <c r="C94" s="40"/>
      <c r="D94" s="40"/>
      <c r="E94" s="430" t="s">
        <v>3212</v>
      </c>
      <c r="F94" s="432"/>
      <c r="G94" s="432"/>
      <c r="H94" s="432"/>
      <c r="I94" s="40"/>
      <c r="J94" s="40"/>
      <c r="K94" s="40"/>
      <c r="L94" s="11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31" s="2" customFormat="1" ht="12" customHeight="1">
      <c r="A95" s="38"/>
      <c r="B95" s="39"/>
      <c r="C95" s="33" t="s">
        <v>2649</v>
      </c>
      <c r="D95" s="40"/>
      <c r="E95" s="40"/>
      <c r="F95" s="40"/>
      <c r="G95" s="40"/>
      <c r="H95" s="40"/>
      <c r="I95" s="40"/>
      <c r="J95" s="40"/>
      <c r="K95" s="40"/>
      <c r="L95" s="11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pans="1:31" s="2" customFormat="1" ht="16.5" customHeight="1">
      <c r="A96" s="38"/>
      <c r="B96" s="39"/>
      <c r="C96" s="40"/>
      <c r="D96" s="40"/>
      <c r="E96" s="384" t="str">
        <f>E11</f>
        <v>2 - Kanalizace</v>
      </c>
      <c r="F96" s="432"/>
      <c r="G96" s="432"/>
      <c r="H96" s="432"/>
      <c r="I96" s="40"/>
      <c r="J96" s="40"/>
      <c r="K96" s="40"/>
      <c r="L96" s="11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pans="1:65" s="2" customFormat="1" ht="6.95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11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65" s="2" customFormat="1" ht="12" customHeight="1">
      <c r="A98" s="38"/>
      <c r="B98" s="39"/>
      <c r="C98" s="33" t="s">
        <v>20</v>
      </c>
      <c r="D98" s="40"/>
      <c r="E98" s="40"/>
      <c r="F98" s="31" t="str">
        <f>F14</f>
        <v xml:space="preserve"> </v>
      </c>
      <c r="G98" s="40"/>
      <c r="H98" s="40"/>
      <c r="I98" s="33" t="s">
        <v>22</v>
      </c>
      <c r="J98" s="63" t="str">
        <f>IF(J14="","",J14)</f>
        <v>14. 12. 2025</v>
      </c>
      <c r="K98" s="40"/>
      <c r="L98" s="11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pans="1:65" s="2" customFormat="1" ht="6.95" customHeight="1">
      <c r="A99" s="38"/>
      <c r="B99" s="39"/>
      <c r="C99" s="40"/>
      <c r="D99" s="40"/>
      <c r="E99" s="40"/>
      <c r="F99" s="40"/>
      <c r="G99" s="40"/>
      <c r="H99" s="40"/>
      <c r="I99" s="40"/>
      <c r="J99" s="40"/>
      <c r="K99" s="40"/>
      <c r="L99" s="11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pans="1:65" s="2" customFormat="1" ht="15.2" customHeight="1">
      <c r="A100" s="38"/>
      <c r="B100" s="39"/>
      <c r="C100" s="33" t="s">
        <v>24</v>
      </c>
      <c r="D100" s="40"/>
      <c r="E100" s="40"/>
      <c r="F100" s="31" t="str">
        <f>E17</f>
        <v>Město Bílina, Břežánská 50/4, 418 01 Bílina</v>
      </c>
      <c r="G100" s="40"/>
      <c r="H100" s="40"/>
      <c r="I100" s="33" t="s">
        <v>32</v>
      </c>
      <c r="J100" s="36" t="str">
        <f>E23</f>
        <v xml:space="preserve"> </v>
      </c>
      <c r="K100" s="40"/>
      <c r="L100" s="11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pans="1:65" s="2" customFormat="1" ht="15.2" customHeight="1">
      <c r="A101" s="38"/>
      <c r="B101" s="39"/>
      <c r="C101" s="33" t="s">
        <v>30</v>
      </c>
      <c r="D101" s="40"/>
      <c r="E101" s="40"/>
      <c r="F101" s="31" t="str">
        <f>IF(E20="","",E20)</f>
        <v>Vyplň údaj</v>
      </c>
      <c r="G101" s="40"/>
      <c r="H101" s="40"/>
      <c r="I101" s="33" t="s">
        <v>34</v>
      </c>
      <c r="J101" s="36" t="str">
        <f>E26</f>
        <v xml:space="preserve"> </v>
      </c>
      <c r="K101" s="40"/>
      <c r="L101" s="11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pans="1:65" s="2" customFormat="1" ht="10.35" customHeight="1">
      <c r="A102" s="38"/>
      <c r="B102" s="39"/>
      <c r="C102" s="40"/>
      <c r="D102" s="40"/>
      <c r="E102" s="40"/>
      <c r="F102" s="40"/>
      <c r="G102" s="40"/>
      <c r="H102" s="40"/>
      <c r="I102" s="40"/>
      <c r="J102" s="40"/>
      <c r="K102" s="40"/>
      <c r="L102" s="11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pans="1:65" s="11" customFormat="1" ht="29.25" customHeight="1">
      <c r="A103" s="156"/>
      <c r="B103" s="157"/>
      <c r="C103" s="158" t="s">
        <v>193</v>
      </c>
      <c r="D103" s="159" t="s">
        <v>56</v>
      </c>
      <c r="E103" s="159" t="s">
        <v>52</v>
      </c>
      <c r="F103" s="159" t="s">
        <v>53</v>
      </c>
      <c r="G103" s="159" t="s">
        <v>194</v>
      </c>
      <c r="H103" s="159" t="s">
        <v>195</v>
      </c>
      <c r="I103" s="159" t="s">
        <v>196</v>
      </c>
      <c r="J103" s="159" t="s">
        <v>165</v>
      </c>
      <c r="K103" s="160" t="s">
        <v>197</v>
      </c>
      <c r="L103" s="161"/>
      <c r="M103" s="72" t="s">
        <v>18</v>
      </c>
      <c r="N103" s="73" t="s">
        <v>41</v>
      </c>
      <c r="O103" s="73" t="s">
        <v>198</v>
      </c>
      <c r="P103" s="73" t="s">
        <v>199</v>
      </c>
      <c r="Q103" s="73" t="s">
        <v>200</v>
      </c>
      <c r="R103" s="73" t="s">
        <v>201</v>
      </c>
      <c r="S103" s="73" t="s">
        <v>202</v>
      </c>
      <c r="T103" s="73" t="s">
        <v>203</v>
      </c>
      <c r="U103" s="74" t="s">
        <v>204</v>
      </c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</row>
    <row r="104" spans="1:65" s="2" customFormat="1" ht="22.9" customHeight="1">
      <c r="A104" s="38"/>
      <c r="B104" s="39"/>
      <c r="C104" s="79" t="s">
        <v>205</v>
      </c>
      <c r="D104" s="40"/>
      <c r="E104" s="40"/>
      <c r="F104" s="40"/>
      <c r="G104" s="40"/>
      <c r="H104" s="40"/>
      <c r="I104" s="40"/>
      <c r="J104" s="162">
        <f>BK104</f>
        <v>0</v>
      </c>
      <c r="K104" s="40"/>
      <c r="L104" s="43"/>
      <c r="M104" s="75"/>
      <c r="N104" s="163"/>
      <c r="O104" s="76"/>
      <c r="P104" s="164">
        <f>P105+P225</f>
        <v>0</v>
      </c>
      <c r="Q104" s="76"/>
      <c r="R104" s="164">
        <f>R105+R225</f>
        <v>15.073472000000001</v>
      </c>
      <c r="S104" s="76"/>
      <c r="T104" s="164">
        <f>T105+T225</f>
        <v>2.3782399999999999</v>
      </c>
      <c r="U104" s="77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T104" s="21" t="s">
        <v>70</v>
      </c>
      <c r="AU104" s="21" t="s">
        <v>166</v>
      </c>
      <c r="BK104" s="165">
        <f>BK105+BK225</f>
        <v>0</v>
      </c>
    </row>
    <row r="105" spans="1:65" s="12" customFormat="1" ht="25.9" customHeight="1">
      <c r="B105" s="166"/>
      <c r="C105" s="167"/>
      <c r="D105" s="168" t="s">
        <v>70</v>
      </c>
      <c r="E105" s="169" t="s">
        <v>206</v>
      </c>
      <c r="F105" s="169" t="s">
        <v>206</v>
      </c>
      <c r="G105" s="167"/>
      <c r="H105" s="167"/>
      <c r="I105" s="170"/>
      <c r="J105" s="171">
        <f>BK105</f>
        <v>0</v>
      </c>
      <c r="K105" s="167"/>
      <c r="L105" s="172"/>
      <c r="M105" s="173"/>
      <c r="N105" s="174"/>
      <c r="O105" s="174"/>
      <c r="P105" s="175">
        <f>P106+P161+P168+P181+P182</f>
        <v>0</v>
      </c>
      <c r="Q105" s="174"/>
      <c r="R105" s="175">
        <f>R106+R161+R168+R181+R182</f>
        <v>14.662662000000001</v>
      </c>
      <c r="S105" s="174"/>
      <c r="T105" s="175">
        <f>T106+T161+T168+T181+T182</f>
        <v>2.1379999999999999</v>
      </c>
      <c r="U105" s="176"/>
      <c r="AR105" s="177" t="s">
        <v>76</v>
      </c>
      <c r="AT105" s="178" t="s">
        <v>70</v>
      </c>
      <c r="AU105" s="178" t="s">
        <v>71</v>
      </c>
      <c r="AY105" s="177" t="s">
        <v>208</v>
      </c>
      <c r="BK105" s="179">
        <f>BK106+BK161+BK168+BK181+BK182</f>
        <v>0</v>
      </c>
    </row>
    <row r="106" spans="1:65" s="12" customFormat="1" ht="22.9" customHeight="1">
      <c r="B106" s="166"/>
      <c r="C106" s="167"/>
      <c r="D106" s="168" t="s">
        <v>70</v>
      </c>
      <c r="E106" s="180" t="s">
        <v>76</v>
      </c>
      <c r="F106" s="180" t="s">
        <v>2744</v>
      </c>
      <c r="G106" s="167"/>
      <c r="H106" s="167"/>
      <c r="I106" s="170"/>
      <c r="J106" s="181">
        <f>BK106</f>
        <v>0</v>
      </c>
      <c r="K106" s="167"/>
      <c r="L106" s="172"/>
      <c r="M106" s="173"/>
      <c r="N106" s="174"/>
      <c r="O106" s="174"/>
      <c r="P106" s="175">
        <f>P107+P113+P145</f>
        <v>0</v>
      </c>
      <c r="Q106" s="174"/>
      <c r="R106" s="175">
        <f>R107+R113+R145</f>
        <v>8.1</v>
      </c>
      <c r="S106" s="174"/>
      <c r="T106" s="175">
        <f>T107+T113+T145</f>
        <v>0</v>
      </c>
      <c r="U106" s="176"/>
      <c r="AR106" s="177" t="s">
        <v>76</v>
      </c>
      <c r="AT106" s="178" t="s">
        <v>70</v>
      </c>
      <c r="AU106" s="178" t="s">
        <v>76</v>
      </c>
      <c r="AY106" s="177" t="s">
        <v>208</v>
      </c>
      <c r="BK106" s="179">
        <f>BK107+BK113+BK145</f>
        <v>0</v>
      </c>
    </row>
    <row r="107" spans="1:65" s="12" customFormat="1" ht="20.85" customHeight="1">
      <c r="B107" s="166"/>
      <c r="C107" s="167"/>
      <c r="D107" s="168" t="s">
        <v>70</v>
      </c>
      <c r="E107" s="180" t="s">
        <v>322</v>
      </c>
      <c r="F107" s="180" t="s">
        <v>3520</v>
      </c>
      <c r="G107" s="167"/>
      <c r="H107" s="167"/>
      <c r="I107" s="170"/>
      <c r="J107" s="181">
        <f>BK107</f>
        <v>0</v>
      </c>
      <c r="K107" s="167"/>
      <c r="L107" s="172"/>
      <c r="M107" s="173"/>
      <c r="N107" s="174"/>
      <c r="O107" s="174"/>
      <c r="P107" s="175">
        <f>SUM(P108:P112)</f>
        <v>0</v>
      </c>
      <c r="Q107" s="174"/>
      <c r="R107" s="175">
        <f>SUM(R108:R112)</f>
        <v>0</v>
      </c>
      <c r="S107" s="174"/>
      <c r="T107" s="175">
        <f>SUM(T108:T112)</f>
        <v>0</v>
      </c>
      <c r="U107" s="176"/>
      <c r="AR107" s="177" t="s">
        <v>76</v>
      </c>
      <c r="AT107" s="178" t="s">
        <v>70</v>
      </c>
      <c r="AU107" s="178" t="s">
        <v>80</v>
      </c>
      <c r="AY107" s="177" t="s">
        <v>208</v>
      </c>
      <c r="BK107" s="179">
        <f>SUM(BK108:BK112)</f>
        <v>0</v>
      </c>
    </row>
    <row r="108" spans="1:65" s="2" customFormat="1" ht="37.9" customHeight="1">
      <c r="A108" s="38"/>
      <c r="B108" s="39"/>
      <c r="C108" s="182" t="s">
        <v>76</v>
      </c>
      <c r="D108" s="182" t="s">
        <v>212</v>
      </c>
      <c r="E108" s="183" t="s">
        <v>3521</v>
      </c>
      <c r="F108" s="184" t="s">
        <v>3522</v>
      </c>
      <c r="G108" s="185" t="s">
        <v>161</v>
      </c>
      <c r="H108" s="186">
        <v>24</v>
      </c>
      <c r="I108" s="187"/>
      <c r="J108" s="186">
        <f>ROUND(I108*H108,2)</f>
        <v>0</v>
      </c>
      <c r="K108" s="184" t="s">
        <v>215</v>
      </c>
      <c r="L108" s="43"/>
      <c r="M108" s="188" t="s">
        <v>18</v>
      </c>
      <c r="N108" s="189" t="s">
        <v>42</v>
      </c>
      <c r="O108" s="68"/>
      <c r="P108" s="190">
        <f>O108*H108</f>
        <v>0</v>
      </c>
      <c r="Q108" s="190">
        <v>0</v>
      </c>
      <c r="R108" s="190">
        <f>Q108*H108</f>
        <v>0</v>
      </c>
      <c r="S108" s="190">
        <v>0</v>
      </c>
      <c r="T108" s="190">
        <f>S108*H108</f>
        <v>0</v>
      </c>
      <c r="U108" s="191" t="s">
        <v>18</v>
      </c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R108" s="192" t="s">
        <v>89</v>
      </c>
      <c r="AT108" s="192" t="s">
        <v>212</v>
      </c>
      <c r="AU108" s="192" t="s">
        <v>83</v>
      </c>
      <c r="AY108" s="21" t="s">
        <v>208</v>
      </c>
      <c r="BE108" s="193">
        <f>IF(N108="základní",J108,0)</f>
        <v>0</v>
      </c>
      <c r="BF108" s="193">
        <f>IF(N108="snížená",J108,0)</f>
        <v>0</v>
      </c>
      <c r="BG108" s="193">
        <f>IF(N108="zákl. přenesená",J108,0)</f>
        <v>0</v>
      </c>
      <c r="BH108" s="193">
        <f>IF(N108="sníž. přenesená",J108,0)</f>
        <v>0</v>
      </c>
      <c r="BI108" s="193">
        <f>IF(N108="nulová",J108,0)</f>
        <v>0</v>
      </c>
      <c r="BJ108" s="21" t="s">
        <v>76</v>
      </c>
      <c r="BK108" s="193">
        <f>ROUND(I108*H108,2)</f>
        <v>0</v>
      </c>
      <c r="BL108" s="21" t="s">
        <v>89</v>
      </c>
      <c r="BM108" s="192" t="s">
        <v>3523</v>
      </c>
    </row>
    <row r="109" spans="1:65" s="2" customFormat="1" ht="29.25">
      <c r="A109" s="38"/>
      <c r="B109" s="39"/>
      <c r="C109" s="40"/>
      <c r="D109" s="194" t="s">
        <v>217</v>
      </c>
      <c r="E109" s="40"/>
      <c r="F109" s="195" t="s">
        <v>3524</v>
      </c>
      <c r="G109" s="40"/>
      <c r="H109" s="40"/>
      <c r="I109" s="196"/>
      <c r="J109" s="40"/>
      <c r="K109" s="40"/>
      <c r="L109" s="43"/>
      <c r="M109" s="197"/>
      <c r="N109" s="198"/>
      <c r="O109" s="68"/>
      <c r="P109" s="68"/>
      <c r="Q109" s="68"/>
      <c r="R109" s="68"/>
      <c r="S109" s="68"/>
      <c r="T109" s="68"/>
      <c r="U109" s="69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T109" s="21" t="s">
        <v>217</v>
      </c>
      <c r="AU109" s="21" t="s">
        <v>83</v>
      </c>
    </row>
    <row r="110" spans="1:65" s="2" customFormat="1" ht="11.25">
      <c r="A110" s="38"/>
      <c r="B110" s="39"/>
      <c r="C110" s="40"/>
      <c r="D110" s="199" t="s">
        <v>219</v>
      </c>
      <c r="E110" s="40"/>
      <c r="F110" s="200" t="s">
        <v>3525</v>
      </c>
      <c r="G110" s="40"/>
      <c r="H110" s="40"/>
      <c r="I110" s="196"/>
      <c r="J110" s="40"/>
      <c r="K110" s="40"/>
      <c r="L110" s="43"/>
      <c r="M110" s="197"/>
      <c r="N110" s="198"/>
      <c r="O110" s="68"/>
      <c r="P110" s="68"/>
      <c r="Q110" s="68"/>
      <c r="R110" s="68"/>
      <c r="S110" s="68"/>
      <c r="T110" s="68"/>
      <c r="U110" s="69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T110" s="21" t="s">
        <v>219</v>
      </c>
      <c r="AU110" s="21" t="s">
        <v>83</v>
      </c>
    </row>
    <row r="111" spans="1:65" s="13" customFormat="1" ht="11.25">
      <c r="B111" s="201"/>
      <c r="C111" s="202"/>
      <c r="D111" s="194" t="s">
        <v>221</v>
      </c>
      <c r="E111" s="203" t="s">
        <v>18</v>
      </c>
      <c r="F111" s="204" t="s">
        <v>3526</v>
      </c>
      <c r="G111" s="202"/>
      <c r="H111" s="203" t="s">
        <v>18</v>
      </c>
      <c r="I111" s="205"/>
      <c r="J111" s="202"/>
      <c r="K111" s="202"/>
      <c r="L111" s="206"/>
      <c r="M111" s="207"/>
      <c r="N111" s="208"/>
      <c r="O111" s="208"/>
      <c r="P111" s="208"/>
      <c r="Q111" s="208"/>
      <c r="R111" s="208"/>
      <c r="S111" s="208"/>
      <c r="T111" s="208"/>
      <c r="U111" s="209"/>
      <c r="AT111" s="210" t="s">
        <v>221</v>
      </c>
      <c r="AU111" s="210" t="s">
        <v>83</v>
      </c>
      <c r="AV111" s="13" t="s">
        <v>76</v>
      </c>
      <c r="AW111" s="13" t="s">
        <v>33</v>
      </c>
      <c r="AX111" s="13" t="s">
        <v>71</v>
      </c>
      <c r="AY111" s="210" t="s">
        <v>208</v>
      </c>
    </row>
    <row r="112" spans="1:65" s="14" customFormat="1" ht="11.25">
      <c r="B112" s="211"/>
      <c r="C112" s="212"/>
      <c r="D112" s="194" t="s">
        <v>221</v>
      </c>
      <c r="E112" s="213" t="s">
        <v>18</v>
      </c>
      <c r="F112" s="214" t="s">
        <v>3527</v>
      </c>
      <c r="G112" s="212"/>
      <c r="H112" s="215">
        <v>24</v>
      </c>
      <c r="I112" s="216"/>
      <c r="J112" s="212"/>
      <c r="K112" s="212"/>
      <c r="L112" s="217"/>
      <c r="M112" s="218"/>
      <c r="N112" s="219"/>
      <c r="O112" s="219"/>
      <c r="P112" s="219"/>
      <c r="Q112" s="219"/>
      <c r="R112" s="219"/>
      <c r="S112" s="219"/>
      <c r="T112" s="219"/>
      <c r="U112" s="220"/>
      <c r="AT112" s="221" t="s">
        <v>221</v>
      </c>
      <c r="AU112" s="221" t="s">
        <v>83</v>
      </c>
      <c r="AV112" s="14" t="s">
        <v>80</v>
      </c>
      <c r="AW112" s="14" t="s">
        <v>33</v>
      </c>
      <c r="AX112" s="14" t="s">
        <v>76</v>
      </c>
      <c r="AY112" s="221" t="s">
        <v>208</v>
      </c>
    </row>
    <row r="113" spans="1:65" s="12" customFormat="1" ht="20.85" customHeight="1">
      <c r="B113" s="166"/>
      <c r="C113" s="167"/>
      <c r="D113" s="168" t="s">
        <v>70</v>
      </c>
      <c r="E113" s="180" t="s">
        <v>343</v>
      </c>
      <c r="F113" s="180" t="s">
        <v>2823</v>
      </c>
      <c r="G113" s="167"/>
      <c r="H113" s="167"/>
      <c r="I113" s="170"/>
      <c r="J113" s="181">
        <f>BK113</f>
        <v>0</v>
      </c>
      <c r="K113" s="167"/>
      <c r="L113" s="172"/>
      <c r="M113" s="173"/>
      <c r="N113" s="174"/>
      <c r="O113" s="174"/>
      <c r="P113" s="175">
        <f>SUM(P114:P144)</f>
        <v>0</v>
      </c>
      <c r="Q113" s="174"/>
      <c r="R113" s="175">
        <f>SUM(R114:R144)</f>
        <v>0</v>
      </c>
      <c r="S113" s="174"/>
      <c r="T113" s="175">
        <f>SUM(T114:T144)</f>
        <v>0</v>
      </c>
      <c r="U113" s="176"/>
      <c r="AR113" s="177" t="s">
        <v>76</v>
      </c>
      <c r="AT113" s="178" t="s">
        <v>70</v>
      </c>
      <c r="AU113" s="178" t="s">
        <v>80</v>
      </c>
      <c r="AY113" s="177" t="s">
        <v>208</v>
      </c>
      <c r="BK113" s="179">
        <f>SUM(BK114:BK144)</f>
        <v>0</v>
      </c>
    </row>
    <row r="114" spans="1:65" s="2" customFormat="1" ht="33" customHeight="1">
      <c r="A114" s="38"/>
      <c r="B114" s="39"/>
      <c r="C114" s="182" t="s">
        <v>80</v>
      </c>
      <c r="D114" s="182" t="s">
        <v>212</v>
      </c>
      <c r="E114" s="183" t="s">
        <v>3528</v>
      </c>
      <c r="F114" s="184" t="s">
        <v>3529</v>
      </c>
      <c r="G114" s="185" t="s">
        <v>161</v>
      </c>
      <c r="H114" s="186">
        <v>9</v>
      </c>
      <c r="I114" s="187"/>
      <c r="J114" s="186">
        <f>ROUND(I114*H114,2)</f>
        <v>0</v>
      </c>
      <c r="K114" s="184" t="s">
        <v>215</v>
      </c>
      <c r="L114" s="43"/>
      <c r="M114" s="188" t="s">
        <v>18</v>
      </c>
      <c r="N114" s="189" t="s">
        <v>42</v>
      </c>
      <c r="O114" s="68"/>
      <c r="P114" s="190">
        <f>O114*H114</f>
        <v>0</v>
      </c>
      <c r="Q114" s="190">
        <v>0</v>
      </c>
      <c r="R114" s="190">
        <f>Q114*H114</f>
        <v>0</v>
      </c>
      <c r="S114" s="190">
        <v>0</v>
      </c>
      <c r="T114" s="190">
        <f>S114*H114</f>
        <v>0</v>
      </c>
      <c r="U114" s="191" t="s">
        <v>18</v>
      </c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R114" s="192" t="s">
        <v>89</v>
      </c>
      <c r="AT114" s="192" t="s">
        <v>212</v>
      </c>
      <c r="AU114" s="192" t="s">
        <v>83</v>
      </c>
      <c r="AY114" s="21" t="s">
        <v>208</v>
      </c>
      <c r="BE114" s="193">
        <f>IF(N114="základní",J114,0)</f>
        <v>0</v>
      </c>
      <c r="BF114" s="193">
        <f>IF(N114="snížená",J114,0)</f>
        <v>0</v>
      </c>
      <c r="BG114" s="193">
        <f>IF(N114="zákl. přenesená",J114,0)</f>
        <v>0</v>
      </c>
      <c r="BH114" s="193">
        <f>IF(N114="sníž. přenesená",J114,0)</f>
        <v>0</v>
      </c>
      <c r="BI114" s="193">
        <f>IF(N114="nulová",J114,0)</f>
        <v>0</v>
      </c>
      <c r="BJ114" s="21" t="s">
        <v>76</v>
      </c>
      <c r="BK114" s="193">
        <f>ROUND(I114*H114,2)</f>
        <v>0</v>
      </c>
      <c r="BL114" s="21" t="s">
        <v>89</v>
      </c>
      <c r="BM114" s="192" t="s">
        <v>3530</v>
      </c>
    </row>
    <row r="115" spans="1:65" s="2" customFormat="1" ht="39">
      <c r="A115" s="38"/>
      <c r="B115" s="39"/>
      <c r="C115" s="40"/>
      <c r="D115" s="194" t="s">
        <v>217</v>
      </c>
      <c r="E115" s="40"/>
      <c r="F115" s="195" t="s">
        <v>3531</v>
      </c>
      <c r="G115" s="40"/>
      <c r="H115" s="40"/>
      <c r="I115" s="196"/>
      <c r="J115" s="40"/>
      <c r="K115" s="40"/>
      <c r="L115" s="43"/>
      <c r="M115" s="197"/>
      <c r="N115" s="198"/>
      <c r="O115" s="68"/>
      <c r="P115" s="68"/>
      <c r="Q115" s="68"/>
      <c r="R115" s="68"/>
      <c r="S115" s="68"/>
      <c r="T115" s="68"/>
      <c r="U115" s="69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T115" s="21" t="s">
        <v>217</v>
      </c>
      <c r="AU115" s="21" t="s">
        <v>83</v>
      </c>
    </row>
    <row r="116" spans="1:65" s="2" customFormat="1" ht="11.25">
      <c r="A116" s="38"/>
      <c r="B116" s="39"/>
      <c r="C116" s="40"/>
      <c r="D116" s="199" t="s">
        <v>219</v>
      </c>
      <c r="E116" s="40"/>
      <c r="F116" s="200" t="s">
        <v>3532</v>
      </c>
      <c r="G116" s="40"/>
      <c r="H116" s="40"/>
      <c r="I116" s="196"/>
      <c r="J116" s="40"/>
      <c r="K116" s="40"/>
      <c r="L116" s="43"/>
      <c r="M116" s="197"/>
      <c r="N116" s="198"/>
      <c r="O116" s="68"/>
      <c r="P116" s="68"/>
      <c r="Q116" s="68"/>
      <c r="R116" s="68"/>
      <c r="S116" s="68"/>
      <c r="T116" s="68"/>
      <c r="U116" s="69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T116" s="21" t="s">
        <v>219</v>
      </c>
      <c r="AU116" s="21" t="s">
        <v>83</v>
      </c>
    </row>
    <row r="117" spans="1:65" s="13" customFormat="1" ht="11.25">
      <c r="B117" s="201"/>
      <c r="C117" s="202"/>
      <c r="D117" s="194" t="s">
        <v>221</v>
      </c>
      <c r="E117" s="203" t="s">
        <v>18</v>
      </c>
      <c r="F117" s="204" t="s">
        <v>3526</v>
      </c>
      <c r="G117" s="202"/>
      <c r="H117" s="203" t="s">
        <v>18</v>
      </c>
      <c r="I117" s="205"/>
      <c r="J117" s="202"/>
      <c r="K117" s="202"/>
      <c r="L117" s="206"/>
      <c r="M117" s="207"/>
      <c r="N117" s="208"/>
      <c r="O117" s="208"/>
      <c r="P117" s="208"/>
      <c r="Q117" s="208"/>
      <c r="R117" s="208"/>
      <c r="S117" s="208"/>
      <c r="T117" s="208"/>
      <c r="U117" s="209"/>
      <c r="AT117" s="210" t="s">
        <v>221</v>
      </c>
      <c r="AU117" s="210" t="s">
        <v>83</v>
      </c>
      <c r="AV117" s="13" t="s">
        <v>76</v>
      </c>
      <c r="AW117" s="13" t="s">
        <v>33</v>
      </c>
      <c r="AX117" s="13" t="s">
        <v>71</v>
      </c>
      <c r="AY117" s="210" t="s">
        <v>208</v>
      </c>
    </row>
    <row r="118" spans="1:65" s="14" customFormat="1" ht="11.25">
      <c r="B118" s="211"/>
      <c r="C118" s="212"/>
      <c r="D118" s="194" t="s">
        <v>221</v>
      </c>
      <c r="E118" s="213" t="s">
        <v>18</v>
      </c>
      <c r="F118" s="214" t="s">
        <v>3527</v>
      </c>
      <c r="G118" s="212"/>
      <c r="H118" s="215">
        <v>24</v>
      </c>
      <c r="I118" s="216"/>
      <c r="J118" s="212"/>
      <c r="K118" s="212"/>
      <c r="L118" s="217"/>
      <c r="M118" s="218"/>
      <c r="N118" s="219"/>
      <c r="O118" s="219"/>
      <c r="P118" s="219"/>
      <c r="Q118" s="219"/>
      <c r="R118" s="219"/>
      <c r="S118" s="219"/>
      <c r="T118" s="219"/>
      <c r="U118" s="220"/>
      <c r="AT118" s="221" t="s">
        <v>221</v>
      </c>
      <c r="AU118" s="221" t="s">
        <v>83</v>
      </c>
      <c r="AV118" s="14" t="s">
        <v>80</v>
      </c>
      <c r="AW118" s="14" t="s">
        <v>33</v>
      </c>
      <c r="AX118" s="14" t="s">
        <v>71</v>
      </c>
      <c r="AY118" s="221" t="s">
        <v>208</v>
      </c>
    </row>
    <row r="119" spans="1:65" s="13" customFormat="1" ht="11.25">
      <c r="B119" s="201"/>
      <c r="C119" s="202"/>
      <c r="D119" s="194" t="s">
        <v>221</v>
      </c>
      <c r="E119" s="203" t="s">
        <v>18</v>
      </c>
      <c r="F119" s="204" t="s">
        <v>3533</v>
      </c>
      <c r="G119" s="202"/>
      <c r="H119" s="203" t="s">
        <v>18</v>
      </c>
      <c r="I119" s="205"/>
      <c r="J119" s="202"/>
      <c r="K119" s="202"/>
      <c r="L119" s="206"/>
      <c r="M119" s="207"/>
      <c r="N119" s="208"/>
      <c r="O119" s="208"/>
      <c r="P119" s="208"/>
      <c r="Q119" s="208"/>
      <c r="R119" s="208"/>
      <c r="S119" s="208"/>
      <c r="T119" s="208"/>
      <c r="U119" s="209"/>
      <c r="AT119" s="210" t="s">
        <v>221</v>
      </c>
      <c r="AU119" s="210" t="s">
        <v>83</v>
      </c>
      <c r="AV119" s="13" t="s">
        <v>76</v>
      </c>
      <c r="AW119" s="13" t="s">
        <v>33</v>
      </c>
      <c r="AX119" s="13" t="s">
        <v>71</v>
      </c>
      <c r="AY119" s="210" t="s">
        <v>208</v>
      </c>
    </row>
    <row r="120" spans="1:65" s="14" customFormat="1" ht="11.25">
      <c r="B120" s="211"/>
      <c r="C120" s="212"/>
      <c r="D120" s="194" t="s">
        <v>221</v>
      </c>
      <c r="E120" s="213" t="s">
        <v>18</v>
      </c>
      <c r="F120" s="214" t="s">
        <v>3534</v>
      </c>
      <c r="G120" s="212"/>
      <c r="H120" s="215">
        <v>-15</v>
      </c>
      <c r="I120" s="216"/>
      <c r="J120" s="212"/>
      <c r="K120" s="212"/>
      <c r="L120" s="217"/>
      <c r="M120" s="218"/>
      <c r="N120" s="219"/>
      <c r="O120" s="219"/>
      <c r="P120" s="219"/>
      <c r="Q120" s="219"/>
      <c r="R120" s="219"/>
      <c r="S120" s="219"/>
      <c r="T120" s="219"/>
      <c r="U120" s="220"/>
      <c r="AT120" s="221" t="s">
        <v>221</v>
      </c>
      <c r="AU120" s="221" t="s">
        <v>83</v>
      </c>
      <c r="AV120" s="14" t="s">
        <v>80</v>
      </c>
      <c r="AW120" s="14" t="s">
        <v>33</v>
      </c>
      <c r="AX120" s="14" t="s">
        <v>71</v>
      </c>
      <c r="AY120" s="221" t="s">
        <v>208</v>
      </c>
    </row>
    <row r="121" spans="1:65" s="16" customFormat="1" ht="11.25">
      <c r="B121" s="233"/>
      <c r="C121" s="234"/>
      <c r="D121" s="194" t="s">
        <v>221</v>
      </c>
      <c r="E121" s="235" t="s">
        <v>18</v>
      </c>
      <c r="F121" s="236" t="s">
        <v>247</v>
      </c>
      <c r="G121" s="234"/>
      <c r="H121" s="237">
        <v>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1"/>
      <c r="U121" s="242"/>
      <c r="AT121" s="243" t="s">
        <v>221</v>
      </c>
      <c r="AU121" s="243" t="s">
        <v>83</v>
      </c>
      <c r="AV121" s="16" t="s">
        <v>89</v>
      </c>
      <c r="AW121" s="16" t="s">
        <v>33</v>
      </c>
      <c r="AX121" s="16" t="s">
        <v>76</v>
      </c>
      <c r="AY121" s="243" t="s">
        <v>208</v>
      </c>
    </row>
    <row r="122" spans="1:65" s="2" customFormat="1" ht="37.9" customHeight="1">
      <c r="A122" s="38"/>
      <c r="B122" s="39"/>
      <c r="C122" s="182" t="s">
        <v>83</v>
      </c>
      <c r="D122" s="182" t="s">
        <v>212</v>
      </c>
      <c r="E122" s="183" t="s">
        <v>2824</v>
      </c>
      <c r="F122" s="184" t="s">
        <v>2825</v>
      </c>
      <c r="G122" s="185" t="s">
        <v>161</v>
      </c>
      <c r="H122" s="186">
        <v>9</v>
      </c>
      <c r="I122" s="187"/>
      <c r="J122" s="186">
        <f>ROUND(I122*H122,2)</f>
        <v>0</v>
      </c>
      <c r="K122" s="184" t="s">
        <v>215</v>
      </c>
      <c r="L122" s="43"/>
      <c r="M122" s="188" t="s">
        <v>18</v>
      </c>
      <c r="N122" s="189" t="s">
        <v>42</v>
      </c>
      <c r="O122" s="68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0">
        <f>S122*H122</f>
        <v>0</v>
      </c>
      <c r="U122" s="191" t="s">
        <v>18</v>
      </c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R122" s="192" t="s">
        <v>89</v>
      </c>
      <c r="AT122" s="192" t="s">
        <v>212</v>
      </c>
      <c r="AU122" s="192" t="s">
        <v>83</v>
      </c>
      <c r="AY122" s="21" t="s">
        <v>208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1" t="s">
        <v>76</v>
      </c>
      <c r="BK122" s="193">
        <f>ROUND(I122*H122,2)</f>
        <v>0</v>
      </c>
      <c r="BL122" s="21" t="s">
        <v>89</v>
      </c>
      <c r="BM122" s="192" t="s">
        <v>3535</v>
      </c>
    </row>
    <row r="123" spans="1:65" s="2" customFormat="1" ht="39">
      <c r="A123" s="38"/>
      <c r="B123" s="39"/>
      <c r="C123" s="40"/>
      <c r="D123" s="194" t="s">
        <v>217</v>
      </c>
      <c r="E123" s="40"/>
      <c r="F123" s="195" t="s">
        <v>2827</v>
      </c>
      <c r="G123" s="40"/>
      <c r="H123" s="40"/>
      <c r="I123" s="196"/>
      <c r="J123" s="40"/>
      <c r="K123" s="40"/>
      <c r="L123" s="43"/>
      <c r="M123" s="197"/>
      <c r="N123" s="198"/>
      <c r="O123" s="68"/>
      <c r="P123" s="68"/>
      <c r="Q123" s="68"/>
      <c r="R123" s="68"/>
      <c r="S123" s="68"/>
      <c r="T123" s="68"/>
      <c r="U123" s="69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21" t="s">
        <v>217</v>
      </c>
      <c r="AU123" s="21" t="s">
        <v>83</v>
      </c>
    </row>
    <row r="124" spans="1:65" s="2" customFormat="1" ht="11.25">
      <c r="A124" s="38"/>
      <c r="B124" s="39"/>
      <c r="C124" s="40"/>
      <c r="D124" s="199" t="s">
        <v>219</v>
      </c>
      <c r="E124" s="40"/>
      <c r="F124" s="200" t="s">
        <v>2828</v>
      </c>
      <c r="G124" s="40"/>
      <c r="H124" s="40"/>
      <c r="I124" s="196"/>
      <c r="J124" s="40"/>
      <c r="K124" s="40"/>
      <c r="L124" s="43"/>
      <c r="M124" s="197"/>
      <c r="N124" s="198"/>
      <c r="O124" s="68"/>
      <c r="P124" s="68"/>
      <c r="Q124" s="68"/>
      <c r="R124" s="68"/>
      <c r="S124" s="68"/>
      <c r="T124" s="68"/>
      <c r="U124" s="69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21" t="s">
        <v>219</v>
      </c>
      <c r="AU124" s="21" t="s">
        <v>83</v>
      </c>
    </row>
    <row r="125" spans="1:65" s="14" customFormat="1" ht="11.25">
      <c r="B125" s="211"/>
      <c r="C125" s="212"/>
      <c r="D125" s="194" t="s">
        <v>221</v>
      </c>
      <c r="E125" s="213" t="s">
        <v>18</v>
      </c>
      <c r="F125" s="214" t="s">
        <v>248</v>
      </c>
      <c r="G125" s="212"/>
      <c r="H125" s="215">
        <v>9</v>
      </c>
      <c r="I125" s="216"/>
      <c r="J125" s="212"/>
      <c r="K125" s="212"/>
      <c r="L125" s="217"/>
      <c r="M125" s="218"/>
      <c r="N125" s="219"/>
      <c r="O125" s="219"/>
      <c r="P125" s="219"/>
      <c r="Q125" s="219"/>
      <c r="R125" s="219"/>
      <c r="S125" s="219"/>
      <c r="T125" s="219"/>
      <c r="U125" s="220"/>
      <c r="AT125" s="221" t="s">
        <v>221</v>
      </c>
      <c r="AU125" s="221" t="s">
        <v>83</v>
      </c>
      <c r="AV125" s="14" t="s">
        <v>80</v>
      </c>
      <c r="AW125" s="14" t="s">
        <v>33</v>
      </c>
      <c r="AX125" s="14" t="s">
        <v>76</v>
      </c>
      <c r="AY125" s="221" t="s">
        <v>208</v>
      </c>
    </row>
    <row r="126" spans="1:65" s="2" customFormat="1" ht="37.9" customHeight="1">
      <c r="A126" s="38"/>
      <c r="B126" s="39"/>
      <c r="C126" s="182" t="s">
        <v>89</v>
      </c>
      <c r="D126" s="182" t="s">
        <v>212</v>
      </c>
      <c r="E126" s="183" t="s">
        <v>3536</v>
      </c>
      <c r="F126" s="184" t="s">
        <v>3537</v>
      </c>
      <c r="G126" s="185" t="s">
        <v>161</v>
      </c>
      <c r="H126" s="186">
        <v>36</v>
      </c>
      <c r="I126" s="187"/>
      <c r="J126" s="186">
        <f>ROUND(I126*H126,2)</f>
        <v>0</v>
      </c>
      <c r="K126" s="184" t="s">
        <v>215</v>
      </c>
      <c r="L126" s="43"/>
      <c r="M126" s="188" t="s">
        <v>18</v>
      </c>
      <c r="N126" s="189" t="s">
        <v>42</v>
      </c>
      <c r="O126" s="68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0">
        <f>S126*H126</f>
        <v>0</v>
      </c>
      <c r="U126" s="191" t="s">
        <v>18</v>
      </c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2" t="s">
        <v>89</v>
      </c>
      <c r="AT126" s="192" t="s">
        <v>212</v>
      </c>
      <c r="AU126" s="192" t="s">
        <v>83</v>
      </c>
      <c r="AY126" s="21" t="s">
        <v>208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1" t="s">
        <v>76</v>
      </c>
      <c r="BK126" s="193">
        <f>ROUND(I126*H126,2)</f>
        <v>0</v>
      </c>
      <c r="BL126" s="21" t="s">
        <v>89</v>
      </c>
      <c r="BM126" s="192" t="s">
        <v>3538</v>
      </c>
    </row>
    <row r="127" spans="1:65" s="2" customFormat="1" ht="39">
      <c r="A127" s="38"/>
      <c r="B127" s="39"/>
      <c r="C127" s="40"/>
      <c r="D127" s="194" t="s">
        <v>217</v>
      </c>
      <c r="E127" s="40"/>
      <c r="F127" s="195" t="s">
        <v>3539</v>
      </c>
      <c r="G127" s="40"/>
      <c r="H127" s="40"/>
      <c r="I127" s="196"/>
      <c r="J127" s="40"/>
      <c r="K127" s="40"/>
      <c r="L127" s="43"/>
      <c r="M127" s="197"/>
      <c r="N127" s="198"/>
      <c r="O127" s="68"/>
      <c r="P127" s="68"/>
      <c r="Q127" s="68"/>
      <c r="R127" s="68"/>
      <c r="S127" s="68"/>
      <c r="T127" s="68"/>
      <c r="U127" s="69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21" t="s">
        <v>217</v>
      </c>
      <c r="AU127" s="21" t="s">
        <v>83</v>
      </c>
    </row>
    <row r="128" spans="1:65" s="2" customFormat="1" ht="11.25">
      <c r="A128" s="38"/>
      <c r="B128" s="39"/>
      <c r="C128" s="40"/>
      <c r="D128" s="199" t="s">
        <v>219</v>
      </c>
      <c r="E128" s="40"/>
      <c r="F128" s="200" t="s">
        <v>3540</v>
      </c>
      <c r="G128" s="40"/>
      <c r="H128" s="40"/>
      <c r="I128" s="196"/>
      <c r="J128" s="40"/>
      <c r="K128" s="40"/>
      <c r="L128" s="43"/>
      <c r="M128" s="197"/>
      <c r="N128" s="198"/>
      <c r="O128" s="68"/>
      <c r="P128" s="68"/>
      <c r="Q128" s="68"/>
      <c r="R128" s="68"/>
      <c r="S128" s="68"/>
      <c r="T128" s="68"/>
      <c r="U128" s="69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21" t="s">
        <v>219</v>
      </c>
      <c r="AU128" s="21" t="s">
        <v>83</v>
      </c>
    </row>
    <row r="129" spans="1:65" s="14" customFormat="1" ht="11.25">
      <c r="B129" s="211"/>
      <c r="C129" s="212"/>
      <c r="D129" s="194" t="s">
        <v>221</v>
      </c>
      <c r="E129" s="213" t="s">
        <v>18</v>
      </c>
      <c r="F129" s="214" t="s">
        <v>248</v>
      </c>
      <c r="G129" s="212"/>
      <c r="H129" s="215">
        <v>9</v>
      </c>
      <c r="I129" s="216"/>
      <c r="J129" s="212"/>
      <c r="K129" s="212"/>
      <c r="L129" s="217"/>
      <c r="M129" s="218"/>
      <c r="N129" s="219"/>
      <c r="O129" s="219"/>
      <c r="P129" s="219"/>
      <c r="Q129" s="219"/>
      <c r="R129" s="219"/>
      <c r="S129" s="219"/>
      <c r="T129" s="219"/>
      <c r="U129" s="220"/>
      <c r="AT129" s="221" t="s">
        <v>221</v>
      </c>
      <c r="AU129" s="221" t="s">
        <v>83</v>
      </c>
      <c r="AV129" s="14" t="s">
        <v>80</v>
      </c>
      <c r="AW129" s="14" t="s">
        <v>33</v>
      </c>
      <c r="AX129" s="14" t="s">
        <v>76</v>
      </c>
      <c r="AY129" s="221" t="s">
        <v>208</v>
      </c>
    </row>
    <row r="130" spans="1:65" s="14" customFormat="1" ht="11.25">
      <c r="B130" s="211"/>
      <c r="C130" s="212"/>
      <c r="D130" s="194" t="s">
        <v>221</v>
      </c>
      <c r="E130" s="212"/>
      <c r="F130" s="214" t="s">
        <v>3541</v>
      </c>
      <c r="G130" s="212"/>
      <c r="H130" s="215">
        <v>36</v>
      </c>
      <c r="I130" s="216"/>
      <c r="J130" s="212"/>
      <c r="K130" s="212"/>
      <c r="L130" s="217"/>
      <c r="M130" s="218"/>
      <c r="N130" s="219"/>
      <c r="O130" s="219"/>
      <c r="P130" s="219"/>
      <c r="Q130" s="219"/>
      <c r="R130" s="219"/>
      <c r="S130" s="219"/>
      <c r="T130" s="219"/>
      <c r="U130" s="220"/>
      <c r="AT130" s="221" t="s">
        <v>221</v>
      </c>
      <c r="AU130" s="221" t="s">
        <v>83</v>
      </c>
      <c r="AV130" s="14" t="s">
        <v>80</v>
      </c>
      <c r="AW130" s="14" t="s">
        <v>4</v>
      </c>
      <c r="AX130" s="14" t="s">
        <v>76</v>
      </c>
      <c r="AY130" s="221" t="s">
        <v>208</v>
      </c>
    </row>
    <row r="131" spans="1:65" s="2" customFormat="1" ht="37.9" customHeight="1">
      <c r="A131" s="38"/>
      <c r="B131" s="39"/>
      <c r="C131" s="182" t="s">
        <v>94</v>
      </c>
      <c r="D131" s="182" t="s">
        <v>212</v>
      </c>
      <c r="E131" s="183" t="s">
        <v>3542</v>
      </c>
      <c r="F131" s="184" t="s">
        <v>3543</v>
      </c>
      <c r="G131" s="185" t="s">
        <v>161</v>
      </c>
      <c r="H131" s="186">
        <v>9</v>
      </c>
      <c r="I131" s="187"/>
      <c r="J131" s="186">
        <f>ROUND(I131*H131,2)</f>
        <v>0</v>
      </c>
      <c r="K131" s="184" t="s">
        <v>215</v>
      </c>
      <c r="L131" s="43"/>
      <c r="M131" s="188" t="s">
        <v>18</v>
      </c>
      <c r="N131" s="189" t="s">
        <v>42</v>
      </c>
      <c r="O131" s="68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0">
        <f>S131*H131</f>
        <v>0</v>
      </c>
      <c r="U131" s="191" t="s">
        <v>18</v>
      </c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89</v>
      </c>
      <c r="AT131" s="192" t="s">
        <v>212</v>
      </c>
      <c r="AU131" s="192" t="s">
        <v>83</v>
      </c>
      <c r="AY131" s="21" t="s">
        <v>208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1" t="s">
        <v>76</v>
      </c>
      <c r="BK131" s="193">
        <f>ROUND(I131*H131,2)</f>
        <v>0</v>
      </c>
      <c r="BL131" s="21" t="s">
        <v>89</v>
      </c>
      <c r="BM131" s="192" t="s">
        <v>3544</v>
      </c>
    </row>
    <row r="132" spans="1:65" s="2" customFormat="1" ht="39">
      <c r="A132" s="38"/>
      <c r="B132" s="39"/>
      <c r="C132" s="40"/>
      <c r="D132" s="194" t="s">
        <v>217</v>
      </c>
      <c r="E132" s="40"/>
      <c r="F132" s="195" t="s">
        <v>3545</v>
      </c>
      <c r="G132" s="40"/>
      <c r="H132" s="40"/>
      <c r="I132" s="196"/>
      <c r="J132" s="40"/>
      <c r="K132" s="40"/>
      <c r="L132" s="43"/>
      <c r="M132" s="197"/>
      <c r="N132" s="198"/>
      <c r="O132" s="68"/>
      <c r="P132" s="68"/>
      <c r="Q132" s="68"/>
      <c r="R132" s="68"/>
      <c r="S132" s="68"/>
      <c r="T132" s="68"/>
      <c r="U132" s="69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21" t="s">
        <v>217</v>
      </c>
      <c r="AU132" s="21" t="s">
        <v>83</v>
      </c>
    </row>
    <row r="133" spans="1:65" s="2" customFormat="1" ht="11.25">
      <c r="A133" s="38"/>
      <c r="B133" s="39"/>
      <c r="C133" s="40"/>
      <c r="D133" s="199" t="s">
        <v>219</v>
      </c>
      <c r="E133" s="40"/>
      <c r="F133" s="200" t="s">
        <v>3546</v>
      </c>
      <c r="G133" s="40"/>
      <c r="H133" s="40"/>
      <c r="I133" s="196"/>
      <c r="J133" s="40"/>
      <c r="K133" s="40"/>
      <c r="L133" s="43"/>
      <c r="M133" s="197"/>
      <c r="N133" s="198"/>
      <c r="O133" s="68"/>
      <c r="P133" s="68"/>
      <c r="Q133" s="68"/>
      <c r="R133" s="68"/>
      <c r="S133" s="68"/>
      <c r="T133" s="68"/>
      <c r="U133" s="69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21" t="s">
        <v>219</v>
      </c>
      <c r="AU133" s="21" t="s">
        <v>83</v>
      </c>
    </row>
    <row r="134" spans="1:65" s="14" customFormat="1" ht="11.25">
      <c r="B134" s="211"/>
      <c r="C134" s="212"/>
      <c r="D134" s="194" t="s">
        <v>221</v>
      </c>
      <c r="E134" s="213" t="s">
        <v>18</v>
      </c>
      <c r="F134" s="214" t="s">
        <v>248</v>
      </c>
      <c r="G134" s="212"/>
      <c r="H134" s="215">
        <v>9</v>
      </c>
      <c r="I134" s="216"/>
      <c r="J134" s="212"/>
      <c r="K134" s="212"/>
      <c r="L134" s="217"/>
      <c r="M134" s="218"/>
      <c r="N134" s="219"/>
      <c r="O134" s="219"/>
      <c r="P134" s="219"/>
      <c r="Q134" s="219"/>
      <c r="R134" s="219"/>
      <c r="S134" s="219"/>
      <c r="T134" s="219"/>
      <c r="U134" s="220"/>
      <c r="AT134" s="221" t="s">
        <v>221</v>
      </c>
      <c r="AU134" s="221" t="s">
        <v>83</v>
      </c>
      <c r="AV134" s="14" t="s">
        <v>80</v>
      </c>
      <c r="AW134" s="14" t="s">
        <v>33</v>
      </c>
      <c r="AX134" s="14" t="s">
        <v>76</v>
      </c>
      <c r="AY134" s="221" t="s">
        <v>208</v>
      </c>
    </row>
    <row r="135" spans="1:65" s="2" customFormat="1" ht="37.9" customHeight="1">
      <c r="A135" s="38"/>
      <c r="B135" s="39"/>
      <c r="C135" s="182" t="s">
        <v>103</v>
      </c>
      <c r="D135" s="182" t="s">
        <v>212</v>
      </c>
      <c r="E135" s="183" t="s">
        <v>3547</v>
      </c>
      <c r="F135" s="184" t="s">
        <v>3548</v>
      </c>
      <c r="G135" s="185" t="s">
        <v>161</v>
      </c>
      <c r="H135" s="186">
        <v>90</v>
      </c>
      <c r="I135" s="187"/>
      <c r="J135" s="186">
        <f>ROUND(I135*H135,2)</f>
        <v>0</v>
      </c>
      <c r="K135" s="184" t="s">
        <v>215</v>
      </c>
      <c r="L135" s="43"/>
      <c r="M135" s="188" t="s">
        <v>18</v>
      </c>
      <c r="N135" s="189" t="s">
        <v>42</v>
      </c>
      <c r="O135" s="68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0">
        <f>S135*H135</f>
        <v>0</v>
      </c>
      <c r="U135" s="191" t="s">
        <v>18</v>
      </c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89</v>
      </c>
      <c r="AT135" s="192" t="s">
        <v>212</v>
      </c>
      <c r="AU135" s="192" t="s">
        <v>83</v>
      </c>
      <c r="AY135" s="21" t="s">
        <v>208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1" t="s">
        <v>76</v>
      </c>
      <c r="BK135" s="193">
        <f>ROUND(I135*H135,2)</f>
        <v>0</v>
      </c>
      <c r="BL135" s="21" t="s">
        <v>89</v>
      </c>
      <c r="BM135" s="192" t="s">
        <v>3549</v>
      </c>
    </row>
    <row r="136" spans="1:65" s="2" customFormat="1" ht="48.75">
      <c r="A136" s="38"/>
      <c r="B136" s="39"/>
      <c r="C136" s="40"/>
      <c r="D136" s="194" t="s">
        <v>217</v>
      </c>
      <c r="E136" s="40"/>
      <c r="F136" s="195" t="s">
        <v>3550</v>
      </c>
      <c r="G136" s="40"/>
      <c r="H136" s="40"/>
      <c r="I136" s="196"/>
      <c r="J136" s="40"/>
      <c r="K136" s="40"/>
      <c r="L136" s="43"/>
      <c r="M136" s="197"/>
      <c r="N136" s="198"/>
      <c r="O136" s="68"/>
      <c r="P136" s="68"/>
      <c r="Q136" s="68"/>
      <c r="R136" s="68"/>
      <c r="S136" s="68"/>
      <c r="T136" s="68"/>
      <c r="U136" s="69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21" t="s">
        <v>217</v>
      </c>
      <c r="AU136" s="21" t="s">
        <v>83</v>
      </c>
    </row>
    <row r="137" spans="1:65" s="2" customFormat="1" ht="11.25">
      <c r="A137" s="38"/>
      <c r="B137" s="39"/>
      <c r="C137" s="40"/>
      <c r="D137" s="199" t="s">
        <v>219</v>
      </c>
      <c r="E137" s="40"/>
      <c r="F137" s="200" t="s">
        <v>3551</v>
      </c>
      <c r="G137" s="40"/>
      <c r="H137" s="40"/>
      <c r="I137" s="196"/>
      <c r="J137" s="40"/>
      <c r="K137" s="40"/>
      <c r="L137" s="43"/>
      <c r="M137" s="197"/>
      <c r="N137" s="198"/>
      <c r="O137" s="68"/>
      <c r="P137" s="68"/>
      <c r="Q137" s="68"/>
      <c r="R137" s="68"/>
      <c r="S137" s="68"/>
      <c r="T137" s="68"/>
      <c r="U137" s="69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21" t="s">
        <v>219</v>
      </c>
      <c r="AU137" s="21" t="s">
        <v>83</v>
      </c>
    </row>
    <row r="138" spans="1:65" s="14" customFormat="1" ht="11.25">
      <c r="B138" s="211"/>
      <c r="C138" s="212"/>
      <c r="D138" s="194" t="s">
        <v>221</v>
      </c>
      <c r="E138" s="213" t="s">
        <v>18</v>
      </c>
      <c r="F138" s="214" t="s">
        <v>248</v>
      </c>
      <c r="G138" s="212"/>
      <c r="H138" s="215">
        <v>9</v>
      </c>
      <c r="I138" s="216"/>
      <c r="J138" s="212"/>
      <c r="K138" s="212"/>
      <c r="L138" s="217"/>
      <c r="M138" s="218"/>
      <c r="N138" s="219"/>
      <c r="O138" s="219"/>
      <c r="P138" s="219"/>
      <c r="Q138" s="219"/>
      <c r="R138" s="219"/>
      <c r="S138" s="219"/>
      <c r="T138" s="219"/>
      <c r="U138" s="220"/>
      <c r="AT138" s="221" t="s">
        <v>221</v>
      </c>
      <c r="AU138" s="221" t="s">
        <v>83</v>
      </c>
      <c r="AV138" s="14" t="s">
        <v>80</v>
      </c>
      <c r="AW138" s="14" t="s">
        <v>33</v>
      </c>
      <c r="AX138" s="14" t="s">
        <v>76</v>
      </c>
      <c r="AY138" s="221" t="s">
        <v>208</v>
      </c>
    </row>
    <row r="139" spans="1:65" s="14" customFormat="1" ht="11.25">
      <c r="B139" s="211"/>
      <c r="C139" s="212"/>
      <c r="D139" s="194" t="s">
        <v>221</v>
      </c>
      <c r="E139" s="212"/>
      <c r="F139" s="214" t="s">
        <v>3552</v>
      </c>
      <c r="G139" s="212"/>
      <c r="H139" s="215">
        <v>90</v>
      </c>
      <c r="I139" s="216"/>
      <c r="J139" s="212"/>
      <c r="K139" s="212"/>
      <c r="L139" s="217"/>
      <c r="M139" s="218"/>
      <c r="N139" s="219"/>
      <c r="O139" s="219"/>
      <c r="P139" s="219"/>
      <c r="Q139" s="219"/>
      <c r="R139" s="219"/>
      <c r="S139" s="219"/>
      <c r="T139" s="219"/>
      <c r="U139" s="220"/>
      <c r="AT139" s="221" t="s">
        <v>221</v>
      </c>
      <c r="AU139" s="221" t="s">
        <v>83</v>
      </c>
      <c r="AV139" s="14" t="s">
        <v>80</v>
      </c>
      <c r="AW139" s="14" t="s">
        <v>4</v>
      </c>
      <c r="AX139" s="14" t="s">
        <v>76</v>
      </c>
      <c r="AY139" s="221" t="s">
        <v>208</v>
      </c>
    </row>
    <row r="140" spans="1:65" s="2" customFormat="1" ht="33" customHeight="1">
      <c r="A140" s="38"/>
      <c r="B140" s="39"/>
      <c r="C140" s="182" t="s">
        <v>121</v>
      </c>
      <c r="D140" s="182" t="s">
        <v>212</v>
      </c>
      <c r="E140" s="183" t="s">
        <v>3553</v>
      </c>
      <c r="F140" s="184" t="s">
        <v>3554</v>
      </c>
      <c r="G140" s="185" t="s">
        <v>548</v>
      </c>
      <c r="H140" s="186">
        <v>14.4</v>
      </c>
      <c r="I140" s="187"/>
      <c r="J140" s="186">
        <f>ROUND(I140*H140,2)</f>
        <v>0</v>
      </c>
      <c r="K140" s="184" t="s">
        <v>215</v>
      </c>
      <c r="L140" s="43"/>
      <c r="M140" s="188" t="s">
        <v>18</v>
      </c>
      <c r="N140" s="189" t="s">
        <v>42</v>
      </c>
      <c r="O140" s="68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0">
        <f>S140*H140</f>
        <v>0</v>
      </c>
      <c r="U140" s="191" t="s">
        <v>18</v>
      </c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89</v>
      </c>
      <c r="AT140" s="192" t="s">
        <v>212</v>
      </c>
      <c r="AU140" s="192" t="s">
        <v>83</v>
      </c>
      <c r="AY140" s="21" t="s">
        <v>208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21" t="s">
        <v>76</v>
      </c>
      <c r="BK140" s="193">
        <f>ROUND(I140*H140,2)</f>
        <v>0</v>
      </c>
      <c r="BL140" s="21" t="s">
        <v>89</v>
      </c>
      <c r="BM140" s="192" t="s">
        <v>3555</v>
      </c>
    </row>
    <row r="141" spans="1:65" s="2" customFormat="1" ht="29.25">
      <c r="A141" s="38"/>
      <c r="B141" s="39"/>
      <c r="C141" s="40"/>
      <c r="D141" s="194" t="s">
        <v>217</v>
      </c>
      <c r="E141" s="40"/>
      <c r="F141" s="195" t="s">
        <v>3556</v>
      </c>
      <c r="G141" s="40"/>
      <c r="H141" s="40"/>
      <c r="I141" s="196"/>
      <c r="J141" s="40"/>
      <c r="K141" s="40"/>
      <c r="L141" s="43"/>
      <c r="M141" s="197"/>
      <c r="N141" s="198"/>
      <c r="O141" s="68"/>
      <c r="P141" s="68"/>
      <c r="Q141" s="68"/>
      <c r="R141" s="68"/>
      <c r="S141" s="68"/>
      <c r="T141" s="68"/>
      <c r="U141" s="69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21" t="s">
        <v>217</v>
      </c>
      <c r="AU141" s="21" t="s">
        <v>83</v>
      </c>
    </row>
    <row r="142" spans="1:65" s="2" customFormat="1" ht="11.25">
      <c r="A142" s="38"/>
      <c r="B142" s="39"/>
      <c r="C142" s="40"/>
      <c r="D142" s="199" t="s">
        <v>219</v>
      </c>
      <c r="E142" s="40"/>
      <c r="F142" s="200" t="s">
        <v>3557</v>
      </c>
      <c r="G142" s="40"/>
      <c r="H142" s="40"/>
      <c r="I142" s="196"/>
      <c r="J142" s="40"/>
      <c r="K142" s="40"/>
      <c r="L142" s="43"/>
      <c r="M142" s="197"/>
      <c r="N142" s="198"/>
      <c r="O142" s="68"/>
      <c r="P142" s="68"/>
      <c r="Q142" s="68"/>
      <c r="R142" s="68"/>
      <c r="S142" s="68"/>
      <c r="T142" s="68"/>
      <c r="U142" s="69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21" t="s">
        <v>219</v>
      </c>
      <c r="AU142" s="21" t="s">
        <v>83</v>
      </c>
    </row>
    <row r="143" spans="1:65" s="14" customFormat="1" ht="11.25">
      <c r="B143" s="211"/>
      <c r="C143" s="212"/>
      <c r="D143" s="194" t="s">
        <v>221</v>
      </c>
      <c r="E143" s="213" t="s">
        <v>18</v>
      </c>
      <c r="F143" s="214" t="s">
        <v>248</v>
      </c>
      <c r="G143" s="212"/>
      <c r="H143" s="215">
        <v>9</v>
      </c>
      <c r="I143" s="216"/>
      <c r="J143" s="212"/>
      <c r="K143" s="212"/>
      <c r="L143" s="217"/>
      <c r="M143" s="218"/>
      <c r="N143" s="219"/>
      <c r="O143" s="219"/>
      <c r="P143" s="219"/>
      <c r="Q143" s="219"/>
      <c r="R143" s="219"/>
      <c r="S143" s="219"/>
      <c r="T143" s="219"/>
      <c r="U143" s="220"/>
      <c r="AT143" s="221" t="s">
        <v>221</v>
      </c>
      <c r="AU143" s="221" t="s">
        <v>83</v>
      </c>
      <c r="AV143" s="14" t="s">
        <v>80</v>
      </c>
      <c r="AW143" s="14" t="s">
        <v>33</v>
      </c>
      <c r="AX143" s="14" t="s">
        <v>76</v>
      </c>
      <c r="AY143" s="221" t="s">
        <v>208</v>
      </c>
    </row>
    <row r="144" spans="1:65" s="14" customFormat="1" ht="11.25">
      <c r="B144" s="211"/>
      <c r="C144" s="212"/>
      <c r="D144" s="194" t="s">
        <v>221</v>
      </c>
      <c r="E144" s="212"/>
      <c r="F144" s="214" t="s">
        <v>3558</v>
      </c>
      <c r="G144" s="212"/>
      <c r="H144" s="215">
        <v>14.4</v>
      </c>
      <c r="I144" s="216"/>
      <c r="J144" s="212"/>
      <c r="K144" s="212"/>
      <c r="L144" s="217"/>
      <c r="M144" s="218"/>
      <c r="N144" s="219"/>
      <c r="O144" s="219"/>
      <c r="P144" s="219"/>
      <c r="Q144" s="219"/>
      <c r="R144" s="219"/>
      <c r="S144" s="219"/>
      <c r="T144" s="219"/>
      <c r="U144" s="220"/>
      <c r="AT144" s="221" t="s">
        <v>221</v>
      </c>
      <c r="AU144" s="221" t="s">
        <v>83</v>
      </c>
      <c r="AV144" s="14" t="s">
        <v>80</v>
      </c>
      <c r="AW144" s="14" t="s">
        <v>4</v>
      </c>
      <c r="AX144" s="14" t="s">
        <v>76</v>
      </c>
      <c r="AY144" s="221" t="s">
        <v>208</v>
      </c>
    </row>
    <row r="145" spans="1:65" s="12" customFormat="1" ht="20.85" customHeight="1">
      <c r="B145" s="166"/>
      <c r="C145" s="167"/>
      <c r="D145" s="168" t="s">
        <v>70</v>
      </c>
      <c r="E145" s="180" t="s">
        <v>357</v>
      </c>
      <c r="F145" s="180" t="s">
        <v>2844</v>
      </c>
      <c r="G145" s="167"/>
      <c r="H145" s="167"/>
      <c r="I145" s="170"/>
      <c r="J145" s="181">
        <f>BK145</f>
        <v>0</v>
      </c>
      <c r="K145" s="167"/>
      <c r="L145" s="172"/>
      <c r="M145" s="173"/>
      <c r="N145" s="174"/>
      <c r="O145" s="174"/>
      <c r="P145" s="175">
        <f>SUM(P146:P160)</f>
        <v>0</v>
      </c>
      <c r="Q145" s="174"/>
      <c r="R145" s="175">
        <f>SUM(R146:R160)</f>
        <v>8.1</v>
      </c>
      <c r="S145" s="174"/>
      <c r="T145" s="175">
        <f>SUM(T146:T160)</f>
        <v>0</v>
      </c>
      <c r="U145" s="176"/>
      <c r="AR145" s="177" t="s">
        <v>76</v>
      </c>
      <c r="AT145" s="178" t="s">
        <v>70</v>
      </c>
      <c r="AU145" s="178" t="s">
        <v>80</v>
      </c>
      <c r="AY145" s="177" t="s">
        <v>208</v>
      </c>
      <c r="BK145" s="179">
        <f>SUM(BK146:BK160)</f>
        <v>0</v>
      </c>
    </row>
    <row r="146" spans="1:65" s="2" customFormat="1" ht="24.2" customHeight="1">
      <c r="A146" s="38"/>
      <c r="B146" s="39"/>
      <c r="C146" s="182" t="s">
        <v>124</v>
      </c>
      <c r="D146" s="182" t="s">
        <v>212</v>
      </c>
      <c r="E146" s="183" t="s">
        <v>3559</v>
      </c>
      <c r="F146" s="184" t="s">
        <v>3560</v>
      </c>
      <c r="G146" s="185" t="s">
        <v>161</v>
      </c>
      <c r="H146" s="186">
        <v>15</v>
      </c>
      <c r="I146" s="187"/>
      <c r="J146" s="186">
        <f>ROUND(I146*H146,2)</f>
        <v>0</v>
      </c>
      <c r="K146" s="184" t="s">
        <v>215</v>
      </c>
      <c r="L146" s="43"/>
      <c r="M146" s="188" t="s">
        <v>18</v>
      </c>
      <c r="N146" s="189" t="s">
        <v>42</v>
      </c>
      <c r="O146" s="68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0">
        <f>S146*H146</f>
        <v>0</v>
      </c>
      <c r="U146" s="191" t="s">
        <v>18</v>
      </c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89</v>
      </c>
      <c r="AT146" s="192" t="s">
        <v>212</v>
      </c>
      <c r="AU146" s="192" t="s">
        <v>83</v>
      </c>
      <c r="AY146" s="21" t="s">
        <v>208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1" t="s">
        <v>76</v>
      </c>
      <c r="BK146" s="193">
        <f>ROUND(I146*H146,2)</f>
        <v>0</v>
      </c>
      <c r="BL146" s="21" t="s">
        <v>89</v>
      </c>
      <c r="BM146" s="192" t="s">
        <v>3561</v>
      </c>
    </row>
    <row r="147" spans="1:65" s="2" customFormat="1" ht="29.25">
      <c r="A147" s="38"/>
      <c r="B147" s="39"/>
      <c r="C147" s="40"/>
      <c r="D147" s="194" t="s">
        <v>217</v>
      </c>
      <c r="E147" s="40"/>
      <c r="F147" s="195" t="s">
        <v>3562</v>
      </c>
      <c r="G147" s="40"/>
      <c r="H147" s="40"/>
      <c r="I147" s="196"/>
      <c r="J147" s="40"/>
      <c r="K147" s="40"/>
      <c r="L147" s="43"/>
      <c r="M147" s="197"/>
      <c r="N147" s="198"/>
      <c r="O147" s="68"/>
      <c r="P147" s="68"/>
      <c r="Q147" s="68"/>
      <c r="R147" s="68"/>
      <c r="S147" s="68"/>
      <c r="T147" s="68"/>
      <c r="U147" s="69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21" t="s">
        <v>217</v>
      </c>
      <c r="AU147" s="21" t="s">
        <v>83</v>
      </c>
    </row>
    <row r="148" spans="1:65" s="2" customFormat="1" ht="11.25">
      <c r="A148" s="38"/>
      <c r="B148" s="39"/>
      <c r="C148" s="40"/>
      <c r="D148" s="199" t="s">
        <v>219</v>
      </c>
      <c r="E148" s="40"/>
      <c r="F148" s="200" t="s">
        <v>3563</v>
      </c>
      <c r="G148" s="40"/>
      <c r="H148" s="40"/>
      <c r="I148" s="196"/>
      <c r="J148" s="40"/>
      <c r="K148" s="40"/>
      <c r="L148" s="43"/>
      <c r="M148" s="197"/>
      <c r="N148" s="198"/>
      <c r="O148" s="68"/>
      <c r="P148" s="68"/>
      <c r="Q148" s="68"/>
      <c r="R148" s="68"/>
      <c r="S148" s="68"/>
      <c r="T148" s="68"/>
      <c r="U148" s="69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21" t="s">
        <v>219</v>
      </c>
      <c r="AU148" s="21" t="s">
        <v>83</v>
      </c>
    </row>
    <row r="149" spans="1:65" s="13" customFormat="1" ht="22.5">
      <c r="B149" s="201"/>
      <c r="C149" s="202"/>
      <c r="D149" s="194" t="s">
        <v>221</v>
      </c>
      <c r="E149" s="203" t="s">
        <v>18</v>
      </c>
      <c r="F149" s="204" t="s">
        <v>3564</v>
      </c>
      <c r="G149" s="202"/>
      <c r="H149" s="203" t="s">
        <v>18</v>
      </c>
      <c r="I149" s="205"/>
      <c r="J149" s="202"/>
      <c r="K149" s="202"/>
      <c r="L149" s="206"/>
      <c r="M149" s="207"/>
      <c r="N149" s="208"/>
      <c r="O149" s="208"/>
      <c r="P149" s="208"/>
      <c r="Q149" s="208"/>
      <c r="R149" s="208"/>
      <c r="S149" s="208"/>
      <c r="T149" s="208"/>
      <c r="U149" s="209"/>
      <c r="AT149" s="210" t="s">
        <v>221</v>
      </c>
      <c r="AU149" s="210" t="s">
        <v>83</v>
      </c>
      <c r="AV149" s="13" t="s">
        <v>76</v>
      </c>
      <c r="AW149" s="13" t="s">
        <v>33</v>
      </c>
      <c r="AX149" s="13" t="s">
        <v>71</v>
      </c>
      <c r="AY149" s="210" t="s">
        <v>208</v>
      </c>
    </row>
    <row r="150" spans="1:65" s="14" customFormat="1" ht="11.25">
      <c r="B150" s="211"/>
      <c r="C150" s="212"/>
      <c r="D150" s="194" t="s">
        <v>221</v>
      </c>
      <c r="E150" s="213" t="s">
        <v>18</v>
      </c>
      <c r="F150" s="214" t="s">
        <v>3565</v>
      </c>
      <c r="G150" s="212"/>
      <c r="H150" s="215">
        <v>15</v>
      </c>
      <c r="I150" s="216"/>
      <c r="J150" s="212"/>
      <c r="K150" s="212"/>
      <c r="L150" s="217"/>
      <c r="M150" s="218"/>
      <c r="N150" s="219"/>
      <c r="O150" s="219"/>
      <c r="P150" s="219"/>
      <c r="Q150" s="219"/>
      <c r="R150" s="219"/>
      <c r="S150" s="219"/>
      <c r="T150" s="219"/>
      <c r="U150" s="220"/>
      <c r="AT150" s="221" t="s">
        <v>221</v>
      </c>
      <c r="AU150" s="221" t="s">
        <v>83</v>
      </c>
      <c r="AV150" s="14" t="s">
        <v>80</v>
      </c>
      <c r="AW150" s="14" t="s">
        <v>33</v>
      </c>
      <c r="AX150" s="14" t="s">
        <v>71</v>
      </c>
      <c r="AY150" s="221" t="s">
        <v>208</v>
      </c>
    </row>
    <row r="151" spans="1:65" s="16" customFormat="1" ht="11.25">
      <c r="B151" s="233"/>
      <c r="C151" s="234"/>
      <c r="D151" s="194" t="s">
        <v>221</v>
      </c>
      <c r="E151" s="235" t="s">
        <v>18</v>
      </c>
      <c r="F151" s="236" t="s">
        <v>247</v>
      </c>
      <c r="G151" s="234"/>
      <c r="H151" s="237">
        <v>15</v>
      </c>
      <c r="I151" s="238"/>
      <c r="J151" s="234"/>
      <c r="K151" s="234"/>
      <c r="L151" s="239"/>
      <c r="M151" s="240"/>
      <c r="N151" s="241"/>
      <c r="O151" s="241"/>
      <c r="P151" s="241"/>
      <c r="Q151" s="241"/>
      <c r="R151" s="241"/>
      <c r="S151" s="241"/>
      <c r="T151" s="241"/>
      <c r="U151" s="242"/>
      <c r="AT151" s="243" t="s">
        <v>221</v>
      </c>
      <c r="AU151" s="243" t="s">
        <v>83</v>
      </c>
      <c r="AV151" s="16" t="s">
        <v>89</v>
      </c>
      <c r="AW151" s="16" t="s">
        <v>33</v>
      </c>
      <c r="AX151" s="16" t="s">
        <v>76</v>
      </c>
      <c r="AY151" s="243" t="s">
        <v>208</v>
      </c>
    </row>
    <row r="152" spans="1:65" s="2" customFormat="1" ht="24.2" customHeight="1">
      <c r="A152" s="38"/>
      <c r="B152" s="39"/>
      <c r="C152" s="182" t="s">
        <v>248</v>
      </c>
      <c r="D152" s="182" t="s">
        <v>212</v>
      </c>
      <c r="E152" s="183" t="s">
        <v>3566</v>
      </c>
      <c r="F152" s="184" t="s">
        <v>3567</v>
      </c>
      <c r="G152" s="185" t="s">
        <v>161</v>
      </c>
      <c r="H152" s="186">
        <v>6</v>
      </c>
      <c r="I152" s="187"/>
      <c r="J152" s="186">
        <f>ROUND(I152*H152,2)</f>
        <v>0</v>
      </c>
      <c r="K152" s="184" t="s">
        <v>215</v>
      </c>
      <c r="L152" s="43"/>
      <c r="M152" s="188" t="s">
        <v>18</v>
      </c>
      <c r="N152" s="189" t="s">
        <v>42</v>
      </c>
      <c r="O152" s="68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0">
        <f>S152*H152</f>
        <v>0</v>
      </c>
      <c r="U152" s="191" t="s">
        <v>18</v>
      </c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89</v>
      </c>
      <c r="AT152" s="192" t="s">
        <v>212</v>
      </c>
      <c r="AU152" s="192" t="s">
        <v>83</v>
      </c>
      <c r="AY152" s="21" t="s">
        <v>208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1" t="s">
        <v>76</v>
      </c>
      <c r="BK152" s="193">
        <f>ROUND(I152*H152,2)</f>
        <v>0</v>
      </c>
      <c r="BL152" s="21" t="s">
        <v>89</v>
      </c>
      <c r="BM152" s="192" t="s">
        <v>3568</v>
      </c>
    </row>
    <row r="153" spans="1:65" s="2" customFormat="1" ht="39">
      <c r="A153" s="38"/>
      <c r="B153" s="39"/>
      <c r="C153" s="40"/>
      <c r="D153" s="194" t="s">
        <v>217</v>
      </c>
      <c r="E153" s="40"/>
      <c r="F153" s="195" t="s">
        <v>3569</v>
      </c>
      <c r="G153" s="40"/>
      <c r="H153" s="40"/>
      <c r="I153" s="196"/>
      <c r="J153" s="40"/>
      <c r="K153" s="40"/>
      <c r="L153" s="43"/>
      <c r="M153" s="197"/>
      <c r="N153" s="198"/>
      <c r="O153" s="68"/>
      <c r="P153" s="68"/>
      <c r="Q153" s="68"/>
      <c r="R153" s="68"/>
      <c r="S153" s="68"/>
      <c r="T153" s="68"/>
      <c r="U153" s="69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21" t="s">
        <v>217</v>
      </c>
      <c r="AU153" s="21" t="s">
        <v>83</v>
      </c>
    </row>
    <row r="154" spans="1:65" s="2" customFormat="1" ht="11.25">
      <c r="A154" s="38"/>
      <c r="B154" s="39"/>
      <c r="C154" s="40"/>
      <c r="D154" s="199" t="s">
        <v>219</v>
      </c>
      <c r="E154" s="40"/>
      <c r="F154" s="200" t="s">
        <v>3570</v>
      </c>
      <c r="G154" s="40"/>
      <c r="H154" s="40"/>
      <c r="I154" s="196"/>
      <c r="J154" s="40"/>
      <c r="K154" s="40"/>
      <c r="L154" s="43"/>
      <c r="M154" s="197"/>
      <c r="N154" s="198"/>
      <c r="O154" s="68"/>
      <c r="P154" s="68"/>
      <c r="Q154" s="68"/>
      <c r="R154" s="68"/>
      <c r="S154" s="68"/>
      <c r="T154" s="68"/>
      <c r="U154" s="69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21" t="s">
        <v>219</v>
      </c>
      <c r="AU154" s="21" t="s">
        <v>83</v>
      </c>
    </row>
    <row r="155" spans="1:65" s="13" customFormat="1" ht="11.25">
      <c r="B155" s="201"/>
      <c r="C155" s="202"/>
      <c r="D155" s="194" t="s">
        <v>221</v>
      </c>
      <c r="E155" s="203" t="s">
        <v>18</v>
      </c>
      <c r="F155" s="204" t="s">
        <v>3571</v>
      </c>
      <c r="G155" s="202"/>
      <c r="H155" s="203" t="s">
        <v>18</v>
      </c>
      <c r="I155" s="205"/>
      <c r="J155" s="202"/>
      <c r="K155" s="202"/>
      <c r="L155" s="206"/>
      <c r="M155" s="207"/>
      <c r="N155" s="208"/>
      <c r="O155" s="208"/>
      <c r="P155" s="208"/>
      <c r="Q155" s="208"/>
      <c r="R155" s="208"/>
      <c r="S155" s="208"/>
      <c r="T155" s="208"/>
      <c r="U155" s="209"/>
      <c r="AT155" s="210" t="s">
        <v>221</v>
      </c>
      <c r="AU155" s="210" t="s">
        <v>83</v>
      </c>
      <c r="AV155" s="13" t="s">
        <v>76</v>
      </c>
      <c r="AW155" s="13" t="s">
        <v>33</v>
      </c>
      <c r="AX155" s="13" t="s">
        <v>71</v>
      </c>
      <c r="AY155" s="210" t="s">
        <v>208</v>
      </c>
    </row>
    <row r="156" spans="1:65" s="14" customFormat="1" ht="11.25">
      <c r="B156" s="211"/>
      <c r="C156" s="212"/>
      <c r="D156" s="194" t="s">
        <v>221</v>
      </c>
      <c r="E156" s="213" t="s">
        <v>18</v>
      </c>
      <c r="F156" s="214" t="s">
        <v>3572</v>
      </c>
      <c r="G156" s="212"/>
      <c r="H156" s="215">
        <v>6</v>
      </c>
      <c r="I156" s="216"/>
      <c r="J156" s="212"/>
      <c r="K156" s="212"/>
      <c r="L156" s="217"/>
      <c r="M156" s="218"/>
      <c r="N156" s="219"/>
      <c r="O156" s="219"/>
      <c r="P156" s="219"/>
      <c r="Q156" s="219"/>
      <c r="R156" s="219"/>
      <c r="S156" s="219"/>
      <c r="T156" s="219"/>
      <c r="U156" s="220"/>
      <c r="AT156" s="221" t="s">
        <v>221</v>
      </c>
      <c r="AU156" s="221" t="s">
        <v>83</v>
      </c>
      <c r="AV156" s="14" t="s">
        <v>80</v>
      </c>
      <c r="AW156" s="14" t="s">
        <v>33</v>
      </c>
      <c r="AX156" s="14" t="s">
        <v>76</v>
      </c>
      <c r="AY156" s="221" t="s">
        <v>208</v>
      </c>
    </row>
    <row r="157" spans="1:65" s="2" customFormat="1" ht="16.5" customHeight="1">
      <c r="A157" s="38"/>
      <c r="B157" s="39"/>
      <c r="C157" s="249" t="s">
        <v>301</v>
      </c>
      <c r="D157" s="249" t="s">
        <v>1397</v>
      </c>
      <c r="E157" s="250" t="s">
        <v>3573</v>
      </c>
      <c r="F157" s="251" t="s">
        <v>3574</v>
      </c>
      <c r="G157" s="252" t="s">
        <v>548</v>
      </c>
      <c r="H157" s="253">
        <v>8.1</v>
      </c>
      <c r="I157" s="254"/>
      <c r="J157" s="253">
        <f>ROUND(I157*H157,2)</f>
        <v>0</v>
      </c>
      <c r="K157" s="251" t="s">
        <v>215</v>
      </c>
      <c r="L157" s="255"/>
      <c r="M157" s="256" t="s">
        <v>18</v>
      </c>
      <c r="N157" s="257" t="s">
        <v>42</v>
      </c>
      <c r="O157" s="68"/>
      <c r="P157" s="190">
        <f>O157*H157</f>
        <v>0</v>
      </c>
      <c r="Q157" s="190">
        <v>1</v>
      </c>
      <c r="R157" s="190">
        <f>Q157*H157</f>
        <v>8.1</v>
      </c>
      <c r="S157" s="190">
        <v>0</v>
      </c>
      <c r="T157" s="190">
        <f>S157*H157</f>
        <v>0</v>
      </c>
      <c r="U157" s="191" t="s">
        <v>18</v>
      </c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124</v>
      </c>
      <c r="AT157" s="192" t="s">
        <v>1397</v>
      </c>
      <c r="AU157" s="192" t="s">
        <v>83</v>
      </c>
      <c r="AY157" s="21" t="s">
        <v>208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1" t="s">
        <v>76</v>
      </c>
      <c r="BK157" s="193">
        <f>ROUND(I157*H157,2)</f>
        <v>0</v>
      </c>
      <c r="BL157" s="21" t="s">
        <v>89</v>
      </c>
      <c r="BM157" s="192" t="s">
        <v>3575</v>
      </c>
    </row>
    <row r="158" spans="1:65" s="2" customFormat="1" ht="11.25">
      <c r="A158" s="38"/>
      <c r="B158" s="39"/>
      <c r="C158" s="40"/>
      <c r="D158" s="194" t="s">
        <v>217</v>
      </c>
      <c r="E158" s="40"/>
      <c r="F158" s="195" t="s">
        <v>3574</v>
      </c>
      <c r="G158" s="40"/>
      <c r="H158" s="40"/>
      <c r="I158" s="196"/>
      <c r="J158" s="40"/>
      <c r="K158" s="40"/>
      <c r="L158" s="43"/>
      <c r="M158" s="197"/>
      <c r="N158" s="198"/>
      <c r="O158" s="68"/>
      <c r="P158" s="68"/>
      <c r="Q158" s="68"/>
      <c r="R158" s="68"/>
      <c r="S158" s="68"/>
      <c r="T158" s="68"/>
      <c r="U158" s="69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21" t="s">
        <v>217</v>
      </c>
      <c r="AU158" s="21" t="s">
        <v>83</v>
      </c>
    </row>
    <row r="159" spans="1:65" s="13" customFormat="1" ht="22.5">
      <c r="B159" s="201"/>
      <c r="C159" s="202"/>
      <c r="D159" s="194" t="s">
        <v>221</v>
      </c>
      <c r="E159" s="203" t="s">
        <v>18</v>
      </c>
      <c r="F159" s="204" t="s">
        <v>3576</v>
      </c>
      <c r="G159" s="202"/>
      <c r="H159" s="203" t="s">
        <v>18</v>
      </c>
      <c r="I159" s="205"/>
      <c r="J159" s="202"/>
      <c r="K159" s="202"/>
      <c r="L159" s="206"/>
      <c r="M159" s="207"/>
      <c r="N159" s="208"/>
      <c r="O159" s="208"/>
      <c r="P159" s="208"/>
      <c r="Q159" s="208"/>
      <c r="R159" s="208"/>
      <c r="S159" s="208"/>
      <c r="T159" s="208"/>
      <c r="U159" s="209"/>
      <c r="AT159" s="210" t="s">
        <v>221</v>
      </c>
      <c r="AU159" s="210" t="s">
        <v>83</v>
      </c>
      <c r="AV159" s="13" t="s">
        <v>76</v>
      </c>
      <c r="AW159" s="13" t="s">
        <v>33</v>
      </c>
      <c r="AX159" s="13" t="s">
        <v>71</v>
      </c>
      <c r="AY159" s="210" t="s">
        <v>208</v>
      </c>
    </row>
    <row r="160" spans="1:65" s="14" customFormat="1" ht="11.25">
      <c r="B160" s="211"/>
      <c r="C160" s="212"/>
      <c r="D160" s="194" t="s">
        <v>221</v>
      </c>
      <c r="E160" s="213" t="s">
        <v>18</v>
      </c>
      <c r="F160" s="214" t="s">
        <v>3577</v>
      </c>
      <c r="G160" s="212"/>
      <c r="H160" s="215">
        <v>8.1</v>
      </c>
      <c r="I160" s="216"/>
      <c r="J160" s="212"/>
      <c r="K160" s="212"/>
      <c r="L160" s="217"/>
      <c r="M160" s="218"/>
      <c r="N160" s="219"/>
      <c r="O160" s="219"/>
      <c r="P160" s="219"/>
      <c r="Q160" s="219"/>
      <c r="R160" s="219"/>
      <c r="S160" s="219"/>
      <c r="T160" s="219"/>
      <c r="U160" s="220"/>
      <c r="AT160" s="221" t="s">
        <v>221</v>
      </c>
      <c r="AU160" s="221" t="s">
        <v>83</v>
      </c>
      <c r="AV160" s="14" t="s">
        <v>80</v>
      </c>
      <c r="AW160" s="14" t="s">
        <v>33</v>
      </c>
      <c r="AX160" s="14" t="s">
        <v>76</v>
      </c>
      <c r="AY160" s="221" t="s">
        <v>208</v>
      </c>
    </row>
    <row r="161" spans="1:65" s="12" customFormat="1" ht="22.9" customHeight="1">
      <c r="B161" s="166"/>
      <c r="C161" s="167"/>
      <c r="D161" s="168" t="s">
        <v>70</v>
      </c>
      <c r="E161" s="180" t="s">
        <v>89</v>
      </c>
      <c r="F161" s="180" t="s">
        <v>1258</v>
      </c>
      <c r="G161" s="167"/>
      <c r="H161" s="167"/>
      <c r="I161" s="170"/>
      <c r="J161" s="181">
        <f>BK161</f>
        <v>0</v>
      </c>
      <c r="K161" s="167"/>
      <c r="L161" s="172"/>
      <c r="M161" s="173"/>
      <c r="N161" s="174"/>
      <c r="O161" s="174"/>
      <c r="P161" s="175">
        <f>P162</f>
        <v>0</v>
      </c>
      <c r="Q161" s="174"/>
      <c r="R161" s="175">
        <f>R162</f>
        <v>5.6723100000000004</v>
      </c>
      <c r="S161" s="174"/>
      <c r="T161" s="175">
        <f>T162</f>
        <v>0</v>
      </c>
      <c r="U161" s="176"/>
      <c r="AR161" s="177" t="s">
        <v>76</v>
      </c>
      <c r="AT161" s="178" t="s">
        <v>70</v>
      </c>
      <c r="AU161" s="178" t="s">
        <v>76</v>
      </c>
      <c r="AY161" s="177" t="s">
        <v>208</v>
      </c>
      <c r="BK161" s="179">
        <f>BK162</f>
        <v>0</v>
      </c>
    </row>
    <row r="162" spans="1:65" s="12" customFormat="1" ht="20.85" customHeight="1">
      <c r="B162" s="166"/>
      <c r="C162" s="167"/>
      <c r="D162" s="168" t="s">
        <v>70</v>
      </c>
      <c r="E162" s="180" t="s">
        <v>650</v>
      </c>
      <c r="F162" s="180" t="s">
        <v>3578</v>
      </c>
      <c r="G162" s="167"/>
      <c r="H162" s="167"/>
      <c r="I162" s="170"/>
      <c r="J162" s="181">
        <f>BK162</f>
        <v>0</v>
      </c>
      <c r="K162" s="167"/>
      <c r="L162" s="172"/>
      <c r="M162" s="173"/>
      <c r="N162" s="174"/>
      <c r="O162" s="174"/>
      <c r="P162" s="175">
        <f>SUM(P163:P167)</f>
        <v>0</v>
      </c>
      <c r="Q162" s="174"/>
      <c r="R162" s="175">
        <f>SUM(R163:R167)</f>
        <v>5.6723100000000004</v>
      </c>
      <c r="S162" s="174"/>
      <c r="T162" s="175">
        <f>SUM(T163:T167)</f>
        <v>0</v>
      </c>
      <c r="U162" s="176"/>
      <c r="AR162" s="177" t="s">
        <v>76</v>
      </c>
      <c r="AT162" s="178" t="s">
        <v>70</v>
      </c>
      <c r="AU162" s="178" t="s">
        <v>80</v>
      </c>
      <c r="AY162" s="177" t="s">
        <v>208</v>
      </c>
      <c r="BK162" s="179">
        <f>SUM(BK163:BK167)</f>
        <v>0</v>
      </c>
    </row>
    <row r="163" spans="1:65" s="2" customFormat="1" ht="16.5" customHeight="1">
      <c r="A163" s="38"/>
      <c r="B163" s="39"/>
      <c r="C163" s="182" t="s">
        <v>308</v>
      </c>
      <c r="D163" s="182" t="s">
        <v>212</v>
      </c>
      <c r="E163" s="183" t="s">
        <v>3579</v>
      </c>
      <c r="F163" s="184" t="s">
        <v>3580</v>
      </c>
      <c r="G163" s="185" t="s">
        <v>161</v>
      </c>
      <c r="H163" s="186">
        <v>3</v>
      </c>
      <c r="I163" s="187"/>
      <c r="J163" s="186">
        <f>ROUND(I163*H163,2)</f>
        <v>0</v>
      </c>
      <c r="K163" s="184" t="s">
        <v>215</v>
      </c>
      <c r="L163" s="43"/>
      <c r="M163" s="188" t="s">
        <v>18</v>
      </c>
      <c r="N163" s="189" t="s">
        <v>42</v>
      </c>
      <c r="O163" s="68"/>
      <c r="P163" s="190">
        <f>O163*H163</f>
        <v>0</v>
      </c>
      <c r="Q163" s="190">
        <v>1.8907700000000001</v>
      </c>
      <c r="R163" s="190">
        <f>Q163*H163</f>
        <v>5.6723100000000004</v>
      </c>
      <c r="S163" s="190">
        <v>0</v>
      </c>
      <c r="T163" s="190">
        <f>S163*H163</f>
        <v>0</v>
      </c>
      <c r="U163" s="191" t="s">
        <v>18</v>
      </c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89</v>
      </c>
      <c r="AT163" s="192" t="s">
        <v>212</v>
      </c>
      <c r="AU163" s="192" t="s">
        <v>83</v>
      </c>
      <c r="AY163" s="21" t="s">
        <v>208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1" t="s">
        <v>76</v>
      </c>
      <c r="BK163" s="193">
        <f>ROUND(I163*H163,2)</f>
        <v>0</v>
      </c>
      <c r="BL163" s="21" t="s">
        <v>89</v>
      </c>
      <c r="BM163" s="192" t="s">
        <v>3581</v>
      </c>
    </row>
    <row r="164" spans="1:65" s="2" customFormat="1" ht="19.5">
      <c r="A164" s="38"/>
      <c r="B164" s="39"/>
      <c r="C164" s="40"/>
      <c r="D164" s="194" t="s">
        <v>217</v>
      </c>
      <c r="E164" s="40"/>
      <c r="F164" s="195" t="s">
        <v>3582</v>
      </c>
      <c r="G164" s="40"/>
      <c r="H164" s="40"/>
      <c r="I164" s="196"/>
      <c r="J164" s="40"/>
      <c r="K164" s="40"/>
      <c r="L164" s="43"/>
      <c r="M164" s="197"/>
      <c r="N164" s="198"/>
      <c r="O164" s="68"/>
      <c r="P164" s="68"/>
      <c r="Q164" s="68"/>
      <c r="R164" s="68"/>
      <c r="S164" s="68"/>
      <c r="T164" s="68"/>
      <c r="U164" s="69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21" t="s">
        <v>217</v>
      </c>
      <c r="AU164" s="21" t="s">
        <v>83</v>
      </c>
    </row>
    <row r="165" spans="1:65" s="2" customFormat="1" ht="11.25">
      <c r="A165" s="38"/>
      <c r="B165" s="39"/>
      <c r="C165" s="40"/>
      <c r="D165" s="199" t="s">
        <v>219</v>
      </c>
      <c r="E165" s="40"/>
      <c r="F165" s="200" t="s">
        <v>3583</v>
      </c>
      <c r="G165" s="40"/>
      <c r="H165" s="40"/>
      <c r="I165" s="196"/>
      <c r="J165" s="40"/>
      <c r="K165" s="40"/>
      <c r="L165" s="43"/>
      <c r="M165" s="197"/>
      <c r="N165" s="198"/>
      <c r="O165" s="68"/>
      <c r="P165" s="68"/>
      <c r="Q165" s="68"/>
      <c r="R165" s="68"/>
      <c r="S165" s="68"/>
      <c r="T165" s="68"/>
      <c r="U165" s="69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21" t="s">
        <v>219</v>
      </c>
      <c r="AU165" s="21" t="s">
        <v>83</v>
      </c>
    </row>
    <row r="166" spans="1:65" s="13" customFormat="1" ht="11.25">
      <c r="B166" s="201"/>
      <c r="C166" s="202"/>
      <c r="D166" s="194" t="s">
        <v>221</v>
      </c>
      <c r="E166" s="203" t="s">
        <v>18</v>
      </c>
      <c r="F166" s="204" t="s">
        <v>3584</v>
      </c>
      <c r="G166" s="202"/>
      <c r="H166" s="203" t="s">
        <v>18</v>
      </c>
      <c r="I166" s="205"/>
      <c r="J166" s="202"/>
      <c r="K166" s="202"/>
      <c r="L166" s="206"/>
      <c r="M166" s="207"/>
      <c r="N166" s="208"/>
      <c r="O166" s="208"/>
      <c r="P166" s="208"/>
      <c r="Q166" s="208"/>
      <c r="R166" s="208"/>
      <c r="S166" s="208"/>
      <c r="T166" s="208"/>
      <c r="U166" s="209"/>
      <c r="AT166" s="210" t="s">
        <v>221</v>
      </c>
      <c r="AU166" s="210" t="s">
        <v>83</v>
      </c>
      <c r="AV166" s="13" t="s">
        <v>76</v>
      </c>
      <c r="AW166" s="13" t="s">
        <v>33</v>
      </c>
      <c r="AX166" s="13" t="s">
        <v>71</v>
      </c>
      <c r="AY166" s="210" t="s">
        <v>208</v>
      </c>
    </row>
    <row r="167" spans="1:65" s="14" customFormat="1" ht="11.25">
      <c r="B167" s="211"/>
      <c r="C167" s="212"/>
      <c r="D167" s="194" t="s">
        <v>221</v>
      </c>
      <c r="E167" s="213" t="s">
        <v>18</v>
      </c>
      <c r="F167" s="214" t="s">
        <v>3585</v>
      </c>
      <c r="G167" s="212"/>
      <c r="H167" s="215">
        <v>3</v>
      </c>
      <c r="I167" s="216"/>
      <c r="J167" s="212"/>
      <c r="K167" s="212"/>
      <c r="L167" s="217"/>
      <c r="M167" s="218"/>
      <c r="N167" s="219"/>
      <c r="O167" s="219"/>
      <c r="P167" s="219"/>
      <c r="Q167" s="219"/>
      <c r="R167" s="219"/>
      <c r="S167" s="219"/>
      <c r="T167" s="219"/>
      <c r="U167" s="220"/>
      <c r="AT167" s="221" t="s">
        <v>221</v>
      </c>
      <c r="AU167" s="221" t="s">
        <v>83</v>
      </c>
      <c r="AV167" s="14" t="s">
        <v>80</v>
      </c>
      <c r="AW167" s="14" t="s">
        <v>33</v>
      </c>
      <c r="AX167" s="14" t="s">
        <v>76</v>
      </c>
      <c r="AY167" s="221" t="s">
        <v>208</v>
      </c>
    </row>
    <row r="168" spans="1:65" s="12" customFormat="1" ht="22.9" customHeight="1">
      <c r="B168" s="166"/>
      <c r="C168" s="167"/>
      <c r="D168" s="168" t="s">
        <v>70</v>
      </c>
      <c r="E168" s="180" t="s">
        <v>103</v>
      </c>
      <c r="F168" s="180" t="s">
        <v>209</v>
      </c>
      <c r="G168" s="167"/>
      <c r="H168" s="167"/>
      <c r="I168" s="170"/>
      <c r="J168" s="181">
        <f>BK168</f>
        <v>0</v>
      </c>
      <c r="K168" s="167"/>
      <c r="L168" s="172"/>
      <c r="M168" s="173"/>
      <c r="N168" s="174"/>
      <c r="O168" s="174"/>
      <c r="P168" s="175">
        <f>P169</f>
        <v>0</v>
      </c>
      <c r="Q168" s="174"/>
      <c r="R168" s="175">
        <f>R169</f>
        <v>0.89035200000000003</v>
      </c>
      <c r="S168" s="174"/>
      <c r="T168" s="175">
        <f>T169</f>
        <v>0</v>
      </c>
      <c r="U168" s="176"/>
      <c r="AR168" s="177" t="s">
        <v>76</v>
      </c>
      <c r="AT168" s="178" t="s">
        <v>70</v>
      </c>
      <c r="AU168" s="178" t="s">
        <v>76</v>
      </c>
      <c r="AY168" s="177" t="s">
        <v>208</v>
      </c>
      <c r="BK168" s="179">
        <f>BK169</f>
        <v>0</v>
      </c>
    </row>
    <row r="169" spans="1:65" s="12" customFormat="1" ht="20.85" customHeight="1">
      <c r="B169" s="166"/>
      <c r="C169" s="167"/>
      <c r="D169" s="168" t="s">
        <v>70</v>
      </c>
      <c r="E169" s="180" t="s">
        <v>210</v>
      </c>
      <c r="F169" s="180" t="s">
        <v>211</v>
      </c>
      <c r="G169" s="167"/>
      <c r="H169" s="167"/>
      <c r="I169" s="170"/>
      <c r="J169" s="181">
        <f>BK169</f>
        <v>0</v>
      </c>
      <c r="K169" s="167"/>
      <c r="L169" s="172"/>
      <c r="M169" s="173"/>
      <c r="N169" s="174"/>
      <c r="O169" s="174"/>
      <c r="P169" s="175">
        <f>SUM(P170:P180)</f>
        <v>0</v>
      </c>
      <c r="Q169" s="174"/>
      <c r="R169" s="175">
        <f>SUM(R170:R180)</f>
        <v>0.89035200000000003</v>
      </c>
      <c r="S169" s="174"/>
      <c r="T169" s="175">
        <f>SUM(T170:T180)</f>
        <v>0</v>
      </c>
      <c r="U169" s="176"/>
      <c r="AR169" s="177" t="s">
        <v>76</v>
      </c>
      <c r="AT169" s="178" t="s">
        <v>70</v>
      </c>
      <c r="AU169" s="178" t="s">
        <v>80</v>
      </c>
      <c r="AY169" s="177" t="s">
        <v>208</v>
      </c>
      <c r="BK169" s="179">
        <f>SUM(BK170:BK180)</f>
        <v>0</v>
      </c>
    </row>
    <row r="170" spans="1:65" s="2" customFormat="1" ht="21.75" customHeight="1">
      <c r="A170" s="38"/>
      <c r="B170" s="39"/>
      <c r="C170" s="182" t="s">
        <v>8</v>
      </c>
      <c r="D170" s="182" t="s">
        <v>212</v>
      </c>
      <c r="E170" s="183" t="s">
        <v>3216</v>
      </c>
      <c r="F170" s="184" t="s">
        <v>3217</v>
      </c>
      <c r="G170" s="185" t="s">
        <v>129</v>
      </c>
      <c r="H170" s="186">
        <v>9.16</v>
      </c>
      <c r="I170" s="187"/>
      <c r="J170" s="186">
        <f>ROUND(I170*H170,2)</f>
        <v>0</v>
      </c>
      <c r="K170" s="184" t="s">
        <v>215</v>
      </c>
      <c r="L170" s="43"/>
      <c r="M170" s="188" t="s">
        <v>18</v>
      </c>
      <c r="N170" s="189" t="s">
        <v>42</v>
      </c>
      <c r="O170" s="68"/>
      <c r="P170" s="190">
        <f>O170*H170</f>
        <v>0</v>
      </c>
      <c r="Q170" s="190">
        <v>5.6000000000000001E-2</v>
      </c>
      <c r="R170" s="190">
        <f>Q170*H170</f>
        <v>0.51295999999999997</v>
      </c>
      <c r="S170" s="190">
        <v>0</v>
      </c>
      <c r="T170" s="190">
        <f>S170*H170</f>
        <v>0</v>
      </c>
      <c r="U170" s="191" t="s">
        <v>18</v>
      </c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2" t="s">
        <v>89</v>
      </c>
      <c r="AT170" s="192" t="s">
        <v>212</v>
      </c>
      <c r="AU170" s="192" t="s">
        <v>83</v>
      </c>
      <c r="AY170" s="21" t="s">
        <v>208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1" t="s">
        <v>76</v>
      </c>
      <c r="BK170" s="193">
        <f>ROUND(I170*H170,2)</f>
        <v>0</v>
      </c>
      <c r="BL170" s="21" t="s">
        <v>89</v>
      </c>
      <c r="BM170" s="192" t="s">
        <v>3586</v>
      </c>
    </row>
    <row r="171" spans="1:65" s="2" customFormat="1" ht="11.25">
      <c r="A171" s="38"/>
      <c r="B171" s="39"/>
      <c r="C171" s="40"/>
      <c r="D171" s="194" t="s">
        <v>217</v>
      </c>
      <c r="E171" s="40"/>
      <c r="F171" s="195" t="s">
        <v>3219</v>
      </c>
      <c r="G171" s="40"/>
      <c r="H171" s="40"/>
      <c r="I171" s="196"/>
      <c r="J171" s="40"/>
      <c r="K171" s="40"/>
      <c r="L171" s="43"/>
      <c r="M171" s="197"/>
      <c r="N171" s="198"/>
      <c r="O171" s="68"/>
      <c r="P171" s="68"/>
      <c r="Q171" s="68"/>
      <c r="R171" s="68"/>
      <c r="S171" s="68"/>
      <c r="T171" s="68"/>
      <c r="U171" s="69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21" t="s">
        <v>217</v>
      </c>
      <c r="AU171" s="21" t="s">
        <v>83</v>
      </c>
    </row>
    <row r="172" spans="1:65" s="2" customFormat="1" ht="11.25">
      <c r="A172" s="38"/>
      <c r="B172" s="39"/>
      <c r="C172" s="40"/>
      <c r="D172" s="199" t="s">
        <v>219</v>
      </c>
      <c r="E172" s="40"/>
      <c r="F172" s="200" t="s">
        <v>3220</v>
      </c>
      <c r="G172" s="40"/>
      <c r="H172" s="40"/>
      <c r="I172" s="196"/>
      <c r="J172" s="40"/>
      <c r="K172" s="40"/>
      <c r="L172" s="43"/>
      <c r="M172" s="197"/>
      <c r="N172" s="198"/>
      <c r="O172" s="68"/>
      <c r="P172" s="68"/>
      <c r="Q172" s="68"/>
      <c r="R172" s="68"/>
      <c r="S172" s="68"/>
      <c r="T172" s="68"/>
      <c r="U172" s="69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21" t="s">
        <v>219</v>
      </c>
      <c r="AU172" s="21" t="s">
        <v>83</v>
      </c>
    </row>
    <row r="173" spans="1:65" s="14" customFormat="1" ht="11.25">
      <c r="B173" s="211"/>
      <c r="C173" s="212"/>
      <c r="D173" s="194" t="s">
        <v>221</v>
      </c>
      <c r="E173" s="213" t="s">
        <v>18</v>
      </c>
      <c r="F173" s="214" t="s">
        <v>3587</v>
      </c>
      <c r="G173" s="212"/>
      <c r="H173" s="215">
        <v>9.16</v>
      </c>
      <c r="I173" s="216"/>
      <c r="J173" s="212"/>
      <c r="K173" s="212"/>
      <c r="L173" s="217"/>
      <c r="M173" s="218"/>
      <c r="N173" s="219"/>
      <c r="O173" s="219"/>
      <c r="P173" s="219"/>
      <c r="Q173" s="219"/>
      <c r="R173" s="219"/>
      <c r="S173" s="219"/>
      <c r="T173" s="219"/>
      <c r="U173" s="220"/>
      <c r="AT173" s="221" t="s">
        <v>221</v>
      </c>
      <c r="AU173" s="221" t="s">
        <v>83</v>
      </c>
      <c r="AV173" s="14" t="s">
        <v>80</v>
      </c>
      <c r="AW173" s="14" t="s">
        <v>33</v>
      </c>
      <c r="AX173" s="14" t="s">
        <v>76</v>
      </c>
      <c r="AY173" s="221" t="s">
        <v>208</v>
      </c>
    </row>
    <row r="174" spans="1:65" s="2" customFormat="1" ht="24.2" customHeight="1">
      <c r="A174" s="38"/>
      <c r="B174" s="39"/>
      <c r="C174" s="182" t="s">
        <v>322</v>
      </c>
      <c r="D174" s="182" t="s">
        <v>212</v>
      </c>
      <c r="E174" s="183" t="s">
        <v>1334</v>
      </c>
      <c r="F174" s="184" t="s">
        <v>1335</v>
      </c>
      <c r="G174" s="185" t="s">
        <v>129</v>
      </c>
      <c r="H174" s="186">
        <v>9.16</v>
      </c>
      <c r="I174" s="187"/>
      <c r="J174" s="186">
        <f>ROUND(I174*H174,2)</f>
        <v>0</v>
      </c>
      <c r="K174" s="184" t="s">
        <v>215</v>
      </c>
      <c r="L174" s="43"/>
      <c r="M174" s="188" t="s">
        <v>18</v>
      </c>
      <c r="N174" s="189" t="s">
        <v>42</v>
      </c>
      <c r="O174" s="68"/>
      <c r="P174" s="190">
        <f>O174*H174</f>
        <v>0</v>
      </c>
      <c r="Q174" s="190">
        <v>4.1200000000000001E-2</v>
      </c>
      <c r="R174" s="190">
        <f>Q174*H174</f>
        <v>0.37739200000000001</v>
      </c>
      <c r="S174" s="190">
        <v>0</v>
      </c>
      <c r="T174" s="190">
        <f>S174*H174</f>
        <v>0</v>
      </c>
      <c r="U174" s="191" t="s">
        <v>18</v>
      </c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2" t="s">
        <v>89</v>
      </c>
      <c r="AT174" s="192" t="s">
        <v>212</v>
      </c>
      <c r="AU174" s="192" t="s">
        <v>83</v>
      </c>
      <c r="AY174" s="21" t="s">
        <v>208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21" t="s">
        <v>76</v>
      </c>
      <c r="BK174" s="193">
        <f>ROUND(I174*H174,2)</f>
        <v>0</v>
      </c>
      <c r="BL174" s="21" t="s">
        <v>89</v>
      </c>
      <c r="BM174" s="192" t="s">
        <v>3588</v>
      </c>
    </row>
    <row r="175" spans="1:65" s="2" customFormat="1" ht="19.5">
      <c r="A175" s="38"/>
      <c r="B175" s="39"/>
      <c r="C175" s="40"/>
      <c r="D175" s="194" t="s">
        <v>217</v>
      </c>
      <c r="E175" s="40"/>
      <c r="F175" s="195" t="s">
        <v>1337</v>
      </c>
      <c r="G175" s="40"/>
      <c r="H175" s="40"/>
      <c r="I175" s="196"/>
      <c r="J175" s="40"/>
      <c r="K175" s="40"/>
      <c r="L175" s="43"/>
      <c r="M175" s="197"/>
      <c r="N175" s="198"/>
      <c r="O175" s="68"/>
      <c r="P175" s="68"/>
      <c r="Q175" s="68"/>
      <c r="R175" s="68"/>
      <c r="S175" s="68"/>
      <c r="T175" s="68"/>
      <c r="U175" s="69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21" t="s">
        <v>217</v>
      </c>
      <c r="AU175" s="21" t="s">
        <v>83</v>
      </c>
    </row>
    <row r="176" spans="1:65" s="2" customFormat="1" ht="11.25">
      <c r="A176" s="38"/>
      <c r="B176" s="39"/>
      <c r="C176" s="40"/>
      <c r="D176" s="199" t="s">
        <v>219</v>
      </c>
      <c r="E176" s="40"/>
      <c r="F176" s="200" t="s">
        <v>1338</v>
      </c>
      <c r="G176" s="40"/>
      <c r="H176" s="40"/>
      <c r="I176" s="196"/>
      <c r="J176" s="40"/>
      <c r="K176" s="40"/>
      <c r="L176" s="43"/>
      <c r="M176" s="197"/>
      <c r="N176" s="198"/>
      <c r="O176" s="68"/>
      <c r="P176" s="68"/>
      <c r="Q176" s="68"/>
      <c r="R176" s="68"/>
      <c r="S176" s="68"/>
      <c r="T176" s="68"/>
      <c r="U176" s="69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21" t="s">
        <v>219</v>
      </c>
      <c r="AU176" s="21" t="s">
        <v>83</v>
      </c>
    </row>
    <row r="177" spans="1:65" s="14" customFormat="1" ht="11.25">
      <c r="B177" s="211"/>
      <c r="C177" s="212"/>
      <c r="D177" s="194" t="s">
        <v>221</v>
      </c>
      <c r="E177" s="213" t="s">
        <v>18</v>
      </c>
      <c r="F177" s="214" t="s">
        <v>3589</v>
      </c>
      <c r="G177" s="212"/>
      <c r="H177" s="215">
        <v>6.6</v>
      </c>
      <c r="I177" s="216"/>
      <c r="J177" s="212"/>
      <c r="K177" s="212"/>
      <c r="L177" s="217"/>
      <c r="M177" s="218"/>
      <c r="N177" s="219"/>
      <c r="O177" s="219"/>
      <c r="P177" s="219"/>
      <c r="Q177" s="219"/>
      <c r="R177" s="219"/>
      <c r="S177" s="219"/>
      <c r="T177" s="219"/>
      <c r="U177" s="220"/>
      <c r="AT177" s="221" t="s">
        <v>221</v>
      </c>
      <c r="AU177" s="221" t="s">
        <v>83</v>
      </c>
      <c r="AV177" s="14" t="s">
        <v>80</v>
      </c>
      <c r="AW177" s="14" t="s">
        <v>33</v>
      </c>
      <c r="AX177" s="14" t="s">
        <v>71</v>
      </c>
      <c r="AY177" s="221" t="s">
        <v>208</v>
      </c>
    </row>
    <row r="178" spans="1:65" s="14" customFormat="1" ht="11.25">
      <c r="B178" s="211"/>
      <c r="C178" s="212"/>
      <c r="D178" s="194" t="s">
        <v>221</v>
      </c>
      <c r="E178" s="213" t="s">
        <v>18</v>
      </c>
      <c r="F178" s="214" t="s">
        <v>3590</v>
      </c>
      <c r="G178" s="212"/>
      <c r="H178" s="215">
        <v>0.01</v>
      </c>
      <c r="I178" s="216"/>
      <c r="J178" s="212"/>
      <c r="K178" s="212"/>
      <c r="L178" s="217"/>
      <c r="M178" s="218"/>
      <c r="N178" s="219"/>
      <c r="O178" s="219"/>
      <c r="P178" s="219"/>
      <c r="Q178" s="219"/>
      <c r="R178" s="219"/>
      <c r="S178" s="219"/>
      <c r="T178" s="219"/>
      <c r="U178" s="220"/>
      <c r="AT178" s="221" t="s">
        <v>221</v>
      </c>
      <c r="AU178" s="221" t="s">
        <v>83</v>
      </c>
      <c r="AV178" s="14" t="s">
        <v>80</v>
      </c>
      <c r="AW178" s="14" t="s">
        <v>33</v>
      </c>
      <c r="AX178" s="14" t="s">
        <v>71</v>
      </c>
      <c r="AY178" s="221" t="s">
        <v>208</v>
      </c>
    </row>
    <row r="179" spans="1:65" s="14" customFormat="1" ht="11.25">
      <c r="B179" s="211"/>
      <c r="C179" s="212"/>
      <c r="D179" s="194" t="s">
        <v>221</v>
      </c>
      <c r="E179" s="213" t="s">
        <v>18</v>
      </c>
      <c r="F179" s="214" t="s">
        <v>3591</v>
      </c>
      <c r="G179" s="212"/>
      <c r="H179" s="215">
        <v>2.5499999999999998</v>
      </c>
      <c r="I179" s="216"/>
      <c r="J179" s="212"/>
      <c r="K179" s="212"/>
      <c r="L179" s="217"/>
      <c r="M179" s="218"/>
      <c r="N179" s="219"/>
      <c r="O179" s="219"/>
      <c r="P179" s="219"/>
      <c r="Q179" s="219"/>
      <c r="R179" s="219"/>
      <c r="S179" s="219"/>
      <c r="T179" s="219"/>
      <c r="U179" s="220"/>
      <c r="AT179" s="221" t="s">
        <v>221</v>
      </c>
      <c r="AU179" s="221" t="s">
        <v>83</v>
      </c>
      <c r="AV179" s="14" t="s">
        <v>80</v>
      </c>
      <c r="AW179" s="14" t="s">
        <v>33</v>
      </c>
      <c r="AX179" s="14" t="s">
        <v>71</v>
      </c>
      <c r="AY179" s="221" t="s">
        <v>208</v>
      </c>
    </row>
    <row r="180" spans="1:65" s="16" customFormat="1" ht="11.25">
      <c r="B180" s="233"/>
      <c r="C180" s="234"/>
      <c r="D180" s="194" t="s">
        <v>221</v>
      </c>
      <c r="E180" s="235" t="s">
        <v>18</v>
      </c>
      <c r="F180" s="236" t="s">
        <v>247</v>
      </c>
      <c r="G180" s="234"/>
      <c r="H180" s="237">
        <v>9.16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1"/>
      <c r="U180" s="242"/>
      <c r="AT180" s="243" t="s">
        <v>221</v>
      </c>
      <c r="AU180" s="243" t="s">
        <v>83</v>
      </c>
      <c r="AV180" s="16" t="s">
        <v>89</v>
      </c>
      <c r="AW180" s="16" t="s">
        <v>33</v>
      </c>
      <c r="AX180" s="16" t="s">
        <v>76</v>
      </c>
      <c r="AY180" s="243" t="s">
        <v>208</v>
      </c>
    </row>
    <row r="181" spans="1:65" s="12" customFormat="1" ht="22.9" customHeight="1">
      <c r="B181" s="166"/>
      <c r="C181" s="167"/>
      <c r="D181" s="168" t="s">
        <v>70</v>
      </c>
      <c r="E181" s="180" t="s">
        <v>124</v>
      </c>
      <c r="F181" s="180" t="s">
        <v>3592</v>
      </c>
      <c r="G181" s="167"/>
      <c r="H181" s="167"/>
      <c r="I181" s="170"/>
      <c r="J181" s="181">
        <f>BK181</f>
        <v>0</v>
      </c>
      <c r="K181" s="167"/>
      <c r="L181" s="172"/>
      <c r="M181" s="173"/>
      <c r="N181" s="174"/>
      <c r="O181" s="174"/>
      <c r="P181" s="175">
        <v>0</v>
      </c>
      <c r="Q181" s="174"/>
      <c r="R181" s="175">
        <v>0</v>
      </c>
      <c r="S181" s="174"/>
      <c r="T181" s="175">
        <v>0</v>
      </c>
      <c r="U181" s="176"/>
      <c r="AR181" s="177" t="s">
        <v>76</v>
      </c>
      <c r="AT181" s="178" t="s">
        <v>70</v>
      </c>
      <c r="AU181" s="178" t="s">
        <v>76</v>
      </c>
      <c r="AY181" s="177" t="s">
        <v>208</v>
      </c>
      <c r="BK181" s="179">
        <v>0</v>
      </c>
    </row>
    <row r="182" spans="1:65" s="12" customFormat="1" ht="22.9" customHeight="1">
      <c r="B182" s="166"/>
      <c r="C182" s="167"/>
      <c r="D182" s="168" t="s">
        <v>70</v>
      </c>
      <c r="E182" s="180" t="s">
        <v>248</v>
      </c>
      <c r="F182" s="180" t="s">
        <v>1578</v>
      </c>
      <c r="G182" s="167"/>
      <c r="H182" s="167"/>
      <c r="I182" s="170"/>
      <c r="J182" s="181">
        <f>BK182</f>
        <v>0</v>
      </c>
      <c r="K182" s="167"/>
      <c r="L182" s="172"/>
      <c r="M182" s="173"/>
      <c r="N182" s="174"/>
      <c r="O182" s="174"/>
      <c r="P182" s="175">
        <f>P183+P196+P221</f>
        <v>0</v>
      </c>
      <c r="Q182" s="174"/>
      <c r="R182" s="175">
        <f>R183+R196+R221</f>
        <v>0</v>
      </c>
      <c r="S182" s="174"/>
      <c r="T182" s="175">
        <f>T183+T196+T221</f>
        <v>2.1379999999999999</v>
      </c>
      <c r="U182" s="176"/>
      <c r="AR182" s="177" t="s">
        <v>76</v>
      </c>
      <c r="AT182" s="178" t="s">
        <v>70</v>
      </c>
      <c r="AU182" s="178" t="s">
        <v>76</v>
      </c>
      <c r="AY182" s="177" t="s">
        <v>208</v>
      </c>
      <c r="BK182" s="179">
        <f>BK183+BK196+BK221</f>
        <v>0</v>
      </c>
    </row>
    <row r="183" spans="1:65" s="12" customFormat="1" ht="20.85" customHeight="1">
      <c r="B183" s="166"/>
      <c r="C183" s="167"/>
      <c r="D183" s="168" t="s">
        <v>70</v>
      </c>
      <c r="E183" s="180" t="s">
        <v>410</v>
      </c>
      <c r="F183" s="180" t="s">
        <v>411</v>
      </c>
      <c r="G183" s="167"/>
      <c r="H183" s="167"/>
      <c r="I183" s="170"/>
      <c r="J183" s="181">
        <f>BK183</f>
        <v>0</v>
      </c>
      <c r="K183" s="167"/>
      <c r="L183" s="172"/>
      <c r="M183" s="173"/>
      <c r="N183" s="174"/>
      <c r="O183" s="174"/>
      <c r="P183" s="175">
        <f>SUM(P184:P195)</f>
        <v>0</v>
      </c>
      <c r="Q183" s="174"/>
      <c r="R183" s="175">
        <f>SUM(R184:R195)</f>
        <v>0</v>
      </c>
      <c r="S183" s="174"/>
      <c r="T183" s="175">
        <f>SUM(T184:T195)</f>
        <v>2.1379999999999999</v>
      </c>
      <c r="U183" s="176"/>
      <c r="AR183" s="177" t="s">
        <v>76</v>
      </c>
      <c r="AT183" s="178" t="s">
        <v>70</v>
      </c>
      <c r="AU183" s="178" t="s">
        <v>80</v>
      </c>
      <c r="AY183" s="177" t="s">
        <v>208</v>
      </c>
      <c r="BK183" s="179">
        <f>SUM(BK184:BK195)</f>
        <v>0</v>
      </c>
    </row>
    <row r="184" spans="1:65" s="2" customFormat="1" ht="24.2" customHeight="1">
      <c r="A184" s="38"/>
      <c r="B184" s="39"/>
      <c r="C184" s="182" t="s">
        <v>328</v>
      </c>
      <c r="D184" s="182" t="s">
        <v>212</v>
      </c>
      <c r="E184" s="183" t="s">
        <v>3593</v>
      </c>
      <c r="F184" s="184" t="s">
        <v>3594</v>
      </c>
      <c r="G184" s="185" t="s">
        <v>331</v>
      </c>
      <c r="H184" s="186">
        <v>34</v>
      </c>
      <c r="I184" s="187"/>
      <c r="J184" s="186">
        <f>ROUND(I184*H184,2)</f>
        <v>0</v>
      </c>
      <c r="K184" s="184" t="s">
        <v>215</v>
      </c>
      <c r="L184" s="43"/>
      <c r="M184" s="188" t="s">
        <v>18</v>
      </c>
      <c r="N184" s="189" t="s">
        <v>42</v>
      </c>
      <c r="O184" s="68"/>
      <c r="P184" s="190">
        <f>O184*H184</f>
        <v>0</v>
      </c>
      <c r="Q184" s="190">
        <v>0</v>
      </c>
      <c r="R184" s="190">
        <f>Q184*H184</f>
        <v>0</v>
      </c>
      <c r="S184" s="190">
        <v>8.9999999999999993E-3</v>
      </c>
      <c r="T184" s="190">
        <f>S184*H184</f>
        <v>0.30599999999999999</v>
      </c>
      <c r="U184" s="191" t="s">
        <v>18</v>
      </c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2" t="s">
        <v>89</v>
      </c>
      <c r="AT184" s="192" t="s">
        <v>212</v>
      </c>
      <c r="AU184" s="192" t="s">
        <v>83</v>
      </c>
      <c r="AY184" s="21" t="s">
        <v>208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21" t="s">
        <v>76</v>
      </c>
      <c r="BK184" s="193">
        <f>ROUND(I184*H184,2)</f>
        <v>0</v>
      </c>
      <c r="BL184" s="21" t="s">
        <v>89</v>
      </c>
      <c r="BM184" s="192" t="s">
        <v>3595</v>
      </c>
    </row>
    <row r="185" spans="1:65" s="2" customFormat="1" ht="19.5">
      <c r="A185" s="38"/>
      <c r="B185" s="39"/>
      <c r="C185" s="40"/>
      <c r="D185" s="194" t="s">
        <v>217</v>
      </c>
      <c r="E185" s="40"/>
      <c r="F185" s="195" t="s">
        <v>3596</v>
      </c>
      <c r="G185" s="40"/>
      <c r="H185" s="40"/>
      <c r="I185" s="196"/>
      <c r="J185" s="40"/>
      <c r="K185" s="40"/>
      <c r="L185" s="43"/>
      <c r="M185" s="197"/>
      <c r="N185" s="198"/>
      <c r="O185" s="68"/>
      <c r="P185" s="68"/>
      <c r="Q185" s="68"/>
      <c r="R185" s="68"/>
      <c r="S185" s="68"/>
      <c r="T185" s="68"/>
      <c r="U185" s="69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21" t="s">
        <v>217</v>
      </c>
      <c r="AU185" s="21" t="s">
        <v>83</v>
      </c>
    </row>
    <row r="186" spans="1:65" s="2" customFormat="1" ht="11.25">
      <c r="A186" s="38"/>
      <c r="B186" s="39"/>
      <c r="C186" s="40"/>
      <c r="D186" s="199" t="s">
        <v>219</v>
      </c>
      <c r="E186" s="40"/>
      <c r="F186" s="200" t="s">
        <v>3597</v>
      </c>
      <c r="G186" s="40"/>
      <c r="H186" s="40"/>
      <c r="I186" s="196"/>
      <c r="J186" s="40"/>
      <c r="K186" s="40"/>
      <c r="L186" s="43"/>
      <c r="M186" s="197"/>
      <c r="N186" s="198"/>
      <c r="O186" s="68"/>
      <c r="P186" s="68"/>
      <c r="Q186" s="68"/>
      <c r="R186" s="68"/>
      <c r="S186" s="68"/>
      <c r="T186" s="68"/>
      <c r="U186" s="69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21" t="s">
        <v>219</v>
      </c>
      <c r="AU186" s="21" t="s">
        <v>83</v>
      </c>
    </row>
    <row r="187" spans="1:65" s="14" customFormat="1" ht="11.25">
      <c r="B187" s="211"/>
      <c r="C187" s="212"/>
      <c r="D187" s="194" t="s">
        <v>221</v>
      </c>
      <c r="E187" s="213" t="s">
        <v>18</v>
      </c>
      <c r="F187" s="214" t="s">
        <v>558</v>
      </c>
      <c r="G187" s="212"/>
      <c r="H187" s="215">
        <v>34</v>
      </c>
      <c r="I187" s="216"/>
      <c r="J187" s="212"/>
      <c r="K187" s="212"/>
      <c r="L187" s="217"/>
      <c r="M187" s="218"/>
      <c r="N187" s="219"/>
      <c r="O187" s="219"/>
      <c r="P187" s="219"/>
      <c r="Q187" s="219"/>
      <c r="R187" s="219"/>
      <c r="S187" s="219"/>
      <c r="T187" s="219"/>
      <c r="U187" s="220"/>
      <c r="AT187" s="221" t="s">
        <v>221</v>
      </c>
      <c r="AU187" s="221" t="s">
        <v>83</v>
      </c>
      <c r="AV187" s="14" t="s">
        <v>80</v>
      </c>
      <c r="AW187" s="14" t="s">
        <v>33</v>
      </c>
      <c r="AX187" s="14" t="s">
        <v>76</v>
      </c>
      <c r="AY187" s="221" t="s">
        <v>208</v>
      </c>
    </row>
    <row r="188" spans="1:65" s="2" customFormat="1" ht="24.2" customHeight="1">
      <c r="A188" s="38"/>
      <c r="B188" s="39"/>
      <c r="C188" s="182" t="s">
        <v>335</v>
      </c>
      <c r="D188" s="182" t="s">
        <v>212</v>
      </c>
      <c r="E188" s="183" t="s">
        <v>3229</v>
      </c>
      <c r="F188" s="184" t="s">
        <v>3230</v>
      </c>
      <c r="G188" s="185" t="s">
        <v>331</v>
      </c>
      <c r="H188" s="186">
        <v>4</v>
      </c>
      <c r="I188" s="187"/>
      <c r="J188" s="186">
        <f>ROUND(I188*H188,2)</f>
        <v>0</v>
      </c>
      <c r="K188" s="184" t="s">
        <v>215</v>
      </c>
      <c r="L188" s="43"/>
      <c r="M188" s="188" t="s">
        <v>18</v>
      </c>
      <c r="N188" s="189" t="s">
        <v>42</v>
      </c>
      <c r="O188" s="68"/>
      <c r="P188" s="190">
        <f>O188*H188</f>
        <v>0</v>
      </c>
      <c r="Q188" s="190">
        <v>0</v>
      </c>
      <c r="R188" s="190">
        <f>Q188*H188</f>
        <v>0</v>
      </c>
      <c r="S188" s="190">
        <v>1.7999999999999999E-2</v>
      </c>
      <c r="T188" s="190">
        <f>S188*H188</f>
        <v>7.1999999999999995E-2</v>
      </c>
      <c r="U188" s="191" t="s">
        <v>18</v>
      </c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2" t="s">
        <v>89</v>
      </c>
      <c r="AT188" s="192" t="s">
        <v>212</v>
      </c>
      <c r="AU188" s="192" t="s">
        <v>83</v>
      </c>
      <c r="AY188" s="21" t="s">
        <v>208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21" t="s">
        <v>76</v>
      </c>
      <c r="BK188" s="193">
        <f>ROUND(I188*H188,2)</f>
        <v>0</v>
      </c>
      <c r="BL188" s="21" t="s">
        <v>89</v>
      </c>
      <c r="BM188" s="192" t="s">
        <v>3598</v>
      </c>
    </row>
    <row r="189" spans="1:65" s="2" customFormat="1" ht="19.5">
      <c r="A189" s="38"/>
      <c r="B189" s="39"/>
      <c r="C189" s="40"/>
      <c r="D189" s="194" t="s">
        <v>217</v>
      </c>
      <c r="E189" s="40"/>
      <c r="F189" s="195" t="s">
        <v>3232</v>
      </c>
      <c r="G189" s="40"/>
      <c r="H189" s="40"/>
      <c r="I189" s="196"/>
      <c r="J189" s="40"/>
      <c r="K189" s="40"/>
      <c r="L189" s="43"/>
      <c r="M189" s="197"/>
      <c r="N189" s="198"/>
      <c r="O189" s="68"/>
      <c r="P189" s="68"/>
      <c r="Q189" s="68"/>
      <c r="R189" s="68"/>
      <c r="S189" s="68"/>
      <c r="T189" s="68"/>
      <c r="U189" s="69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21" t="s">
        <v>217</v>
      </c>
      <c r="AU189" s="21" t="s">
        <v>83</v>
      </c>
    </row>
    <row r="190" spans="1:65" s="2" customFormat="1" ht="11.25">
      <c r="A190" s="38"/>
      <c r="B190" s="39"/>
      <c r="C190" s="40"/>
      <c r="D190" s="199" t="s">
        <v>219</v>
      </c>
      <c r="E190" s="40"/>
      <c r="F190" s="200" t="s">
        <v>3233</v>
      </c>
      <c r="G190" s="40"/>
      <c r="H190" s="40"/>
      <c r="I190" s="196"/>
      <c r="J190" s="40"/>
      <c r="K190" s="40"/>
      <c r="L190" s="43"/>
      <c r="M190" s="197"/>
      <c r="N190" s="198"/>
      <c r="O190" s="68"/>
      <c r="P190" s="68"/>
      <c r="Q190" s="68"/>
      <c r="R190" s="68"/>
      <c r="S190" s="68"/>
      <c r="T190" s="68"/>
      <c r="U190" s="69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21" t="s">
        <v>219</v>
      </c>
      <c r="AU190" s="21" t="s">
        <v>83</v>
      </c>
    </row>
    <row r="191" spans="1:65" s="14" customFormat="1" ht="11.25">
      <c r="B191" s="211"/>
      <c r="C191" s="212"/>
      <c r="D191" s="194" t="s">
        <v>221</v>
      </c>
      <c r="E191" s="213" t="s">
        <v>18</v>
      </c>
      <c r="F191" s="214" t="s">
        <v>89</v>
      </c>
      <c r="G191" s="212"/>
      <c r="H191" s="215">
        <v>4</v>
      </c>
      <c r="I191" s="216"/>
      <c r="J191" s="212"/>
      <c r="K191" s="212"/>
      <c r="L191" s="217"/>
      <c r="M191" s="218"/>
      <c r="N191" s="219"/>
      <c r="O191" s="219"/>
      <c r="P191" s="219"/>
      <c r="Q191" s="219"/>
      <c r="R191" s="219"/>
      <c r="S191" s="219"/>
      <c r="T191" s="219"/>
      <c r="U191" s="220"/>
      <c r="AT191" s="221" t="s">
        <v>221</v>
      </c>
      <c r="AU191" s="221" t="s">
        <v>83</v>
      </c>
      <c r="AV191" s="14" t="s">
        <v>80</v>
      </c>
      <c r="AW191" s="14" t="s">
        <v>33</v>
      </c>
      <c r="AX191" s="14" t="s">
        <v>76</v>
      </c>
      <c r="AY191" s="221" t="s">
        <v>208</v>
      </c>
    </row>
    <row r="192" spans="1:65" s="2" customFormat="1" ht="24.2" customHeight="1">
      <c r="A192" s="38"/>
      <c r="B192" s="39"/>
      <c r="C192" s="182" t="s">
        <v>343</v>
      </c>
      <c r="D192" s="182" t="s">
        <v>212</v>
      </c>
      <c r="E192" s="183" t="s">
        <v>3599</v>
      </c>
      <c r="F192" s="184" t="s">
        <v>3600</v>
      </c>
      <c r="G192" s="185" t="s">
        <v>331</v>
      </c>
      <c r="H192" s="186">
        <v>44</v>
      </c>
      <c r="I192" s="187"/>
      <c r="J192" s="186">
        <f>ROUND(I192*H192,2)</f>
        <v>0</v>
      </c>
      <c r="K192" s="184" t="s">
        <v>215</v>
      </c>
      <c r="L192" s="43"/>
      <c r="M192" s="188" t="s">
        <v>18</v>
      </c>
      <c r="N192" s="189" t="s">
        <v>42</v>
      </c>
      <c r="O192" s="68"/>
      <c r="P192" s="190">
        <f>O192*H192</f>
        <v>0</v>
      </c>
      <c r="Q192" s="190">
        <v>0</v>
      </c>
      <c r="R192" s="190">
        <f>Q192*H192</f>
        <v>0</v>
      </c>
      <c r="S192" s="190">
        <v>0.04</v>
      </c>
      <c r="T192" s="190">
        <f>S192*H192</f>
        <v>1.76</v>
      </c>
      <c r="U192" s="191" t="s">
        <v>18</v>
      </c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2" t="s">
        <v>89</v>
      </c>
      <c r="AT192" s="192" t="s">
        <v>212</v>
      </c>
      <c r="AU192" s="192" t="s">
        <v>83</v>
      </c>
      <c r="AY192" s="21" t="s">
        <v>208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21" t="s">
        <v>76</v>
      </c>
      <c r="BK192" s="193">
        <f>ROUND(I192*H192,2)</f>
        <v>0</v>
      </c>
      <c r="BL192" s="21" t="s">
        <v>89</v>
      </c>
      <c r="BM192" s="192" t="s">
        <v>3601</v>
      </c>
    </row>
    <row r="193" spans="1:65" s="2" customFormat="1" ht="19.5">
      <c r="A193" s="38"/>
      <c r="B193" s="39"/>
      <c r="C193" s="40"/>
      <c r="D193" s="194" t="s">
        <v>217</v>
      </c>
      <c r="E193" s="40"/>
      <c r="F193" s="195" t="s">
        <v>3602</v>
      </c>
      <c r="G193" s="40"/>
      <c r="H193" s="40"/>
      <c r="I193" s="196"/>
      <c r="J193" s="40"/>
      <c r="K193" s="40"/>
      <c r="L193" s="43"/>
      <c r="M193" s="197"/>
      <c r="N193" s="198"/>
      <c r="O193" s="68"/>
      <c r="P193" s="68"/>
      <c r="Q193" s="68"/>
      <c r="R193" s="68"/>
      <c r="S193" s="68"/>
      <c r="T193" s="68"/>
      <c r="U193" s="69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21" t="s">
        <v>217</v>
      </c>
      <c r="AU193" s="21" t="s">
        <v>83</v>
      </c>
    </row>
    <row r="194" spans="1:65" s="2" customFormat="1" ht="11.25">
      <c r="A194" s="38"/>
      <c r="B194" s="39"/>
      <c r="C194" s="40"/>
      <c r="D194" s="199" t="s">
        <v>219</v>
      </c>
      <c r="E194" s="40"/>
      <c r="F194" s="200" t="s">
        <v>3603</v>
      </c>
      <c r="G194" s="40"/>
      <c r="H194" s="40"/>
      <c r="I194" s="196"/>
      <c r="J194" s="40"/>
      <c r="K194" s="40"/>
      <c r="L194" s="43"/>
      <c r="M194" s="197"/>
      <c r="N194" s="198"/>
      <c r="O194" s="68"/>
      <c r="P194" s="68"/>
      <c r="Q194" s="68"/>
      <c r="R194" s="68"/>
      <c r="S194" s="68"/>
      <c r="T194" s="68"/>
      <c r="U194" s="69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21" t="s">
        <v>219</v>
      </c>
      <c r="AU194" s="21" t="s">
        <v>83</v>
      </c>
    </row>
    <row r="195" spans="1:65" s="14" customFormat="1" ht="11.25">
      <c r="B195" s="211"/>
      <c r="C195" s="212"/>
      <c r="D195" s="194" t="s">
        <v>221</v>
      </c>
      <c r="E195" s="213" t="s">
        <v>18</v>
      </c>
      <c r="F195" s="214" t="s">
        <v>641</v>
      </c>
      <c r="G195" s="212"/>
      <c r="H195" s="215">
        <v>44</v>
      </c>
      <c r="I195" s="216"/>
      <c r="J195" s="212"/>
      <c r="K195" s="212"/>
      <c r="L195" s="217"/>
      <c r="M195" s="218"/>
      <c r="N195" s="219"/>
      <c r="O195" s="219"/>
      <c r="P195" s="219"/>
      <c r="Q195" s="219"/>
      <c r="R195" s="219"/>
      <c r="S195" s="219"/>
      <c r="T195" s="219"/>
      <c r="U195" s="220"/>
      <c r="AT195" s="221" t="s">
        <v>221</v>
      </c>
      <c r="AU195" s="221" t="s">
        <v>83</v>
      </c>
      <c r="AV195" s="14" t="s">
        <v>80</v>
      </c>
      <c r="AW195" s="14" t="s">
        <v>33</v>
      </c>
      <c r="AX195" s="14" t="s">
        <v>76</v>
      </c>
      <c r="AY195" s="221" t="s">
        <v>208</v>
      </c>
    </row>
    <row r="196" spans="1:65" s="12" customFormat="1" ht="20.85" customHeight="1">
      <c r="B196" s="166"/>
      <c r="C196" s="167"/>
      <c r="D196" s="168" t="s">
        <v>70</v>
      </c>
      <c r="E196" s="180" t="s">
        <v>543</v>
      </c>
      <c r="F196" s="180" t="s">
        <v>544</v>
      </c>
      <c r="G196" s="167"/>
      <c r="H196" s="167"/>
      <c r="I196" s="170"/>
      <c r="J196" s="181">
        <f>BK196</f>
        <v>0</v>
      </c>
      <c r="K196" s="167"/>
      <c r="L196" s="172"/>
      <c r="M196" s="173"/>
      <c r="N196" s="174"/>
      <c r="O196" s="174"/>
      <c r="P196" s="175">
        <f>SUM(P197:P220)</f>
        <v>0</v>
      </c>
      <c r="Q196" s="174"/>
      <c r="R196" s="175">
        <f>SUM(R197:R220)</f>
        <v>0</v>
      </c>
      <c r="S196" s="174"/>
      <c r="T196" s="175">
        <f>SUM(T197:T220)</f>
        <v>0</v>
      </c>
      <c r="U196" s="176"/>
      <c r="AR196" s="177" t="s">
        <v>76</v>
      </c>
      <c r="AT196" s="178" t="s">
        <v>70</v>
      </c>
      <c r="AU196" s="178" t="s">
        <v>80</v>
      </c>
      <c r="AY196" s="177" t="s">
        <v>208</v>
      </c>
      <c r="BK196" s="179">
        <f>SUM(BK197:BK220)</f>
        <v>0</v>
      </c>
    </row>
    <row r="197" spans="1:65" s="2" customFormat="1" ht="24.2" customHeight="1">
      <c r="A197" s="38"/>
      <c r="B197" s="39"/>
      <c r="C197" s="182" t="s">
        <v>357</v>
      </c>
      <c r="D197" s="182" t="s">
        <v>212</v>
      </c>
      <c r="E197" s="183" t="s">
        <v>553</v>
      </c>
      <c r="F197" s="184" t="s">
        <v>554</v>
      </c>
      <c r="G197" s="185" t="s">
        <v>548</v>
      </c>
      <c r="H197" s="186">
        <v>2.38</v>
      </c>
      <c r="I197" s="187"/>
      <c r="J197" s="186">
        <f>ROUND(I197*H197,2)</f>
        <v>0</v>
      </c>
      <c r="K197" s="184" t="s">
        <v>215</v>
      </c>
      <c r="L197" s="43"/>
      <c r="M197" s="188" t="s">
        <v>18</v>
      </c>
      <c r="N197" s="189" t="s">
        <v>42</v>
      </c>
      <c r="O197" s="68"/>
      <c r="P197" s="190">
        <f>O197*H197</f>
        <v>0</v>
      </c>
      <c r="Q197" s="190">
        <v>0</v>
      </c>
      <c r="R197" s="190">
        <f>Q197*H197</f>
        <v>0</v>
      </c>
      <c r="S197" s="190">
        <v>0</v>
      </c>
      <c r="T197" s="190">
        <f>S197*H197</f>
        <v>0</v>
      </c>
      <c r="U197" s="191" t="s">
        <v>18</v>
      </c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2" t="s">
        <v>89</v>
      </c>
      <c r="AT197" s="192" t="s">
        <v>212</v>
      </c>
      <c r="AU197" s="192" t="s">
        <v>83</v>
      </c>
      <c r="AY197" s="21" t="s">
        <v>208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21" t="s">
        <v>76</v>
      </c>
      <c r="BK197" s="193">
        <f>ROUND(I197*H197,2)</f>
        <v>0</v>
      </c>
      <c r="BL197" s="21" t="s">
        <v>89</v>
      </c>
      <c r="BM197" s="192" t="s">
        <v>3604</v>
      </c>
    </row>
    <row r="198" spans="1:65" s="2" customFormat="1" ht="19.5">
      <c r="A198" s="38"/>
      <c r="B198" s="39"/>
      <c r="C198" s="40"/>
      <c r="D198" s="194" t="s">
        <v>217</v>
      </c>
      <c r="E198" s="40"/>
      <c r="F198" s="195" t="s">
        <v>556</v>
      </c>
      <c r="G198" s="40"/>
      <c r="H198" s="40"/>
      <c r="I198" s="196"/>
      <c r="J198" s="40"/>
      <c r="K198" s="40"/>
      <c r="L198" s="43"/>
      <c r="M198" s="197"/>
      <c r="N198" s="198"/>
      <c r="O198" s="68"/>
      <c r="P198" s="68"/>
      <c r="Q198" s="68"/>
      <c r="R198" s="68"/>
      <c r="S198" s="68"/>
      <c r="T198" s="68"/>
      <c r="U198" s="69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21" t="s">
        <v>217</v>
      </c>
      <c r="AU198" s="21" t="s">
        <v>83</v>
      </c>
    </row>
    <row r="199" spans="1:65" s="2" customFormat="1" ht="11.25">
      <c r="A199" s="38"/>
      <c r="B199" s="39"/>
      <c r="C199" s="40"/>
      <c r="D199" s="199" t="s">
        <v>219</v>
      </c>
      <c r="E199" s="40"/>
      <c r="F199" s="200" t="s">
        <v>557</v>
      </c>
      <c r="G199" s="40"/>
      <c r="H199" s="40"/>
      <c r="I199" s="196"/>
      <c r="J199" s="40"/>
      <c r="K199" s="40"/>
      <c r="L199" s="43"/>
      <c r="M199" s="197"/>
      <c r="N199" s="198"/>
      <c r="O199" s="68"/>
      <c r="P199" s="68"/>
      <c r="Q199" s="68"/>
      <c r="R199" s="68"/>
      <c r="S199" s="68"/>
      <c r="T199" s="68"/>
      <c r="U199" s="69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21" t="s">
        <v>219</v>
      </c>
      <c r="AU199" s="21" t="s">
        <v>83</v>
      </c>
    </row>
    <row r="200" spans="1:65" s="2" customFormat="1" ht="33" customHeight="1">
      <c r="A200" s="38"/>
      <c r="B200" s="39"/>
      <c r="C200" s="182" t="s">
        <v>365</v>
      </c>
      <c r="D200" s="182" t="s">
        <v>212</v>
      </c>
      <c r="E200" s="183" t="s">
        <v>559</v>
      </c>
      <c r="F200" s="184" t="s">
        <v>560</v>
      </c>
      <c r="G200" s="185" t="s">
        <v>548</v>
      </c>
      <c r="H200" s="186">
        <v>4.76</v>
      </c>
      <c r="I200" s="187"/>
      <c r="J200" s="186">
        <f>ROUND(I200*H200,2)</f>
        <v>0</v>
      </c>
      <c r="K200" s="184" t="s">
        <v>215</v>
      </c>
      <c r="L200" s="43"/>
      <c r="M200" s="188" t="s">
        <v>18</v>
      </c>
      <c r="N200" s="189" t="s">
        <v>42</v>
      </c>
      <c r="O200" s="68"/>
      <c r="P200" s="190">
        <f>O200*H200</f>
        <v>0</v>
      </c>
      <c r="Q200" s="190">
        <v>0</v>
      </c>
      <c r="R200" s="190">
        <f>Q200*H200</f>
        <v>0</v>
      </c>
      <c r="S200" s="190">
        <v>0</v>
      </c>
      <c r="T200" s="190">
        <f>S200*H200</f>
        <v>0</v>
      </c>
      <c r="U200" s="191" t="s">
        <v>18</v>
      </c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2" t="s">
        <v>89</v>
      </c>
      <c r="AT200" s="192" t="s">
        <v>212</v>
      </c>
      <c r="AU200" s="192" t="s">
        <v>83</v>
      </c>
      <c r="AY200" s="21" t="s">
        <v>208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21" t="s">
        <v>76</v>
      </c>
      <c r="BK200" s="193">
        <f>ROUND(I200*H200,2)</f>
        <v>0</v>
      </c>
      <c r="BL200" s="21" t="s">
        <v>89</v>
      </c>
      <c r="BM200" s="192" t="s">
        <v>3605</v>
      </c>
    </row>
    <row r="201" spans="1:65" s="2" customFormat="1" ht="39">
      <c r="A201" s="38"/>
      <c r="B201" s="39"/>
      <c r="C201" s="40"/>
      <c r="D201" s="194" t="s">
        <v>217</v>
      </c>
      <c r="E201" s="40"/>
      <c r="F201" s="195" t="s">
        <v>562</v>
      </c>
      <c r="G201" s="40"/>
      <c r="H201" s="40"/>
      <c r="I201" s="196"/>
      <c r="J201" s="40"/>
      <c r="K201" s="40"/>
      <c r="L201" s="43"/>
      <c r="M201" s="197"/>
      <c r="N201" s="198"/>
      <c r="O201" s="68"/>
      <c r="P201" s="68"/>
      <c r="Q201" s="68"/>
      <c r="R201" s="68"/>
      <c r="S201" s="68"/>
      <c r="T201" s="68"/>
      <c r="U201" s="69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21" t="s">
        <v>217</v>
      </c>
      <c r="AU201" s="21" t="s">
        <v>83</v>
      </c>
    </row>
    <row r="202" spans="1:65" s="2" customFormat="1" ht="11.25">
      <c r="A202" s="38"/>
      <c r="B202" s="39"/>
      <c r="C202" s="40"/>
      <c r="D202" s="199" t="s">
        <v>219</v>
      </c>
      <c r="E202" s="40"/>
      <c r="F202" s="200" t="s">
        <v>563</v>
      </c>
      <c r="G202" s="40"/>
      <c r="H202" s="40"/>
      <c r="I202" s="196"/>
      <c r="J202" s="40"/>
      <c r="K202" s="40"/>
      <c r="L202" s="43"/>
      <c r="M202" s="197"/>
      <c r="N202" s="198"/>
      <c r="O202" s="68"/>
      <c r="P202" s="68"/>
      <c r="Q202" s="68"/>
      <c r="R202" s="68"/>
      <c r="S202" s="68"/>
      <c r="T202" s="68"/>
      <c r="U202" s="69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21" t="s">
        <v>219</v>
      </c>
      <c r="AU202" s="21" t="s">
        <v>83</v>
      </c>
    </row>
    <row r="203" spans="1:65" s="14" customFormat="1" ht="11.25">
      <c r="B203" s="211"/>
      <c r="C203" s="212"/>
      <c r="D203" s="194" t="s">
        <v>221</v>
      </c>
      <c r="E203" s="212"/>
      <c r="F203" s="214" t="s">
        <v>3606</v>
      </c>
      <c r="G203" s="212"/>
      <c r="H203" s="215">
        <v>4.76</v>
      </c>
      <c r="I203" s="216"/>
      <c r="J203" s="212"/>
      <c r="K203" s="212"/>
      <c r="L203" s="217"/>
      <c r="M203" s="218"/>
      <c r="N203" s="219"/>
      <c r="O203" s="219"/>
      <c r="P203" s="219"/>
      <c r="Q203" s="219"/>
      <c r="R203" s="219"/>
      <c r="S203" s="219"/>
      <c r="T203" s="219"/>
      <c r="U203" s="220"/>
      <c r="AT203" s="221" t="s">
        <v>221</v>
      </c>
      <c r="AU203" s="221" t="s">
        <v>83</v>
      </c>
      <c r="AV203" s="14" t="s">
        <v>80</v>
      </c>
      <c r="AW203" s="14" t="s">
        <v>4</v>
      </c>
      <c r="AX203" s="14" t="s">
        <v>76</v>
      </c>
      <c r="AY203" s="221" t="s">
        <v>208</v>
      </c>
    </row>
    <row r="204" spans="1:65" s="2" customFormat="1" ht="24.2" customHeight="1">
      <c r="A204" s="38"/>
      <c r="B204" s="39"/>
      <c r="C204" s="182" t="s">
        <v>379</v>
      </c>
      <c r="D204" s="182" t="s">
        <v>212</v>
      </c>
      <c r="E204" s="183" t="s">
        <v>565</v>
      </c>
      <c r="F204" s="184" t="s">
        <v>566</v>
      </c>
      <c r="G204" s="185" t="s">
        <v>548</v>
      </c>
      <c r="H204" s="186">
        <v>2.38</v>
      </c>
      <c r="I204" s="187"/>
      <c r="J204" s="186">
        <f>ROUND(I204*H204,2)</f>
        <v>0</v>
      </c>
      <c r="K204" s="184" t="s">
        <v>215</v>
      </c>
      <c r="L204" s="43"/>
      <c r="M204" s="188" t="s">
        <v>18</v>
      </c>
      <c r="N204" s="189" t="s">
        <v>42</v>
      </c>
      <c r="O204" s="68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0">
        <f>S204*H204</f>
        <v>0</v>
      </c>
      <c r="U204" s="191" t="s">
        <v>18</v>
      </c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2" t="s">
        <v>89</v>
      </c>
      <c r="AT204" s="192" t="s">
        <v>212</v>
      </c>
      <c r="AU204" s="192" t="s">
        <v>83</v>
      </c>
      <c r="AY204" s="21" t="s">
        <v>208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1" t="s">
        <v>76</v>
      </c>
      <c r="BK204" s="193">
        <f>ROUND(I204*H204,2)</f>
        <v>0</v>
      </c>
      <c r="BL204" s="21" t="s">
        <v>89</v>
      </c>
      <c r="BM204" s="192" t="s">
        <v>3607</v>
      </c>
    </row>
    <row r="205" spans="1:65" s="2" customFormat="1" ht="19.5">
      <c r="A205" s="38"/>
      <c r="B205" s="39"/>
      <c r="C205" s="40"/>
      <c r="D205" s="194" t="s">
        <v>217</v>
      </c>
      <c r="E205" s="40"/>
      <c r="F205" s="195" t="s">
        <v>568</v>
      </c>
      <c r="G205" s="40"/>
      <c r="H205" s="40"/>
      <c r="I205" s="196"/>
      <c r="J205" s="40"/>
      <c r="K205" s="40"/>
      <c r="L205" s="43"/>
      <c r="M205" s="197"/>
      <c r="N205" s="198"/>
      <c r="O205" s="68"/>
      <c r="P205" s="68"/>
      <c r="Q205" s="68"/>
      <c r="R205" s="68"/>
      <c r="S205" s="68"/>
      <c r="T205" s="68"/>
      <c r="U205" s="69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21" t="s">
        <v>217</v>
      </c>
      <c r="AU205" s="21" t="s">
        <v>83</v>
      </c>
    </row>
    <row r="206" spans="1:65" s="2" customFormat="1" ht="11.25">
      <c r="A206" s="38"/>
      <c r="B206" s="39"/>
      <c r="C206" s="40"/>
      <c r="D206" s="199" t="s">
        <v>219</v>
      </c>
      <c r="E206" s="40"/>
      <c r="F206" s="200" t="s">
        <v>569</v>
      </c>
      <c r="G206" s="40"/>
      <c r="H206" s="40"/>
      <c r="I206" s="196"/>
      <c r="J206" s="40"/>
      <c r="K206" s="40"/>
      <c r="L206" s="43"/>
      <c r="M206" s="197"/>
      <c r="N206" s="198"/>
      <c r="O206" s="68"/>
      <c r="P206" s="68"/>
      <c r="Q206" s="68"/>
      <c r="R206" s="68"/>
      <c r="S206" s="68"/>
      <c r="T206" s="68"/>
      <c r="U206" s="69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21" t="s">
        <v>219</v>
      </c>
      <c r="AU206" s="21" t="s">
        <v>83</v>
      </c>
    </row>
    <row r="207" spans="1:65" s="2" customFormat="1" ht="24.2" customHeight="1">
      <c r="A207" s="38"/>
      <c r="B207" s="39"/>
      <c r="C207" s="182" t="s">
        <v>390</v>
      </c>
      <c r="D207" s="182" t="s">
        <v>212</v>
      </c>
      <c r="E207" s="183" t="s">
        <v>571</v>
      </c>
      <c r="F207" s="184" t="s">
        <v>572</v>
      </c>
      <c r="G207" s="185" t="s">
        <v>548</v>
      </c>
      <c r="H207" s="186">
        <v>47.6</v>
      </c>
      <c r="I207" s="187"/>
      <c r="J207" s="186">
        <f>ROUND(I207*H207,2)</f>
        <v>0</v>
      </c>
      <c r="K207" s="184" t="s">
        <v>215</v>
      </c>
      <c r="L207" s="43"/>
      <c r="M207" s="188" t="s">
        <v>18</v>
      </c>
      <c r="N207" s="189" t="s">
        <v>42</v>
      </c>
      <c r="O207" s="68"/>
      <c r="P207" s="190">
        <f>O207*H207</f>
        <v>0</v>
      </c>
      <c r="Q207" s="190">
        <v>0</v>
      </c>
      <c r="R207" s="190">
        <f>Q207*H207</f>
        <v>0</v>
      </c>
      <c r="S207" s="190">
        <v>0</v>
      </c>
      <c r="T207" s="190">
        <f>S207*H207</f>
        <v>0</v>
      </c>
      <c r="U207" s="191" t="s">
        <v>18</v>
      </c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2" t="s">
        <v>89</v>
      </c>
      <c r="AT207" s="192" t="s">
        <v>212</v>
      </c>
      <c r="AU207" s="192" t="s">
        <v>83</v>
      </c>
      <c r="AY207" s="21" t="s">
        <v>208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21" t="s">
        <v>76</v>
      </c>
      <c r="BK207" s="193">
        <f>ROUND(I207*H207,2)</f>
        <v>0</v>
      </c>
      <c r="BL207" s="21" t="s">
        <v>89</v>
      </c>
      <c r="BM207" s="192" t="s">
        <v>3608</v>
      </c>
    </row>
    <row r="208" spans="1:65" s="2" customFormat="1" ht="29.25">
      <c r="A208" s="38"/>
      <c r="B208" s="39"/>
      <c r="C208" s="40"/>
      <c r="D208" s="194" t="s">
        <v>217</v>
      </c>
      <c r="E208" s="40"/>
      <c r="F208" s="195" t="s">
        <v>574</v>
      </c>
      <c r="G208" s="40"/>
      <c r="H208" s="40"/>
      <c r="I208" s="196"/>
      <c r="J208" s="40"/>
      <c r="K208" s="40"/>
      <c r="L208" s="43"/>
      <c r="M208" s="197"/>
      <c r="N208" s="198"/>
      <c r="O208" s="68"/>
      <c r="P208" s="68"/>
      <c r="Q208" s="68"/>
      <c r="R208" s="68"/>
      <c r="S208" s="68"/>
      <c r="T208" s="68"/>
      <c r="U208" s="69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21" t="s">
        <v>217</v>
      </c>
      <c r="AU208" s="21" t="s">
        <v>83</v>
      </c>
    </row>
    <row r="209" spans="1:65" s="2" customFormat="1" ht="11.25">
      <c r="A209" s="38"/>
      <c r="B209" s="39"/>
      <c r="C209" s="40"/>
      <c r="D209" s="199" t="s">
        <v>219</v>
      </c>
      <c r="E209" s="40"/>
      <c r="F209" s="200" t="s">
        <v>575</v>
      </c>
      <c r="G209" s="40"/>
      <c r="H209" s="40"/>
      <c r="I209" s="196"/>
      <c r="J209" s="40"/>
      <c r="K209" s="40"/>
      <c r="L209" s="43"/>
      <c r="M209" s="197"/>
      <c r="N209" s="198"/>
      <c r="O209" s="68"/>
      <c r="P209" s="68"/>
      <c r="Q209" s="68"/>
      <c r="R209" s="68"/>
      <c r="S209" s="68"/>
      <c r="T209" s="68"/>
      <c r="U209" s="69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21" t="s">
        <v>219</v>
      </c>
      <c r="AU209" s="21" t="s">
        <v>83</v>
      </c>
    </row>
    <row r="210" spans="1:65" s="14" customFormat="1" ht="11.25">
      <c r="B210" s="211"/>
      <c r="C210" s="212"/>
      <c r="D210" s="194" t="s">
        <v>221</v>
      </c>
      <c r="E210" s="212"/>
      <c r="F210" s="214" t="s">
        <v>3609</v>
      </c>
      <c r="G210" s="212"/>
      <c r="H210" s="215">
        <v>47.6</v>
      </c>
      <c r="I210" s="216"/>
      <c r="J210" s="212"/>
      <c r="K210" s="212"/>
      <c r="L210" s="217"/>
      <c r="M210" s="218"/>
      <c r="N210" s="219"/>
      <c r="O210" s="219"/>
      <c r="P210" s="219"/>
      <c r="Q210" s="219"/>
      <c r="R210" s="219"/>
      <c r="S210" s="219"/>
      <c r="T210" s="219"/>
      <c r="U210" s="220"/>
      <c r="AT210" s="221" t="s">
        <v>221</v>
      </c>
      <c r="AU210" s="221" t="s">
        <v>83</v>
      </c>
      <c r="AV210" s="14" t="s">
        <v>80</v>
      </c>
      <c r="AW210" s="14" t="s">
        <v>4</v>
      </c>
      <c r="AX210" s="14" t="s">
        <v>76</v>
      </c>
      <c r="AY210" s="221" t="s">
        <v>208</v>
      </c>
    </row>
    <row r="211" spans="1:65" s="2" customFormat="1" ht="33" customHeight="1">
      <c r="A211" s="38"/>
      <c r="B211" s="39"/>
      <c r="C211" s="182" t="s">
        <v>7</v>
      </c>
      <c r="D211" s="182" t="s">
        <v>212</v>
      </c>
      <c r="E211" s="183" t="s">
        <v>578</v>
      </c>
      <c r="F211" s="184" t="s">
        <v>579</v>
      </c>
      <c r="G211" s="185" t="s">
        <v>548</v>
      </c>
      <c r="H211" s="186">
        <v>2.14</v>
      </c>
      <c r="I211" s="187"/>
      <c r="J211" s="186">
        <f>ROUND(I211*H211,2)</f>
        <v>0</v>
      </c>
      <c r="K211" s="184" t="s">
        <v>215</v>
      </c>
      <c r="L211" s="43"/>
      <c r="M211" s="188" t="s">
        <v>18</v>
      </c>
      <c r="N211" s="189" t="s">
        <v>42</v>
      </c>
      <c r="O211" s="68"/>
      <c r="P211" s="190">
        <f>O211*H211</f>
        <v>0</v>
      </c>
      <c r="Q211" s="190">
        <v>0</v>
      </c>
      <c r="R211" s="190">
        <f>Q211*H211</f>
        <v>0</v>
      </c>
      <c r="S211" s="190">
        <v>0</v>
      </c>
      <c r="T211" s="190">
        <f>S211*H211</f>
        <v>0</v>
      </c>
      <c r="U211" s="191" t="s">
        <v>18</v>
      </c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2" t="s">
        <v>89</v>
      </c>
      <c r="AT211" s="192" t="s">
        <v>212</v>
      </c>
      <c r="AU211" s="192" t="s">
        <v>83</v>
      </c>
      <c r="AY211" s="21" t="s">
        <v>208</v>
      </c>
      <c r="BE211" s="193">
        <f>IF(N211="základní",J211,0)</f>
        <v>0</v>
      </c>
      <c r="BF211" s="193">
        <f>IF(N211="snížená",J211,0)</f>
        <v>0</v>
      </c>
      <c r="BG211" s="193">
        <f>IF(N211="zákl. přenesená",J211,0)</f>
        <v>0</v>
      </c>
      <c r="BH211" s="193">
        <f>IF(N211="sníž. přenesená",J211,0)</f>
        <v>0</v>
      </c>
      <c r="BI211" s="193">
        <f>IF(N211="nulová",J211,0)</f>
        <v>0</v>
      </c>
      <c r="BJ211" s="21" t="s">
        <v>76</v>
      </c>
      <c r="BK211" s="193">
        <f>ROUND(I211*H211,2)</f>
        <v>0</v>
      </c>
      <c r="BL211" s="21" t="s">
        <v>89</v>
      </c>
      <c r="BM211" s="192" t="s">
        <v>3610</v>
      </c>
    </row>
    <row r="212" spans="1:65" s="2" customFormat="1" ht="29.25">
      <c r="A212" s="38"/>
      <c r="B212" s="39"/>
      <c r="C212" s="40"/>
      <c r="D212" s="194" t="s">
        <v>217</v>
      </c>
      <c r="E212" s="40"/>
      <c r="F212" s="195" t="s">
        <v>581</v>
      </c>
      <c r="G212" s="40"/>
      <c r="H212" s="40"/>
      <c r="I212" s="196"/>
      <c r="J212" s="40"/>
      <c r="K212" s="40"/>
      <c r="L212" s="43"/>
      <c r="M212" s="197"/>
      <c r="N212" s="198"/>
      <c r="O212" s="68"/>
      <c r="P212" s="68"/>
      <c r="Q212" s="68"/>
      <c r="R212" s="68"/>
      <c r="S212" s="68"/>
      <c r="T212" s="68"/>
      <c r="U212" s="69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21" t="s">
        <v>217</v>
      </c>
      <c r="AU212" s="21" t="s">
        <v>83</v>
      </c>
    </row>
    <row r="213" spans="1:65" s="2" customFormat="1" ht="11.25">
      <c r="A213" s="38"/>
      <c r="B213" s="39"/>
      <c r="C213" s="40"/>
      <c r="D213" s="199" t="s">
        <v>219</v>
      </c>
      <c r="E213" s="40"/>
      <c r="F213" s="200" t="s">
        <v>582</v>
      </c>
      <c r="G213" s="40"/>
      <c r="H213" s="40"/>
      <c r="I213" s="196"/>
      <c r="J213" s="40"/>
      <c r="K213" s="40"/>
      <c r="L213" s="43"/>
      <c r="M213" s="197"/>
      <c r="N213" s="198"/>
      <c r="O213" s="68"/>
      <c r="P213" s="68"/>
      <c r="Q213" s="68"/>
      <c r="R213" s="68"/>
      <c r="S213" s="68"/>
      <c r="T213" s="68"/>
      <c r="U213" s="69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21" t="s">
        <v>219</v>
      </c>
      <c r="AU213" s="21" t="s">
        <v>83</v>
      </c>
    </row>
    <row r="214" spans="1:65" s="14" customFormat="1" ht="11.25">
      <c r="B214" s="211"/>
      <c r="C214" s="212"/>
      <c r="D214" s="194" t="s">
        <v>221</v>
      </c>
      <c r="E214" s="213" t="s">
        <v>18</v>
      </c>
      <c r="F214" s="214" t="s">
        <v>3611</v>
      </c>
      <c r="G214" s="212"/>
      <c r="H214" s="215">
        <v>2.38</v>
      </c>
      <c r="I214" s="216"/>
      <c r="J214" s="212"/>
      <c r="K214" s="212"/>
      <c r="L214" s="217"/>
      <c r="M214" s="218"/>
      <c r="N214" s="219"/>
      <c r="O214" s="219"/>
      <c r="P214" s="219"/>
      <c r="Q214" s="219"/>
      <c r="R214" s="219"/>
      <c r="S214" s="219"/>
      <c r="T214" s="219"/>
      <c r="U214" s="220"/>
      <c r="AT214" s="221" t="s">
        <v>221</v>
      </c>
      <c r="AU214" s="221" t="s">
        <v>83</v>
      </c>
      <c r="AV214" s="14" t="s">
        <v>80</v>
      </c>
      <c r="AW214" s="14" t="s">
        <v>33</v>
      </c>
      <c r="AX214" s="14" t="s">
        <v>71</v>
      </c>
      <c r="AY214" s="221" t="s">
        <v>208</v>
      </c>
    </row>
    <row r="215" spans="1:65" s="14" customFormat="1" ht="11.25">
      <c r="B215" s="211"/>
      <c r="C215" s="212"/>
      <c r="D215" s="194" t="s">
        <v>221</v>
      </c>
      <c r="E215" s="213" t="s">
        <v>18</v>
      </c>
      <c r="F215" s="214" t="s">
        <v>3612</v>
      </c>
      <c r="G215" s="212"/>
      <c r="H215" s="215">
        <v>-0.24</v>
      </c>
      <c r="I215" s="216"/>
      <c r="J215" s="212"/>
      <c r="K215" s="212"/>
      <c r="L215" s="217"/>
      <c r="M215" s="218"/>
      <c r="N215" s="219"/>
      <c r="O215" s="219"/>
      <c r="P215" s="219"/>
      <c r="Q215" s="219"/>
      <c r="R215" s="219"/>
      <c r="S215" s="219"/>
      <c r="T215" s="219"/>
      <c r="U215" s="220"/>
      <c r="AT215" s="221" t="s">
        <v>221</v>
      </c>
      <c r="AU215" s="221" t="s">
        <v>83</v>
      </c>
      <c r="AV215" s="14" t="s">
        <v>80</v>
      </c>
      <c r="AW215" s="14" t="s">
        <v>33</v>
      </c>
      <c r="AX215" s="14" t="s">
        <v>71</v>
      </c>
      <c r="AY215" s="221" t="s">
        <v>208</v>
      </c>
    </row>
    <row r="216" spans="1:65" s="16" customFormat="1" ht="11.25">
      <c r="B216" s="233"/>
      <c r="C216" s="234"/>
      <c r="D216" s="194" t="s">
        <v>221</v>
      </c>
      <c r="E216" s="235" t="s">
        <v>18</v>
      </c>
      <c r="F216" s="236" t="s">
        <v>247</v>
      </c>
      <c r="G216" s="234"/>
      <c r="H216" s="237">
        <v>2.1399999999999997</v>
      </c>
      <c r="I216" s="238"/>
      <c r="J216" s="234"/>
      <c r="K216" s="234"/>
      <c r="L216" s="239"/>
      <c r="M216" s="240"/>
      <c r="N216" s="241"/>
      <c r="O216" s="241"/>
      <c r="P216" s="241"/>
      <c r="Q216" s="241"/>
      <c r="R216" s="241"/>
      <c r="S216" s="241"/>
      <c r="T216" s="241"/>
      <c r="U216" s="242"/>
      <c r="AT216" s="243" t="s">
        <v>221</v>
      </c>
      <c r="AU216" s="243" t="s">
        <v>83</v>
      </c>
      <c r="AV216" s="16" t="s">
        <v>89</v>
      </c>
      <c r="AW216" s="16" t="s">
        <v>33</v>
      </c>
      <c r="AX216" s="16" t="s">
        <v>76</v>
      </c>
      <c r="AY216" s="243" t="s">
        <v>208</v>
      </c>
    </row>
    <row r="217" spans="1:65" s="2" customFormat="1" ht="37.9" customHeight="1">
      <c r="A217" s="38"/>
      <c r="B217" s="39"/>
      <c r="C217" s="182" t="s">
        <v>412</v>
      </c>
      <c r="D217" s="182" t="s">
        <v>212</v>
      </c>
      <c r="E217" s="183" t="s">
        <v>627</v>
      </c>
      <c r="F217" s="184" t="s">
        <v>628</v>
      </c>
      <c r="G217" s="185" t="s">
        <v>548</v>
      </c>
      <c r="H217" s="186">
        <v>0.24</v>
      </c>
      <c r="I217" s="187"/>
      <c r="J217" s="186">
        <f>ROUND(I217*H217,2)</f>
        <v>0</v>
      </c>
      <c r="K217" s="184" t="s">
        <v>215</v>
      </c>
      <c r="L217" s="43"/>
      <c r="M217" s="188" t="s">
        <v>18</v>
      </c>
      <c r="N217" s="189" t="s">
        <v>42</v>
      </c>
      <c r="O217" s="68"/>
      <c r="P217" s="190">
        <f>O217*H217</f>
        <v>0</v>
      </c>
      <c r="Q217" s="190">
        <v>0</v>
      </c>
      <c r="R217" s="190">
        <f>Q217*H217</f>
        <v>0</v>
      </c>
      <c r="S217" s="190">
        <v>0</v>
      </c>
      <c r="T217" s="190">
        <f>S217*H217</f>
        <v>0</v>
      </c>
      <c r="U217" s="191" t="s">
        <v>18</v>
      </c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2" t="s">
        <v>89</v>
      </c>
      <c r="AT217" s="192" t="s">
        <v>212</v>
      </c>
      <c r="AU217" s="192" t="s">
        <v>83</v>
      </c>
      <c r="AY217" s="21" t="s">
        <v>208</v>
      </c>
      <c r="BE217" s="193">
        <f>IF(N217="základní",J217,0)</f>
        <v>0</v>
      </c>
      <c r="BF217" s="193">
        <f>IF(N217="snížená",J217,0)</f>
        <v>0</v>
      </c>
      <c r="BG217" s="193">
        <f>IF(N217="zákl. přenesená",J217,0)</f>
        <v>0</v>
      </c>
      <c r="BH217" s="193">
        <f>IF(N217="sníž. přenesená",J217,0)</f>
        <v>0</v>
      </c>
      <c r="BI217" s="193">
        <f>IF(N217="nulová",J217,0)</f>
        <v>0</v>
      </c>
      <c r="BJ217" s="21" t="s">
        <v>76</v>
      </c>
      <c r="BK217" s="193">
        <f>ROUND(I217*H217,2)</f>
        <v>0</v>
      </c>
      <c r="BL217" s="21" t="s">
        <v>89</v>
      </c>
      <c r="BM217" s="192" t="s">
        <v>3613</v>
      </c>
    </row>
    <row r="218" spans="1:65" s="2" customFormat="1" ht="29.25">
      <c r="A218" s="38"/>
      <c r="B218" s="39"/>
      <c r="C218" s="40"/>
      <c r="D218" s="194" t="s">
        <v>217</v>
      </c>
      <c r="E218" s="40"/>
      <c r="F218" s="195" t="s">
        <v>630</v>
      </c>
      <c r="G218" s="40"/>
      <c r="H218" s="40"/>
      <c r="I218" s="196"/>
      <c r="J218" s="40"/>
      <c r="K218" s="40"/>
      <c r="L218" s="43"/>
      <c r="M218" s="197"/>
      <c r="N218" s="198"/>
      <c r="O218" s="68"/>
      <c r="P218" s="68"/>
      <c r="Q218" s="68"/>
      <c r="R218" s="68"/>
      <c r="S218" s="68"/>
      <c r="T218" s="68"/>
      <c r="U218" s="69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21" t="s">
        <v>217</v>
      </c>
      <c r="AU218" s="21" t="s">
        <v>83</v>
      </c>
    </row>
    <row r="219" spans="1:65" s="2" customFormat="1" ht="11.25">
      <c r="A219" s="38"/>
      <c r="B219" s="39"/>
      <c r="C219" s="40"/>
      <c r="D219" s="199" t="s">
        <v>219</v>
      </c>
      <c r="E219" s="40"/>
      <c r="F219" s="200" t="s">
        <v>631</v>
      </c>
      <c r="G219" s="40"/>
      <c r="H219" s="40"/>
      <c r="I219" s="196"/>
      <c r="J219" s="40"/>
      <c r="K219" s="40"/>
      <c r="L219" s="43"/>
      <c r="M219" s="197"/>
      <c r="N219" s="198"/>
      <c r="O219" s="68"/>
      <c r="P219" s="68"/>
      <c r="Q219" s="68"/>
      <c r="R219" s="68"/>
      <c r="S219" s="68"/>
      <c r="T219" s="68"/>
      <c r="U219" s="69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21" t="s">
        <v>219</v>
      </c>
      <c r="AU219" s="21" t="s">
        <v>83</v>
      </c>
    </row>
    <row r="220" spans="1:65" s="14" customFormat="1" ht="11.25">
      <c r="B220" s="211"/>
      <c r="C220" s="212"/>
      <c r="D220" s="194" t="s">
        <v>221</v>
      </c>
      <c r="E220" s="213" t="s">
        <v>18</v>
      </c>
      <c r="F220" s="214" t="s">
        <v>3614</v>
      </c>
      <c r="G220" s="212"/>
      <c r="H220" s="215">
        <v>0.24</v>
      </c>
      <c r="I220" s="216"/>
      <c r="J220" s="212"/>
      <c r="K220" s="212"/>
      <c r="L220" s="217"/>
      <c r="M220" s="218"/>
      <c r="N220" s="219"/>
      <c r="O220" s="219"/>
      <c r="P220" s="219"/>
      <c r="Q220" s="219"/>
      <c r="R220" s="219"/>
      <c r="S220" s="219"/>
      <c r="T220" s="219"/>
      <c r="U220" s="220"/>
      <c r="AT220" s="221" t="s">
        <v>221</v>
      </c>
      <c r="AU220" s="221" t="s">
        <v>83</v>
      </c>
      <c r="AV220" s="14" t="s">
        <v>80</v>
      </c>
      <c r="AW220" s="14" t="s">
        <v>33</v>
      </c>
      <c r="AX220" s="14" t="s">
        <v>76</v>
      </c>
      <c r="AY220" s="221" t="s">
        <v>208</v>
      </c>
    </row>
    <row r="221" spans="1:65" s="12" customFormat="1" ht="20.85" customHeight="1">
      <c r="B221" s="166"/>
      <c r="C221" s="167"/>
      <c r="D221" s="168" t="s">
        <v>70</v>
      </c>
      <c r="E221" s="180" t="s">
        <v>648</v>
      </c>
      <c r="F221" s="180" t="s">
        <v>1659</v>
      </c>
      <c r="G221" s="167"/>
      <c r="H221" s="167"/>
      <c r="I221" s="170"/>
      <c r="J221" s="181">
        <f>BK221</f>
        <v>0</v>
      </c>
      <c r="K221" s="167"/>
      <c r="L221" s="172"/>
      <c r="M221" s="173"/>
      <c r="N221" s="174"/>
      <c r="O221" s="174"/>
      <c r="P221" s="175">
        <f>SUM(P222:P224)</f>
        <v>0</v>
      </c>
      <c r="Q221" s="174"/>
      <c r="R221" s="175">
        <f>SUM(R222:R224)</f>
        <v>0</v>
      </c>
      <c r="S221" s="174"/>
      <c r="T221" s="175">
        <f>SUM(T222:T224)</f>
        <v>0</v>
      </c>
      <c r="U221" s="176"/>
      <c r="AR221" s="177" t="s">
        <v>76</v>
      </c>
      <c r="AT221" s="178" t="s">
        <v>70</v>
      </c>
      <c r="AU221" s="178" t="s">
        <v>80</v>
      </c>
      <c r="AY221" s="177" t="s">
        <v>208</v>
      </c>
      <c r="BK221" s="179">
        <f>SUM(BK222:BK224)</f>
        <v>0</v>
      </c>
    </row>
    <row r="222" spans="1:65" s="2" customFormat="1" ht="21.75" customHeight="1">
      <c r="A222" s="38"/>
      <c r="B222" s="39"/>
      <c r="C222" s="182" t="s">
        <v>420</v>
      </c>
      <c r="D222" s="182" t="s">
        <v>212</v>
      </c>
      <c r="E222" s="183" t="s">
        <v>651</v>
      </c>
      <c r="F222" s="184" t="s">
        <v>652</v>
      </c>
      <c r="G222" s="185" t="s">
        <v>548</v>
      </c>
      <c r="H222" s="186">
        <v>14.66</v>
      </c>
      <c r="I222" s="187"/>
      <c r="J222" s="186">
        <f>ROUND(I222*H222,2)</f>
        <v>0</v>
      </c>
      <c r="K222" s="184" t="s">
        <v>215</v>
      </c>
      <c r="L222" s="43"/>
      <c r="M222" s="188" t="s">
        <v>18</v>
      </c>
      <c r="N222" s="189" t="s">
        <v>42</v>
      </c>
      <c r="O222" s="68"/>
      <c r="P222" s="190">
        <f>O222*H222</f>
        <v>0</v>
      </c>
      <c r="Q222" s="190">
        <v>0</v>
      </c>
      <c r="R222" s="190">
        <f>Q222*H222</f>
        <v>0</v>
      </c>
      <c r="S222" s="190">
        <v>0</v>
      </c>
      <c r="T222" s="190">
        <f>S222*H222</f>
        <v>0</v>
      </c>
      <c r="U222" s="191" t="s">
        <v>18</v>
      </c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2" t="s">
        <v>89</v>
      </c>
      <c r="AT222" s="192" t="s">
        <v>212</v>
      </c>
      <c r="AU222" s="192" t="s">
        <v>83</v>
      </c>
      <c r="AY222" s="21" t="s">
        <v>208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21" t="s">
        <v>76</v>
      </c>
      <c r="BK222" s="193">
        <f>ROUND(I222*H222,2)</f>
        <v>0</v>
      </c>
      <c r="BL222" s="21" t="s">
        <v>89</v>
      </c>
      <c r="BM222" s="192" t="s">
        <v>3615</v>
      </c>
    </row>
    <row r="223" spans="1:65" s="2" customFormat="1" ht="29.25">
      <c r="A223" s="38"/>
      <c r="B223" s="39"/>
      <c r="C223" s="40"/>
      <c r="D223" s="194" t="s">
        <v>217</v>
      </c>
      <c r="E223" s="40"/>
      <c r="F223" s="195" t="s">
        <v>654</v>
      </c>
      <c r="G223" s="40"/>
      <c r="H223" s="40"/>
      <c r="I223" s="196"/>
      <c r="J223" s="40"/>
      <c r="K223" s="40"/>
      <c r="L223" s="43"/>
      <c r="M223" s="197"/>
      <c r="N223" s="198"/>
      <c r="O223" s="68"/>
      <c r="P223" s="68"/>
      <c r="Q223" s="68"/>
      <c r="R223" s="68"/>
      <c r="S223" s="68"/>
      <c r="T223" s="68"/>
      <c r="U223" s="69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21" t="s">
        <v>217</v>
      </c>
      <c r="AU223" s="21" t="s">
        <v>83</v>
      </c>
    </row>
    <row r="224" spans="1:65" s="2" customFormat="1" ht="11.25">
      <c r="A224" s="38"/>
      <c r="B224" s="39"/>
      <c r="C224" s="40"/>
      <c r="D224" s="199" t="s">
        <v>219</v>
      </c>
      <c r="E224" s="40"/>
      <c r="F224" s="200" t="s">
        <v>655</v>
      </c>
      <c r="G224" s="40"/>
      <c r="H224" s="40"/>
      <c r="I224" s="196"/>
      <c r="J224" s="40"/>
      <c r="K224" s="40"/>
      <c r="L224" s="43"/>
      <c r="M224" s="197"/>
      <c r="N224" s="198"/>
      <c r="O224" s="68"/>
      <c r="P224" s="68"/>
      <c r="Q224" s="68"/>
      <c r="R224" s="68"/>
      <c r="S224" s="68"/>
      <c r="T224" s="68"/>
      <c r="U224" s="69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21" t="s">
        <v>219</v>
      </c>
      <c r="AU224" s="21" t="s">
        <v>83</v>
      </c>
    </row>
    <row r="225" spans="1:65" s="12" customFormat="1" ht="25.9" customHeight="1">
      <c r="B225" s="166"/>
      <c r="C225" s="167"/>
      <c r="D225" s="168" t="s">
        <v>70</v>
      </c>
      <c r="E225" s="169" t="s">
        <v>656</v>
      </c>
      <c r="F225" s="169" t="s">
        <v>1668</v>
      </c>
      <c r="G225" s="167"/>
      <c r="H225" s="167"/>
      <c r="I225" s="170"/>
      <c r="J225" s="171">
        <f>BK225</f>
        <v>0</v>
      </c>
      <c r="K225" s="167"/>
      <c r="L225" s="172"/>
      <c r="M225" s="173"/>
      <c r="N225" s="174"/>
      <c r="O225" s="174"/>
      <c r="P225" s="175">
        <f>P226+P242+P397+P409</f>
        <v>0</v>
      </c>
      <c r="Q225" s="174"/>
      <c r="R225" s="175">
        <f>R226+R242+R397+R409</f>
        <v>0.41081000000000006</v>
      </c>
      <c r="S225" s="174"/>
      <c r="T225" s="175">
        <f>T226+T242+T397+T409</f>
        <v>0.24023999999999998</v>
      </c>
      <c r="U225" s="176"/>
      <c r="AR225" s="177" t="s">
        <v>80</v>
      </c>
      <c r="AT225" s="178" t="s">
        <v>70</v>
      </c>
      <c r="AU225" s="178" t="s">
        <v>71</v>
      </c>
      <c r="AY225" s="177" t="s">
        <v>208</v>
      </c>
      <c r="BK225" s="179">
        <f>BK226+BK242+BK397+BK409</f>
        <v>0</v>
      </c>
    </row>
    <row r="226" spans="1:65" s="12" customFormat="1" ht="22.9" customHeight="1">
      <c r="B226" s="166"/>
      <c r="C226" s="167"/>
      <c r="D226" s="168" t="s">
        <v>70</v>
      </c>
      <c r="E226" s="180" t="s">
        <v>658</v>
      </c>
      <c r="F226" s="180" t="s">
        <v>659</v>
      </c>
      <c r="G226" s="167"/>
      <c r="H226" s="167"/>
      <c r="I226" s="170"/>
      <c r="J226" s="181">
        <f>BK226</f>
        <v>0</v>
      </c>
      <c r="K226" s="167"/>
      <c r="L226" s="172"/>
      <c r="M226" s="173"/>
      <c r="N226" s="174"/>
      <c r="O226" s="174"/>
      <c r="P226" s="175">
        <f>SUM(P227:P241)</f>
        <v>0</v>
      </c>
      <c r="Q226" s="174"/>
      <c r="R226" s="175">
        <f>SUM(R227:R241)</f>
        <v>1.457E-2</v>
      </c>
      <c r="S226" s="174"/>
      <c r="T226" s="175">
        <f>SUM(T227:T241)</f>
        <v>0</v>
      </c>
      <c r="U226" s="176"/>
      <c r="AR226" s="177" t="s">
        <v>80</v>
      </c>
      <c r="AT226" s="178" t="s">
        <v>70</v>
      </c>
      <c r="AU226" s="178" t="s">
        <v>76</v>
      </c>
      <c r="AY226" s="177" t="s">
        <v>208</v>
      </c>
      <c r="BK226" s="179">
        <f>SUM(BK227:BK241)</f>
        <v>0</v>
      </c>
    </row>
    <row r="227" spans="1:65" s="2" customFormat="1" ht="24.2" customHeight="1">
      <c r="A227" s="38"/>
      <c r="B227" s="39"/>
      <c r="C227" s="182" t="s">
        <v>428</v>
      </c>
      <c r="D227" s="182" t="s">
        <v>212</v>
      </c>
      <c r="E227" s="183" t="s">
        <v>3246</v>
      </c>
      <c r="F227" s="184" t="s">
        <v>3247</v>
      </c>
      <c r="G227" s="185" t="s">
        <v>402</v>
      </c>
      <c r="H227" s="186">
        <v>31</v>
      </c>
      <c r="I227" s="187"/>
      <c r="J227" s="186">
        <f>ROUND(I227*H227,2)</f>
        <v>0</v>
      </c>
      <c r="K227" s="184" t="s">
        <v>215</v>
      </c>
      <c r="L227" s="43"/>
      <c r="M227" s="188" t="s">
        <v>18</v>
      </c>
      <c r="N227" s="189" t="s">
        <v>42</v>
      </c>
      <c r="O227" s="68"/>
      <c r="P227" s="190">
        <f>O227*H227</f>
        <v>0</v>
      </c>
      <c r="Q227" s="190">
        <v>1.7000000000000001E-4</v>
      </c>
      <c r="R227" s="190">
        <f>Q227*H227</f>
        <v>5.2700000000000004E-3</v>
      </c>
      <c r="S227" s="190">
        <v>0</v>
      </c>
      <c r="T227" s="190">
        <f>S227*H227</f>
        <v>0</v>
      </c>
      <c r="U227" s="191" t="s">
        <v>18</v>
      </c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2" t="s">
        <v>343</v>
      </c>
      <c r="AT227" s="192" t="s">
        <v>212</v>
      </c>
      <c r="AU227" s="192" t="s">
        <v>80</v>
      </c>
      <c r="AY227" s="21" t="s">
        <v>208</v>
      </c>
      <c r="BE227" s="193">
        <f>IF(N227="základní",J227,0)</f>
        <v>0</v>
      </c>
      <c r="BF227" s="193">
        <f>IF(N227="snížená",J227,0)</f>
        <v>0</v>
      </c>
      <c r="BG227" s="193">
        <f>IF(N227="zákl. přenesená",J227,0)</f>
        <v>0</v>
      </c>
      <c r="BH227" s="193">
        <f>IF(N227="sníž. přenesená",J227,0)</f>
        <v>0</v>
      </c>
      <c r="BI227" s="193">
        <f>IF(N227="nulová",J227,0)</f>
        <v>0</v>
      </c>
      <c r="BJ227" s="21" t="s">
        <v>76</v>
      </c>
      <c r="BK227" s="193">
        <f>ROUND(I227*H227,2)</f>
        <v>0</v>
      </c>
      <c r="BL227" s="21" t="s">
        <v>343</v>
      </c>
      <c r="BM227" s="192" t="s">
        <v>3616</v>
      </c>
    </row>
    <row r="228" spans="1:65" s="2" customFormat="1" ht="19.5">
      <c r="A228" s="38"/>
      <c r="B228" s="39"/>
      <c r="C228" s="40"/>
      <c r="D228" s="194" t="s">
        <v>217</v>
      </c>
      <c r="E228" s="40"/>
      <c r="F228" s="195" t="s">
        <v>3249</v>
      </c>
      <c r="G228" s="40"/>
      <c r="H228" s="40"/>
      <c r="I228" s="196"/>
      <c r="J228" s="40"/>
      <c r="K228" s="40"/>
      <c r="L228" s="43"/>
      <c r="M228" s="197"/>
      <c r="N228" s="198"/>
      <c r="O228" s="68"/>
      <c r="P228" s="68"/>
      <c r="Q228" s="68"/>
      <c r="R228" s="68"/>
      <c r="S228" s="68"/>
      <c r="T228" s="68"/>
      <c r="U228" s="69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21" t="s">
        <v>217</v>
      </c>
      <c r="AU228" s="21" t="s">
        <v>80</v>
      </c>
    </row>
    <row r="229" spans="1:65" s="2" customFormat="1" ht="11.25">
      <c r="A229" s="38"/>
      <c r="B229" s="39"/>
      <c r="C229" s="40"/>
      <c r="D229" s="199" t="s">
        <v>219</v>
      </c>
      <c r="E229" s="40"/>
      <c r="F229" s="200" t="s">
        <v>3250</v>
      </c>
      <c r="G229" s="40"/>
      <c r="H229" s="40"/>
      <c r="I229" s="196"/>
      <c r="J229" s="40"/>
      <c r="K229" s="40"/>
      <c r="L229" s="43"/>
      <c r="M229" s="197"/>
      <c r="N229" s="198"/>
      <c r="O229" s="68"/>
      <c r="P229" s="68"/>
      <c r="Q229" s="68"/>
      <c r="R229" s="68"/>
      <c r="S229" s="68"/>
      <c r="T229" s="68"/>
      <c r="U229" s="69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21" t="s">
        <v>219</v>
      </c>
      <c r="AU229" s="21" t="s">
        <v>80</v>
      </c>
    </row>
    <row r="230" spans="1:65" s="14" customFormat="1" ht="11.25">
      <c r="B230" s="211"/>
      <c r="C230" s="212"/>
      <c r="D230" s="194" t="s">
        <v>221</v>
      </c>
      <c r="E230" s="213" t="s">
        <v>18</v>
      </c>
      <c r="F230" s="214" t="s">
        <v>94</v>
      </c>
      <c r="G230" s="212"/>
      <c r="H230" s="215">
        <v>5</v>
      </c>
      <c r="I230" s="216"/>
      <c r="J230" s="212"/>
      <c r="K230" s="212"/>
      <c r="L230" s="217"/>
      <c r="M230" s="218"/>
      <c r="N230" s="219"/>
      <c r="O230" s="219"/>
      <c r="P230" s="219"/>
      <c r="Q230" s="219"/>
      <c r="R230" s="219"/>
      <c r="S230" s="219"/>
      <c r="T230" s="219"/>
      <c r="U230" s="220"/>
      <c r="AT230" s="221" t="s">
        <v>221</v>
      </c>
      <c r="AU230" s="221" t="s">
        <v>80</v>
      </c>
      <c r="AV230" s="14" t="s">
        <v>80</v>
      </c>
      <c r="AW230" s="14" t="s">
        <v>33</v>
      </c>
      <c r="AX230" s="14" t="s">
        <v>71</v>
      </c>
      <c r="AY230" s="221" t="s">
        <v>208</v>
      </c>
    </row>
    <row r="231" spans="1:65" s="14" customFormat="1" ht="11.25">
      <c r="B231" s="211"/>
      <c r="C231" s="212"/>
      <c r="D231" s="194" t="s">
        <v>221</v>
      </c>
      <c r="E231" s="213" t="s">
        <v>18</v>
      </c>
      <c r="F231" s="214" t="s">
        <v>443</v>
      </c>
      <c r="G231" s="212"/>
      <c r="H231" s="215">
        <v>26</v>
      </c>
      <c r="I231" s="216"/>
      <c r="J231" s="212"/>
      <c r="K231" s="212"/>
      <c r="L231" s="217"/>
      <c r="M231" s="218"/>
      <c r="N231" s="219"/>
      <c r="O231" s="219"/>
      <c r="P231" s="219"/>
      <c r="Q231" s="219"/>
      <c r="R231" s="219"/>
      <c r="S231" s="219"/>
      <c r="T231" s="219"/>
      <c r="U231" s="220"/>
      <c r="AT231" s="221" t="s">
        <v>221</v>
      </c>
      <c r="AU231" s="221" t="s">
        <v>80</v>
      </c>
      <c r="AV231" s="14" t="s">
        <v>80</v>
      </c>
      <c r="AW231" s="14" t="s">
        <v>33</v>
      </c>
      <c r="AX231" s="14" t="s">
        <v>71</v>
      </c>
      <c r="AY231" s="221" t="s">
        <v>208</v>
      </c>
    </row>
    <row r="232" spans="1:65" s="2" customFormat="1" ht="24.2" customHeight="1">
      <c r="A232" s="38"/>
      <c r="B232" s="39"/>
      <c r="C232" s="249" t="s">
        <v>435</v>
      </c>
      <c r="D232" s="249" t="s">
        <v>1397</v>
      </c>
      <c r="E232" s="250" t="s">
        <v>3617</v>
      </c>
      <c r="F232" s="251" t="s">
        <v>3618</v>
      </c>
      <c r="G232" s="252" t="s">
        <v>402</v>
      </c>
      <c r="H232" s="253">
        <v>5</v>
      </c>
      <c r="I232" s="254"/>
      <c r="J232" s="253">
        <f>ROUND(I232*H232,2)</f>
        <v>0</v>
      </c>
      <c r="K232" s="251" t="s">
        <v>18</v>
      </c>
      <c r="L232" s="255"/>
      <c r="M232" s="256" t="s">
        <v>18</v>
      </c>
      <c r="N232" s="257" t="s">
        <v>42</v>
      </c>
      <c r="O232" s="68"/>
      <c r="P232" s="190">
        <f>O232*H232</f>
        <v>0</v>
      </c>
      <c r="Q232" s="190">
        <v>2.9999999999999997E-4</v>
      </c>
      <c r="R232" s="190">
        <f>Q232*H232</f>
        <v>1.4999999999999998E-3</v>
      </c>
      <c r="S232" s="190">
        <v>0</v>
      </c>
      <c r="T232" s="190">
        <f>S232*H232</f>
        <v>0</v>
      </c>
      <c r="U232" s="191" t="s">
        <v>18</v>
      </c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2" t="s">
        <v>545</v>
      </c>
      <c r="AT232" s="192" t="s">
        <v>1397</v>
      </c>
      <c r="AU232" s="192" t="s">
        <v>80</v>
      </c>
      <c r="AY232" s="21" t="s">
        <v>208</v>
      </c>
      <c r="BE232" s="193">
        <f>IF(N232="základní",J232,0)</f>
        <v>0</v>
      </c>
      <c r="BF232" s="193">
        <f>IF(N232="snížená",J232,0)</f>
        <v>0</v>
      </c>
      <c r="BG232" s="193">
        <f>IF(N232="zákl. přenesená",J232,0)</f>
        <v>0</v>
      </c>
      <c r="BH232" s="193">
        <f>IF(N232="sníž. přenesená",J232,0)</f>
        <v>0</v>
      </c>
      <c r="BI232" s="193">
        <f>IF(N232="nulová",J232,0)</f>
        <v>0</v>
      </c>
      <c r="BJ232" s="21" t="s">
        <v>76</v>
      </c>
      <c r="BK232" s="193">
        <f>ROUND(I232*H232,2)</f>
        <v>0</v>
      </c>
      <c r="BL232" s="21" t="s">
        <v>343</v>
      </c>
      <c r="BM232" s="192" t="s">
        <v>3619</v>
      </c>
    </row>
    <row r="233" spans="1:65" s="2" customFormat="1" ht="19.5">
      <c r="A233" s="38"/>
      <c r="B233" s="39"/>
      <c r="C233" s="40"/>
      <c r="D233" s="194" t="s">
        <v>217</v>
      </c>
      <c r="E233" s="40"/>
      <c r="F233" s="195" t="s">
        <v>3618</v>
      </c>
      <c r="G233" s="40"/>
      <c r="H233" s="40"/>
      <c r="I233" s="196"/>
      <c r="J233" s="40"/>
      <c r="K233" s="40"/>
      <c r="L233" s="43"/>
      <c r="M233" s="197"/>
      <c r="N233" s="198"/>
      <c r="O233" s="68"/>
      <c r="P233" s="68"/>
      <c r="Q233" s="68"/>
      <c r="R233" s="68"/>
      <c r="S233" s="68"/>
      <c r="T233" s="68"/>
      <c r="U233" s="69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21" t="s">
        <v>217</v>
      </c>
      <c r="AU233" s="21" t="s">
        <v>80</v>
      </c>
    </row>
    <row r="234" spans="1:65" s="2" customFormat="1" ht="24.2" customHeight="1">
      <c r="A234" s="38"/>
      <c r="B234" s="39"/>
      <c r="C234" s="249" t="s">
        <v>443</v>
      </c>
      <c r="D234" s="249" t="s">
        <v>1397</v>
      </c>
      <c r="E234" s="250" t="s">
        <v>3620</v>
      </c>
      <c r="F234" s="251" t="s">
        <v>3621</v>
      </c>
      <c r="G234" s="252" t="s">
        <v>402</v>
      </c>
      <c r="H234" s="253">
        <v>26</v>
      </c>
      <c r="I234" s="254"/>
      <c r="J234" s="253">
        <f>ROUND(I234*H234,2)</f>
        <v>0</v>
      </c>
      <c r="K234" s="251" t="s">
        <v>215</v>
      </c>
      <c r="L234" s="255"/>
      <c r="M234" s="256" t="s">
        <v>18</v>
      </c>
      <c r="N234" s="257" t="s">
        <v>42</v>
      </c>
      <c r="O234" s="68"/>
      <c r="P234" s="190">
        <f>O234*H234</f>
        <v>0</v>
      </c>
      <c r="Q234" s="190">
        <v>2.9999999999999997E-4</v>
      </c>
      <c r="R234" s="190">
        <f>Q234*H234</f>
        <v>7.7999999999999996E-3</v>
      </c>
      <c r="S234" s="190">
        <v>0</v>
      </c>
      <c r="T234" s="190">
        <f>S234*H234</f>
        <v>0</v>
      </c>
      <c r="U234" s="191" t="s">
        <v>18</v>
      </c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2" t="s">
        <v>545</v>
      </c>
      <c r="AT234" s="192" t="s">
        <v>1397</v>
      </c>
      <c r="AU234" s="192" t="s">
        <v>80</v>
      </c>
      <c r="AY234" s="21" t="s">
        <v>208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21" t="s">
        <v>76</v>
      </c>
      <c r="BK234" s="193">
        <f>ROUND(I234*H234,2)</f>
        <v>0</v>
      </c>
      <c r="BL234" s="21" t="s">
        <v>343</v>
      </c>
      <c r="BM234" s="192" t="s">
        <v>3622</v>
      </c>
    </row>
    <row r="235" spans="1:65" s="2" customFormat="1" ht="19.5">
      <c r="A235" s="38"/>
      <c r="B235" s="39"/>
      <c r="C235" s="40"/>
      <c r="D235" s="194" t="s">
        <v>217</v>
      </c>
      <c r="E235" s="40"/>
      <c r="F235" s="195" t="s">
        <v>3621</v>
      </c>
      <c r="G235" s="40"/>
      <c r="H235" s="40"/>
      <c r="I235" s="196"/>
      <c r="J235" s="40"/>
      <c r="K235" s="40"/>
      <c r="L235" s="43"/>
      <c r="M235" s="197"/>
      <c r="N235" s="198"/>
      <c r="O235" s="68"/>
      <c r="P235" s="68"/>
      <c r="Q235" s="68"/>
      <c r="R235" s="68"/>
      <c r="S235" s="68"/>
      <c r="T235" s="68"/>
      <c r="U235" s="69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21" t="s">
        <v>217</v>
      </c>
      <c r="AU235" s="21" t="s">
        <v>80</v>
      </c>
    </row>
    <row r="236" spans="1:65" s="2" customFormat="1" ht="24.2" customHeight="1">
      <c r="A236" s="38"/>
      <c r="B236" s="39"/>
      <c r="C236" s="182" t="s">
        <v>452</v>
      </c>
      <c r="D236" s="182" t="s">
        <v>212</v>
      </c>
      <c r="E236" s="183" t="s">
        <v>3254</v>
      </c>
      <c r="F236" s="184" t="s">
        <v>3255</v>
      </c>
      <c r="G236" s="185" t="s">
        <v>752</v>
      </c>
      <c r="H236" s="187"/>
      <c r="I236" s="187"/>
      <c r="J236" s="186">
        <f>ROUND(I236*H236,2)</f>
        <v>0</v>
      </c>
      <c r="K236" s="184" t="s">
        <v>215</v>
      </c>
      <c r="L236" s="43"/>
      <c r="M236" s="188" t="s">
        <v>18</v>
      </c>
      <c r="N236" s="189" t="s">
        <v>42</v>
      </c>
      <c r="O236" s="68"/>
      <c r="P236" s="190">
        <f>O236*H236</f>
        <v>0</v>
      </c>
      <c r="Q236" s="190">
        <v>0</v>
      </c>
      <c r="R236" s="190">
        <f>Q236*H236</f>
        <v>0</v>
      </c>
      <c r="S236" s="190">
        <v>0</v>
      </c>
      <c r="T236" s="190">
        <f>S236*H236</f>
        <v>0</v>
      </c>
      <c r="U236" s="191" t="s">
        <v>18</v>
      </c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2" t="s">
        <v>343</v>
      </c>
      <c r="AT236" s="192" t="s">
        <v>212</v>
      </c>
      <c r="AU236" s="192" t="s">
        <v>80</v>
      </c>
      <c r="AY236" s="21" t="s">
        <v>208</v>
      </c>
      <c r="BE236" s="193">
        <f>IF(N236="základní",J236,0)</f>
        <v>0</v>
      </c>
      <c r="BF236" s="193">
        <f>IF(N236="snížená",J236,0)</f>
        <v>0</v>
      </c>
      <c r="BG236" s="193">
        <f>IF(N236="zákl. přenesená",J236,0)</f>
        <v>0</v>
      </c>
      <c r="BH236" s="193">
        <f>IF(N236="sníž. přenesená",J236,0)</f>
        <v>0</v>
      </c>
      <c r="BI236" s="193">
        <f>IF(N236="nulová",J236,0)</f>
        <v>0</v>
      </c>
      <c r="BJ236" s="21" t="s">
        <v>76</v>
      </c>
      <c r="BK236" s="193">
        <f>ROUND(I236*H236,2)</f>
        <v>0</v>
      </c>
      <c r="BL236" s="21" t="s">
        <v>343</v>
      </c>
      <c r="BM236" s="192" t="s">
        <v>3623</v>
      </c>
    </row>
    <row r="237" spans="1:65" s="2" customFormat="1" ht="29.25">
      <c r="A237" s="38"/>
      <c r="B237" s="39"/>
      <c r="C237" s="40"/>
      <c r="D237" s="194" t="s">
        <v>217</v>
      </c>
      <c r="E237" s="40"/>
      <c r="F237" s="195" t="s">
        <v>3257</v>
      </c>
      <c r="G237" s="40"/>
      <c r="H237" s="40"/>
      <c r="I237" s="196"/>
      <c r="J237" s="40"/>
      <c r="K237" s="40"/>
      <c r="L237" s="43"/>
      <c r="M237" s="197"/>
      <c r="N237" s="198"/>
      <c r="O237" s="68"/>
      <c r="P237" s="68"/>
      <c r="Q237" s="68"/>
      <c r="R237" s="68"/>
      <c r="S237" s="68"/>
      <c r="T237" s="68"/>
      <c r="U237" s="69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21" t="s">
        <v>217</v>
      </c>
      <c r="AU237" s="21" t="s">
        <v>80</v>
      </c>
    </row>
    <row r="238" spans="1:65" s="2" customFormat="1" ht="11.25">
      <c r="A238" s="38"/>
      <c r="B238" s="39"/>
      <c r="C238" s="40"/>
      <c r="D238" s="199" t="s">
        <v>219</v>
      </c>
      <c r="E238" s="40"/>
      <c r="F238" s="200" t="s">
        <v>3258</v>
      </c>
      <c r="G238" s="40"/>
      <c r="H238" s="40"/>
      <c r="I238" s="196"/>
      <c r="J238" s="40"/>
      <c r="K238" s="40"/>
      <c r="L238" s="43"/>
      <c r="M238" s="197"/>
      <c r="N238" s="198"/>
      <c r="O238" s="68"/>
      <c r="P238" s="68"/>
      <c r="Q238" s="68"/>
      <c r="R238" s="68"/>
      <c r="S238" s="68"/>
      <c r="T238" s="68"/>
      <c r="U238" s="69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21" t="s">
        <v>219</v>
      </c>
      <c r="AU238" s="21" t="s">
        <v>80</v>
      </c>
    </row>
    <row r="239" spans="1:65" s="2" customFormat="1" ht="37.9" customHeight="1">
      <c r="A239" s="38"/>
      <c r="B239" s="39"/>
      <c r="C239" s="182" t="s">
        <v>459</v>
      </c>
      <c r="D239" s="182" t="s">
        <v>212</v>
      </c>
      <c r="E239" s="183" t="s">
        <v>3259</v>
      </c>
      <c r="F239" s="184" t="s">
        <v>3260</v>
      </c>
      <c r="G239" s="185" t="s">
        <v>752</v>
      </c>
      <c r="H239" s="187"/>
      <c r="I239" s="187"/>
      <c r="J239" s="186">
        <f>ROUND(I239*H239,2)</f>
        <v>0</v>
      </c>
      <c r="K239" s="184" t="s">
        <v>215</v>
      </c>
      <c r="L239" s="43"/>
      <c r="M239" s="188" t="s">
        <v>18</v>
      </c>
      <c r="N239" s="189" t="s">
        <v>42</v>
      </c>
      <c r="O239" s="68"/>
      <c r="P239" s="190">
        <f>O239*H239</f>
        <v>0</v>
      </c>
      <c r="Q239" s="190">
        <v>0</v>
      </c>
      <c r="R239" s="190">
        <f>Q239*H239</f>
        <v>0</v>
      </c>
      <c r="S239" s="190">
        <v>0</v>
      </c>
      <c r="T239" s="190">
        <f>S239*H239</f>
        <v>0</v>
      </c>
      <c r="U239" s="191" t="s">
        <v>18</v>
      </c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2" t="s">
        <v>343</v>
      </c>
      <c r="AT239" s="192" t="s">
        <v>212</v>
      </c>
      <c r="AU239" s="192" t="s">
        <v>80</v>
      </c>
      <c r="AY239" s="21" t="s">
        <v>208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21" t="s">
        <v>76</v>
      </c>
      <c r="BK239" s="193">
        <f>ROUND(I239*H239,2)</f>
        <v>0</v>
      </c>
      <c r="BL239" s="21" t="s">
        <v>343</v>
      </c>
      <c r="BM239" s="192" t="s">
        <v>3624</v>
      </c>
    </row>
    <row r="240" spans="1:65" s="2" customFormat="1" ht="48.75">
      <c r="A240" s="38"/>
      <c r="B240" s="39"/>
      <c r="C240" s="40"/>
      <c r="D240" s="194" t="s">
        <v>217</v>
      </c>
      <c r="E240" s="40"/>
      <c r="F240" s="195" t="s">
        <v>3262</v>
      </c>
      <c r="G240" s="40"/>
      <c r="H240" s="40"/>
      <c r="I240" s="196"/>
      <c r="J240" s="40"/>
      <c r="K240" s="40"/>
      <c r="L240" s="43"/>
      <c r="M240" s="197"/>
      <c r="N240" s="198"/>
      <c r="O240" s="68"/>
      <c r="P240" s="68"/>
      <c r="Q240" s="68"/>
      <c r="R240" s="68"/>
      <c r="S240" s="68"/>
      <c r="T240" s="68"/>
      <c r="U240" s="69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21" t="s">
        <v>217</v>
      </c>
      <c r="AU240" s="21" t="s">
        <v>80</v>
      </c>
    </row>
    <row r="241" spans="1:65" s="2" customFormat="1" ht="11.25">
      <c r="A241" s="38"/>
      <c r="B241" s="39"/>
      <c r="C241" s="40"/>
      <c r="D241" s="199" t="s">
        <v>219</v>
      </c>
      <c r="E241" s="40"/>
      <c r="F241" s="200" t="s">
        <v>3263</v>
      </c>
      <c r="G241" s="40"/>
      <c r="H241" s="40"/>
      <c r="I241" s="196"/>
      <c r="J241" s="40"/>
      <c r="K241" s="40"/>
      <c r="L241" s="43"/>
      <c r="M241" s="197"/>
      <c r="N241" s="198"/>
      <c r="O241" s="68"/>
      <c r="P241" s="68"/>
      <c r="Q241" s="68"/>
      <c r="R241" s="68"/>
      <c r="S241" s="68"/>
      <c r="T241" s="68"/>
      <c r="U241" s="69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21" t="s">
        <v>219</v>
      </c>
      <c r="AU241" s="21" t="s">
        <v>80</v>
      </c>
    </row>
    <row r="242" spans="1:65" s="12" customFormat="1" ht="22.9" customHeight="1">
      <c r="B242" s="166"/>
      <c r="C242" s="167"/>
      <c r="D242" s="168" t="s">
        <v>70</v>
      </c>
      <c r="E242" s="180" t="s">
        <v>3099</v>
      </c>
      <c r="F242" s="180" t="s">
        <v>3100</v>
      </c>
      <c r="G242" s="167"/>
      <c r="H242" s="167"/>
      <c r="I242" s="170"/>
      <c r="J242" s="181">
        <f>BK242</f>
        <v>0</v>
      </c>
      <c r="K242" s="167"/>
      <c r="L242" s="172"/>
      <c r="M242" s="173"/>
      <c r="N242" s="174"/>
      <c r="O242" s="174"/>
      <c r="P242" s="175">
        <f>SUM(P243:P396)</f>
        <v>0</v>
      </c>
      <c r="Q242" s="174"/>
      <c r="R242" s="175">
        <f>SUM(R243:R396)</f>
        <v>0.3666600000000001</v>
      </c>
      <c r="S242" s="174"/>
      <c r="T242" s="175">
        <f>SUM(T243:T396)</f>
        <v>0.24023999999999998</v>
      </c>
      <c r="U242" s="176"/>
      <c r="AR242" s="177" t="s">
        <v>80</v>
      </c>
      <c r="AT242" s="178" t="s">
        <v>70</v>
      </c>
      <c r="AU242" s="178" t="s">
        <v>76</v>
      </c>
      <c r="AY242" s="177" t="s">
        <v>208</v>
      </c>
      <c r="BK242" s="179">
        <f>SUM(BK243:BK396)</f>
        <v>0</v>
      </c>
    </row>
    <row r="243" spans="1:65" s="2" customFormat="1" ht="16.5" customHeight="1">
      <c r="A243" s="38"/>
      <c r="B243" s="39"/>
      <c r="C243" s="182" t="s">
        <v>465</v>
      </c>
      <c r="D243" s="182" t="s">
        <v>212</v>
      </c>
      <c r="E243" s="183" t="s">
        <v>3625</v>
      </c>
      <c r="F243" s="184" t="s">
        <v>3626</v>
      </c>
      <c r="G243" s="185" t="s">
        <v>331</v>
      </c>
      <c r="H243" s="186">
        <v>22</v>
      </c>
      <c r="I243" s="187"/>
      <c r="J243" s="186">
        <f>ROUND(I243*H243,2)</f>
        <v>0</v>
      </c>
      <c r="K243" s="184" t="s">
        <v>215</v>
      </c>
      <c r="L243" s="43"/>
      <c r="M243" s="188" t="s">
        <v>18</v>
      </c>
      <c r="N243" s="189" t="s">
        <v>42</v>
      </c>
      <c r="O243" s="68"/>
      <c r="P243" s="190">
        <f>O243*H243</f>
        <v>0</v>
      </c>
      <c r="Q243" s="190">
        <v>0</v>
      </c>
      <c r="R243" s="190">
        <f>Q243*H243</f>
        <v>0</v>
      </c>
      <c r="S243" s="190">
        <v>2.0999999999999999E-3</v>
      </c>
      <c r="T243" s="190">
        <f>S243*H243</f>
        <v>4.6199999999999998E-2</v>
      </c>
      <c r="U243" s="191" t="s">
        <v>18</v>
      </c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2" t="s">
        <v>343</v>
      </c>
      <c r="AT243" s="192" t="s">
        <v>212</v>
      </c>
      <c r="AU243" s="192" t="s">
        <v>80</v>
      </c>
      <c r="AY243" s="21" t="s">
        <v>208</v>
      </c>
      <c r="BE243" s="193">
        <f>IF(N243="základní",J243,0)</f>
        <v>0</v>
      </c>
      <c r="BF243" s="193">
        <f>IF(N243="snížená",J243,0)</f>
        <v>0</v>
      </c>
      <c r="BG243" s="193">
        <f>IF(N243="zákl. přenesená",J243,0)</f>
        <v>0</v>
      </c>
      <c r="BH243" s="193">
        <f>IF(N243="sníž. přenesená",J243,0)</f>
        <v>0</v>
      </c>
      <c r="BI243" s="193">
        <f>IF(N243="nulová",J243,0)</f>
        <v>0</v>
      </c>
      <c r="BJ243" s="21" t="s">
        <v>76</v>
      </c>
      <c r="BK243" s="193">
        <f>ROUND(I243*H243,2)</f>
        <v>0</v>
      </c>
      <c r="BL243" s="21" t="s">
        <v>343</v>
      </c>
      <c r="BM243" s="192" t="s">
        <v>3627</v>
      </c>
    </row>
    <row r="244" spans="1:65" s="2" customFormat="1" ht="19.5">
      <c r="A244" s="38"/>
      <c r="B244" s="39"/>
      <c r="C244" s="40"/>
      <c r="D244" s="194" t="s">
        <v>217</v>
      </c>
      <c r="E244" s="40"/>
      <c r="F244" s="195" t="s">
        <v>3628</v>
      </c>
      <c r="G244" s="40"/>
      <c r="H244" s="40"/>
      <c r="I244" s="196"/>
      <c r="J244" s="40"/>
      <c r="K244" s="40"/>
      <c r="L244" s="43"/>
      <c r="M244" s="197"/>
      <c r="N244" s="198"/>
      <c r="O244" s="68"/>
      <c r="P244" s="68"/>
      <c r="Q244" s="68"/>
      <c r="R244" s="68"/>
      <c r="S244" s="68"/>
      <c r="T244" s="68"/>
      <c r="U244" s="69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21" t="s">
        <v>217</v>
      </c>
      <c r="AU244" s="21" t="s">
        <v>80</v>
      </c>
    </row>
    <row r="245" spans="1:65" s="2" customFormat="1" ht="11.25">
      <c r="A245" s="38"/>
      <c r="B245" s="39"/>
      <c r="C245" s="40"/>
      <c r="D245" s="199" t="s">
        <v>219</v>
      </c>
      <c r="E245" s="40"/>
      <c r="F245" s="200" t="s">
        <v>3629</v>
      </c>
      <c r="G245" s="40"/>
      <c r="H245" s="40"/>
      <c r="I245" s="196"/>
      <c r="J245" s="40"/>
      <c r="K245" s="40"/>
      <c r="L245" s="43"/>
      <c r="M245" s="197"/>
      <c r="N245" s="198"/>
      <c r="O245" s="68"/>
      <c r="P245" s="68"/>
      <c r="Q245" s="68"/>
      <c r="R245" s="68"/>
      <c r="S245" s="68"/>
      <c r="T245" s="68"/>
      <c r="U245" s="69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21" t="s">
        <v>219</v>
      </c>
      <c r="AU245" s="21" t="s">
        <v>80</v>
      </c>
    </row>
    <row r="246" spans="1:65" s="2" customFormat="1" ht="16.5" customHeight="1">
      <c r="A246" s="38"/>
      <c r="B246" s="39"/>
      <c r="C246" s="182" t="s">
        <v>529</v>
      </c>
      <c r="D246" s="182" t="s">
        <v>212</v>
      </c>
      <c r="E246" s="183" t="s">
        <v>3630</v>
      </c>
      <c r="F246" s="184" t="s">
        <v>3631</v>
      </c>
      <c r="G246" s="185" t="s">
        <v>331</v>
      </c>
      <c r="H246" s="186">
        <v>98</v>
      </c>
      <c r="I246" s="187"/>
      <c r="J246" s="186">
        <f>ROUND(I246*H246,2)</f>
        <v>0</v>
      </c>
      <c r="K246" s="184" t="s">
        <v>215</v>
      </c>
      <c r="L246" s="43"/>
      <c r="M246" s="188" t="s">
        <v>18</v>
      </c>
      <c r="N246" s="189" t="s">
        <v>42</v>
      </c>
      <c r="O246" s="68"/>
      <c r="P246" s="190">
        <f>O246*H246</f>
        <v>0</v>
      </c>
      <c r="Q246" s="190">
        <v>0</v>
      </c>
      <c r="R246" s="190">
        <f>Q246*H246</f>
        <v>0</v>
      </c>
      <c r="S246" s="190">
        <v>1.98E-3</v>
      </c>
      <c r="T246" s="190">
        <f>S246*H246</f>
        <v>0.19403999999999999</v>
      </c>
      <c r="U246" s="191" t="s">
        <v>18</v>
      </c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2" t="s">
        <v>343</v>
      </c>
      <c r="AT246" s="192" t="s">
        <v>212</v>
      </c>
      <c r="AU246" s="192" t="s">
        <v>80</v>
      </c>
      <c r="AY246" s="21" t="s">
        <v>208</v>
      </c>
      <c r="BE246" s="193">
        <f>IF(N246="základní",J246,0)</f>
        <v>0</v>
      </c>
      <c r="BF246" s="193">
        <f>IF(N246="snížená",J246,0)</f>
        <v>0</v>
      </c>
      <c r="BG246" s="193">
        <f>IF(N246="zákl. přenesená",J246,0)</f>
        <v>0</v>
      </c>
      <c r="BH246" s="193">
        <f>IF(N246="sníž. přenesená",J246,0)</f>
        <v>0</v>
      </c>
      <c r="BI246" s="193">
        <f>IF(N246="nulová",J246,0)</f>
        <v>0</v>
      </c>
      <c r="BJ246" s="21" t="s">
        <v>76</v>
      </c>
      <c r="BK246" s="193">
        <f>ROUND(I246*H246,2)</f>
        <v>0</v>
      </c>
      <c r="BL246" s="21" t="s">
        <v>343</v>
      </c>
      <c r="BM246" s="192" t="s">
        <v>3632</v>
      </c>
    </row>
    <row r="247" spans="1:65" s="2" customFormat="1" ht="19.5">
      <c r="A247" s="38"/>
      <c r="B247" s="39"/>
      <c r="C247" s="40"/>
      <c r="D247" s="194" t="s">
        <v>217</v>
      </c>
      <c r="E247" s="40"/>
      <c r="F247" s="195" t="s">
        <v>3633</v>
      </c>
      <c r="G247" s="40"/>
      <c r="H247" s="40"/>
      <c r="I247" s="196"/>
      <c r="J247" s="40"/>
      <c r="K247" s="40"/>
      <c r="L247" s="43"/>
      <c r="M247" s="197"/>
      <c r="N247" s="198"/>
      <c r="O247" s="68"/>
      <c r="P247" s="68"/>
      <c r="Q247" s="68"/>
      <c r="R247" s="68"/>
      <c r="S247" s="68"/>
      <c r="T247" s="68"/>
      <c r="U247" s="69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21" t="s">
        <v>217</v>
      </c>
      <c r="AU247" s="21" t="s">
        <v>80</v>
      </c>
    </row>
    <row r="248" spans="1:65" s="2" customFormat="1" ht="11.25">
      <c r="A248" s="38"/>
      <c r="B248" s="39"/>
      <c r="C248" s="40"/>
      <c r="D248" s="199" t="s">
        <v>219</v>
      </c>
      <c r="E248" s="40"/>
      <c r="F248" s="200" t="s">
        <v>3634</v>
      </c>
      <c r="G248" s="40"/>
      <c r="H248" s="40"/>
      <c r="I248" s="196"/>
      <c r="J248" s="40"/>
      <c r="K248" s="40"/>
      <c r="L248" s="43"/>
      <c r="M248" s="197"/>
      <c r="N248" s="198"/>
      <c r="O248" s="68"/>
      <c r="P248" s="68"/>
      <c r="Q248" s="68"/>
      <c r="R248" s="68"/>
      <c r="S248" s="68"/>
      <c r="T248" s="68"/>
      <c r="U248" s="69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21" t="s">
        <v>219</v>
      </c>
      <c r="AU248" s="21" t="s">
        <v>80</v>
      </c>
    </row>
    <row r="249" spans="1:65" s="2" customFormat="1" ht="16.5" customHeight="1">
      <c r="A249" s="38"/>
      <c r="B249" s="39"/>
      <c r="C249" s="182" t="s">
        <v>535</v>
      </c>
      <c r="D249" s="182" t="s">
        <v>212</v>
      </c>
      <c r="E249" s="183" t="s">
        <v>3101</v>
      </c>
      <c r="F249" s="184" t="s">
        <v>3102</v>
      </c>
      <c r="G249" s="185" t="s">
        <v>402</v>
      </c>
      <c r="H249" s="186">
        <v>14</v>
      </c>
      <c r="I249" s="187"/>
      <c r="J249" s="186">
        <f>ROUND(I249*H249,2)</f>
        <v>0</v>
      </c>
      <c r="K249" s="184" t="s">
        <v>215</v>
      </c>
      <c r="L249" s="43"/>
      <c r="M249" s="188" t="s">
        <v>18</v>
      </c>
      <c r="N249" s="189" t="s">
        <v>42</v>
      </c>
      <c r="O249" s="68"/>
      <c r="P249" s="190">
        <f>O249*H249</f>
        <v>0</v>
      </c>
      <c r="Q249" s="190">
        <v>1E-3</v>
      </c>
      <c r="R249" s="190">
        <f>Q249*H249</f>
        <v>1.4E-2</v>
      </c>
      <c r="S249" s="190">
        <v>0</v>
      </c>
      <c r="T249" s="190">
        <f>S249*H249</f>
        <v>0</v>
      </c>
      <c r="U249" s="191" t="s">
        <v>18</v>
      </c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92" t="s">
        <v>343</v>
      </c>
      <c r="AT249" s="192" t="s">
        <v>212</v>
      </c>
      <c r="AU249" s="192" t="s">
        <v>80</v>
      </c>
      <c r="AY249" s="21" t="s">
        <v>208</v>
      </c>
      <c r="BE249" s="193">
        <f>IF(N249="základní",J249,0)</f>
        <v>0</v>
      </c>
      <c r="BF249" s="193">
        <f>IF(N249="snížená",J249,0)</f>
        <v>0</v>
      </c>
      <c r="BG249" s="193">
        <f>IF(N249="zákl. přenesená",J249,0)</f>
        <v>0</v>
      </c>
      <c r="BH249" s="193">
        <f>IF(N249="sníž. přenesená",J249,0)</f>
        <v>0</v>
      </c>
      <c r="BI249" s="193">
        <f>IF(N249="nulová",J249,0)</f>
        <v>0</v>
      </c>
      <c r="BJ249" s="21" t="s">
        <v>76</v>
      </c>
      <c r="BK249" s="193">
        <f>ROUND(I249*H249,2)</f>
        <v>0</v>
      </c>
      <c r="BL249" s="21" t="s">
        <v>343</v>
      </c>
      <c r="BM249" s="192" t="s">
        <v>3635</v>
      </c>
    </row>
    <row r="250" spans="1:65" s="2" customFormat="1" ht="19.5">
      <c r="A250" s="38"/>
      <c r="B250" s="39"/>
      <c r="C250" s="40"/>
      <c r="D250" s="194" t="s">
        <v>217</v>
      </c>
      <c r="E250" s="40"/>
      <c r="F250" s="195" t="s">
        <v>3104</v>
      </c>
      <c r="G250" s="40"/>
      <c r="H250" s="40"/>
      <c r="I250" s="196"/>
      <c r="J250" s="40"/>
      <c r="K250" s="40"/>
      <c r="L250" s="43"/>
      <c r="M250" s="197"/>
      <c r="N250" s="198"/>
      <c r="O250" s="68"/>
      <c r="P250" s="68"/>
      <c r="Q250" s="68"/>
      <c r="R250" s="68"/>
      <c r="S250" s="68"/>
      <c r="T250" s="68"/>
      <c r="U250" s="69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21" t="s">
        <v>217</v>
      </c>
      <c r="AU250" s="21" t="s">
        <v>80</v>
      </c>
    </row>
    <row r="251" spans="1:65" s="2" customFormat="1" ht="11.25">
      <c r="A251" s="38"/>
      <c r="B251" s="39"/>
      <c r="C251" s="40"/>
      <c r="D251" s="199" t="s">
        <v>219</v>
      </c>
      <c r="E251" s="40"/>
      <c r="F251" s="200" t="s">
        <v>3105</v>
      </c>
      <c r="G251" s="40"/>
      <c r="H251" s="40"/>
      <c r="I251" s="196"/>
      <c r="J251" s="40"/>
      <c r="K251" s="40"/>
      <c r="L251" s="43"/>
      <c r="M251" s="197"/>
      <c r="N251" s="198"/>
      <c r="O251" s="68"/>
      <c r="P251" s="68"/>
      <c r="Q251" s="68"/>
      <c r="R251" s="68"/>
      <c r="S251" s="68"/>
      <c r="T251" s="68"/>
      <c r="U251" s="69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21" t="s">
        <v>219</v>
      </c>
      <c r="AU251" s="21" t="s">
        <v>80</v>
      </c>
    </row>
    <row r="252" spans="1:65" s="14" customFormat="1" ht="11.25">
      <c r="B252" s="211"/>
      <c r="C252" s="212"/>
      <c r="D252" s="194" t="s">
        <v>221</v>
      </c>
      <c r="E252" s="213" t="s">
        <v>18</v>
      </c>
      <c r="F252" s="214" t="s">
        <v>328</v>
      </c>
      <c r="G252" s="212"/>
      <c r="H252" s="215">
        <v>14</v>
      </c>
      <c r="I252" s="216"/>
      <c r="J252" s="212"/>
      <c r="K252" s="212"/>
      <c r="L252" s="217"/>
      <c r="M252" s="218"/>
      <c r="N252" s="219"/>
      <c r="O252" s="219"/>
      <c r="P252" s="219"/>
      <c r="Q252" s="219"/>
      <c r="R252" s="219"/>
      <c r="S252" s="219"/>
      <c r="T252" s="219"/>
      <c r="U252" s="220"/>
      <c r="AT252" s="221" t="s">
        <v>221</v>
      </c>
      <c r="AU252" s="221" t="s">
        <v>80</v>
      </c>
      <c r="AV252" s="14" t="s">
        <v>80</v>
      </c>
      <c r="AW252" s="14" t="s">
        <v>33</v>
      </c>
      <c r="AX252" s="14" t="s">
        <v>76</v>
      </c>
      <c r="AY252" s="221" t="s">
        <v>208</v>
      </c>
    </row>
    <row r="253" spans="1:65" s="2" customFormat="1" ht="21.75" customHeight="1">
      <c r="A253" s="38"/>
      <c r="B253" s="39"/>
      <c r="C253" s="182" t="s">
        <v>545</v>
      </c>
      <c r="D253" s="182" t="s">
        <v>212</v>
      </c>
      <c r="E253" s="183" t="s">
        <v>3636</v>
      </c>
      <c r="F253" s="184" t="s">
        <v>3637</v>
      </c>
      <c r="G253" s="185" t="s">
        <v>331</v>
      </c>
      <c r="H253" s="186">
        <v>100</v>
      </c>
      <c r="I253" s="187"/>
      <c r="J253" s="186">
        <f>ROUND(I253*H253,2)</f>
        <v>0</v>
      </c>
      <c r="K253" s="184" t="s">
        <v>215</v>
      </c>
      <c r="L253" s="43"/>
      <c r="M253" s="188" t="s">
        <v>18</v>
      </c>
      <c r="N253" s="189" t="s">
        <v>42</v>
      </c>
      <c r="O253" s="68"/>
      <c r="P253" s="190">
        <f>O253*H253</f>
        <v>0</v>
      </c>
      <c r="Q253" s="190">
        <v>1.4400000000000001E-3</v>
      </c>
      <c r="R253" s="190">
        <f>Q253*H253</f>
        <v>0.14400000000000002</v>
      </c>
      <c r="S253" s="190">
        <v>0</v>
      </c>
      <c r="T253" s="190">
        <f>S253*H253</f>
        <v>0</v>
      </c>
      <c r="U253" s="191" t="s">
        <v>18</v>
      </c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92" t="s">
        <v>343</v>
      </c>
      <c r="AT253" s="192" t="s">
        <v>212</v>
      </c>
      <c r="AU253" s="192" t="s">
        <v>80</v>
      </c>
      <c r="AY253" s="21" t="s">
        <v>208</v>
      </c>
      <c r="BE253" s="193">
        <f>IF(N253="základní",J253,0)</f>
        <v>0</v>
      </c>
      <c r="BF253" s="193">
        <f>IF(N253="snížená",J253,0)</f>
        <v>0</v>
      </c>
      <c r="BG253" s="193">
        <f>IF(N253="zákl. přenesená",J253,0)</f>
        <v>0</v>
      </c>
      <c r="BH253" s="193">
        <f>IF(N253="sníž. přenesená",J253,0)</f>
        <v>0</v>
      </c>
      <c r="BI253" s="193">
        <f>IF(N253="nulová",J253,0)</f>
        <v>0</v>
      </c>
      <c r="BJ253" s="21" t="s">
        <v>76</v>
      </c>
      <c r="BK253" s="193">
        <f>ROUND(I253*H253,2)</f>
        <v>0</v>
      </c>
      <c r="BL253" s="21" t="s">
        <v>343</v>
      </c>
      <c r="BM253" s="192" t="s">
        <v>3638</v>
      </c>
    </row>
    <row r="254" spans="1:65" s="2" customFormat="1" ht="11.25">
      <c r="A254" s="38"/>
      <c r="B254" s="39"/>
      <c r="C254" s="40"/>
      <c r="D254" s="194" t="s">
        <v>217</v>
      </c>
      <c r="E254" s="40"/>
      <c r="F254" s="195" t="s">
        <v>3639</v>
      </c>
      <c r="G254" s="40"/>
      <c r="H254" s="40"/>
      <c r="I254" s="196"/>
      <c r="J254" s="40"/>
      <c r="K254" s="40"/>
      <c r="L254" s="43"/>
      <c r="M254" s="197"/>
      <c r="N254" s="198"/>
      <c r="O254" s="68"/>
      <c r="P254" s="68"/>
      <c r="Q254" s="68"/>
      <c r="R254" s="68"/>
      <c r="S254" s="68"/>
      <c r="T254" s="68"/>
      <c r="U254" s="69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21" t="s">
        <v>217</v>
      </c>
      <c r="AU254" s="21" t="s">
        <v>80</v>
      </c>
    </row>
    <row r="255" spans="1:65" s="2" customFormat="1" ht="11.25">
      <c r="A255" s="38"/>
      <c r="B255" s="39"/>
      <c r="C255" s="40"/>
      <c r="D255" s="199" t="s">
        <v>219</v>
      </c>
      <c r="E255" s="40"/>
      <c r="F255" s="200" t="s">
        <v>3640</v>
      </c>
      <c r="G255" s="40"/>
      <c r="H255" s="40"/>
      <c r="I255" s="196"/>
      <c r="J255" s="40"/>
      <c r="K255" s="40"/>
      <c r="L255" s="43"/>
      <c r="M255" s="197"/>
      <c r="N255" s="198"/>
      <c r="O255" s="68"/>
      <c r="P255" s="68"/>
      <c r="Q255" s="68"/>
      <c r="R255" s="68"/>
      <c r="S255" s="68"/>
      <c r="T255" s="68"/>
      <c r="U255" s="69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21" t="s">
        <v>219</v>
      </c>
      <c r="AU255" s="21" t="s">
        <v>80</v>
      </c>
    </row>
    <row r="256" spans="1:65" s="14" customFormat="1" ht="11.25">
      <c r="B256" s="211"/>
      <c r="C256" s="212"/>
      <c r="D256" s="194" t="s">
        <v>221</v>
      </c>
      <c r="E256" s="213" t="s">
        <v>18</v>
      </c>
      <c r="F256" s="214" t="s">
        <v>1742</v>
      </c>
      <c r="G256" s="212"/>
      <c r="H256" s="215">
        <v>98</v>
      </c>
      <c r="I256" s="216"/>
      <c r="J256" s="212"/>
      <c r="K256" s="212"/>
      <c r="L256" s="217"/>
      <c r="M256" s="218"/>
      <c r="N256" s="219"/>
      <c r="O256" s="219"/>
      <c r="P256" s="219"/>
      <c r="Q256" s="219"/>
      <c r="R256" s="219"/>
      <c r="S256" s="219"/>
      <c r="T256" s="219"/>
      <c r="U256" s="220"/>
      <c r="AT256" s="221" t="s">
        <v>221</v>
      </c>
      <c r="AU256" s="221" t="s">
        <v>80</v>
      </c>
      <c r="AV256" s="14" t="s">
        <v>80</v>
      </c>
      <c r="AW256" s="14" t="s">
        <v>33</v>
      </c>
      <c r="AX256" s="14" t="s">
        <v>71</v>
      </c>
      <c r="AY256" s="221" t="s">
        <v>208</v>
      </c>
    </row>
    <row r="257" spans="1:65" s="14" customFormat="1" ht="11.25">
      <c r="B257" s="211"/>
      <c r="C257" s="212"/>
      <c r="D257" s="194" t="s">
        <v>221</v>
      </c>
      <c r="E257" s="213" t="s">
        <v>18</v>
      </c>
      <c r="F257" s="214" t="s">
        <v>80</v>
      </c>
      <c r="G257" s="212"/>
      <c r="H257" s="215">
        <v>2</v>
      </c>
      <c r="I257" s="216"/>
      <c r="J257" s="212"/>
      <c r="K257" s="212"/>
      <c r="L257" s="217"/>
      <c r="M257" s="218"/>
      <c r="N257" s="219"/>
      <c r="O257" s="219"/>
      <c r="P257" s="219"/>
      <c r="Q257" s="219"/>
      <c r="R257" s="219"/>
      <c r="S257" s="219"/>
      <c r="T257" s="219"/>
      <c r="U257" s="220"/>
      <c r="AT257" s="221" t="s">
        <v>221</v>
      </c>
      <c r="AU257" s="221" t="s">
        <v>80</v>
      </c>
      <c r="AV257" s="14" t="s">
        <v>80</v>
      </c>
      <c r="AW257" s="14" t="s">
        <v>33</v>
      </c>
      <c r="AX257" s="14" t="s">
        <v>71</v>
      </c>
      <c r="AY257" s="221" t="s">
        <v>208</v>
      </c>
    </row>
    <row r="258" spans="1:65" s="16" customFormat="1" ht="11.25">
      <c r="B258" s="233"/>
      <c r="C258" s="234"/>
      <c r="D258" s="194" t="s">
        <v>221</v>
      </c>
      <c r="E258" s="235" t="s">
        <v>18</v>
      </c>
      <c r="F258" s="236" t="s">
        <v>247</v>
      </c>
      <c r="G258" s="234"/>
      <c r="H258" s="237">
        <v>100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1"/>
      <c r="U258" s="242"/>
      <c r="AT258" s="243" t="s">
        <v>221</v>
      </c>
      <c r="AU258" s="243" t="s">
        <v>80</v>
      </c>
      <c r="AV258" s="16" t="s">
        <v>89</v>
      </c>
      <c r="AW258" s="16" t="s">
        <v>33</v>
      </c>
      <c r="AX258" s="16" t="s">
        <v>76</v>
      </c>
      <c r="AY258" s="243" t="s">
        <v>208</v>
      </c>
    </row>
    <row r="259" spans="1:65" s="2" customFormat="1" ht="21.75" customHeight="1">
      <c r="A259" s="38"/>
      <c r="B259" s="39"/>
      <c r="C259" s="182" t="s">
        <v>552</v>
      </c>
      <c r="D259" s="182" t="s">
        <v>212</v>
      </c>
      <c r="E259" s="183" t="s">
        <v>3641</v>
      </c>
      <c r="F259" s="184" t="s">
        <v>3642</v>
      </c>
      <c r="G259" s="185" t="s">
        <v>331</v>
      </c>
      <c r="H259" s="186">
        <v>11</v>
      </c>
      <c r="I259" s="187"/>
      <c r="J259" s="186">
        <f>ROUND(I259*H259,2)</f>
        <v>0</v>
      </c>
      <c r="K259" s="184" t="s">
        <v>215</v>
      </c>
      <c r="L259" s="43"/>
      <c r="M259" s="188" t="s">
        <v>18</v>
      </c>
      <c r="N259" s="189" t="s">
        <v>42</v>
      </c>
      <c r="O259" s="68"/>
      <c r="P259" s="190">
        <f>O259*H259</f>
        <v>0</v>
      </c>
      <c r="Q259" s="190">
        <v>3.0400000000000002E-3</v>
      </c>
      <c r="R259" s="190">
        <f>Q259*H259</f>
        <v>3.3440000000000004E-2</v>
      </c>
      <c r="S259" s="190">
        <v>0</v>
      </c>
      <c r="T259" s="190">
        <f>S259*H259</f>
        <v>0</v>
      </c>
      <c r="U259" s="191" t="s">
        <v>18</v>
      </c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2" t="s">
        <v>343</v>
      </c>
      <c r="AT259" s="192" t="s">
        <v>212</v>
      </c>
      <c r="AU259" s="192" t="s">
        <v>80</v>
      </c>
      <c r="AY259" s="21" t="s">
        <v>208</v>
      </c>
      <c r="BE259" s="193">
        <f>IF(N259="základní",J259,0)</f>
        <v>0</v>
      </c>
      <c r="BF259" s="193">
        <f>IF(N259="snížená",J259,0)</f>
        <v>0</v>
      </c>
      <c r="BG259" s="193">
        <f>IF(N259="zákl. přenesená",J259,0)</f>
        <v>0</v>
      </c>
      <c r="BH259" s="193">
        <f>IF(N259="sníž. přenesená",J259,0)</f>
        <v>0</v>
      </c>
      <c r="BI259" s="193">
        <f>IF(N259="nulová",J259,0)</f>
        <v>0</v>
      </c>
      <c r="BJ259" s="21" t="s">
        <v>76</v>
      </c>
      <c r="BK259" s="193">
        <f>ROUND(I259*H259,2)</f>
        <v>0</v>
      </c>
      <c r="BL259" s="21" t="s">
        <v>343</v>
      </c>
      <c r="BM259" s="192" t="s">
        <v>3643</v>
      </c>
    </row>
    <row r="260" spans="1:65" s="2" customFormat="1" ht="11.25">
      <c r="A260" s="38"/>
      <c r="B260" s="39"/>
      <c r="C260" s="40"/>
      <c r="D260" s="194" t="s">
        <v>217</v>
      </c>
      <c r="E260" s="40"/>
      <c r="F260" s="195" t="s">
        <v>3644</v>
      </c>
      <c r="G260" s="40"/>
      <c r="H260" s="40"/>
      <c r="I260" s="196"/>
      <c r="J260" s="40"/>
      <c r="K260" s="40"/>
      <c r="L260" s="43"/>
      <c r="M260" s="197"/>
      <c r="N260" s="198"/>
      <c r="O260" s="68"/>
      <c r="P260" s="68"/>
      <c r="Q260" s="68"/>
      <c r="R260" s="68"/>
      <c r="S260" s="68"/>
      <c r="T260" s="68"/>
      <c r="U260" s="69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T260" s="21" t="s">
        <v>217</v>
      </c>
      <c r="AU260" s="21" t="s">
        <v>80</v>
      </c>
    </row>
    <row r="261" spans="1:65" s="2" customFormat="1" ht="11.25">
      <c r="A261" s="38"/>
      <c r="B261" s="39"/>
      <c r="C261" s="40"/>
      <c r="D261" s="199" t="s">
        <v>219</v>
      </c>
      <c r="E261" s="40"/>
      <c r="F261" s="200" t="s">
        <v>3645</v>
      </c>
      <c r="G261" s="40"/>
      <c r="H261" s="40"/>
      <c r="I261" s="196"/>
      <c r="J261" s="40"/>
      <c r="K261" s="40"/>
      <c r="L261" s="43"/>
      <c r="M261" s="197"/>
      <c r="N261" s="198"/>
      <c r="O261" s="68"/>
      <c r="P261" s="68"/>
      <c r="Q261" s="68"/>
      <c r="R261" s="68"/>
      <c r="S261" s="68"/>
      <c r="T261" s="68"/>
      <c r="U261" s="69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21" t="s">
        <v>219</v>
      </c>
      <c r="AU261" s="21" t="s">
        <v>80</v>
      </c>
    </row>
    <row r="262" spans="1:65" s="14" customFormat="1" ht="11.25">
      <c r="B262" s="211"/>
      <c r="C262" s="212"/>
      <c r="D262" s="194" t="s">
        <v>221</v>
      </c>
      <c r="E262" s="213" t="s">
        <v>18</v>
      </c>
      <c r="F262" s="214" t="s">
        <v>308</v>
      </c>
      <c r="G262" s="212"/>
      <c r="H262" s="215">
        <v>11</v>
      </c>
      <c r="I262" s="216"/>
      <c r="J262" s="212"/>
      <c r="K262" s="212"/>
      <c r="L262" s="217"/>
      <c r="M262" s="218"/>
      <c r="N262" s="219"/>
      <c r="O262" s="219"/>
      <c r="P262" s="219"/>
      <c r="Q262" s="219"/>
      <c r="R262" s="219"/>
      <c r="S262" s="219"/>
      <c r="T262" s="219"/>
      <c r="U262" s="220"/>
      <c r="AT262" s="221" t="s">
        <v>221</v>
      </c>
      <c r="AU262" s="221" t="s">
        <v>80</v>
      </c>
      <c r="AV262" s="14" t="s">
        <v>80</v>
      </c>
      <c r="AW262" s="14" t="s">
        <v>33</v>
      </c>
      <c r="AX262" s="14" t="s">
        <v>76</v>
      </c>
      <c r="AY262" s="221" t="s">
        <v>208</v>
      </c>
    </row>
    <row r="263" spans="1:65" s="2" customFormat="1" ht="16.5" customHeight="1">
      <c r="A263" s="38"/>
      <c r="B263" s="39"/>
      <c r="C263" s="182" t="s">
        <v>558</v>
      </c>
      <c r="D263" s="182" t="s">
        <v>212</v>
      </c>
      <c r="E263" s="183" t="s">
        <v>3646</v>
      </c>
      <c r="F263" s="184" t="s">
        <v>3647</v>
      </c>
      <c r="G263" s="185" t="s">
        <v>331</v>
      </c>
      <c r="H263" s="186">
        <v>3</v>
      </c>
      <c r="I263" s="187"/>
      <c r="J263" s="186">
        <f>ROUND(I263*H263,2)</f>
        <v>0</v>
      </c>
      <c r="K263" s="184" t="s">
        <v>215</v>
      </c>
      <c r="L263" s="43"/>
      <c r="M263" s="188" t="s">
        <v>18</v>
      </c>
      <c r="N263" s="189" t="s">
        <v>42</v>
      </c>
      <c r="O263" s="68"/>
      <c r="P263" s="190">
        <f>O263*H263</f>
        <v>0</v>
      </c>
      <c r="Q263" s="190">
        <v>4.2999999999999999E-4</v>
      </c>
      <c r="R263" s="190">
        <f>Q263*H263</f>
        <v>1.2899999999999999E-3</v>
      </c>
      <c r="S263" s="190">
        <v>0</v>
      </c>
      <c r="T263" s="190">
        <f>S263*H263</f>
        <v>0</v>
      </c>
      <c r="U263" s="191" t="s">
        <v>18</v>
      </c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2" t="s">
        <v>343</v>
      </c>
      <c r="AT263" s="192" t="s">
        <v>212</v>
      </c>
      <c r="AU263" s="192" t="s">
        <v>80</v>
      </c>
      <c r="AY263" s="21" t="s">
        <v>208</v>
      </c>
      <c r="BE263" s="193">
        <f>IF(N263="základní",J263,0)</f>
        <v>0</v>
      </c>
      <c r="BF263" s="193">
        <f>IF(N263="snížená",J263,0)</f>
        <v>0</v>
      </c>
      <c r="BG263" s="193">
        <f>IF(N263="zákl. přenesená",J263,0)</f>
        <v>0</v>
      </c>
      <c r="BH263" s="193">
        <f>IF(N263="sníž. přenesená",J263,0)</f>
        <v>0</v>
      </c>
      <c r="BI263" s="193">
        <f>IF(N263="nulová",J263,0)</f>
        <v>0</v>
      </c>
      <c r="BJ263" s="21" t="s">
        <v>76</v>
      </c>
      <c r="BK263" s="193">
        <f>ROUND(I263*H263,2)</f>
        <v>0</v>
      </c>
      <c r="BL263" s="21" t="s">
        <v>343</v>
      </c>
      <c r="BM263" s="192" t="s">
        <v>3648</v>
      </c>
    </row>
    <row r="264" spans="1:65" s="2" customFormat="1" ht="11.25">
      <c r="A264" s="38"/>
      <c r="B264" s="39"/>
      <c r="C264" s="40"/>
      <c r="D264" s="194" t="s">
        <v>217</v>
      </c>
      <c r="E264" s="40"/>
      <c r="F264" s="195" t="s">
        <v>3649</v>
      </c>
      <c r="G264" s="40"/>
      <c r="H264" s="40"/>
      <c r="I264" s="196"/>
      <c r="J264" s="40"/>
      <c r="K264" s="40"/>
      <c r="L264" s="43"/>
      <c r="M264" s="197"/>
      <c r="N264" s="198"/>
      <c r="O264" s="68"/>
      <c r="P264" s="68"/>
      <c r="Q264" s="68"/>
      <c r="R264" s="68"/>
      <c r="S264" s="68"/>
      <c r="T264" s="68"/>
      <c r="U264" s="69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21" t="s">
        <v>217</v>
      </c>
      <c r="AU264" s="21" t="s">
        <v>80</v>
      </c>
    </row>
    <row r="265" spans="1:65" s="2" customFormat="1" ht="11.25">
      <c r="A265" s="38"/>
      <c r="B265" s="39"/>
      <c r="C265" s="40"/>
      <c r="D265" s="199" t="s">
        <v>219</v>
      </c>
      <c r="E265" s="40"/>
      <c r="F265" s="200" t="s">
        <v>3650</v>
      </c>
      <c r="G265" s="40"/>
      <c r="H265" s="40"/>
      <c r="I265" s="196"/>
      <c r="J265" s="40"/>
      <c r="K265" s="40"/>
      <c r="L265" s="43"/>
      <c r="M265" s="197"/>
      <c r="N265" s="198"/>
      <c r="O265" s="68"/>
      <c r="P265" s="68"/>
      <c r="Q265" s="68"/>
      <c r="R265" s="68"/>
      <c r="S265" s="68"/>
      <c r="T265" s="68"/>
      <c r="U265" s="69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21" t="s">
        <v>219</v>
      </c>
      <c r="AU265" s="21" t="s">
        <v>80</v>
      </c>
    </row>
    <row r="266" spans="1:65" s="14" customFormat="1" ht="11.25">
      <c r="B266" s="211"/>
      <c r="C266" s="212"/>
      <c r="D266" s="194" t="s">
        <v>221</v>
      </c>
      <c r="E266" s="213" t="s">
        <v>18</v>
      </c>
      <c r="F266" s="214" t="s">
        <v>83</v>
      </c>
      <c r="G266" s="212"/>
      <c r="H266" s="215">
        <v>3</v>
      </c>
      <c r="I266" s="216"/>
      <c r="J266" s="212"/>
      <c r="K266" s="212"/>
      <c r="L266" s="217"/>
      <c r="M266" s="218"/>
      <c r="N266" s="219"/>
      <c r="O266" s="219"/>
      <c r="P266" s="219"/>
      <c r="Q266" s="219"/>
      <c r="R266" s="219"/>
      <c r="S266" s="219"/>
      <c r="T266" s="219"/>
      <c r="U266" s="220"/>
      <c r="AT266" s="221" t="s">
        <v>221</v>
      </c>
      <c r="AU266" s="221" t="s">
        <v>80</v>
      </c>
      <c r="AV266" s="14" t="s">
        <v>80</v>
      </c>
      <c r="AW266" s="14" t="s">
        <v>33</v>
      </c>
      <c r="AX266" s="14" t="s">
        <v>76</v>
      </c>
      <c r="AY266" s="221" t="s">
        <v>208</v>
      </c>
    </row>
    <row r="267" spans="1:65" s="2" customFormat="1" ht="16.5" customHeight="1">
      <c r="A267" s="38"/>
      <c r="B267" s="39"/>
      <c r="C267" s="182" t="s">
        <v>564</v>
      </c>
      <c r="D267" s="182" t="s">
        <v>212</v>
      </c>
      <c r="E267" s="183" t="s">
        <v>3651</v>
      </c>
      <c r="F267" s="184" t="s">
        <v>3652</v>
      </c>
      <c r="G267" s="185" t="s">
        <v>331</v>
      </c>
      <c r="H267" s="186">
        <v>34</v>
      </c>
      <c r="I267" s="187"/>
      <c r="J267" s="186">
        <f>ROUND(I267*H267,2)</f>
        <v>0</v>
      </c>
      <c r="K267" s="184" t="s">
        <v>215</v>
      </c>
      <c r="L267" s="43"/>
      <c r="M267" s="188" t="s">
        <v>18</v>
      </c>
      <c r="N267" s="189" t="s">
        <v>42</v>
      </c>
      <c r="O267" s="68"/>
      <c r="P267" s="190">
        <f>O267*H267</f>
        <v>0</v>
      </c>
      <c r="Q267" s="190">
        <v>5.0000000000000001E-4</v>
      </c>
      <c r="R267" s="190">
        <f>Q267*H267</f>
        <v>1.7000000000000001E-2</v>
      </c>
      <c r="S267" s="190">
        <v>0</v>
      </c>
      <c r="T267" s="190">
        <f>S267*H267</f>
        <v>0</v>
      </c>
      <c r="U267" s="191" t="s">
        <v>18</v>
      </c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2" t="s">
        <v>343</v>
      </c>
      <c r="AT267" s="192" t="s">
        <v>212</v>
      </c>
      <c r="AU267" s="192" t="s">
        <v>80</v>
      </c>
      <c r="AY267" s="21" t="s">
        <v>208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1" t="s">
        <v>76</v>
      </c>
      <c r="BK267" s="193">
        <f>ROUND(I267*H267,2)</f>
        <v>0</v>
      </c>
      <c r="BL267" s="21" t="s">
        <v>343</v>
      </c>
      <c r="BM267" s="192" t="s">
        <v>3653</v>
      </c>
    </row>
    <row r="268" spans="1:65" s="2" customFormat="1" ht="11.25">
      <c r="A268" s="38"/>
      <c r="B268" s="39"/>
      <c r="C268" s="40"/>
      <c r="D268" s="194" t="s">
        <v>217</v>
      </c>
      <c r="E268" s="40"/>
      <c r="F268" s="195" t="s">
        <v>3654</v>
      </c>
      <c r="G268" s="40"/>
      <c r="H268" s="40"/>
      <c r="I268" s="196"/>
      <c r="J268" s="40"/>
      <c r="K268" s="40"/>
      <c r="L268" s="43"/>
      <c r="M268" s="197"/>
      <c r="N268" s="198"/>
      <c r="O268" s="68"/>
      <c r="P268" s="68"/>
      <c r="Q268" s="68"/>
      <c r="R268" s="68"/>
      <c r="S268" s="68"/>
      <c r="T268" s="68"/>
      <c r="U268" s="69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T268" s="21" t="s">
        <v>217</v>
      </c>
      <c r="AU268" s="21" t="s">
        <v>80</v>
      </c>
    </row>
    <row r="269" spans="1:65" s="2" customFormat="1" ht="11.25">
      <c r="A269" s="38"/>
      <c r="B269" s="39"/>
      <c r="C269" s="40"/>
      <c r="D269" s="199" t="s">
        <v>219</v>
      </c>
      <c r="E269" s="40"/>
      <c r="F269" s="200" t="s">
        <v>3655</v>
      </c>
      <c r="G269" s="40"/>
      <c r="H269" s="40"/>
      <c r="I269" s="196"/>
      <c r="J269" s="40"/>
      <c r="K269" s="40"/>
      <c r="L269" s="43"/>
      <c r="M269" s="197"/>
      <c r="N269" s="198"/>
      <c r="O269" s="68"/>
      <c r="P269" s="68"/>
      <c r="Q269" s="68"/>
      <c r="R269" s="68"/>
      <c r="S269" s="68"/>
      <c r="T269" s="68"/>
      <c r="U269" s="69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21" t="s">
        <v>219</v>
      </c>
      <c r="AU269" s="21" t="s">
        <v>80</v>
      </c>
    </row>
    <row r="270" spans="1:65" s="14" customFormat="1" ht="11.25">
      <c r="B270" s="211"/>
      <c r="C270" s="212"/>
      <c r="D270" s="194" t="s">
        <v>221</v>
      </c>
      <c r="E270" s="213" t="s">
        <v>18</v>
      </c>
      <c r="F270" s="214" t="s">
        <v>558</v>
      </c>
      <c r="G270" s="212"/>
      <c r="H270" s="215">
        <v>34</v>
      </c>
      <c r="I270" s="216"/>
      <c r="J270" s="212"/>
      <c r="K270" s="212"/>
      <c r="L270" s="217"/>
      <c r="M270" s="218"/>
      <c r="N270" s="219"/>
      <c r="O270" s="219"/>
      <c r="P270" s="219"/>
      <c r="Q270" s="219"/>
      <c r="R270" s="219"/>
      <c r="S270" s="219"/>
      <c r="T270" s="219"/>
      <c r="U270" s="220"/>
      <c r="AT270" s="221" t="s">
        <v>221</v>
      </c>
      <c r="AU270" s="221" t="s">
        <v>80</v>
      </c>
      <c r="AV270" s="14" t="s">
        <v>80</v>
      </c>
      <c r="AW270" s="14" t="s">
        <v>33</v>
      </c>
      <c r="AX270" s="14" t="s">
        <v>71</v>
      </c>
      <c r="AY270" s="221" t="s">
        <v>208</v>
      </c>
    </row>
    <row r="271" spans="1:65" s="16" customFormat="1" ht="11.25">
      <c r="B271" s="233"/>
      <c r="C271" s="234"/>
      <c r="D271" s="194" t="s">
        <v>221</v>
      </c>
      <c r="E271" s="235" t="s">
        <v>18</v>
      </c>
      <c r="F271" s="236" t="s">
        <v>247</v>
      </c>
      <c r="G271" s="234"/>
      <c r="H271" s="237">
        <v>34</v>
      </c>
      <c r="I271" s="238"/>
      <c r="J271" s="234"/>
      <c r="K271" s="234"/>
      <c r="L271" s="239"/>
      <c r="M271" s="240"/>
      <c r="N271" s="241"/>
      <c r="O271" s="241"/>
      <c r="P271" s="241"/>
      <c r="Q271" s="241"/>
      <c r="R271" s="241"/>
      <c r="S271" s="241"/>
      <c r="T271" s="241"/>
      <c r="U271" s="242"/>
      <c r="AT271" s="243" t="s">
        <v>221</v>
      </c>
      <c r="AU271" s="243" t="s">
        <v>80</v>
      </c>
      <c r="AV271" s="16" t="s">
        <v>89</v>
      </c>
      <c r="AW271" s="16" t="s">
        <v>33</v>
      </c>
      <c r="AX271" s="16" t="s">
        <v>76</v>
      </c>
      <c r="AY271" s="243" t="s">
        <v>208</v>
      </c>
    </row>
    <row r="272" spans="1:65" s="2" customFormat="1" ht="16.5" customHeight="1">
      <c r="A272" s="38"/>
      <c r="B272" s="39"/>
      <c r="C272" s="182" t="s">
        <v>570</v>
      </c>
      <c r="D272" s="182" t="s">
        <v>212</v>
      </c>
      <c r="E272" s="183" t="s">
        <v>3656</v>
      </c>
      <c r="F272" s="184" t="s">
        <v>3657</v>
      </c>
      <c r="G272" s="185" t="s">
        <v>331</v>
      </c>
      <c r="H272" s="186">
        <v>22</v>
      </c>
      <c r="I272" s="187"/>
      <c r="J272" s="186">
        <f>ROUND(I272*H272,2)</f>
        <v>0</v>
      </c>
      <c r="K272" s="184" t="s">
        <v>215</v>
      </c>
      <c r="L272" s="43"/>
      <c r="M272" s="188" t="s">
        <v>18</v>
      </c>
      <c r="N272" s="189" t="s">
        <v>42</v>
      </c>
      <c r="O272" s="68"/>
      <c r="P272" s="190">
        <f>O272*H272</f>
        <v>0</v>
      </c>
      <c r="Q272" s="190">
        <v>7.6000000000000004E-4</v>
      </c>
      <c r="R272" s="190">
        <f>Q272*H272</f>
        <v>1.6720000000000002E-2</v>
      </c>
      <c r="S272" s="190">
        <v>0</v>
      </c>
      <c r="T272" s="190">
        <f>S272*H272</f>
        <v>0</v>
      </c>
      <c r="U272" s="191" t="s">
        <v>18</v>
      </c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2" t="s">
        <v>343</v>
      </c>
      <c r="AT272" s="192" t="s">
        <v>212</v>
      </c>
      <c r="AU272" s="192" t="s">
        <v>80</v>
      </c>
      <c r="AY272" s="21" t="s">
        <v>208</v>
      </c>
      <c r="BE272" s="193">
        <f>IF(N272="základní",J272,0)</f>
        <v>0</v>
      </c>
      <c r="BF272" s="193">
        <f>IF(N272="snížená",J272,0)</f>
        <v>0</v>
      </c>
      <c r="BG272" s="193">
        <f>IF(N272="zákl. přenesená",J272,0)</f>
        <v>0</v>
      </c>
      <c r="BH272" s="193">
        <f>IF(N272="sníž. přenesená",J272,0)</f>
        <v>0</v>
      </c>
      <c r="BI272" s="193">
        <f>IF(N272="nulová",J272,0)</f>
        <v>0</v>
      </c>
      <c r="BJ272" s="21" t="s">
        <v>76</v>
      </c>
      <c r="BK272" s="193">
        <f>ROUND(I272*H272,2)</f>
        <v>0</v>
      </c>
      <c r="BL272" s="21" t="s">
        <v>343</v>
      </c>
      <c r="BM272" s="192" t="s">
        <v>3658</v>
      </c>
    </row>
    <row r="273" spans="1:65" s="2" customFormat="1" ht="11.25">
      <c r="A273" s="38"/>
      <c r="B273" s="39"/>
      <c r="C273" s="40"/>
      <c r="D273" s="194" t="s">
        <v>217</v>
      </c>
      <c r="E273" s="40"/>
      <c r="F273" s="195" t="s">
        <v>3659</v>
      </c>
      <c r="G273" s="40"/>
      <c r="H273" s="40"/>
      <c r="I273" s="196"/>
      <c r="J273" s="40"/>
      <c r="K273" s="40"/>
      <c r="L273" s="43"/>
      <c r="M273" s="197"/>
      <c r="N273" s="198"/>
      <c r="O273" s="68"/>
      <c r="P273" s="68"/>
      <c r="Q273" s="68"/>
      <c r="R273" s="68"/>
      <c r="S273" s="68"/>
      <c r="T273" s="68"/>
      <c r="U273" s="69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21" t="s">
        <v>217</v>
      </c>
      <c r="AU273" s="21" t="s">
        <v>80</v>
      </c>
    </row>
    <row r="274" spans="1:65" s="2" customFormat="1" ht="11.25">
      <c r="A274" s="38"/>
      <c r="B274" s="39"/>
      <c r="C274" s="40"/>
      <c r="D274" s="199" t="s">
        <v>219</v>
      </c>
      <c r="E274" s="40"/>
      <c r="F274" s="200" t="s">
        <v>3660</v>
      </c>
      <c r="G274" s="40"/>
      <c r="H274" s="40"/>
      <c r="I274" s="196"/>
      <c r="J274" s="40"/>
      <c r="K274" s="40"/>
      <c r="L274" s="43"/>
      <c r="M274" s="197"/>
      <c r="N274" s="198"/>
      <c r="O274" s="68"/>
      <c r="P274" s="68"/>
      <c r="Q274" s="68"/>
      <c r="R274" s="68"/>
      <c r="S274" s="68"/>
      <c r="T274" s="68"/>
      <c r="U274" s="69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21" t="s">
        <v>219</v>
      </c>
      <c r="AU274" s="21" t="s">
        <v>80</v>
      </c>
    </row>
    <row r="275" spans="1:65" s="14" customFormat="1" ht="11.25">
      <c r="B275" s="211"/>
      <c r="C275" s="212"/>
      <c r="D275" s="194" t="s">
        <v>221</v>
      </c>
      <c r="E275" s="213" t="s">
        <v>18</v>
      </c>
      <c r="F275" s="214" t="s">
        <v>412</v>
      </c>
      <c r="G275" s="212"/>
      <c r="H275" s="215">
        <v>22</v>
      </c>
      <c r="I275" s="216"/>
      <c r="J275" s="212"/>
      <c r="K275" s="212"/>
      <c r="L275" s="217"/>
      <c r="M275" s="218"/>
      <c r="N275" s="219"/>
      <c r="O275" s="219"/>
      <c r="P275" s="219"/>
      <c r="Q275" s="219"/>
      <c r="R275" s="219"/>
      <c r="S275" s="219"/>
      <c r="T275" s="219"/>
      <c r="U275" s="220"/>
      <c r="AT275" s="221" t="s">
        <v>221</v>
      </c>
      <c r="AU275" s="221" t="s">
        <v>80</v>
      </c>
      <c r="AV275" s="14" t="s">
        <v>80</v>
      </c>
      <c r="AW275" s="14" t="s">
        <v>33</v>
      </c>
      <c r="AX275" s="14" t="s">
        <v>76</v>
      </c>
      <c r="AY275" s="221" t="s">
        <v>208</v>
      </c>
    </row>
    <row r="276" spans="1:65" s="2" customFormat="1" ht="16.5" customHeight="1">
      <c r="A276" s="38"/>
      <c r="B276" s="39"/>
      <c r="C276" s="182" t="s">
        <v>577</v>
      </c>
      <c r="D276" s="182" t="s">
        <v>212</v>
      </c>
      <c r="E276" s="183" t="s">
        <v>3661</v>
      </c>
      <c r="F276" s="184" t="s">
        <v>3662</v>
      </c>
      <c r="G276" s="185" t="s">
        <v>402</v>
      </c>
      <c r="H276" s="186">
        <v>5</v>
      </c>
      <c r="I276" s="187"/>
      <c r="J276" s="186">
        <f>ROUND(I276*H276,2)</f>
        <v>0</v>
      </c>
      <c r="K276" s="184" t="s">
        <v>215</v>
      </c>
      <c r="L276" s="43"/>
      <c r="M276" s="188" t="s">
        <v>18</v>
      </c>
      <c r="N276" s="189" t="s">
        <v>42</v>
      </c>
      <c r="O276" s="68"/>
      <c r="P276" s="190">
        <f>O276*H276</f>
        <v>0</v>
      </c>
      <c r="Q276" s="190">
        <v>0</v>
      </c>
      <c r="R276" s="190">
        <f>Q276*H276</f>
        <v>0</v>
      </c>
      <c r="S276" s="190">
        <v>0</v>
      </c>
      <c r="T276" s="190">
        <f>S276*H276</f>
        <v>0</v>
      </c>
      <c r="U276" s="191" t="s">
        <v>18</v>
      </c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92" t="s">
        <v>343</v>
      </c>
      <c r="AT276" s="192" t="s">
        <v>212</v>
      </c>
      <c r="AU276" s="192" t="s">
        <v>80</v>
      </c>
      <c r="AY276" s="21" t="s">
        <v>208</v>
      </c>
      <c r="BE276" s="193">
        <f>IF(N276="základní",J276,0)</f>
        <v>0</v>
      </c>
      <c r="BF276" s="193">
        <f>IF(N276="snížená",J276,0)</f>
        <v>0</v>
      </c>
      <c r="BG276" s="193">
        <f>IF(N276="zákl. přenesená",J276,0)</f>
        <v>0</v>
      </c>
      <c r="BH276" s="193">
        <f>IF(N276="sníž. přenesená",J276,0)</f>
        <v>0</v>
      </c>
      <c r="BI276" s="193">
        <f>IF(N276="nulová",J276,0)</f>
        <v>0</v>
      </c>
      <c r="BJ276" s="21" t="s">
        <v>76</v>
      </c>
      <c r="BK276" s="193">
        <f>ROUND(I276*H276,2)</f>
        <v>0</v>
      </c>
      <c r="BL276" s="21" t="s">
        <v>343</v>
      </c>
      <c r="BM276" s="192" t="s">
        <v>3663</v>
      </c>
    </row>
    <row r="277" spans="1:65" s="2" customFormat="1" ht="19.5">
      <c r="A277" s="38"/>
      <c r="B277" s="39"/>
      <c r="C277" s="40"/>
      <c r="D277" s="194" t="s">
        <v>217</v>
      </c>
      <c r="E277" s="40"/>
      <c r="F277" s="195" t="s">
        <v>3664</v>
      </c>
      <c r="G277" s="40"/>
      <c r="H277" s="40"/>
      <c r="I277" s="196"/>
      <c r="J277" s="40"/>
      <c r="K277" s="40"/>
      <c r="L277" s="43"/>
      <c r="M277" s="197"/>
      <c r="N277" s="198"/>
      <c r="O277" s="68"/>
      <c r="P277" s="68"/>
      <c r="Q277" s="68"/>
      <c r="R277" s="68"/>
      <c r="S277" s="68"/>
      <c r="T277" s="68"/>
      <c r="U277" s="69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21" t="s">
        <v>217</v>
      </c>
      <c r="AU277" s="21" t="s">
        <v>80</v>
      </c>
    </row>
    <row r="278" spans="1:65" s="2" customFormat="1" ht="11.25">
      <c r="A278" s="38"/>
      <c r="B278" s="39"/>
      <c r="C278" s="40"/>
      <c r="D278" s="199" t="s">
        <v>219</v>
      </c>
      <c r="E278" s="40"/>
      <c r="F278" s="200" t="s">
        <v>3665</v>
      </c>
      <c r="G278" s="40"/>
      <c r="H278" s="40"/>
      <c r="I278" s="196"/>
      <c r="J278" s="40"/>
      <c r="K278" s="40"/>
      <c r="L278" s="43"/>
      <c r="M278" s="197"/>
      <c r="N278" s="198"/>
      <c r="O278" s="68"/>
      <c r="P278" s="68"/>
      <c r="Q278" s="68"/>
      <c r="R278" s="68"/>
      <c r="S278" s="68"/>
      <c r="T278" s="68"/>
      <c r="U278" s="69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21" t="s">
        <v>219</v>
      </c>
      <c r="AU278" s="21" t="s">
        <v>80</v>
      </c>
    </row>
    <row r="279" spans="1:65" s="14" customFormat="1" ht="11.25">
      <c r="B279" s="211"/>
      <c r="C279" s="212"/>
      <c r="D279" s="194" t="s">
        <v>221</v>
      </c>
      <c r="E279" s="213" t="s">
        <v>18</v>
      </c>
      <c r="F279" s="214" t="s">
        <v>76</v>
      </c>
      <c r="G279" s="212"/>
      <c r="H279" s="215">
        <v>1</v>
      </c>
      <c r="I279" s="216"/>
      <c r="J279" s="212"/>
      <c r="K279" s="212"/>
      <c r="L279" s="217"/>
      <c r="M279" s="218"/>
      <c r="N279" s="219"/>
      <c r="O279" s="219"/>
      <c r="P279" s="219"/>
      <c r="Q279" s="219"/>
      <c r="R279" s="219"/>
      <c r="S279" s="219"/>
      <c r="T279" s="219"/>
      <c r="U279" s="220"/>
      <c r="AT279" s="221" t="s">
        <v>221</v>
      </c>
      <c r="AU279" s="221" t="s">
        <v>80</v>
      </c>
      <c r="AV279" s="14" t="s">
        <v>80</v>
      </c>
      <c r="AW279" s="14" t="s">
        <v>33</v>
      </c>
      <c r="AX279" s="14" t="s">
        <v>71</v>
      </c>
      <c r="AY279" s="221" t="s">
        <v>208</v>
      </c>
    </row>
    <row r="280" spans="1:65" s="14" customFormat="1" ht="11.25">
      <c r="B280" s="211"/>
      <c r="C280" s="212"/>
      <c r="D280" s="194" t="s">
        <v>221</v>
      </c>
      <c r="E280" s="213" t="s">
        <v>18</v>
      </c>
      <c r="F280" s="214" t="s">
        <v>76</v>
      </c>
      <c r="G280" s="212"/>
      <c r="H280" s="215">
        <v>1</v>
      </c>
      <c r="I280" s="216"/>
      <c r="J280" s="212"/>
      <c r="K280" s="212"/>
      <c r="L280" s="217"/>
      <c r="M280" s="218"/>
      <c r="N280" s="219"/>
      <c r="O280" s="219"/>
      <c r="P280" s="219"/>
      <c r="Q280" s="219"/>
      <c r="R280" s="219"/>
      <c r="S280" s="219"/>
      <c r="T280" s="219"/>
      <c r="U280" s="220"/>
      <c r="AT280" s="221" t="s">
        <v>221</v>
      </c>
      <c r="AU280" s="221" t="s">
        <v>80</v>
      </c>
      <c r="AV280" s="14" t="s">
        <v>80</v>
      </c>
      <c r="AW280" s="14" t="s">
        <v>33</v>
      </c>
      <c r="AX280" s="14" t="s">
        <v>71</v>
      </c>
      <c r="AY280" s="221" t="s">
        <v>208</v>
      </c>
    </row>
    <row r="281" spans="1:65" s="14" customFormat="1" ht="11.25">
      <c r="B281" s="211"/>
      <c r="C281" s="212"/>
      <c r="D281" s="194" t="s">
        <v>221</v>
      </c>
      <c r="E281" s="213" t="s">
        <v>18</v>
      </c>
      <c r="F281" s="214" t="s">
        <v>80</v>
      </c>
      <c r="G281" s="212"/>
      <c r="H281" s="215">
        <v>2</v>
      </c>
      <c r="I281" s="216"/>
      <c r="J281" s="212"/>
      <c r="K281" s="212"/>
      <c r="L281" s="217"/>
      <c r="M281" s="218"/>
      <c r="N281" s="219"/>
      <c r="O281" s="219"/>
      <c r="P281" s="219"/>
      <c r="Q281" s="219"/>
      <c r="R281" s="219"/>
      <c r="S281" s="219"/>
      <c r="T281" s="219"/>
      <c r="U281" s="220"/>
      <c r="AT281" s="221" t="s">
        <v>221</v>
      </c>
      <c r="AU281" s="221" t="s">
        <v>80</v>
      </c>
      <c r="AV281" s="14" t="s">
        <v>80</v>
      </c>
      <c r="AW281" s="14" t="s">
        <v>33</v>
      </c>
      <c r="AX281" s="14" t="s">
        <v>71</v>
      </c>
      <c r="AY281" s="221" t="s">
        <v>208</v>
      </c>
    </row>
    <row r="282" spans="1:65" s="14" customFormat="1" ht="11.25">
      <c r="B282" s="211"/>
      <c r="C282" s="212"/>
      <c r="D282" s="194" t="s">
        <v>221</v>
      </c>
      <c r="E282" s="213" t="s">
        <v>18</v>
      </c>
      <c r="F282" s="214" t="s">
        <v>76</v>
      </c>
      <c r="G282" s="212"/>
      <c r="H282" s="215">
        <v>1</v>
      </c>
      <c r="I282" s="216"/>
      <c r="J282" s="212"/>
      <c r="K282" s="212"/>
      <c r="L282" s="217"/>
      <c r="M282" s="218"/>
      <c r="N282" s="219"/>
      <c r="O282" s="219"/>
      <c r="P282" s="219"/>
      <c r="Q282" s="219"/>
      <c r="R282" s="219"/>
      <c r="S282" s="219"/>
      <c r="T282" s="219"/>
      <c r="U282" s="220"/>
      <c r="AT282" s="221" t="s">
        <v>221</v>
      </c>
      <c r="AU282" s="221" t="s">
        <v>80</v>
      </c>
      <c r="AV282" s="14" t="s">
        <v>80</v>
      </c>
      <c r="AW282" s="14" t="s">
        <v>33</v>
      </c>
      <c r="AX282" s="14" t="s">
        <v>71</v>
      </c>
      <c r="AY282" s="221" t="s">
        <v>208</v>
      </c>
    </row>
    <row r="283" spans="1:65" s="16" customFormat="1" ht="11.25">
      <c r="B283" s="233"/>
      <c r="C283" s="234"/>
      <c r="D283" s="194" t="s">
        <v>221</v>
      </c>
      <c r="E283" s="235" t="s">
        <v>18</v>
      </c>
      <c r="F283" s="236" t="s">
        <v>247</v>
      </c>
      <c r="G283" s="234"/>
      <c r="H283" s="237">
        <v>5</v>
      </c>
      <c r="I283" s="238"/>
      <c r="J283" s="234"/>
      <c r="K283" s="234"/>
      <c r="L283" s="239"/>
      <c r="M283" s="240"/>
      <c r="N283" s="241"/>
      <c r="O283" s="241"/>
      <c r="P283" s="241"/>
      <c r="Q283" s="241"/>
      <c r="R283" s="241"/>
      <c r="S283" s="241"/>
      <c r="T283" s="241"/>
      <c r="U283" s="242"/>
      <c r="AT283" s="243" t="s">
        <v>221</v>
      </c>
      <c r="AU283" s="243" t="s">
        <v>80</v>
      </c>
      <c r="AV283" s="16" t="s">
        <v>89</v>
      </c>
      <c r="AW283" s="16" t="s">
        <v>33</v>
      </c>
      <c r="AX283" s="16" t="s">
        <v>76</v>
      </c>
      <c r="AY283" s="243" t="s">
        <v>208</v>
      </c>
    </row>
    <row r="284" spans="1:65" s="2" customFormat="1" ht="24.2" customHeight="1">
      <c r="A284" s="38"/>
      <c r="B284" s="39"/>
      <c r="C284" s="249" t="s">
        <v>601</v>
      </c>
      <c r="D284" s="249" t="s">
        <v>1397</v>
      </c>
      <c r="E284" s="250" t="s">
        <v>3666</v>
      </c>
      <c r="F284" s="251" t="s">
        <v>3667</v>
      </c>
      <c r="G284" s="252" t="s">
        <v>402</v>
      </c>
      <c r="H284" s="253">
        <v>1</v>
      </c>
      <c r="I284" s="254"/>
      <c r="J284" s="253">
        <f>ROUND(I284*H284,2)</f>
        <v>0</v>
      </c>
      <c r="K284" s="251" t="s">
        <v>215</v>
      </c>
      <c r="L284" s="255"/>
      <c r="M284" s="256" t="s">
        <v>18</v>
      </c>
      <c r="N284" s="257" t="s">
        <v>42</v>
      </c>
      <c r="O284" s="68"/>
      <c r="P284" s="190">
        <f>O284*H284</f>
        <v>0</v>
      </c>
      <c r="Q284" s="190">
        <v>1.4999999999999999E-4</v>
      </c>
      <c r="R284" s="190">
        <f>Q284*H284</f>
        <v>1.4999999999999999E-4</v>
      </c>
      <c r="S284" s="190">
        <v>0</v>
      </c>
      <c r="T284" s="190">
        <f>S284*H284</f>
        <v>0</v>
      </c>
      <c r="U284" s="191" t="s">
        <v>18</v>
      </c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2" t="s">
        <v>545</v>
      </c>
      <c r="AT284" s="192" t="s">
        <v>1397</v>
      </c>
      <c r="AU284" s="192" t="s">
        <v>80</v>
      </c>
      <c r="AY284" s="21" t="s">
        <v>208</v>
      </c>
      <c r="BE284" s="193">
        <f>IF(N284="základní",J284,0)</f>
        <v>0</v>
      </c>
      <c r="BF284" s="193">
        <f>IF(N284="snížená",J284,0)</f>
        <v>0</v>
      </c>
      <c r="BG284" s="193">
        <f>IF(N284="zákl. přenesená",J284,0)</f>
        <v>0</v>
      </c>
      <c r="BH284" s="193">
        <f>IF(N284="sníž. přenesená",J284,0)</f>
        <v>0</v>
      </c>
      <c r="BI284" s="193">
        <f>IF(N284="nulová",J284,0)</f>
        <v>0</v>
      </c>
      <c r="BJ284" s="21" t="s">
        <v>76</v>
      </c>
      <c r="BK284" s="193">
        <f>ROUND(I284*H284,2)</f>
        <v>0</v>
      </c>
      <c r="BL284" s="21" t="s">
        <v>343</v>
      </c>
      <c r="BM284" s="192" t="s">
        <v>3668</v>
      </c>
    </row>
    <row r="285" spans="1:65" s="2" customFormat="1" ht="19.5">
      <c r="A285" s="38"/>
      <c r="B285" s="39"/>
      <c r="C285" s="40"/>
      <c r="D285" s="194" t="s">
        <v>217</v>
      </c>
      <c r="E285" s="40"/>
      <c r="F285" s="195" t="s">
        <v>3667</v>
      </c>
      <c r="G285" s="40"/>
      <c r="H285" s="40"/>
      <c r="I285" s="196"/>
      <c r="J285" s="40"/>
      <c r="K285" s="40"/>
      <c r="L285" s="43"/>
      <c r="M285" s="197"/>
      <c r="N285" s="198"/>
      <c r="O285" s="68"/>
      <c r="P285" s="68"/>
      <c r="Q285" s="68"/>
      <c r="R285" s="68"/>
      <c r="S285" s="68"/>
      <c r="T285" s="68"/>
      <c r="U285" s="69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21" t="s">
        <v>217</v>
      </c>
      <c r="AU285" s="21" t="s">
        <v>80</v>
      </c>
    </row>
    <row r="286" spans="1:65" s="2" customFormat="1" ht="24.2" customHeight="1">
      <c r="A286" s="38"/>
      <c r="B286" s="39"/>
      <c r="C286" s="249" t="s">
        <v>608</v>
      </c>
      <c r="D286" s="249" t="s">
        <v>1397</v>
      </c>
      <c r="E286" s="250" t="s">
        <v>3669</v>
      </c>
      <c r="F286" s="251" t="s">
        <v>3670</v>
      </c>
      <c r="G286" s="252" t="s">
        <v>402</v>
      </c>
      <c r="H286" s="253">
        <v>1</v>
      </c>
      <c r="I286" s="254"/>
      <c r="J286" s="253">
        <f>ROUND(I286*H286,2)</f>
        <v>0</v>
      </c>
      <c r="K286" s="251" t="s">
        <v>215</v>
      </c>
      <c r="L286" s="255"/>
      <c r="M286" s="256" t="s">
        <v>18</v>
      </c>
      <c r="N286" s="257" t="s">
        <v>42</v>
      </c>
      <c r="O286" s="68"/>
      <c r="P286" s="190">
        <f>O286*H286</f>
        <v>0</v>
      </c>
      <c r="Q286" s="190">
        <v>2.0000000000000002E-5</v>
      </c>
      <c r="R286" s="190">
        <f>Q286*H286</f>
        <v>2.0000000000000002E-5</v>
      </c>
      <c r="S286" s="190">
        <v>0</v>
      </c>
      <c r="T286" s="190">
        <f>S286*H286</f>
        <v>0</v>
      </c>
      <c r="U286" s="191" t="s">
        <v>18</v>
      </c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2" t="s">
        <v>545</v>
      </c>
      <c r="AT286" s="192" t="s">
        <v>1397</v>
      </c>
      <c r="AU286" s="192" t="s">
        <v>80</v>
      </c>
      <c r="AY286" s="21" t="s">
        <v>208</v>
      </c>
      <c r="BE286" s="193">
        <f>IF(N286="základní",J286,0)</f>
        <v>0</v>
      </c>
      <c r="BF286" s="193">
        <f>IF(N286="snížená",J286,0)</f>
        <v>0</v>
      </c>
      <c r="BG286" s="193">
        <f>IF(N286="zákl. přenesená",J286,0)</f>
        <v>0</v>
      </c>
      <c r="BH286" s="193">
        <f>IF(N286="sníž. přenesená",J286,0)</f>
        <v>0</v>
      </c>
      <c r="BI286" s="193">
        <f>IF(N286="nulová",J286,0)</f>
        <v>0</v>
      </c>
      <c r="BJ286" s="21" t="s">
        <v>76</v>
      </c>
      <c r="BK286" s="193">
        <f>ROUND(I286*H286,2)</f>
        <v>0</v>
      </c>
      <c r="BL286" s="21" t="s">
        <v>343</v>
      </c>
      <c r="BM286" s="192" t="s">
        <v>3671</v>
      </c>
    </row>
    <row r="287" spans="1:65" s="2" customFormat="1" ht="11.25">
      <c r="A287" s="38"/>
      <c r="B287" s="39"/>
      <c r="C287" s="40"/>
      <c r="D287" s="194" t="s">
        <v>217</v>
      </c>
      <c r="E287" s="40"/>
      <c r="F287" s="195" t="s">
        <v>3670</v>
      </c>
      <c r="G287" s="40"/>
      <c r="H287" s="40"/>
      <c r="I287" s="196"/>
      <c r="J287" s="40"/>
      <c r="K287" s="40"/>
      <c r="L287" s="43"/>
      <c r="M287" s="197"/>
      <c r="N287" s="198"/>
      <c r="O287" s="68"/>
      <c r="P287" s="68"/>
      <c r="Q287" s="68"/>
      <c r="R287" s="68"/>
      <c r="S287" s="68"/>
      <c r="T287" s="68"/>
      <c r="U287" s="69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21" t="s">
        <v>217</v>
      </c>
      <c r="AU287" s="21" t="s">
        <v>80</v>
      </c>
    </row>
    <row r="288" spans="1:65" s="2" customFormat="1" ht="21.75" customHeight="1">
      <c r="A288" s="38"/>
      <c r="B288" s="39"/>
      <c r="C288" s="249" t="s">
        <v>615</v>
      </c>
      <c r="D288" s="249" t="s">
        <v>1397</v>
      </c>
      <c r="E288" s="250" t="s">
        <v>3672</v>
      </c>
      <c r="F288" s="251" t="s">
        <v>3673</v>
      </c>
      <c r="G288" s="252" t="s">
        <v>402</v>
      </c>
      <c r="H288" s="253">
        <v>2</v>
      </c>
      <c r="I288" s="254"/>
      <c r="J288" s="253">
        <f>ROUND(I288*H288,2)</f>
        <v>0</v>
      </c>
      <c r="K288" s="251" t="s">
        <v>215</v>
      </c>
      <c r="L288" s="255"/>
      <c r="M288" s="256" t="s">
        <v>18</v>
      </c>
      <c r="N288" s="257" t="s">
        <v>42</v>
      </c>
      <c r="O288" s="68"/>
      <c r="P288" s="190">
        <f>O288*H288</f>
        <v>0</v>
      </c>
      <c r="Q288" s="190">
        <v>4.0000000000000003E-5</v>
      </c>
      <c r="R288" s="190">
        <f>Q288*H288</f>
        <v>8.0000000000000007E-5</v>
      </c>
      <c r="S288" s="190">
        <v>0</v>
      </c>
      <c r="T288" s="190">
        <f>S288*H288</f>
        <v>0</v>
      </c>
      <c r="U288" s="191" t="s">
        <v>18</v>
      </c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2" t="s">
        <v>545</v>
      </c>
      <c r="AT288" s="192" t="s">
        <v>1397</v>
      </c>
      <c r="AU288" s="192" t="s">
        <v>80</v>
      </c>
      <c r="AY288" s="21" t="s">
        <v>208</v>
      </c>
      <c r="BE288" s="193">
        <f>IF(N288="základní",J288,0)</f>
        <v>0</v>
      </c>
      <c r="BF288" s="193">
        <f>IF(N288="snížená",J288,0)</f>
        <v>0</v>
      </c>
      <c r="BG288" s="193">
        <f>IF(N288="zákl. přenesená",J288,0)</f>
        <v>0</v>
      </c>
      <c r="BH288" s="193">
        <f>IF(N288="sníž. přenesená",J288,0)</f>
        <v>0</v>
      </c>
      <c r="BI288" s="193">
        <f>IF(N288="nulová",J288,0)</f>
        <v>0</v>
      </c>
      <c r="BJ288" s="21" t="s">
        <v>76</v>
      </c>
      <c r="BK288" s="193">
        <f>ROUND(I288*H288,2)</f>
        <v>0</v>
      </c>
      <c r="BL288" s="21" t="s">
        <v>343</v>
      </c>
      <c r="BM288" s="192" t="s">
        <v>3674</v>
      </c>
    </row>
    <row r="289" spans="1:65" s="2" customFormat="1" ht="11.25">
      <c r="A289" s="38"/>
      <c r="B289" s="39"/>
      <c r="C289" s="40"/>
      <c r="D289" s="194" t="s">
        <v>217</v>
      </c>
      <c r="E289" s="40"/>
      <c r="F289" s="195" t="s">
        <v>3673</v>
      </c>
      <c r="G289" s="40"/>
      <c r="H289" s="40"/>
      <c r="I289" s="196"/>
      <c r="J289" s="40"/>
      <c r="K289" s="40"/>
      <c r="L289" s="43"/>
      <c r="M289" s="197"/>
      <c r="N289" s="198"/>
      <c r="O289" s="68"/>
      <c r="P289" s="68"/>
      <c r="Q289" s="68"/>
      <c r="R289" s="68"/>
      <c r="S289" s="68"/>
      <c r="T289" s="68"/>
      <c r="U289" s="69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21" t="s">
        <v>217</v>
      </c>
      <c r="AU289" s="21" t="s">
        <v>80</v>
      </c>
    </row>
    <row r="290" spans="1:65" s="2" customFormat="1" ht="24.2" customHeight="1">
      <c r="A290" s="38"/>
      <c r="B290" s="39"/>
      <c r="C290" s="249" t="s">
        <v>621</v>
      </c>
      <c r="D290" s="249" t="s">
        <v>1397</v>
      </c>
      <c r="E290" s="250" t="s">
        <v>3675</v>
      </c>
      <c r="F290" s="251" t="s">
        <v>3676</v>
      </c>
      <c r="G290" s="252" t="s">
        <v>402</v>
      </c>
      <c r="H290" s="253">
        <v>1</v>
      </c>
      <c r="I290" s="254"/>
      <c r="J290" s="253">
        <f>ROUND(I290*H290,2)</f>
        <v>0</v>
      </c>
      <c r="K290" s="251" t="s">
        <v>215</v>
      </c>
      <c r="L290" s="255"/>
      <c r="M290" s="256" t="s">
        <v>18</v>
      </c>
      <c r="N290" s="257" t="s">
        <v>42</v>
      </c>
      <c r="O290" s="68"/>
      <c r="P290" s="190">
        <f>O290*H290</f>
        <v>0</v>
      </c>
      <c r="Q290" s="190">
        <v>2.3000000000000001E-4</v>
      </c>
      <c r="R290" s="190">
        <f>Q290*H290</f>
        <v>2.3000000000000001E-4</v>
      </c>
      <c r="S290" s="190">
        <v>0</v>
      </c>
      <c r="T290" s="190">
        <f>S290*H290</f>
        <v>0</v>
      </c>
      <c r="U290" s="191" t="s">
        <v>18</v>
      </c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2" t="s">
        <v>545</v>
      </c>
      <c r="AT290" s="192" t="s">
        <v>1397</v>
      </c>
      <c r="AU290" s="192" t="s">
        <v>80</v>
      </c>
      <c r="AY290" s="21" t="s">
        <v>208</v>
      </c>
      <c r="BE290" s="193">
        <f>IF(N290="základní",J290,0)</f>
        <v>0</v>
      </c>
      <c r="BF290" s="193">
        <f>IF(N290="snížená",J290,0)</f>
        <v>0</v>
      </c>
      <c r="BG290" s="193">
        <f>IF(N290="zákl. přenesená",J290,0)</f>
        <v>0</v>
      </c>
      <c r="BH290" s="193">
        <f>IF(N290="sníž. přenesená",J290,0)</f>
        <v>0</v>
      </c>
      <c r="BI290" s="193">
        <f>IF(N290="nulová",J290,0)</f>
        <v>0</v>
      </c>
      <c r="BJ290" s="21" t="s">
        <v>76</v>
      </c>
      <c r="BK290" s="193">
        <f>ROUND(I290*H290,2)</f>
        <v>0</v>
      </c>
      <c r="BL290" s="21" t="s">
        <v>343</v>
      </c>
      <c r="BM290" s="192" t="s">
        <v>3677</v>
      </c>
    </row>
    <row r="291" spans="1:65" s="2" customFormat="1" ht="19.5">
      <c r="A291" s="38"/>
      <c r="B291" s="39"/>
      <c r="C291" s="40"/>
      <c r="D291" s="194" t="s">
        <v>217</v>
      </c>
      <c r="E291" s="40"/>
      <c r="F291" s="195" t="s">
        <v>3676</v>
      </c>
      <c r="G291" s="40"/>
      <c r="H291" s="40"/>
      <c r="I291" s="196"/>
      <c r="J291" s="40"/>
      <c r="K291" s="40"/>
      <c r="L291" s="43"/>
      <c r="M291" s="197"/>
      <c r="N291" s="198"/>
      <c r="O291" s="68"/>
      <c r="P291" s="68"/>
      <c r="Q291" s="68"/>
      <c r="R291" s="68"/>
      <c r="S291" s="68"/>
      <c r="T291" s="68"/>
      <c r="U291" s="69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21" t="s">
        <v>217</v>
      </c>
      <c r="AU291" s="21" t="s">
        <v>80</v>
      </c>
    </row>
    <row r="292" spans="1:65" s="2" customFormat="1" ht="16.5" customHeight="1">
      <c r="A292" s="38"/>
      <c r="B292" s="39"/>
      <c r="C292" s="182" t="s">
        <v>626</v>
      </c>
      <c r="D292" s="182" t="s">
        <v>212</v>
      </c>
      <c r="E292" s="183" t="s">
        <v>3678</v>
      </c>
      <c r="F292" s="184" t="s">
        <v>3679</v>
      </c>
      <c r="G292" s="185" t="s">
        <v>402</v>
      </c>
      <c r="H292" s="186">
        <v>38</v>
      </c>
      <c r="I292" s="187"/>
      <c r="J292" s="186">
        <f>ROUND(I292*H292,2)</f>
        <v>0</v>
      </c>
      <c r="K292" s="184" t="s">
        <v>215</v>
      </c>
      <c r="L292" s="43"/>
      <c r="M292" s="188" t="s">
        <v>18</v>
      </c>
      <c r="N292" s="189" t="s">
        <v>42</v>
      </c>
      <c r="O292" s="68"/>
      <c r="P292" s="190">
        <f>O292*H292</f>
        <v>0</v>
      </c>
      <c r="Q292" s="190">
        <v>0</v>
      </c>
      <c r="R292" s="190">
        <f>Q292*H292</f>
        <v>0</v>
      </c>
      <c r="S292" s="190">
        <v>0</v>
      </c>
      <c r="T292" s="190">
        <f>S292*H292</f>
        <v>0</v>
      </c>
      <c r="U292" s="191" t="s">
        <v>18</v>
      </c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2" t="s">
        <v>343</v>
      </c>
      <c r="AT292" s="192" t="s">
        <v>212</v>
      </c>
      <c r="AU292" s="192" t="s">
        <v>80</v>
      </c>
      <c r="AY292" s="21" t="s">
        <v>208</v>
      </c>
      <c r="BE292" s="193">
        <f>IF(N292="základní",J292,0)</f>
        <v>0</v>
      </c>
      <c r="BF292" s="193">
        <f>IF(N292="snížená",J292,0)</f>
        <v>0</v>
      </c>
      <c r="BG292" s="193">
        <f>IF(N292="zákl. přenesená",J292,0)</f>
        <v>0</v>
      </c>
      <c r="BH292" s="193">
        <f>IF(N292="sníž. přenesená",J292,0)</f>
        <v>0</v>
      </c>
      <c r="BI292" s="193">
        <f>IF(N292="nulová",J292,0)</f>
        <v>0</v>
      </c>
      <c r="BJ292" s="21" t="s">
        <v>76</v>
      </c>
      <c r="BK292" s="193">
        <f>ROUND(I292*H292,2)</f>
        <v>0</v>
      </c>
      <c r="BL292" s="21" t="s">
        <v>343</v>
      </c>
      <c r="BM292" s="192" t="s">
        <v>3680</v>
      </c>
    </row>
    <row r="293" spans="1:65" s="2" customFormat="1" ht="19.5">
      <c r="A293" s="38"/>
      <c r="B293" s="39"/>
      <c r="C293" s="40"/>
      <c r="D293" s="194" t="s">
        <v>217</v>
      </c>
      <c r="E293" s="40"/>
      <c r="F293" s="195" t="s">
        <v>3681</v>
      </c>
      <c r="G293" s="40"/>
      <c r="H293" s="40"/>
      <c r="I293" s="196"/>
      <c r="J293" s="40"/>
      <c r="K293" s="40"/>
      <c r="L293" s="43"/>
      <c r="M293" s="197"/>
      <c r="N293" s="198"/>
      <c r="O293" s="68"/>
      <c r="P293" s="68"/>
      <c r="Q293" s="68"/>
      <c r="R293" s="68"/>
      <c r="S293" s="68"/>
      <c r="T293" s="68"/>
      <c r="U293" s="69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21" t="s">
        <v>217</v>
      </c>
      <c r="AU293" s="21" t="s">
        <v>80</v>
      </c>
    </row>
    <row r="294" spans="1:65" s="2" customFormat="1" ht="11.25">
      <c r="A294" s="38"/>
      <c r="B294" s="39"/>
      <c r="C294" s="40"/>
      <c r="D294" s="199" t="s">
        <v>219</v>
      </c>
      <c r="E294" s="40"/>
      <c r="F294" s="200" t="s">
        <v>3682</v>
      </c>
      <c r="G294" s="40"/>
      <c r="H294" s="40"/>
      <c r="I294" s="196"/>
      <c r="J294" s="40"/>
      <c r="K294" s="40"/>
      <c r="L294" s="43"/>
      <c r="M294" s="197"/>
      <c r="N294" s="198"/>
      <c r="O294" s="68"/>
      <c r="P294" s="68"/>
      <c r="Q294" s="68"/>
      <c r="R294" s="68"/>
      <c r="S294" s="68"/>
      <c r="T294" s="68"/>
      <c r="U294" s="69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21" t="s">
        <v>219</v>
      </c>
      <c r="AU294" s="21" t="s">
        <v>80</v>
      </c>
    </row>
    <row r="295" spans="1:65" s="14" customFormat="1" ht="11.25">
      <c r="B295" s="211"/>
      <c r="C295" s="212"/>
      <c r="D295" s="194" t="s">
        <v>221</v>
      </c>
      <c r="E295" s="213" t="s">
        <v>18</v>
      </c>
      <c r="F295" s="214" t="s">
        <v>80</v>
      </c>
      <c r="G295" s="212"/>
      <c r="H295" s="215">
        <v>2</v>
      </c>
      <c r="I295" s="216"/>
      <c r="J295" s="212"/>
      <c r="K295" s="212"/>
      <c r="L295" s="217"/>
      <c r="M295" s="218"/>
      <c r="N295" s="219"/>
      <c r="O295" s="219"/>
      <c r="P295" s="219"/>
      <c r="Q295" s="219"/>
      <c r="R295" s="219"/>
      <c r="S295" s="219"/>
      <c r="T295" s="219"/>
      <c r="U295" s="220"/>
      <c r="AT295" s="221" t="s">
        <v>221</v>
      </c>
      <c r="AU295" s="221" t="s">
        <v>80</v>
      </c>
      <c r="AV295" s="14" t="s">
        <v>80</v>
      </c>
      <c r="AW295" s="14" t="s">
        <v>33</v>
      </c>
      <c r="AX295" s="14" t="s">
        <v>71</v>
      </c>
      <c r="AY295" s="221" t="s">
        <v>208</v>
      </c>
    </row>
    <row r="296" spans="1:65" s="14" customFormat="1" ht="11.25">
      <c r="B296" s="211"/>
      <c r="C296" s="212"/>
      <c r="D296" s="194" t="s">
        <v>221</v>
      </c>
      <c r="E296" s="213" t="s">
        <v>18</v>
      </c>
      <c r="F296" s="214" t="s">
        <v>570</v>
      </c>
      <c r="G296" s="212"/>
      <c r="H296" s="215">
        <v>36</v>
      </c>
      <c r="I296" s="216"/>
      <c r="J296" s="212"/>
      <c r="K296" s="212"/>
      <c r="L296" s="217"/>
      <c r="M296" s="218"/>
      <c r="N296" s="219"/>
      <c r="O296" s="219"/>
      <c r="P296" s="219"/>
      <c r="Q296" s="219"/>
      <c r="R296" s="219"/>
      <c r="S296" s="219"/>
      <c r="T296" s="219"/>
      <c r="U296" s="220"/>
      <c r="AT296" s="221" t="s">
        <v>221</v>
      </c>
      <c r="AU296" s="221" t="s">
        <v>80</v>
      </c>
      <c r="AV296" s="14" t="s">
        <v>80</v>
      </c>
      <c r="AW296" s="14" t="s">
        <v>33</v>
      </c>
      <c r="AX296" s="14" t="s">
        <v>71</v>
      </c>
      <c r="AY296" s="221" t="s">
        <v>208</v>
      </c>
    </row>
    <row r="297" spans="1:65" s="16" customFormat="1" ht="11.25">
      <c r="B297" s="233"/>
      <c r="C297" s="234"/>
      <c r="D297" s="194" t="s">
        <v>221</v>
      </c>
      <c r="E297" s="235" t="s">
        <v>18</v>
      </c>
      <c r="F297" s="236" t="s">
        <v>247</v>
      </c>
      <c r="G297" s="234"/>
      <c r="H297" s="237">
        <v>38</v>
      </c>
      <c r="I297" s="238"/>
      <c r="J297" s="234"/>
      <c r="K297" s="234"/>
      <c r="L297" s="239"/>
      <c r="M297" s="240"/>
      <c r="N297" s="241"/>
      <c r="O297" s="241"/>
      <c r="P297" s="241"/>
      <c r="Q297" s="241"/>
      <c r="R297" s="241"/>
      <c r="S297" s="241"/>
      <c r="T297" s="241"/>
      <c r="U297" s="242"/>
      <c r="AT297" s="243" t="s">
        <v>221</v>
      </c>
      <c r="AU297" s="243" t="s">
        <v>80</v>
      </c>
      <c r="AV297" s="16" t="s">
        <v>89</v>
      </c>
      <c r="AW297" s="16" t="s">
        <v>33</v>
      </c>
      <c r="AX297" s="16" t="s">
        <v>76</v>
      </c>
      <c r="AY297" s="243" t="s">
        <v>208</v>
      </c>
    </row>
    <row r="298" spans="1:65" s="2" customFormat="1" ht="16.5" customHeight="1">
      <c r="A298" s="38"/>
      <c r="B298" s="39"/>
      <c r="C298" s="249" t="s">
        <v>633</v>
      </c>
      <c r="D298" s="249" t="s">
        <v>1397</v>
      </c>
      <c r="E298" s="250" t="s">
        <v>3683</v>
      </c>
      <c r="F298" s="251" t="s">
        <v>3684</v>
      </c>
      <c r="G298" s="252" t="s">
        <v>402</v>
      </c>
      <c r="H298" s="253">
        <v>2</v>
      </c>
      <c r="I298" s="254"/>
      <c r="J298" s="253">
        <f>ROUND(I298*H298,2)</f>
        <v>0</v>
      </c>
      <c r="K298" s="251" t="s">
        <v>215</v>
      </c>
      <c r="L298" s="255"/>
      <c r="M298" s="256" t="s">
        <v>18</v>
      </c>
      <c r="N298" s="257" t="s">
        <v>42</v>
      </c>
      <c r="O298" s="68"/>
      <c r="P298" s="190">
        <f>O298*H298</f>
        <v>0</v>
      </c>
      <c r="Q298" s="190">
        <v>8.0000000000000007E-5</v>
      </c>
      <c r="R298" s="190">
        <f>Q298*H298</f>
        <v>1.6000000000000001E-4</v>
      </c>
      <c r="S298" s="190">
        <v>0</v>
      </c>
      <c r="T298" s="190">
        <f>S298*H298</f>
        <v>0</v>
      </c>
      <c r="U298" s="191" t="s">
        <v>18</v>
      </c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92" t="s">
        <v>545</v>
      </c>
      <c r="AT298" s="192" t="s">
        <v>1397</v>
      </c>
      <c r="AU298" s="192" t="s">
        <v>80</v>
      </c>
      <c r="AY298" s="21" t="s">
        <v>208</v>
      </c>
      <c r="BE298" s="193">
        <f>IF(N298="základní",J298,0)</f>
        <v>0</v>
      </c>
      <c r="BF298" s="193">
        <f>IF(N298="snížená",J298,0)</f>
        <v>0</v>
      </c>
      <c r="BG298" s="193">
        <f>IF(N298="zákl. přenesená",J298,0)</f>
        <v>0</v>
      </c>
      <c r="BH298" s="193">
        <f>IF(N298="sníž. přenesená",J298,0)</f>
        <v>0</v>
      </c>
      <c r="BI298" s="193">
        <f>IF(N298="nulová",J298,0)</f>
        <v>0</v>
      </c>
      <c r="BJ298" s="21" t="s">
        <v>76</v>
      </c>
      <c r="BK298" s="193">
        <f>ROUND(I298*H298,2)</f>
        <v>0</v>
      </c>
      <c r="BL298" s="21" t="s">
        <v>343</v>
      </c>
      <c r="BM298" s="192" t="s">
        <v>3685</v>
      </c>
    </row>
    <row r="299" spans="1:65" s="2" customFormat="1" ht="11.25">
      <c r="A299" s="38"/>
      <c r="B299" s="39"/>
      <c r="C299" s="40"/>
      <c r="D299" s="194" t="s">
        <v>217</v>
      </c>
      <c r="E299" s="40"/>
      <c r="F299" s="195" t="s">
        <v>3684</v>
      </c>
      <c r="G299" s="40"/>
      <c r="H299" s="40"/>
      <c r="I299" s="196"/>
      <c r="J299" s="40"/>
      <c r="K299" s="40"/>
      <c r="L299" s="43"/>
      <c r="M299" s="197"/>
      <c r="N299" s="198"/>
      <c r="O299" s="68"/>
      <c r="P299" s="68"/>
      <c r="Q299" s="68"/>
      <c r="R299" s="68"/>
      <c r="S299" s="68"/>
      <c r="T299" s="68"/>
      <c r="U299" s="69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21" t="s">
        <v>217</v>
      </c>
      <c r="AU299" s="21" t="s">
        <v>80</v>
      </c>
    </row>
    <row r="300" spans="1:65" s="2" customFormat="1" ht="21.75" customHeight="1">
      <c r="A300" s="38"/>
      <c r="B300" s="39"/>
      <c r="C300" s="249" t="s">
        <v>641</v>
      </c>
      <c r="D300" s="249" t="s">
        <v>1397</v>
      </c>
      <c r="E300" s="250" t="s">
        <v>3686</v>
      </c>
      <c r="F300" s="251" t="s">
        <v>3687</v>
      </c>
      <c r="G300" s="252" t="s">
        <v>402</v>
      </c>
      <c r="H300" s="253">
        <v>36</v>
      </c>
      <c r="I300" s="254"/>
      <c r="J300" s="253">
        <f>ROUND(I300*H300,2)</f>
        <v>0</v>
      </c>
      <c r="K300" s="251" t="s">
        <v>215</v>
      </c>
      <c r="L300" s="255"/>
      <c r="M300" s="256" t="s">
        <v>18</v>
      </c>
      <c r="N300" s="257" t="s">
        <v>42</v>
      </c>
      <c r="O300" s="68"/>
      <c r="P300" s="190">
        <f>O300*H300</f>
        <v>0</v>
      </c>
      <c r="Q300" s="190">
        <v>5.0000000000000002E-5</v>
      </c>
      <c r="R300" s="190">
        <f>Q300*H300</f>
        <v>1.8000000000000002E-3</v>
      </c>
      <c r="S300" s="190">
        <v>0</v>
      </c>
      <c r="T300" s="190">
        <f>S300*H300</f>
        <v>0</v>
      </c>
      <c r="U300" s="191" t="s">
        <v>18</v>
      </c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2" t="s">
        <v>545</v>
      </c>
      <c r="AT300" s="192" t="s">
        <v>1397</v>
      </c>
      <c r="AU300" s="192" t="s">
        <v>80</v>
      </c>
      <c r="AY300" s="21" t="s">
        <v>208</v>
      </c>
      <c r="BE300" s="193">
        <f>IF(N300="základní",J300,0)</f>
        <v>0</v>
      </c>
      <c r="BF300" s="193">
        <f>IF(N300="snížená",J300,0)</f>
        <v>0</v>
      </c>
      <c r="BG300" s="193">
        <f>IF(N300="zákl. přenesená",J300,0)</f>
        <v>0</v>
      </c>
      <c r="BH300" s="193">
        <f>IF(N300="sníž. přenesená",J300,0)</f>
        <v>0</v>
      </c>
      <c r="BI300" s="193">
        <f>IF(N300="nulová",J300,0)</f>
        <v>0</v>
      </c>
      <c r="BJ300" s="21" t="s">
        <v>76</v>
      </c>
      <c r="BK300" s="193">
        <f>ROUND(I300*H300,2)</f>
        <v>0</v>
      </c>
      <c r="BL300" s="21" t="s">
        <v>343</v>
      </c>
      <c r="BM300" s="192" t="s">
        <v>3688</v>
      </c>
    </row>
    <row r="301" spans="1:65" s="2" customFormat="1" ht="11.25">
      <c r="A301" s="38"/>
      <c r="B301" s="39"/>
      <c r="C301" s="40"/>
      <c r="D301" s="194" t="s">
        <v>217</v>
      </c>
      <c r="E301" s="40"/>
      <c r="F301" s="195" t="s">
        <v>3687</v>
      </c>
      <c r="G301" s="40"/>
      <c r="H301" s="40"/>
      <c r="I301" s="196"/>
      <c r="J301" s="40"/>
      <c r="K301" s="40"/>
      <c r="L301" s="43"/>
      <c r="M301" s="197"/>
      <c r="N301" s="198"/>
      <c r="O301" s="68"/>
      <c r="P301" s="68"/>
      <c r="Q301" s="68"/>
      <c r="R301" s="68"/>
      <c r="S301" s="68"/>
      <c r="T301" s="68"/>
      <c r="U301" s="69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21" t="s">
        <v>217</v>
      </c>
      <c r="AU301" s="21" t="s">
        <v>80</v>
      </c>
    </row>
    <row r="302" spans="1:65" s="2" customFormat="1" ht="16.5" customHeight="1">
      <c r="A302" s="38"/>
      <c r="B302" s="39"/>
      <c r="C302" s="182" t="s">
        <v>650</v>
      </c>
      <c r="D302" s="182" t="s">
        <v>212</v>
      </c>
      <c r="E302" s="183" t="s">
        <v>3689</v>
      </c>
      <c r="F302" s="184" t="s">
        <v>3690</v>
      </c>
      <c r="G302" s="185" t="s">
        <v>402</v>
      </c>
      <c r="H302" s="186">
        <v>0</v>
      </c>
      <c r="I302" s="187"/>
      <c r="J302" s="186">
        <f>ROUND(I302*H302,2)</f>
        <v>0</v>
      </c>
      <c r="K302" s="184" t="s">
        <v>215</v>
      </c>
      <c r="L302" s="43"/>
      <c r="M302" s="188" t="s">
        <v>18</v>
      </c>
      <c r="N302" s="189" t="s">
        <v>42</v>
      </c>
      <c r="O302" s="68"/>
      <c r="P302" s="190">
        <f>O302*H302</f>
        <v>0</v>
      </c>
      <c r="Q302" s="190">
        <v>0</v>
      </c>
      <c r="R302" s="190">
        <f>Q302*H302</f>
        <v>0</v>
      </c>
      <c r="S302" s="190">
        <v>0</v>
      </c>
      <c r="T302" s="190">
        <f>S302*H302</f>
        <v>0</v>
      </c>
      <c r="U302" s="191" t="s">
        <v>18</v>
      </c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2" t="s">
        <v>343</v>
      </c>
      <c r="AT302" s="192" t="s">
        <v>212</v>
      </c>
      <c r="AU302" s="192" t="s">
        <v>80</v>
      </c>
      <c r="AY302" s="21" t="s">
        <v>208</v>
      </c>
      <c r="BE302" s="193">
        <f>IF(N302="základní",J302,0)</f>
        <v>0</v>
      </c>
      <c r="BF302" s="193">
        <f>IF(N302="snížená",J302,0)</f>
        <v>0</v>
      </c>
      <c r="BG302" s="193">
        <f>IF(N302="zákl. přenesená",J302,0)</f>
        <v>0</v>
      </c>
      <c r="BH302" s="193">
        <f>IF(N302="sníž. přenesená",J302,0)</f>
        <v>0</v>
      </c>
      <c r="BI302" s="193">
        <f>IF(N302="nulová",J302,0)</f>
        <v>0</v>
      </c>
      <c r="BJ302" s="21" t="s">
        <v>76</v>
      </c>
      <c r="BK302" s="193">
        <f>ROUND(I302*H302,2)</f>
        <v>0</v>
      </c>
      <c r="BL302" s="21" t="s">
        <v>343</v>
      </c>
      <c r="BM302" s="192" t="s">
        <v>3691</v>
      </c>
    </row>
    <row r="303" spans="1:65" s="2" customFormat="1" ht="19.5">
      <c r="A303" s="38"/>
      <c r="B303" s="39"/>
      <c r="C303" s="40"/>
      <c r="D303" s="194" t="s">
        <v>217</v>
      </c>
      <c r="E303" s="40"/>
      <c r="F303" s="195" t="s">
        <v>3692</v>
      </c>
      <c r="G303" s="40"/>
      <c r="H303" s="40"/>
      <c r="I303" s="196"/>
      <c r="J303" s="40"/>
      <c r="K303" s="40"/>
      <c r="L303" s="43"/>
      <c r="M303" s="197"/>
      <c r="N303" s="198"/>
      <c r="O303" s="68"/>
      <c r="P303" s="68"/>
      <c r="Q303" s="68"/>
      <c r="R303" s="68"/>
      <c r="S303" s="68"/>
      <c r="T303" s="68"/>
      <c r="U303" s="69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21" t="s">
        <v>217</v>
      </c>
      <c r="AU303" s="21" t="s">
        <v>80</v>
      </c>
    </row>
    <row r="304" spans="1:65" s="2" customFormat="1" ht="11.25">
      <c r="A304" s="38"/>
      <c r="B304" s="39"/>
      <c r="C304" s="40"/>
      <c r="D304" s="199" t="s">
        <v>219</v>
      </c>
      <c r="E304" s="40"/>
      <c r="F304" s="200" t="s">
        <v>3693</v>
      </c>
      <c r="G304" s="40"/>
      <c r="H304" s="40"/>
      <c r="I304" s="196"/>
      <c r="J304" s="40"/>
      <c r="K304" s="40"/>
      <c r="L304" s="43"/>
      <c r="M304" s="197"/>
      <c r="N304" s="198"/>
      <c r="O304" s="68"/>
      <c r="P304" s="68"/>
      <c r="Q304" s="68"/>
      <c r="R304" s="68"/>
      <c r="S304" s="68"/>
      <c r="T304" s="68"/>
      <c r="U304" s="69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21" t="s">
        <v>219</v>
      </c>
      <c r="AU304" s="21" t="s">
        <v>80</v>
      </c>
    </row>
    <row r="305" spans="1:65" s="2" customFormat="1" ht="24.2" customHeight="1">
      <c r="A305" s="38"/>
      <c r="B305" s="39"/>
      <c r="C305" s="249" t="s">
        <v>660</v>
      </c>
      <c r="D305" s="249" t="s">
        <v>1397</v>
      </c>
      <c r="E305" s="250" t="s">
        <v>3694</v>
      </c>
      <c r="F305" s="251" t="s">
        <v>3695</v>
      </c>
      <c r="G305" s="252" t="s">
        <v>402</v>
      </c>
      <c r="H305" s="253">
        <v>2</v>
      </c>
      <c r="I305" s="254"/>
      <c r="J305" s="253">
        <f>ROUND(I305*H305,2)</f>
        <v>0</v>
      </c>
      <c r="K305" s="251" t="s">
        <v>215</v>
      </c>
      <c r="L305" s="255"/>
      <c r="M305" s="256" t="s">
        <v>18</v>
      </c>
      <c r="N305" s="257" t="s">
        <v>42</v>
      </c>
      <c r="O305" s="68"/>
      <c r="P305" s="190">
        <f>O305*H305</f>
        <v>0</v>
      </c>
      <c r="Q305" s="190">
        <v>2.9999999999999997E-4</v>
      </c>
      <c r="R305" s="190">
        <f>Q305*H305</f>
        <v>5.9999999999999995E-4</v>
      </c>
      <c r="S305" s="190">
        <v>0</v>
      </c>
      <c r="T305" s="190">
        <f>S305*H305</f>
        <v>0</v>
      </c>
      <c r="U305" s="191" t="s">
        <v>18</v>
      </c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2" t="s">
        <v>545</v>
      </c>
      <c r="AT305" s="192" t="s">
        <v>1397</v>
      </c>
      <c r="AU305" s="192" t="s">
        <v>80</v>
      </c>
      <c r="AY305" s="21" t="s">
        <v>208</v>
      </c>
      <c r="BE305" s="193">
        <f>IF(N305="základní",J305,0)</f>
        <v>0</v>
      </c>
      <c r="BF305" s="193">
        <f>IF(N305="snížená",J305,0)</f>
        <v>0</v>
      </c>
      <c r="BG305" s="193">
        <f>IF(N305="zákl. přenesená",J305,0)</f>
        <v>0</v>
      </c>
      <c r="BH305" s="193">
        <f>IF(N305="sníž. přenesená",J305,0)</f>
        <v>0</v>
      </c>
      <c r="BI305" s="193">
        <f>IF(N305="nulová",J305,0)</f>
        <v>0</v>
      </c>
      <c r="BJ305" s="21" t="s">
        <v>76</v>
      </c>
      <c r="BK305" s="193">
        <f>ROUND(I305*H305,2)</f>
        <v>0</v>
      </c>
      <c r="BL305" s="21" t="s">
        <v>343</v>
      </c>
      <c r="BM305" s="192" t="s">
        <v>3696</v>
      </c>
    </row>
    <row r="306" spans="1:65" s="2" customFormat="1" ht="19.5">
      <c r="A306" s="38"/>
      <c r="B306" s="39"/>
      <c r="C306" s="40"/>
      <c r="D306" s="194" t="s">
        <v>217</v>
      </c>
      <c r="E306" s="40"/>
      <c r="F306" s="195" t="s">
        <v>3695</v>
      </c>
      <c r="G306" s="40"/>
      <c r="H306" s="40"/>
      <c r="I306" s="196"/>
      <c r="J306" s="40"/>
      <c r="K306" s="40"/>
      <c r="L306" s="43"/>
      <c r="M306" s="197"/>
      <c r="N306" s="198"/>
      <c r="O306" s="68"/>
      <c r="P306" s="68"/>
      <c r="Q306" s="68"/>
      <c r="R306" s="68"/>
      <c r="S306" s="68"/>
      <c r="T306" s="68"/>
      <c r="U306" s="69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21" t="s">
        <v>217</v>
      </c>
      <c r="AU306" s="21" t="s">
        <v>80</v>
      </c>
    </row>
    <row r="307" spans="1:65" s="2" customFormat="1" ht="16.5" customHeight="1">
      <c r="A307" s="38"/>
      <c r="B307" s="39"/>
      <c r="C307" s="249" t="s">
        <v>672</v>
      </c>
      <c r="D307" s="249" t="s">
        <v>1397</v>
      </c>
      <c r="E307" s="250" t="s">
        <v>3697</v>
      </c>
      <c r="F307" s="251" t="s">
        <v>3698</v>
      </c>
      <c r="G307" s="252" t="s">
        <v>402</v>
      </c>
      <c r="H307" s="253">
        <v>4</v>
      </c>
      <c r="I307" s="254"/>
      <c r="J307" s="253">
        <f>ROUND(I307*H307,2)</f>
        <v>0</v>
      </c>
      <c r="K307" s="251" t="s">
        <v>215</v>
      </c>
      <c r="L307" s="255"/>
      <c r="M307" s="256" t="s">
        <v>18</v>
      </c>
      <c r="N307" s="257" t="s">
        <v>42</v>
      </c>
      <c r="O307" s="68"/>
      <c r="P307" s="190">
        <f>O307*H307</f>
        <v>0</v>
      </c>
      <c r="Q307" s="190">
        <v>1.2999999999999999E-4</v>
      </c>
      <c r="R307" s="190">
        <f>Q307*H307</f>
        <v>5.1999999999999995E-4</v>
      </c>
      <c r="S307" s="190">
        <v>0</v>
      </c>
      <c r="T307" s="190">
        <f>S307*H307</f>
        <v>0</v>
      </c>
      <c r="U307" s="191" t="s">
        <v>18</v>
      </c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2" t="s">
        <v>545</v>
      </c>
      <c r="AT307" s="192" t="s">
        <v>1397</v>
      </c>
      <c r="AU307" s="192" t="s">
        <v>80</v>
      </c>
      <c r="AY307" s="21" t="s">
        <v>208</v>
      </c>
      <c r="BE307" s="193">
        <f>IF(N307="základní",J307,0)</f>
        <v>0</v>
      </c>
      <c r="BF307" s="193">
        <f>IF(N307="snížená",J307,0)</f>
        <v>0</v>
      </c>
      <c r="BG307" s="193">
        <f>IF(N307="zákl. přenesená",J307,0)</f>
        <v>0</v>
      </c>
      <c r="BH307" s="193">
        <f>IF(N307="sníž. přenesená",J307,0)</f>
        <v>0</v>
      </c>
      <c r="BI307" s="193">
        <f>IF(N307="nulová",J307,0)</f>
        <v>0</v>
      </c>
      <c r="BJ307" s="21" t="s">
        <v>76</v>
      </c>
      <c r="BK307" s="193">
        <f>ROUND(I307*H307,2)</f>
        <v>0</v>
      </c>
      <c r="BL307" s="21" t="s">
        <v>343</v>
      </c>
      <c r="BM307" s="192" t="s">
        <v>3699</v>
      </c>
    </row>
    <row r="308" spans="1:65" s="2" customFormat="1" ht="11.25">
      <c r="A308" s="38"/>
      <c r="B308" s="39"/>
      <c r="C308" s="40"/>
      <c r="D308" s="194" t="s">
        <v>217</v>
      </c>
      <c r="E308" s="40"/>
      <c r="F308" s="195" t="s">
        <v>3698</v>
      </c>
      <c r="G308" s="40"/>
      <c r="H308" s="40"/>
      <c r="I308" s="196"/>
      <c r="J308" s="40"/>
      <c r="K308" s="40"/>
      <c r="L308" s="43"/>
      <c r="M308" s="197"/>
      <c r="N308" s="198"/>
      <c r="O308" s="68"/>
      <c r="P308" s="68"/>
      <c r="Q308" s="68"/>
      <c r="R308" s="68"/>
      <c r="S308" s="68"/>
      <c r="T308" s="68"/>
      <c r="U308" s="69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21" t="s">
        <v>217</v>
      </c>
      <c r="AU308" s="21" t="s">
        <v>80</v>
      </c>
    </row>
    <row r="309" spans="1:65" s="2" customFormat="1" ht="16.5" customHeight="1">
      <c r="A309" s="38"/>
      <c r="B309" s="39"/>
      <c r="C309" s="249" t="s">
        <v>686</v>
      </c>
      <c r="D309" s="249" t="s">
        <v>1397</v>
      </c>
      <c r="E309" s="250" t="s">
        <v>3700</v>
      </c>
      <c r="F309" s="251" t="s">
        <v>3701</v>
      </c>
      <c r="G309" s="252" t="s">
        <v>402</v>
      </c>
      <c r="H309" s="253">
        <v>1</v>
      </c>
      <c r="I309" s="254"/>
      <c r="J309" s="253">
        <f>ROUND(I309*H309,2)</f>
        <v>0</v>
      </c>
      <c r="K309" s="251" t="s">
        <v>215</v>
      </c>
      <c r="L309" s="255"/>
      <c r="M309" s="256" t="s">
        <v>18</v>
      </c>
      <c r="N309" s="257" t="s">
        <v>42</v>
      </c>
      <c r="O309" s="68"/>
      <c r="P309" s="190">
        <f>O309*H309</f>
        <v>0</v>
      </c>
      <c r="Q309" s="190">
        <v>1E-4</v>
      </c>
      <c r="R309" s="190">
        <f>Q309*H309</f>
        <v>1E-4</v>
      </c>
      <c r="S309" s="190">
        <v>0</v>
      </c>
      <c r="T309" s="190">
        <f>S309*H309</f>
        <v>0</v>
      </c>
      <c r="U309" s="191" t="s">
        <v>18</v>
      </c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2" t="s">
        <v>545</v>
      </c>
      <c r="AT309" s="192" t="s">
        <v>1397</v>
      </c>
      <c r="AU309" s="192" t="s">
        <v>80</v>
      </c>
      <c r="AY309" s="21" t="s">
        <v>208</v>
      </c>
      <c r="BE309" s="193">
        <f>IF(N309="základní",J309,0)</f>
        <v>0</v>
      </c>
      <c r="BF309" s="193">
        <f>IF(N309="snížená",J309,0)</f>
        <v>0</v>
      </c>
      <c r="BG309" s="193">
        <f>IF(N309="zákl. přenesená",J309,0)</f>
        <v>0</v>
      </c>
      <c r="BH309" s="193">
        <f>IF(N309="sníž. přenesená",J309,0)</f>
        <v>0</v>
      </c>
      <c r="BI309" s="193">
        <f>IF(N309="nulová",J309,0)</f>
        <v>0</v>
      </c>
      <c r="BJ309" s="21" t="s">
        <v>76</v>
      </c>
      <c r="BK309" s="193">
        <f>ROUND(I309*H309,2)</f>
        <v>0</v>
      </c>
      <c r="BL309" s="21" t="s">
        <v>343</v>
      </c>
      <c r="BM309" s="192" t="s">
        <v>3702</v>
      </c>
    </row>
    <row r="310" spans="1:65" s="2" customFormat="1" ht="11.25">
      <c r="A310" s="38"/>
      <c r="B310" s="39"/>
      <c r="C310" s="40"/>
      <c r="D310" s="194" t="s">
        <v>217</v>
      </c>
      <c r="E310" s="40"/>
      <c r="F310" s="195" t="s">
        <v>3701</v>
      </c>
      <c r="G310" s="40"/>
      <c r="H310" s="40"/>
      <c r="I310" s="196"/>
      <c r="J310" s="40"/>
      <c r="K310" s="40"/>
      <c r="L310" s="43"/>
      <c r="M310" s="197"/>
      <c r="N310" s="198"/>
      <c r="O310" s="68"/>
      <c r="P310" s="68"/>
      <c r="Q310" s="68"/>
      <c r="R310" s="68"/>
      <c r="S310" s="68"/>
      <c r="T310" s="68"/>
      <c r="U310" s="69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21" t="s">
        <v>217</v>
      </c>
      <c r="AU310" s="21" t="s">
        <v>80</v>
      </c>
    </row>
    <row r="311" spans="1:65" s="2" customFormat="1" ht="21.75" customHeight="1">
      <c r="A311" s="38"/>
      <c r="B311" s="39"/>
      <c r="C311" s="249" t="s">
        <v>693</v>
      </c>
      <c r="D311" s="249" t="s">
        <v>1397</v>
      </c>
      <c r="E311" s="250" t="s">
        <v>3703</v>
      </c>
      <c r="F311" s="251" t="s">
        <v>3704</v>
      </c>
      <c r="G311" s="252" t="s">
        <v>402</v>
      </c>
      <c r="H311" s="253">
        <v>1</v>
      </c>
      <c r="I311" s="254"/>
      <c r="J311" s="253">
        <f>ROUND(I311*H311,2)</f>
        <v>0</v>
      </c>
      <c r="K311" s="251" t="s">
        <v>215</v>
      </c>
      <c r="L311" s="255"/>
      <c r="M311" s="256" t="s">
        <v>18</v>
      </c>
      <c r="N311" s="257" t="s">
        <v>42</v>
      </c>
      <c r="O311" s="68"/>
      <c r="P311" s="190">
        <f>O311*H311</f>
        <v>0</v>
      </c>
      <c r="Q311" s="190">
        <v>8.0000000000000007E-5</v>
      </c>
      <c r="R311" s="190">
        <f>Q311*H311</f>
        <v>8.0000000000000007E-5</v>
      </c>
      <c r="S311" s="190">
        <v>0</v>
      </c>
      <c r="T311" s="190">
        <f>S311*H311</f>
        <v>0</v>
      </c>
      <c r="U311" s="191" t="s">
        <v>18</v>
      </c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92" t="s">
        <v>545</v>
      </c>
      <c r="AT311" s="192" t="s">
        <v>1397</v>
      </c>
      <c r="AU311" s="192" t="s">
        <v>80</v>
      </c>
      <c r="AY311" s="21" t="s">
        <v>208</v>
      </c>
      <c r="BE311" s="193">
        <f>IF(N311="základní",J311,0)</f>
        <v>0</v>
      </c>
      <c r="BF311" s="193">
        <f>IF(N311="snížená",J311,0)</f>
        <v>0</v>
      </c>
      <c r="BG311" s="193">
        <f>IF(N311="zákl. přenesená",J311,0)</f>
        <v>0</v>
      </c>
      <c r="BH311" s="193">
        <f>IF(N311="sníž. přenesená",J311,0)</f>
        <v>0</v>
      </c>
      <c r="BI311" s="193">
        <f>IF(N311="nulová",J311,0)</f>
        <v>0</v>
      </c>
      <c r="BJ311" s="21" t="s">
        <v>76</v>
      </c>
      <c r="BK311" s="193">
        <f>ROUND(I311*H311,2)</f>
        <v>0</v>
      </c>
      <c r="BL311" s="21" t="s">
        <v>343</v>
      </c>
      <c r="BM311" s="192" t="s">
        <v>3705</v>
      </c>
    </row>
    <row r="312" spans="1:65" s="2" customFormat="1" ht="11.25">
      <c r="A312" s="38"/>
      <c r="B312" s="39"/>
      <c r="C312" s="40"/>
      <c r="D312" s="194" t="s">
        <v>217</v>
      </c>
      <c r="E312" s="40"/>
      <c r="F312" s="195" t="s">
        <v>3704</v>
      </c>
      <c r="G312" s="40"/>
      <c r="H312" s="40"/>
      <c r="I312" s="196"/>
      <c r="J312" s="40"/>
      <c r="K312" s="40"/>
      <c r="L312" s="43"/>
      <c r="M312" s="197"/>
      <c r="N312" s="198"/>
      <c r="O312" s="68"/>
      <c r="P312" s="68"/>
      <c r="Q312" s="68"/>
      <c r="R312" s="68"/>
      <c r="S312" s="68"/>
      <c r="T312" s="68"/>
      <c r="U312" s="69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21" t="s">
        <v>217</v>
      </c>
      <c r="AU312" s="21" t="s">
        <v>80</v>
      </c>
    </row>
    <row r="313" spans="1:65" s="2" customFormat="1" ht="21.75" customHeight="1">
      <c r="A313" s="38"/>
      <c r="B313" s="39"/>
      <c r="C313" s="249" t="s">
        <v>699</v>
      </c>
      <c r="D313" s="249" t="s">
        <v>1397</v>
      </c>
      <c r="E313" s="250" t="s">
        <v>3706</v>
      </c>
      <c r="F313" s="251" t="s">
        <v>3707</v>
      </c>
      <c r="G313" s="252" t="s">
        <v>402</v>
      </c>
      <c r="H313" s="253">
        <v>4</v>
      </c>
      <c r="I313" s="254"/>
      <c r="J313" s="253">
        <f>ROUND(I313*H313,2)</f>
        <v>0</v>
      </c>
      <c r="K313" s="251" t="s">
        <v>215</v>
      </c>
      <c r="L313" s="255"/>
      <c r="M313" s="256" t="s">
        <v>18</v>
      </c>
      <c r="N313" s="257" t="s">
        <v>42</v>
      </c>
      <c r="O313" s="68"/>
      <c r="P313" s="190">
        <f>O313*H313</f>
        <v>0</v>
      </c>
      <c r="Q313" s="190">
        <v>9.0000000000000006E-5</v>
      </c>
      <c r="R313" s="190">
        <f>Q313*H313</f>
        <v>3.6000000000000002E-4</v>
      </c>
      <c r="S313" s="190">
        <v>0</v>
      </c>
      <c r="T313" s="190">
        <f>S313*H313</f>
        <v>0</v>
      </c>
      <c r="U313" s="191" t="s">
        <v>18</v>
      </c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R313" s="192" t="s">
        <v>545</v>
      </c>
      <c r="AT313" s="192" t="s">
        <v>1397</v>
      </c>
      <c r="AU313" s="192" t="s">
        <v>80</v>
      </c>
      <c r="AY313" s="21" t="s">
        <v>208</v>
      </c>
      <c r="BE313" s="193">
        <f>IF(N313="základní",J313,0)</f>
        <v>0</v>
      </c>
      <c r="BF313" s="193">
        <f>IF(N313="snížená",J313,0)</f>
        <v>0</v>
      </c>
      <c r="BG313" s="193">
        <f>IF(N313="zákl. přenesená",J313,0)</f>
        <v>0</v>
      </c>
      <c r="BH313" s="193">
        <f>IF(N313="sníž. přenesená",J313,0)</f>
        <v>0</v>
      </c>
      <c r="BI313" s="193">
        <f>IF(N313="nulová",J313,0)</f>
        <v>0</v>
      </c>
      <c r="BJ313" s="21" t="s">
        <v>76</v>
      </c>
      <c r="BK313" s="193">
        <f>ROUND(I313*H313,2)</f>
        <v>0</v>
      </c>
      <c r="BL313" s="21" t="s">
        <v>343</v>
      </c>
      <c r="BM313" s="192" t="s">
        <v>3708</v>
      </c>
    </row>
    <row r="314" spans="1:65" s="2" customFormat="1" ht="11.25">
      <c r="A314" s="38"/>
      <c r="B314" s="39"/>
      <c r="C314" s="40"/>
      <c r="D314" s="194" t="s">
        <v>217</v>
      </c>
      <c r="E314" s="40"/>
      <c r="F314" s="195" t="s">
        <v>3707</v>
      </c>
      <c r="G314" s="40"/>
      <c r="H314" s="40"/>
      <c r="I314" s="196"/>
      <c r="J314" s="40"/>
      <c r="K314" s="40"/>
      <c r="L314" s="43"/>
      <c r="M314" s="197"/>
      <c r="N314" s="198"/>
      <c r="O314" s="68"/>
      <c r="P314" s="68"/>
      <c r="Q314" s="68"/>
      <c r="R314" s="68"/>
      <c r="S314" s="68"/>
      <c r="T314" s="68"/>
      <c r="U314" s="69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T314" s="21" t="s">
        <v>217</v>
      </c>
      <c r="AU314" s="21" t="s">
        <v>80</v>
      </c>
    </row>
    <row r="315" spans="1:65" s="2" customFormat="1" ht="16.5" customHeight="1">
      <c r="A315" s="38"/>
      <c r="B315" s="39"/>
      <c r="C315" s="249" t="s">
        <v>706</v>
      </c>
      <c r="D315" s="249" t="s">
        <v>1397</v>
      </c>
      <c r="E315" s="250" t="s">
        <v>3709</v>
      </c>
      <c r="F315" s="251" t="s">
        <v>3710</v>
      </c>
      <c r="G315" s="252" t="s">
        <v>402</v>
      </c>
      <c r="H315" s="253">
        <v>8</v>
      </c>
      <c r="I315" s="254"/>
      <c r="J315" s="253">
        <f>ROUND(I315*H315,2)</f>
        <v>0</v>
      </c>
      <c r="K315" s="251" t="s">
        <v>18</v>
      </c>
      <c r="L315" s="255"/>
      <c r="M315" s="256" t="s">
        <v>18</v>
      </c>
      <c r="N315" s="257" t="s">
        <v>42</v>
      </c>
      <c r="O315" s="68"/>
      <c r="P315" s="190">
        <f>O315*H315</f>
        <v>0</v>
      </c>
      <c r="Q315" s="190">
        <v>2.9999999999999997E-4</v>
      </c>
      <c r="R315" s="190">
        <f>Q315*H315</f>
        <v>2.3999999999999998E-3</v>
      </c>
      <c r="S315" s="190">
        <v>0</v>
      </c>
      <c r="T315" s="190">
        <f>S315*H315</f>
        <v>0</v>
      </c>
      <c r="U315" s="191" t="s">
        <v>18</v>
      </c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92" t="s">
        <v>545</v>
      </c>
      <c r="AT315" s="192" t="s">
        <v>1397</v>
      </c>
      <c r="AU315" s="192" t="s">
        <v>80</v>
      </c>
      <c r="AY315" s="21" t="s">
        <v>208</v>
      </c>
      <c r="BE315" s="193">
        <f>IF(N315="základní",J315,0)</f>
        <v>0</v>
      </c>
      <c r="BF315" s="193">
        <f>IF(N315="snížená",J315,0)</f>
        <v>0</v>
      </c>
      <c r="BG315" s="193">
        <f>IF(N315="zákl. přenesená",J315,0)</f>
        <v>0</v>
      </c>
      <c r="BH315" s="193">
        <f>IF(N315="sníž. přenesená",J315,0)</f>
        <v>0</v>
      </c>
      <c r="BI315" s="193">
        <f>IF(N315="nulová",J315,0)</f>
        <v>0</v>
      </c>
      <c r="BJ315" s="21" t="s">
        <v>76</v>
      </c>
      <c r="BK315" s="193">
        <f>ROUND(I315*H315,2)</f>
        <v>0</v>
      </c>
      <c r="BL315" s="21" t="s">
        <v>343</v>
      </c>
      <c r="BM315" s="192" t="s">
        <v>3711</v>
      </c>
    </row>
    <row r="316" spans="1:65" s="2" customFormat="1" ht="11.25">
      <c r="A316" s="38"/>
      <c r="B316" s="39"/>
      <c r="C316" s="40"/>
      <c r="D316" s="194" t="s">
        <v>217</v>
      </c>
      <c r="E316" s="40"/>
      <c r="F316" s="195" t="s">
        <v>3710</v>
      </c>
      <c r="G316" s="40"/>
      <c r="H316" s="40"/>
      <c r="I316" s="196"/>
      <c r="J316" s="40"/>
      <c r="K316" s="40"/>
      <c r="L316" s="43"/>
      <c r="M316" s="197"/>
      <c r="N316" s="198"/>
      <c r="O316" s="68"/>
      <c r="P316" s="68"/>
      <c r="Q316" s="68"/>
      <c r="R316" s="68"/>
      <c r="S316" s="68"/>
      <c r="T316" s="68"/>
      <c r="U316" s="69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21" t="s">
        <v>217</v>
      </c>
      <c r="AU316" s="21" t="s">
        <v>80</v>
      </c>
    </row>
    <row r="317" spans="1:65" s="2" customFormat="1" ht="24.2" customHeight="1">
      <c r="A317" s="38"/>
      <c r="B317" s="39"/>
      <c r="C317" s="249" t="s">
        <v>712</v>
      </c>
      <c r="D317" s="249" t="s">
        <v>1397</v>
      </c>
      <c r="E317" s="250" t="s">
        <v>3712</v>
      </c>
      <c r="F317" s="251" t="s">
        <v>3713</v>
      </c>
      <c r="G317" s="252" t="s">
        <v>402</v>
      </c>
      <c r="H317" s="253">
        <v>5</v>
      </c>
      <c r="I317" s="254"/>
      <c r="J317" s="253">
        <f>ROUND(I317*H317,2)</f>
        <v>0</v>
      </c>
      <c r="K317" s="251" t="s">
        <v>215</v>
      </c>
      <c r="L317" s="255"/>
      <c r="M317" s="256" t="s">
        <v>18</v>
      </c>
      <c r="N317" s="257" t="s">
        <v>42</v>
      </c>
      <c r="O317" s="68"/>
      <c r="P317" s="190">
        <f>O317*H317</f>
        <v>0</v>
      </c>
      <c r="Q317" s="190">
        <v>2.1000000000000001E-4</v>
      </c>
      <c r="R317" s="190">
        <f>Q317*H317</f>
        <v>1.0500000000000002E-3</v>
      </c>
      <c r="S317" s="190">
        <v>0</v>
      </c>
      <c r="T317" s="190">
        <f>S317*H317</f>
        <v>0</v>
      </c>
      <c r="U317" s="191" t="s">
        <v>18</v>
      </c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192" t="s">
        <v>545</v>
      </c>
      <c r="AT317" s="192" t="s">
        <v>1397</v>
      </c>
      <c r="AU317" s="192" t="s">
        <v>80</v>
      </c>
      <c r="AY317" s="21" t="s">
        <v>208</v>
      </c>
      <c r="BE317" s="193">
        <f>IF(N317="základní",J317,0)</f>
        <v>0</v>
      </c>
      <c r="BF317" s="193">
        <f>IF(N317="snížená",J317,0)</f>
        <v>0</v>
      </c>
      <c r="BG317" s="193">
        <f>IF(N317="zákl. přenesená",J317,0)</f>
        <v>0</v>
      </c>
      <c r="BH317" s="193">
        <f>IF(N317="sníž. přenesená",J317,0)</f>
        <v>0</v>
      </c>
      <c r="BI317" s="193">
        <f>IF(N317="nulová",J317,0)</f>
        <v>0</v>
      </c>
      <c r="BJ317" s="21" t="s">
        <v>76</v>
      </c>
      <c r="BK317" s="193">
        <f>ROUND(I317*H317,2)</f>
        <v>0</v>
      </c>
      <c r="BL317" s="21" t="s">
        <v>343</v>
      </c>
      <c r="BM317" s="192" t="s">
        <v>3714</v>
      </c>
    </row>
    <row r="318" spans="1:65" s="2" customFormat="1" ht="11.25">
      <c r="A318" s="38"/>
      <c r="B318" s="39"/>
      <c r="C318" s="40"/>
      <c r="D318" s="194" t="s">
        <v>217</v>
      </c>
      <c r="E318" s="40"/>
      <c r="F318" s="195" t="s">
        <v>3713</v>
      </c>
      <c r="G318" s="40"/>
      <c r="H318" s="40"/>
      <c r="I318" s="196"/>
      <c r="J318" s="40"/>
      <c r="K318" s="40"/>
      <c r="L318" s="43"/>
      <c r="M318" s="197"/>
      <c r="N318" s="198"/>
      <c r="O318" s="68"/>
      <c r="P318" s="68"/>
      <c r="Q318" s="68"/>
      <c r="R318" s="68"/>
      <c r="S318" s="68"/>
      <c r="T318" s="68"/>
      <c r="U318" s="69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21" t="s">
        <v>217</v>
      </c>
      <c r="AU318" s="21" t="s">
        <v>80</v>
      </c>
    </row>
    <row r="319" spans="1:65" s="2" customFormat="1" ht="21.75" customHeight="1">
      <c r="A319" s="38"/>
      <c r="B319" s="39"/>
      <c r="C319" s="182" t="s">
        <v>720</v>
      </c>
      <c r="D319" s="182" t="s">
        <v>212</v>
      </c>
      <c r="E319" s="183" t="s">
        <v>3715</v>
      </c>
      <c r="F319" s="184" t="s">
        <v>3716</v>
      </c>
      <c r="G319" s="185" t="s">
        <v>402</v>
      </c>
      <c r="H319" s="186">
        <v>196</v>
      </c>
      <c r="I319" s="187"/>
      <c r="J319" s="186">
        <f>ROUND(I319*H319,2)</f>
        <v>0</v>
      </c>
      <c r="K319" s="184" t="s">
        <v>215</v>
      </c>
      <c r="L319" s="43"/>
      <c r="M319" s="188" t="s">
        <v>18</v>
      </c>
      <c r="N319" s="189" t="s">
        <v>42</v>
      </c>
      <c r="O319" s="68"/>
      <c r="P319" s="190">
        <f>O319*H319</f>
        <v>0</v>
      </c>
      <c r="Q319" s="190">
        <v>0</v>
      </c>
      <c r="R319" s="190">
        <f>Q319*H319</f>
        <v>0</v>
      </c>
      <c r="S319" s="190">
        <v>0</v>
      </c>
      <c r="T319" s="190">
        <f>S319*H319</f>
        <v>0</v>
      </c>
      <c r="U319" s="191" t="s">
        <v>18</v>
      </c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92" t="s">
        <v>343</v>
      </c>
      <c r="AT319" s="192" t="s">
        <v>212</v>
      </c>
      <c r="AU319" s="192" t="s">
        <v>80</v>
      </c>
      <c r="AY319" s="21" t="s">
        <v>208</v>
      </c>
      <c r="BE319" s="193">
        <f>IF(N319="základní",J319,0)</f>
        <v>0</v>
      </c>
      <c r="BF319" s="193">
        <f>IF(N319="snížená",J319,0)</f>
        <v>0</v>
      </c>
      <c r="BG319" s="193">
        <f>IF(N319="zákl. přenesená",J319,0)</f>
        <v>0</v>
      </c>
      <c r="BH319" s="193">
        <f>IF(N319="sníž. přenesená",J319,0)</f>
        <v>0</v>
      </c>
      <c r="BI319" s="193">
        <f>IF(N319="nulová",J319,0)</f>
        <v>0</v>
      </c>
      <c r="BJ319" s="21" t="s">
        <v>76</v>
      </c>
      <c r="BK319" s="193">
        <f>ROUND(I319*H319,2)</f>
        <v>0</v>
      </c>
      <c r="BL319" s="21" t="s">
        <v>343</v>
      </c>
      <c r="BM319" s="192" t="s">
        <v>3717</v>
      </c>
    </row>
    <row r="320" spans="1:65" s="2" customFormat="1" ht="19.5">
      <c r="A320" s="38"/>
      <c r="B320" s="39"/>
      <c r="C320" s="40"/>
      <c r="D320" s="194" t="s">
        <v>217</v>
      </c>
      <c r="E320" s="40"/>
      <c r="F320" s="195" t="s">
        <v>3718</v>
      </c>
      <c r="G320" s="40"/>
      <c r="H320" s="40"/>
      <c r="I320" s="196"/>
      <c r="J320" s="40"/>
      <c r="K320" s="40"/>
      <c r="L320" s="43"/>
      <c r="M320" s="197"/>
      <c r="N320" s="198"/>
      <c r="O320" s="68"/>
      <c r="P320" s="68"/>
      <c r="Q320" s="68"/>
      <c r="R320" s="68"/>
      <c r="S320" s="68"/>
      <c r="T320" s="68"/>
      <c r="U320" s="69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21" t="s">
        <v>217</v>
      </c>
      <c r="AU320" s="21" t="s">
        <v>80</v>
      </c>
    </row>
    <row r="321" spans="1:65" s="2" customFormat="1" ht="11.25">
      <c r="A321" s="38"/>
      <c r="B321" s="39"/>
      <c r="C321" s="40"/>
      <c r="D321" s="199" t="s">
        <v>219</v>
      </c>
      <c r="E321" s="40"/>
      <c r="F321" s="200" t="s">
        <v>3719</v>
      </c>
      <c r="G321" s="40"/>
      <c r="H321" s="40"/>
      <c r="I321" s="196"/>
      <c r="J321" s="40"/>
      <c r="K321" s="40"/>
      <c r="L321" s="43"/>
      <c r="M321" s="197"/>
      <c r="N321" s="198"/>
      <c r="O321" s="68"/>
      <c r="P321" s="68"/>
      <c r="Q321" s="68"/>
      <c r="R321" s="68"/>
      <c r="S321" s="68"/>
      <c r="T321" s="68"/>
      <c r="U321" s="69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21" t="s">
        <v>219</v>
      </c>
      <c r="AU321" s="21" t="s">
        <v>80</v>
      </c>
    </row>
    <row r="322" spans="1:65" s="14" customFormat="1" ht="11.25">
      <c r="B322" s="211"/>
      <c r="C322" s="212"/>
      <c r="D322" s="194" t="s">
        <v>221</v>
      </c>
      <c r="E322" s="213" t="s">
        <v>18</v>
      </c>
      <c r="F322" s="214" t="s">
        <v>2356</v>
      </c>
      <c r="G322" s="212"/>
      <c r="H322" s="215">
        <v>196</v>
      </c>
      <c r="I322" s="216"/>
      <c r="J322" s="212"/>
      <c r="K322" s="212"/>
      <c r="L322" s="217"/>
      <c r="M322" s="218"/>
      <c r="N322" s="219"/>
      <c r="O322" s="219"/>
      <c r="P322" s="219"/>
      <c r="Q322" s="219"/>
      <c r="R322" s="219"/>
      <c r="S322" s="219"/>
      <c r="T322" s="219"/>
      <c r="U322" s="220"/>
      <c r="AT322" s="221" t="s">
        <v>221</v>
      </c>
      <c r="AU322" s="221" t="s">
        <v>80</v>
      </c>
      <c r="AV322" s="14" t="s">
        <v>80</v>
      </c>
      <c r="AW322" s="14" t="s">
        <v>33</v>
      </c>
      <c r="AX322" s="14" t="s">
        <v>76</v>
      </c>
      <c r="AY322" s="221" t="s">
        <v>208</v>
      </c>
    </row>
    <row r="323" spans="1:65" s="2" customFormat="1" ht="24.2" customHeight="1">
      <c r="A323" s="38"/>
      <c r="B323" s="39"/>
      <c r="C323" s="249" t="s">
        <v>729</v>
      </c>
      <c r="D323" s="249" t="s">
        <v>1397</v>
      </c>
      <c r="E323" s="250" t="s">
        <v>3720</v>
      </c>
      <c r="F323" s="251" t="s">
        <v>3721</v>
      </c>
      <c r="G323" s="252" t="s">
        <v>402</v>
      </c>
      <c r="H323" s="253">
        <v>17</v>
      </c>
      <c r="I323" s="254"/>
      <c r="J323" s="253">
        <f>ROUND(I323*H323,2)</f>
        <v>0</v>
      </c>
      <c r="K323" s="251" t="s">
        <v>215</v>
      </c>
      <c r="L323" s="255"/>
      <c r="M323" s="256" t="s">
        <v>18</v>
      </c>
      <c r="N323" s="257" t="s">
        <v>42</v>
      </c>
      <c r="O323" s="68"/>
      <c r="P323" s="190">
        <f>O323*H323</f>
        <v>0</v>
      </c>
      <c r="Q323" s="190">
        <v>4.0000000000000002E-4</v>
      </c>
      <c r="R323" s="190">
        <f>Q323*H323</f>
        <v>6.8000000000000005E-3</v>
      </c>
      <c r="S323" s="190">
        <v>0</v>
      </c>
      <c r="T323" s="190">
        <f>S323*H323</f>
        <v>0</v>
      </c>
      <c r="U323" s="191" t="s">
        <v>18</v>
      </c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R323" s="192" t="s">
        <v>545</v>
      </c>
      <c r="AT323" s="192" t="s">
        <v>1397</v>
      </c>
      <c r="AU323" s="192" t="s">
        <v>80</v>
      </c>
      <c r="AY323" s="21" t="s">
        <v>208</v>
      </c>
      <c r="BE323" s="193">
        <f>IF(N323="základní",J323,0)</f>
        <v>0</v>
      </c>
      <c r="BF323" s="193">
        <f>IF(N323="snížená",J323,0)</f>
        <v>0</v>
      </c>
      <c r="BG323" s="193">
        <f>IF(N323="zákl. přenesená",J323,0)</f>
        <v>0</v>
      </c>
      <c r="BH323" s="193">
        <f>IF(N323="sníž. přenesená",J323,0)</f>
        <v>0</v>
      </c>
      <c r="BI323" s="193">
        <f>IF(N323="nulová",J323,0)</f>
        <v>0</v>
      </c>
      <c r="BJ323" s="21" t="s">
        <v>76</v>
      </c>
      <c r="BK323" s="193">
        <f>ROUND(I323*H323,2)</f>
        <v>0</v>
      </c>
      <c r="BL323" s="21" t="s">
        <v>343</v>
      </c>
      <c r="BM323" s="192" t="s">
        <v>3722</v>
      </c>
    </row>
    <row r="324" spans="1:65" s="2" customFormat="1" ht="19.5">
      <c r="A324" s="38"/>
      <c r="B324" s="39"/>
      <c r="C324" s="40"/>
      <c r="D324" s="194" t="s">
        <v>217</v>
      </c>
      <c r="E324" s="40"/>
      <c r="F324" s="195" t="s">
        <v>3721</v>
      </c>
      <c r="G324" s="40"/>
      <c r="H324" s="40"/>
      <c r="I324" s="196"/>
      <c r="J324" s="40"/>
      <c r="K324" s="40"/>
      <c r="L324" s="43"/>
      <c r="M324" s="197"/>
      <c r="N324" s="198"/>
      <c r="O324" s="68"/>
      <c r="P324" s="68"/>
      <c r="Q324" s="68"/>
      <c r="R324" s="68"/>
      <c r="S324" s="68"/>
      <c r="T324" s="68"/>
      <c r="U324" s="69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21" t="s">
        <v>217</v>
      </c>
      <c r="AU324" s="21" t="s">
        <v>80</v>
      </c>
    </row>
    <row r="325" spans="1:65" s="14" customFormat="1" ht="11.25">
      <c r="B325" s="211"/>
      <c r="C325" s="212"/>
      <c r="D325" s="194" t="s">
        <v>221</v>
      </c>
      <c r="E325" s="213" t="s">
        <v>18</v>
      </c>
      <c r="F325" s="214" t="s">
        <v>3723</v>
      </c>
      <c r="G325" s="212"/>
      <c r="H325" s="215">
        <v>17</v>
      </c>
      <c r="I325" s="216"/>
      <c r="J325" s="212"/>
      <c r="K325" s="212"/>
      <c r="L325" s="217"/>
      <c r="M325" s="218"/>
      <c r="N325" s="219"/>
      <c r="O325" s="219"/>
      <c r="P325" s="219"/>
      <c r="Q325" s="219"/>
      <c r="R325" s="219"/>
      <c r="S325" s="219"/>
      <c r="T325" s="219"/>
      <c r="U325" s="220"/>
      <c r="AT325" s="221" t="s">
        <v>221</v>
      </c>
      <c r="AU325" s="221" t="s">
        <v>80</v>
      </c>
      <c r="AV325" s="14" t="s">
        <v>80</v>
      </c>
      <c r="AW325" s="14" t="s">
        <v>33</v>
      </c>
      <c r="AX325" s="14" t="s">
        <v>76</v>
      </c>
      <c r="AY325" s="221" t="s">
        <v>208</v>
      </c>
    </row>
    <row r="326" spans="1:65" s="2" customFormat="1" ht="24.2" customHeight="1">
      <c r="A326" s="38"/>
      <c r="B326" s="39"/>
      <c r="C326" s="249" t="s">
        <v>735</v>
      </c>
      <c r="D326" s="249" t="s">
        <v>1397</v>
      </c>
      <c r="E326" s="250" t="s">
        <v>3724</v>
      </c>
      <c r="F326" s="251" t="s">
        <v>3725</v>
      </c>
      <c r="G326" s="252" t="s">
        <v>402</v>
      </c>
      <c r="H326" s="253">
        <v>5</v>
      </c>
      <c r="I326" s="254"/>
      <c r="J326" s="253">
        <f>ROUND(I326*H326,2)</f>
        <v>0</v>
      </c>
      <c r="K326" s="251" t="s">
        <v>215</v>
      </c>
      <c r="L326" s="255"/>
      <c r="M326" s="256" t="s">
        <v>18</v>
      </c>
      <c r="N326" s="257" t="s">
        <v>42</v>
      </c>
      <c r="O326" s="68"/>
      <c r="P326" s="190">
        <f>O326*H326</f>
        <v>0</v>
      </c>
      <c r="Q326" s="190">
        <v>6.2E-4</v>
      </c>
      <c r="R326" s="190">
        <f>Q326*H326</f>
        <v>3.0999999999999999E-3</v>
      </c>
      <c r="S326" s="190">
        <v>0</v>
      </c>
      <c r="T326" s="190">
        <f>S326*H326</f>
        <v>0</v>
      </c>
      <c r="U326" s="191" t="s">
        <v>18</v>
      </c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2" t="s">
        <v>545</v>
      </c>
      <c r="AT326" s="192" t="s">
        <v>1397</v>
      </c>
      <c r="AU326" s="192" t="s">
        <v>80</v>
      </c>
      <c r="AY326" s="21" t="s">
        <v>208</v>
      </c>
      <c r="BE326" s="193">
        <f>IF(N326="základní",J326,0)</f>
        <v>0</v>
      </c>
      <c r="BF326" s="193">
        <f>IF(N326="snížená",J326,0)</f>
        <v>0</v>
      </c>
      <c r="BG326" s="193">
        <f>IF(N326="zákl. přenesená",J326,0)</f>
        <v>0</v>
      </c>
      <c r="BH326" s="193">
        <f>IF(N326="sníž. přenesená",J326,0)</f>
        <v>0</v>
      </c>
      <c r="BI326" s="193">
        <f>IF(N326="nulová",J326,0)</f>
        <v>0</v>
      </c>
      <c r="BJ326" s="21" t="s">
        <v>76</v>
      </c>
      <c r="BK326" s="193">
        <f>ROUND(I326*H326,2)</f>
        <v>0</v>
      </c>
      <c r="BL326" s="21" t="s">
        <v>343</v>
      </c>
      <c r="BM326" s="192" t="s">
        <v>3726</v>
      </c>
    </row>
    <row r="327" spans="1:65" s="2" customFormat="1" ht="11.25">
      <c r="A327" s="38"/>
      <c r="B327" s="39"/>
      <c r="C327" s="40"/>
      <c r="D327" s="194" t="s">
        <v>217</v>
      </c>
      <c r="E327" s="40"/>
      <c r="F327" s="195" t="s">
        <v>3725</v>
      </c>
      <c r="G327" s="40"/>
      <c r="H327" s="40"/>
      <c r="I327" s="196"/>
      <c r="J327" s="40"/>
      <c r="K327" s="40"/>
      <c r="L327" s="43"/>
      <c r="M327" s="197"/>
      <c r="N327" s="198"/>
      <c r="O327" s="68"/>
      <c r="P327" s="68"/>
      <c r="Q327" s="68"/>
      <c r="R327" s="68"/>
      <c r="S327" s="68"/>
      <c r="T327" s="68"/>
      <c r="U327" s="69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21" t="s">
        <v>217</v>
      </c>
      <c r="AU327" s="21" t="s">
        <v>80</v>
      </c>
    </row>
    <row r="328" spans="1:65" s="2" customFormat="1" ht="16.5" customHeight="1">
      <c r="A328" s="38"/>
      <c r="B328" s="39"/>
      <c r="C328" s="249" t="s">
        <v>749</v>
      </c>
      <c r="D328" s="249" t="s">
        <v>1397</v>
      </c>
      <c r="E328" s="250" t="s">
        <v>3727</v>
      </c>
      <c r="F328" s="251" t="s">
        <v>3728</v>
      </c>
      <c r="G328" s="252" t="s">
        <v>402</v>
      </c>
      <c r="H328" s="253">
        <v>1</v>
      </c>
      <c r="I328" s="254"/>
      <c r="J328" s="253">
        <f>ROUND(I328*H328,2)</f>
        <v>0</v>
      </c>
      <c r="K328" s="251" t="s">
        <v>215</v>
      </c>
      <c r="L328" s="255"/>
      <c r="M328" s="256" t="s">
        <v>18</v>
      </c>
      <c r="N328" s="257" t="s">
        <v>42</v>
      </c>
      <c r="O328" s="68"/>
      <c r="P328" s="190">
        <f>O328*H328</f>
        <v>0</v>
      </c>
      <c r="Q328" s="190">
        <v>2.5999999999999998E-4</v>
      </c>
      <c r="R328" s="190">
        <f>Q328*H328</f>
        <v>2.5999999999999998E-4</v>
      </c>
      <c r="S328" s="190">
        <v>0</v>
      </c>
      <c r="T328" s="190">
        <f>S328*H328</f>
        <v>0</v>
      </c>
      <c r="U328" s="191" t="s">
        <v>18</v>
      </c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2" t="s">
        <v>545</v>
      </c>
      <c r="AT328" s="192" t="s">
        <v>1397</v>
      </c>
      <c r="AU328" s="192" t="s">
        <v>80</v>
      </c>
      <c r="AY328" s="21" t="s">
        <v>208</v>
      </c>
      <c r="BE328" s="193">
        <f>IF(N328="základní",J328,0)</f>
        <v>0</v>
      </c>
      <c r="BF328" s="193">
        <f>IF(N328="snížená",J328,0)</f>
        <v>0</v>
      </c>
      <c r="BG328" s="193">
        <f>IF(N328="zákl. přenesená",J328,0)</f>
        <v>0</v>
      </c>
      <c r="BH328" s="193">
        <f>IF(N328="sníž. přenesená",J328,0)</f>
        <v>0</v>
      </c>
      <c r="BI328" s="193">
        <f>IF(N328="nulová",J328,0)</f>
        <v>0</v>
      </c>
      <c r="BJ328" s="21" t="s">
        <v>76</v>
      </c>
      <c r="BK328" s="193">
        <f>ROUND(I328*H328,2)</f>
        <v>0</v>
      </c>
      <c r="BL328" s="21" t="s">
        <v>343</v>
      </c>
      <c r="BM328" s="192" t="s">
        <v>3729</v>
      </c>
    </row>
    <row r="329" spans="1:65" s="2" customFormat="1" ht="11.25">
      <c r="A329" s="38"/>
      <c r="B329" s="39"/>
      <c r="C329" s="40"/>
      <c r="D329" s="194" t="s">
        <v>217</v>
      </c>
      <c r="E329" s="40"/>
      <c r="F329" s="195" t="s">
        <v>3728</v>
      </c>
      <c r="G329" s="40"/>
      <c r="H329" s="40"/>
      <c r="I329" s="196"/>
      <c r="J329" s="40"/>
      <c r="K329" s="40"/>
      <c r="L329" s="43"/>
      <c r="M329" s="197"/>
      <c r="N329" s="198"/>
      <c r="O329" s="68"/>
      <c r="P329" s="68"/>
      <c r="Q329" s="68"/>
      <c r="R329" s="68"/>
      <c r="S329" s="68"/>
      <c r="T329" s="68"/>
      <c r="U329" s="69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21" t="s">
        <v>217</v>
      </c>
      <c r="AU329" s="21" t="s">
        <v>80</v>
      </c>
    </row>
    <row r="330" spans="1:65" s="2" customFormat="1" ht="16.5" customHeight="1">
      <c r="A330" s="38"/>
      <c r="B330" s="39"/>
      <c r="C330" s="249" t="s">
        <v>757</v>
      </c>
      <c r="D330" s="249" t="s">
        <v>1397</v>
      </c>
      <c r="E330" s="250" t="s">
        <v>3730</v>
      </c>
      <c r="F330" s="251" t="s">
        <v>3731</v>
      </c>
      <c r="G330" s="252" t="s">
        <v>402</v>
      </c>
      <c r="H330" s="253">
        <v>6</v>
      </c>
      <c r="I330" s="254"/>
      <c r="J330" s="253">
        <f>ROUND(I330*H330,2)</f>
        <v>0</v>
      </c>
      <c r="K330" s="251" t="s">
        <v>18</v>
      </c>
      <c r="L330" s="255"/>
      <c r="M330" s="256" t="s">
        <v>18</v>
      </c>
      <c r="N330" s="257" t="s">
        <v>42</v>
      </c>
      <c r="O330" s="68"/>
      <c r="P330" s="190">
        <f>O330*H330</f>
        <v>0</v>
      </c>
      <c r="Q330" s="190">
        <v>8.9999999999999998E-4</v>
      </c>
      <c r="R330" s="190">
        <f>Q330*H330</f>
        <v>5.4000000000000003E-3</v>
      </c>
      <c r="S330" s="190">
        <v>0</v>
      </c>
      <c r="T330" s="190">
        <f>S330*H330</f>
        <v>0</v>
      </c>
      <c r="U330" s="191" t="s">
        <v>18</v>
      </c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2" t="s">
        <v>545</v>
      </c>
      <c r="AT330" s="192" t="s">
        <v>1397</v>
      </c>
      <c r="AU330" s="192" t="s">
        <v>80</v>
      </c>
      <c r="AY330" s="21" t="s">
        <v>208</v>
      </c>
      <c r="BE330" s="193">
        <f>IF(N330="základní",J330,0)</f>
        <v>0</v>
      </c>
      <c r="BF330" s="193">
        <f>IF(N330="snížená",J330,0)</f>
        <v>0</v>
      </c>
      <c r="BG330" s="193">
        <f>IF(N330="zákl. přenesená",J330,0)</f>
        <v>0</v>
      </c>
      <c r="BH330" s="193">
        <f>IF(N330="sníž. přenesená",J330,0)</f>
        <v>0</v>
      </c>
      <c r="BI330" s="193">
        <f>IF(N330="nulová",J330,0)</f>
        <v>0</v>
      </c>
      <c r="BJ330" s="21" t="s">
        <v>76</v>
      </c>
      <c r="BK330" s="193">
        <f>ROUND(I330*H330,2)</f>
        <v>0</v>
      </c>
      <c r="BL330" s="21" t="s">
        <v>343</v>
      </c>
      <c r="BM330" s="192" t="s">
        <v>3732</v>
      </c>
    </row>
    <row r="331" spans="1:65" s="2" customFormat="1" ht="11.25">
      <c r="A331" s="38"/>
      <c r="B331" s="39"/>
      <c r="C331" s="40"/>
      <c r="D331" s="194" t="s">
        <v>217</v>
      </c>
      <c r="E331" s="40"/>
      <c r="F331" s="195" t="s">
        <v>3731</v>
      </c>
      <c r="G331" s="40"/>
      <c r="H331" s="40"/>
      <c r="I331" s="196"/>
      <c r="J331" s="40"/>
      <c r="K331" s="40"/>
      <c r="L331" s="43"/>
      <c r="M331" s="197"/>
      <c r="N331" s="198"/>
      <c r="O331" s="68"/>
      <c r="P331" s="68"/>
      <c r="Q331" s="68"/>
      <c r="R331" s="68"/>
      <c r="S331" s="68"/>
      <c r="T331" s="68"/>
      <c r="U331" s="69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21" t="s">
        <v>217</v>
      </c>
      <c r="AU331" s="21" t="s">
        <v>80</v>
      </c>
    </row>
    <row r="332" spans="1:65" s="2" customFormat="1" ht="16.5" customHeight="1">
      <c r="A332" s="38"/>
      <c r="B332" s="39"/>
      <c r="C332" s="249" t="s">
        <v>764</v>
      </c>
      <c r="D332" s="249" t="s">
        <v>1397</v>
      </c>
      <c r="E332" s="250" t="s">
        <v>3733</v>
      </c>
      <c r="F332" s="251" t="s">
        <v>3734</v>
      </c>
      <c r="G332" s="252" t="s">
        <v>402</v>
      </c>
      <c r="H332" s="253">
        <v>16</v>
      </c>
      <c r="I332" s="254"/>
      <c r="J332" s="253">
        <f>ROUND(I332*H332,2)</f>
        <v>0</v>
      </c>
      <c r="K332" s="251" t="s">
        <v>18</v>
      </c>
      <c r="L332" s="255"/>
      <c r="M332" s="256" t="s">
        <v>18</v>
      </c>
      <c r="N332" s="257" t="s">
        <v>42</v>
      </c>
      <c r="O332" s="68"/>
      <c r="P332" s="190">
        <f>O332*H332</f>
        <v>0</v>
      </c>
      <c r="Q332" s="190">
        <v>1.5E-3</v>
      </c>
      <c r="R332" s="190">
        <f>Q332*H332</f>
        <v>2.4E-2</v>
      </c>
      <c r="S332" s="190">
        <v>0</v>
      </c>
      <c r="T332" s="190">
        <f>S332*H332</f>
        <v>0</v>
      </c>
      <c r="U332" s="191" t="s">
        <v>18</v>
      </c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2" t="s">
        <v>545</v>
      </c>
      <c r="AT332" s="192" t="s">
        <v>1397</v>
      </c>
      <c r="AU332" s="192" t="s">
        <v>80</v>
      </c>
      <c r="AY332" s="21" t="s">
        <v>208</v>
      </c>
      <c r="BE332" s="193">
        <f>IF(N332="základní",J332,0)</f>
        <v>0</v>
      </c>
      <c r="BF332" s="193">
        <f>IF(N332="snížená",J332,0)</f>
        <v>0</v>
      </c>
      <c r="BG332" s="193">
        <f>IF(N332="zákl. přenesená",J332,0)</f>
        <v>0</v>
      </c>
      <c r="BH332" s="193">
        <f>IF(N332="sníž. přenesená",J332,0)</f>
        <v>0</v>
      </c>
      <c r="BI332" s="193">
        <f>IF(N332="nulová",J332,0)</f>
        <v>0</v>
      </c>
      <c r="BJ332" s="21" t="s">
        <v>76</v>
      </c>
      <c r="BK332" s="193">
        <f>ROUND(I332*H332,2)</f>
        <v>0</v>
      </c>
      <c r="BL332" s="21" t="s">
        <v>343</v>
      </c>
      <c r="BM332" s="192" t="s">
        <v>3735</v>
      </c>
    </row>
    <row r="333" spans="1:65" s="2" customFormat="1" ht="11.25">
      <c r="A333" s="38"/>
      <c r="B333" s="39"/>
      <c r="C333" s="40"/>
      <c r="D333" s="194" t="s">
        <v>217</v>
      </c>
      <c r="E333" s="40"/>
      <c r="F333" s="195" t="s">
        <v>3734</v>
      </c>
      <c r="G333" s="40"/>
      <c r="H333" s="40"/>
      <c r="I333" s="196"/>
      <c r="J333" s="40"/>
      <c r="K333" s="40"/>
      <c r="L333" s="43"/>
      <c r="M333" s="197"/>
      <c r="N333" s="198"/>
      <c r="O333" s="68"/>
      <c r="P333" s="68"/>
      <c r="Q333" s="68"/>
      <c r="R333" s="68"/>
      <c r="S333" s="68"/>
      <c r="T333" s="68"/>
      <c r="U333" s="69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21" t="s">
        <v>217</v>
      </c>
      <c r="AU333" s="21" t="s">
        <v>80</v>
      </c>
    </row>
    <row r="334" spans="1:65" s="2" customFormat="1" ht="16.5" customHeight="1">
      <c r="A334" s="38"/>
      <c r="B334" s="39"/>
      <c r="C334" s="249" t="s">
        <v>771</v>
      </c>
      <c r="D334" s="249" t="s">
        <v>1397</v>
      </c>
      <c r="E334" s="250" t="s">
        <v>3736</v>
      </c>
      <c r="F334" s="251" t="s">
        <v>3737</v>
      </c>
      <c r="G334" s="252" t="s">
        <v>402</v>
      </c>
      <c r="H334" s="253">
        <v>2</v>
      </c>
      <c r="I334" s="254"/>
      <c r="J334" s="253">
        <f>ROUND(I334*H334,2)</f>
        <v>0</v>
      </c>
      <c r="K334" s="251" t="s">
        <v>215</v>
      </c>
      <c r="L334" s="255"/>
      <c r="M334" s="256" t="s">
        <v>18</v>
      </c>
      <c r="N334" s="257" t="s">
        <v>42</v>
      </c>
      <c r="O334" s="68"/>
      <c r="P334" s="190">
        <f>O334*H334</f>
        <v>0</v>
      </c>
      <c r="Q334" s="190">
        <v>2.3000000000000001E-4</v>
      </c>
      <c r="R334" s="190">
        <f>Q334*H334</f>
        <v>4.6000000000000001E-4</v>
      </c>
      <c r="S334" s="190">
        <v>0</v>
      </c>
      <c r="T334" s="190">
        <f>S334*H334</f>
        <v>0</v>
      </c>
      <c r="U334" s="191" t="s">
        <v>18</v>
      </c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2" t="s">
        <v>545</v>
      </c>
      <c r="AT334" s="192" t="s">
        <v>1397</v>
      </c>
      <c r="AU334" s="192" t="s">
        <v>80</v>
      </c>
      <c r="AY334" s="21" t="s">
        <v>208</v>
      </c>
      <c r="BE334" s="193">
        <f>IF(N334="základní",J334,0)</f>
        <v>0</v>
      </c>
      <c r="BF334" s="193">
        <f>IF(N334="snížená",J334,0)</f>
        <v>0</v>
      </c>
      <c r="BG334" s="193">
        <f>IF(N334="zákl. přenesená",J334,0)</f>
        <v>0</v>
      </c>
      <c r="BH334" s="193">
        <f>IF(N334="sníž. přenesená",J334,0)</f>
        <v>0</v>
      </c>
      <c r="BI334" s="193">
        <f>IF(N334="nulová",J334,0)</f>
        <v>0</v>
      </c>
      <c r="BJ334" s="21" t="s">
        <v>76</v>
      </c>
      <c r="BK334" s="193">
        <f>ROUND(I334*H334,2)</f>
        <v>0</v>
      </c>
      <c r="BL334" s="21" t="s">
        <v>343</v>
      </c>
      <c r="BM334" s="192" t="s">
        <v>3738</v>
      </c>
    </row>
    <row r="335" spans="1:65" s="2" customFormat="1" ht="11.25">
      <c r="A335" s="38"/>
      <c r="B335" s="39"/>
      <c r="C335" s="40"/>
      <c r="D335" s="194" t="s">
        <v>217</v>
      </c>
      <c r="E335" s="40"/>
      <c r="F335" s="195" t="s">
        <v>3737</v>
      </c>
      <c r="G335" s="40"/>
      <c r="H335" s="40"/>
      <c r="I335" s="196"/>
      <c r="J335" s="40"/>
      <c r="K335" s="40"/>
      <c r="L335" s="43"/>
      <c r="M335" s="197"/>
      <c r="N335" s="198"/>
      <c r="O335" s="68"/>
      <c r="P335" s="68"/>
      <c r="Q335" s="68"/>
      <c r="R335" s="68"/>
      <c r="S335" s="68"/>
      <c r="T335" s="68"/>
      <c r="U335" s="69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21" t="s">
        <v>217</v>
      </c>
      <c r="AU335" s="21" t="s">
        <v>80</v>
      </c>
    </row>
    <row r="336" spans="1:65" s="2" customFormat="1" ht="24.2" customHeight="1">
      <c r="A336" s="38"/>
      <c r="B336" s="39"/>
      <c r="C336" s="249" t="s">
        <v>782</v>
      </c>
      <c r="D336" s="249" t="s">
        <v>1397</v>
      </c>
      <c r="E336" s="250" t="s">
        <v>3739</v>
      </c>
      <c r="F336" s="251" t="s">
        <v>3725</v>
      </c>
      <c r="G336" s="252" t="s">
        <v>402</v>
      </c>
      <c r="H336" s="253">
        <v>3</v>
      </c>
      <c r="I336" s="254"/>
      <c r="J336" s="253">
        <f>ROUND(I336*H336,2)</f>
        <v>0</v>
      </c>
      <c r="K336" s="251" t="s">
        <v>18</v>
      </c>
      <c r="L336" s="255"/>
      <c r="M336" s="256" t="s">
        <v>18</v>
      </c>
      <c r="N336" s="257" t="s">
        <v>42</v>
      </c>
      <c r="O336" s="68"/>
      <c r="P336" s="190">
        <f>O336*H336</f>
        <v>0</v>
      </c>
      <c r="Q336" s="190">
        <v>6.2E-4</v>
      </c>
      <c r="R336" s="190">
        <f>Q336*H336</f>
        <v>1.8600000000000001E-3</v>
      </c>
      <c r="S336" s="190">
        <v>0</v>
      </c>
      <c r="T336" s="190">
        <f>S336*H336</f>
        <v>0</v>
      </c>
      <c r="U336" s="191" t="s">
        <v>18</v>
      </c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92" t="s">
        <v>545</v>
      </c>
      <c r="AT336" s="192" t="s">
        <v>1397</v>
      </c>
      <c r="AU336" s="192" t="s">
        <v>80</v>
      </c>
      <c r="AY336" s="21" t="s">
        <v>208</v>
      </c>
      <c r="BE336" s="193">
        <f>IF(N336="základní",J336,0)</f>
        <v>0</v>
      </c>
      <c r="BF336" s="193">
        <f>IF(N336="snížená",J336,0)</f>
        <v>0</v>
      </c>
      <c r="BG336" s="193">
        <f>IF(N336="zákl. přenesená",J336,0)</f>
        <v>0</v>
      </c>
      <c r="BH336" s="193">
        <f>IF(N336="sníž. přenesená",J336,0)</f>
        <v>0</v>
      </c>
      <c r="BI336" s="193">
        <f>IF(N336="nulová",J336,0)</f>
        <v>0</v>
      </c>
      <c r="BJ336" s="21" t="s">
        <v>76</v>
      </c>
      <c r="BK336" s="193">
        <f>ROUND(I336*H336,2)</f>
        <v>0</v>
      </c>
      <c r="BL336" s="21" t="s">
        <v>343</v>
      </c>
      <c r="BM336" s="192" t="s">
        <v>3740</v>
      </c>
    </row>
    <row r="337" spans="1:65" s="2" customFormat="1" ht="11.25">
      <c r="A337" s="38"/>
      <c r="B337" s="39"/>
      <c r="C337" s="40"/>
      <c r="D337" s="194" t="s">
        <v>217</v>
      </c>
      <c r="E337" s="40"/>
      <c r="F337" s="195" t="s">
        <v>3741</v>
      </c>
      <c r="G337" s="40"/>
      <c r="H337" s="40"/>
      <c r="I337" s="196"/>
      <c r="J337" s="40"/>
      <c r="K337" s="40"/>
      <c r="L337" s="43"/>
      <c r="M337" s="197"/>
      <c r="N337" s="198"/>
      <c r="O337" s="68"/>
      <c r="P337" s="68"/>
      <c r="Q337" s="68"/>
      <c r="R337" s="68"/>
      <c r="S337" s="68"/>
      <c r="T337" s="68"/>
      <c r="U337" s="69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21" t="s">
        <v>217</v>
      </c>
      <c r="AU337" s="21" t="s">
        <v>80</v>
      </c>
    </row>
    <row r="338" spans="1:65" s="2" customFormat="1" ht="24.2" customHeight="1">
      <c r="A338" s="38"/>
      <c r="B338" s="39"/>
      <c r="C338" s="249" t="s">
        <v>210</v>
      </c>
      <c r="D338" s="249" t="s">
        <v>1397</v>
      </c>
      <c r="E338" s="250" t="s">
        <v>3742</v>
      </c>
      <c r="F338" s="251" t="s">
        <v>3743</v>
      </c>
      <c r="G338" s="252" t="s">
        <v>402</v>
      </c>
      <c r="H338" s="253">
        <v>15</v>
      </c>
      <c r="I338" s="254"/>
      <c r="J338" s="253">
        <f>ROUND(I338*H338,2)</f>
        <v>0</v>
      </c>
      <c r="K338" s="251" t="s">
        <v>215</v>
      </c>
      <c r="L338" s="255"/>
      <c r="M338" s="256" t="s">
        <v>18</v>
      </c>
      <c r="N338" s="257" t="s">
        <v>42</v>
      </c>
      <c r="O338" s="68"/>
      <c r="P338" s="190">
        <f>O338*H338</f>
        <v>0</v>
      </c>
      <c r="Q338" s="190">
        <v>8.0000000000000004E-4</v>
      </c>
      <c r="R338" s="190">
        <f>Q338*H338</f>
        <v>1.2E-2</v>
      </c>
      <c r="S338" s="190">
        <v>0</v>
      </c>
      <c r="T338" s="190">
        <f>S338*H338</f>
        <v>0</v>
      </c>
      <c r="U338" s="191" t="s">
        <v>18</v>
      </c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92" t="s">
        <v>545</v>
      </c>
      <c r="AT338" s="192" t="s">
        <v>1397</v>
      </c>
      <c r="AU338" s="192" t="s">
        <v>80</v>
      </c>
      <c r="AY338" s="21" t="s">
        <v>208</v>
      </c>
      <c r="BE338" s="193">
        <f>IF(N338="základní",J338,0)</f>
        <v>0</v>
      </c>
      <c r="BF338" s="193">
        <f>IF(N338="snížená",J338,0)</f>
        <v>0</v>
      </c>
      <c r="BG338" s="193">
        <f>IF(N338="zákl. přenesená",J338,0)</f>
        <v>0</v>
      </c>
      <c r="BH338" s="193">
        <f>IF(N338="sníž. přenesená",J338,0)</f>
        <v>0</v>
      </c>
      <c r="BI338" s="193">
        <f>IF(N338="nulová",J338,0)</f>
        <v>0</v>
      </c>
      <c r="BJ338" s="21" t="s">
        <v>76</v>
      </c>
      <c r="BK338" s="193">
        <f>ROUND(I338*H338,2)</f>
        <v>0</v>
      </c>
      <c r="BL338" s="21" t="s">
        <v>343</v>
      </c>
      <c r="BM338" s="192" t="s">
        <v>3744</v>
      </c>
    </row>
    <row r="339" spans="1:65" s="2" customFormat="1" ht="11.25">
      <c r="A339" s="38"/>
      <c r="B339" s="39"/>
      <c r="C339" s="40"/>
      <c r="D339" s="194" t="s">
        <v>217</v>
      </c>
      <c r="E339" s="40"/>
      <c r="F339" s="195" t="s">
        <v>3743</v>
      </c>
      <c r="G339" s="40"/>
      <c r="H339" s="40"/>
      <c r="I339" s="196"/>
      <c r="J339" s="40"/>
      <c r="K339" s="40"/>
      <c r="L339" s="43"/>
      <c r="M339" s="197"/>
      <c r="N339" s="198"/>
      <c r="O339" s="68"/>
      <c r="P339" s="68"/>
      <c r="Q339" s="68"/>
      <c r="R339" s="68"/>
      <c r="S339" s="68"/>
      <c r="T339" s="68"/>
      <c r="U339" s="69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21" t="s">
        <v>217</v>
      </c>
      <c r="AU339" s="21" t="s">
        <v>80</v>
      </c>
    </row>
    <row r="340" spans="1:65" s="2" customFormat="1" ht="16.5" customHeight="1">
      <c r="A340" s="38"/>
      <c r="B340" s="39"/>
      <c r="C340" s="249" t="s">
        <v>798</v>
      </c>
      <c r="D340" s="249" t="s">
        <v>1397</v>
      </c>
      <c r="E340" s="250" t="s">
        <v>3745</v>
      </c>
      <c r="F340" s="251" t="s">
        <v>3746</v>
      </c>
      <c r="G340" s="252" t="s">
        <v>402</v>
      </c>
      <c r="H340" s="253">
        <v>52</v>
      </c>
      <c r="I340" s="254"/>
      <c r="J340" s="253">
        <f>ROUND(I340*H340,2)</f>
        <v>0</v>
      </c>
      <c r="K340" s="251" t="s">
        <v>215</v>
      </c>
      <c r="L340" s="255"/>
      <c r="M340" s="256" t="s">
        <v>18</v>
      </c>
      <c r="N340" s="257" t="s">
        <v>42</v>
      </c>
      <c r="O340" s="68"/>
      <c r="P340" s="190">
        <f>O340*H340</f>
        <v>0</v>
      </c>
      <c r="Q340" s="190">
        <v>3.4000000000000002E-4</v>
      </c>
      <c r="R340" s="190">
        <f>Q340*H340</f>
        <v>1.7680000000000001E-2</v>
      </c>
      <c r="S340" s="190">
        <v>0</v>
      </c>
      <c r="T340" s="190">
        <f>S340*H340</f>
        <v>0</v>
      </c>
      <c r="U340" s="191" t="s">
        <v>18</v>
      </c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92" t="s">
        <v>545</v>
      </c>
      <c r="AT340" s="192" t="s">
        <v>1397</v>
      </c>
      <c r="AU340" s="192" t="s">
        <v>80</v>
      </c>
      <c r="AY340" s="21" t="s">
        <v>208</v>
      </c>
      <c r="BE340" s="193">
        <f>IF(N340="základní",J340,0)</f>
        <v>0</v>
      </c>
      <c r="BF340" s="193">
        <f>IF(N340="snížená",J340,0)</f>
        <v>0</v>
      </c>
      <c r="BG340" s="193">
        <f>IF(N340="zákl. přenesená",J340,0)</f>
        <v>0</v>
      </c>
      <c r="BH340" s="193">
        <f>IF(N340="sníž. přenesená",J340,0)</f>
        <v>0</v>
      </c>
      <c r="BI340" s="193">
        <f>IF(N340="nulová",J340,0)</f>
        <v>0</v>
      </c>
      <c r="BJ340" s="21" t="s">
        <v>76</v>
      </c>
      <c r="BK340" s="193">
        <f>ROUND(I340*H340,2)</f>
        <v>0</v>
      </c>
      <c r="BL340" s="21" t="s">
        <v>343</v>
      </c>
      <c r="BM340" s="192" t="s">
        <v>3747</v>
      </c>
    </row>
    <row r="341" spans="1:65" s="2" customFormat="1" ht="11.25">
      <c r="A341" s="38"/>
      <c r="B341" s="39"/>
      <c r="C341" s="40"/>
      <c r="D341" s="194" t="s">
        <v>217</v>
      </c>
      <c r="E341" s="40"/>
      <c r="F341" s="195" t="s">
        <v>3746</v>
      </c>
      <c r="G341" s="40"/>
      <c r="H341" s="40"/>
      <c r="I341" s="196"/>
      <c r="J341" s="40"/>
      <c r="K341" s="40"/>
      <c r="L341" s="43"/>
      <c r="M341" s="197"/>
      <c r="N341" s="198"/>
      <c r="O341" s="68"/>
      <c r="P341" s="68"/>
      <c r="Q341" s="68"/>
      <c r="R341" s="68"/>
      <c r="S341" s="68"/>
      <c r="T341" s="68"/>
      <c r="U341" s="69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21" t="s">
        <v>217</v>
      </c>
      <c r="AU341" s="21" t="s">
        <v>80</v>
      </c>
    </row>
    <row r="342" spans="1:65" s="2" customFormat="1" ht="16.5" customHeight="1">
      <c r="A342" s="38"/>
      <c r="B342" s="39"/>
      <c r="C342" s="249" t="s">
        <v>806</v>
      </c>
      <c r="D342" s="249" t="s">
        <v>1397</v>
      </c>
      <c r="E342" s="250" t="s">
        <v>3748</v>
      </c>
      <c r="F342" s="251" t="s">
        <v>3749</v>
      </c>
      <c r="G342" s="252" t="s">
        <v>402</v>
      </c>
      <c r="H342" s="253">
        <v>6</v>
      </c>
      <c r="I342" s="254"/>
      <c r="J342" s="253">
        <f>ROUND(I342*H342,2)</f>
        <v>0</v>
      </c>
      <c r="K342" s="251" t="s">
        <v>215</v>
      </c>
      <c r="L342" s="255"/>
      <c r="M342" s="256" t="s">
        <v>18</v>
      </c>
      <c r="N342" s="257" t="s">
        <v>42</v>
      </c>
      <c r="O342" s="68"/>
      <c r="P342" s="190">
        <f>O342*H342</f>
        <v>0</v>
      </c>
      <c r="Q342" s="190">
        <v>3.1E-4</v>
      </c>
      <c r="R342" s="190">
        <f>Q342*H342</f>
        <v>1.8600000000000001E-3</v>
      </c>
      <c r="S342" s="190">
        <v>0</v>
      </c>
      <c r="T342" s="190">
        <f>S342*H342</f>
        <v>0</v>
      </c>
      <c r="U342" s="191" t="s">
        <v>18</v>
      </c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R342" s="192" t="s">
        <v>545</v>
      </c>
      <c r="AT342" s="192" t="s">
        <v>1397</v>
      </c>
      <c r="AU342" s="192" t="s">
        <v>80</v>
      </c>
      <c r="AY342" s="21" t="s">
        <v>208</v>
      </c>
      <c r="BE342" s="193">
        <f>IF(N342="základní",J342,0)</f>
        <v>0</v>
      </c>
      <c r="BF342" s="193">
        <f>IF(N342="snížená",J342,0)</f>
        <v>0</v>
      </c>
      <c r="BG342" s="193">
        <f>IF(N342="zákl. přenesená",J342,0)</f>
        <v>0</v>
      </c>
      <c r="BH342" s="193">
        <f>IF(N342="sníž. přenesená",J342,0)</f>
        <v>0</v>
      </c>
      <c r="BI342" s="193">
        <f>IF(N342="nulová",J342,0)</f>
        <v>0</v>
      </c>
      <c r="BJ342" s="21" t="s">
        <v>76</v>
      </c>
      <c r="BK342" s="193">
        <f>ROUND(I342*H342,2)</f>
        <v>0</v>
      </c>
      <c r="BL342" s="21" t="s">
        <v>343</v>
      </c>
      <c r="BM342" s="192" t="s">
        <v>3750</v>
      </c>
    </row>
    <row r="343" spans="1:65" s="2" customFormat="1" ht="11.25">
      <c r="A343" s="38"/>
      <c r="B343" s="39"/>
      <c r="C343" s="40"/>
      <c r="D343" s="194" t="s">
        <v>217</v>
      </c>
      <c r="E343" s="40"/>
      <c r="F343" s="195" t="s">
        <v>3749</v>
      </c>
      <c r="G343" s="40"/>
      <c r="H343" s="40"/>
      <c r="I343" s="196"/>
      <c r="J343" s="40"/>
      <c r="K343" s="40"/>
      <c r="L343" s="43"/>
      <c r="M343" s="197"/>
      <c r="N343" s="198"/>
      <c r="O343" s="68"/>
      <c r="P343" s="68"/>
      <c r="Q343" s="68"/>
      <c r="R343" s="68"/>
      <c r="S343" s="68"/>
      <c r="T343" s="68"/>
      <c r="U343" s="69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21" t="s">
        <v>217</v>
      </c>
      <c r="AU343" s="21" t="s">
        <v>80</v>
      </c>
    </row>
    <row r="344" spans="1:65" s="2" customFormat="1" ht="16.5" customHeight="1">
      <c r="A344" s="38"/>
      <c r="B344" s="39"/>
      <c r="C344" s="249" t="s">
        <v>814</v>
      </c>
      <c r="D344" s="249" t="s">
        <v>1397</v>
      </c>
      <c r="E344" s="250" t="s">
        <v>3751</v>
      </c>
      <c r="F344" s="251" t="s">
        <v>3752</v>
      </c>
      <c r="G344" s="252" t="s">
        <v>402</v>
      </c>
      <c r="H344" s="253">
        <v>10</v>
      </c>
      <c r="I344" s="254"/>
      <c r="J344" s="253">
        <f>ROUND(I344*H344,2)</f>
        <v>0</v>
      </c>
      <c r="K344" s="251" t="s">
        <v>215</v>
      </c>
      <c r="L344" s="255"/>
      <c r="M344" s="256" t="s">
        <v>18</v>
      </c>
      <c r="N344" s="257" t="s">
        <v>42</v>
      </c>
      <c r="O344" s="68"/>
      <c r="P344" s="190">
        <f>O344*H344</f>
        <v>0</v>
      </c>
      <c r="Q344" s="190">
        <v>2.7999999999999998E-4</v>
      </c>
      <c r="R344" s="190">
        <f>Q344*H344</f>
        <v>2.7999999999999995E-3</v>
      </c>
      <c r="S344" s="190">
        <v>0</v>
      </c>
      <c r="T344" s="190">
        <f>S344*H344</f>
        <v>0</v>
      </c>
      <c r="U344" s="191" t="s">
        <v>18</v>
      </c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2" t="s">
        <v>545</v>
      </c>
      <c r="AT344" s="192" t="s">
        <v>1397</v>
      </c>
      <c r="AU344" s="192" t="s">
        <v>80</v>
      </c>
      <c r="AY344" s="21" t="s">
        <v>208</v>
      </c>
      <c r="BE344" s="193">
        <f>IF(N344="základní",J344,0)</f>
        <v>0</v>
      </c>
      <c r="BF344" s="193">
        <f>IF(N344="snížená",J344,0)</f>
        <v>0</v>
      </c>
      <c r="BG344" s="193">
        <f>IF(N344="zákl. přenesená",J344,0)</f>
        <v>0</v>
      </c>
      <c r="BH344" s="193">
        <f>IF(N344="sníž. přenesená",J344,0)</f>
        <v>0</v>
      </c>
      <c r="BI344" s="193">
        <f>IF(N344="nulová",J344,0)</f>
        <v>0</v>
      </c>
      <c r="BJ344" s="21" t="s">
        <v>76</v>
      </c>
      <c r="BK344" s="193">
        <f>ROUND(I344*H344,2)</f>
        <v>0</v>
      </c>
      <c r="BL344" s="21" t="s">
        <v>343</v>
      </c>
      <c r="BM344" s="192" t="s">
        <v>3753</v>
      </c>
    </row>
    <row r="345" spans="1:65" s="2" customFormat="1" ht="11.25">
      <c r="A345" s="38"/>
      <c r="B345" s="39"/>
      <c r="C345" s="40"/>
      <c r="D345" s="194" t="s">
        <v>217</v>
      </c>
      <c r="E345" s="40"/>
      <c r="F345" s="195" t="s">
        <v>3752</v>
      </c>
      <c r="G345" s="40"/>
      <c r="H345" s="40"/>
      <c r="I345" s="196"/>
      <c r="J345" s="40"/>
      <c r="K345" s="40"/>
      <c r="L345" s="43"/>
      <c r="M345" s="197"/>
      <c r="N345" s="198"/>
      <c r="O345" s="68"/>
      <c r="P345" s="68"/>
      <c r="Q345" s="68"/>
      <c r="R345" s="68"/>
      <c r="S345" s="68"/>
      <c r="T345" s="68"/>
      <c r="U345" s="69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21" t="s">
        <v>217</v>
      </c>
      <c r="AU345" s="21" t="s">
        <v>80</v>
      </c>
    </row>
    <row r="346" spans="1:65" s="2" customFormat="1" ht="16.5" customHeight="1">
      <c r="A346" s="38"/>
      <c r="B346" s="39"/>
      <c r="C346" s="249" t="s">
        <v>823</v>
      </c>
      <c r="D346" s="249" t="s">
        <v>1397</v>
      </c>
      <c r="E346" s="250" t="s">
        <v>3754</v>
      </c>
      <c r="F346" s="251" t="s">
        <v>3755</v>
      </c>
      <c r="G346" s="252" t="s">
        <v>402</v>
      </c>
      <c r="H346" s="253">
        <v>30</v>
      </c>
      <c r="I346" s="254"/>
      <c r="J346" s="253">
        <f>ROUND(I346*H346,2)</f>
        <v>0</v>
      </c>
      <c r="K346" s="251" t="s">
        <v>18</v>
      </c>
      <c r="L346" s="255"/>
      <c r="M346" s="256" t="s">
        <v>18</v>
      </c>
      <c r="N346" s="257" t="s">
        <v>42</v>
      </c>
      <c r="O346" s="68"/>
      <c r="P346" s="190">
        <f>O346*H346</f>
        <v>0</v>
      </c>
      <c r="Q346" s="190">
        <v>2.9999999999999997E-4</v>
      </c>
      <c r="R346" s="190">
        <f>Q346*H346</f>
        <v>8.9999999999999993E-3</v>
      </c>
      <c r="S346" s="190">
        <v>0</v>
      </c>
      <c r="T346" s="190">
        <f>S346*H346</f>
        <v>0</v>
      </c>
      <c r="U346" s="191" t="s">
        <v>18</v>
      </c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192" t="s">
        <v>545</v>
      </c>
      <c r="AT346" s="192" t="s">
        <v>1397</v>
      </c>
      <c r="AU346" s="192" t="s">
        <v>80</v>
      </c>
      <c r="AY346" s="21" t="s">
        <v>208</v>
      </c>
      <c r="BE346" s="193">
        <f>IF(N346="základní",J346,0)</f>
        <v>0</v>
      </c>
      <c r="BF346" s="193">
        <f>IF(N346="snížená",J346,0)</f>
        <v>0</v>
      </c>
      <c r="BG346" s="193">
        <f>IF(N346="zákl. přenesená",J346,0)</f>
        <v>0</v>
      </c>
      <c r="BH346" s="193">
        <f>IF(N346="sníž. přenesená",J346,0)</f>
        <v>0</v>
      </c>
      <c r="BI346" s="193">
        <f>IF(N346="nulová",J346,0)</f>
        <v>0</v>
      </c>
      <c r="BJ346" s="21" t="s">
        <v>76</v>
      </c>
      <c r="BK346" s="193">
        <f>ROUND(I346*H346,2)</f>
        <v>0</v>
      </c>
      <c r="BL346" s="21" t="s">
        <v>343</v>
      </c>
      <c r="BM346" s="192" t="s">
        <v>3756</v>
      </c>
    </row>
    <row r="347" spans="1:65" s="2" customFormat="1" ht="11.25">
      <c r="A347" s="38"/>
      <c r="B347" s="39"/>
      <c r="C347" s="40"/>
      <c r="D347" s="194" t="s">
        <v>217</v>
      </c>
      <c r="E347" s="40"/>
      <c r="F347" s="195" t="s">
        <v>3755</v>
      </c>
      <c r="G347" s="40"/>
      <c r="H347" s="40"/>
      <c r="I347" s="196"/>
      <c r="J347" s="40"/>
      <c r="K347" s="40"/>
      <c r="L347" s="43"/>
      <c r="M347" s="197"/>
      <c r="N347" s="198"/>
      <c r="O347" s="68"/>
      <c r="P347" s="68"/>
      <c r="Q347" s="68"/>
      <c r="R347" s="68"/>
      <c r="S347" s="68"/>
      <c r="T347" s="68"/>
      <c r="U347" s="69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21" t="s">
        <v>217</v>
      </c>
      <c r="AU347" s="21" t="s">
        <v>80</v>
      </c>
    </row>
    <row r="348" spans="1:65" s="2" customFormat="1" ht="16.5" customHeight="1">
      <c r="A348" s="38"/>
      <c r="B348" s="39"/>
      <c r="C348" s="249" t="s">
        <v>832</v>
      </c>
      <c r="D348" s="249" t="s">
        <v>1397</v>
      </c>
      <c r="E348" s="250" t="s">
        <v>3757</v>
      </c>
      <c r="F348" s="251" t="s">
        <v>3758</v>
      </c>
      <c r="G348" s="252" t="s">
        <v>402</v>
      </c>
      <c r="H348" s="253">
        <v>8</v>
      </c>
      <c r="I348" s="254"/>
      <c r="J348" s="253">
        <f>ROUND(I348*H348,2)</f>
        <v>0</v>
      </c>
      <c r="K348" s="251" t="s">
        <v>18</v>
      </c>
      <c r="L348" s="255"/>
      <c r="M348" s="256" t="s">
        <v>18</v>
      </c>
      <c r="N348" s="257" t="s">
        <v>42</v>
      </c>
      <c r="O348" s="68"/>
      <c r="P348" s="190">
        <f>O348*H348</f>
        <v>0</v>
      </c>
      <c r="Q348" s="190">
        <v>2.9999999999999997E-4</v>
      </c>
      <c r="R348" s="190">
        <f>Q348*H348</f>
        <v>2.3999999999999998E-3</v>
      </c>
      <c r="S348" s="190">
        <v>0</v>
      </c>
      <c r="T348" s="190">
        <f>S348*H348</f>
        <v>0</v>
      </c>
      <c r="U348" s="191" t="s">
        <v>18</v>
      </c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92" t="s">
        <v>545</v>
      </c>
      <c r="AT348" s="192" t="s">
        <v>1397</v>
      </c>
      <c r="AU348" s="192" t="s">
        <v>80</v>
      </c>
      <c r="AY348" s="21" t="s">
        <v>208</v>
      </c>
      <c r="BE348" s="193">
        <f>IF(N348="základní",J348,0)</f>
        <v>0</v>
      </c>
      <c r="BF348" s="193">
        <f>IF(N348="snížená",J348,0)</f>
        <v>0</v>
      </c>
      <c r="BG348" s="193">
        <f>IF(N348="zákl. přenesená",J348,0)</f>
        <v>0</v>
      </c>
      <c r="BH348" s="193">
        <f>IF(N348="sníž. přenesená",J348,0)</f>
        <v>0</v>
      </c>
      <c r="BI348" s="193">
        <f>IF(N348="nulová",J348,0)</f>
        <v>0</v>
      </c>
      <c r="BJ348" s="21" t="s">
        <v>76</v>
      </c>
      <c r="BK348" s="193">
        <f>ROUND(I348*H348,2)</f>
        <v>0</v>
      </c>
      <c r="BL348" s="21" t="s">
        <v>343</v>
      </c>
      <c r="BM348" s="192" t="s">
        <v>3759</v>
      </c>
    </row>
    <row r="349" spans="1:65" s="2" customFormat="1" ht="11.25">
      <c r="A349" s="38"/>
      <c r="B349" s="39"/>
      <c r="C349" s="40"/>
      <c r="D349" s="194" t="s">
        <v>217</v>
      </c>
      <c r="E349" s="40"/>
      <c r="F349" s="195" t="s">
        <v>3758</v>
      </c>
      <c r="G349" s="40"/>
      <c r="H349" s="40"/>
      <c r="I349" s="196"/>
      <c r="J349" s="40"/>
      <c r="K349" s="40"/>
      <c r="L349" s="43"/>
      <c r="M349" s="197"/>
      <c r="N349" s="198"/>
      <c r="O349" s="68"/>
      <c r="P349" s="68"/>
      <c r="Q349" s="68"/>
      <c r="R349" s="68"/>
      <c r="S349" s="68"/>
      <c r="T349" s="68"/>
      <c r="U349" s="69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21" t="s">
        <v>217</v>
      </c>
      <c r="AU349" s="21" t="s">
        <v>80</v>
      </c>
    </row>
    <row r="350" spans="1:65" s="2" customFormat="1" ht="24.2" customHeight="1">
      <c r="A350" s="38"/>
      <c r="B350" s="39"/>
      <c r="C350" s="249" t="s">
        <v>840</v>
      </c>
      <c r="D350" s="249" t="s">
        <v>1397</v>
      </c>
      <c r="E350" s="250" t="s">
        <v>3760</v>
      </c>
      <c r="F350" s="251" t="s">
        <v>3761</v>
      </c>
      <c r="G350" s="252" t="s">
        <v>402</v>
      </c>
      <c r="H350" s="253">
        <v>1</v>
      </c>
      <c r="I350" s="254"/>
      <c r="J350" s="253">
        <f>ROUND(I350*H350,2)</f>
        <v>0</v>
      </c>
      <c r="K350" s="251" t="s">
        <v>215</v>
      </c>
      <c r="L350" s="255"/>
      <c r="M350" s="256" t="s">
        <v>18</v>
      </c>
      <c r="N350" s="257" t="s">
        <v>42</v>
      </c>
      <c r="O350" s="68"/>
      <c r="P350" s="190">
        <f>O350*H350</f>
        <v>0</v>
      </c>
      <c r="Q350" s="190">
        <v>7.2000000000000005E-4</v>
      </c>
      <c r="R350" s="190">
        <f>Q350*H350</f>
        <v>7.2000000000000005E-4</v>
      </c>
      <c r="S350" s="190">
        <v>0</v>
      </c>
      <c r="T350" s="190">
        <f>S350*H350</f>
        <v>0</v>
      </c>
      <c r="U350" s="191" t="s">
        <v>18</v>
      </c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2" t="s">
        <v>545</v>
      </c>
      <c r="AT350" s="192" t="s">
        <v>1397</v>
      </c>
      <c r="AU350" s="192" t="s">
        <v>80</v>
      </c>
      <c r="AY350" s="21" t="s">
        <v>208</v>
      </c>
      <c r="BE350" s="193">
        <f>IF(N350="základní",J350,0)</f>
        <v>0</v>
      </c>
      <c r="BF350" s="193">
        <f>IF(N350="snížená",J350,0)</f>
        <v>0</v>
      </c>
      <c r="BG350" s="193">
        <f>IF(N350="zákl. přenesená",J350,0)</f>
        <v>0</v>
      </c>
      <c r="BH350" s="193">
        <f>IF(N350="sníž. přenesená",J350,0)</f>
        <v>0</v>
      </c>
      <c r="BI350" s="193">
        <f>IF(N350="nulová",J350,0)</f>
        <v>0</v>
      </c>
      <c r="BJ350" s="21" t="s">
        <v>76</v>
      </c>
      <c r="BK350" s="193">
        <f>ROUND(I350*H350,2)</f>
        <v>0</v>
      </c>
      <c r="BL350" s="21" t="s">
        <v>343</v>
      </c>
      <c r="BM350" s="192" t="s">
        <v>3762</v>
      </c>
    </row>
    <row r="351" spans="1:65" s="2" customFormat="1" ht="11.25">
      <c r="A351" s="38"/>
      <c r="B351" s="39"/>
      <c r="C351" s="40"/>
      <c r="D351" s="194" t="s">
        <v>217</v>
      </c>
      <c r="E351" s="40"/>
      <c r="F351" s="195" t="s">
        <v>3761</v>
      </c>
      <c r="G351" s="40"/>
      <c r="H351" s="40"/>
      <c r="I351" s="196"/>
      <c r="J351" s="40"/>
      <c r="K351" s="40"/>
      <c r="L351" s="43"/>
      <c r="M351" s="197"/>
      <c r="N351" s="198"/>
      <c r="O351" s="68"/>
      <c r="P351" s="68"/>
      <c r="Q351" s="68"/>
      <c r="R351" s="68"/>
      <c r="S351" s="68"/>
      <c r="T351" s="68"/>
      <c r="U351" s="69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21" t="s">
        <v>217</v>
      </c>
      <c r="AU351" s="21" t="s">
        <v>80</v>
      </c>
    </row>
    <row r="352" spans="1:65" s="2" customFormat="1" ht="24.2" customHeight="1">
      <c r="A352" s="38"/>
      <c r="B352" s="39"/>
      <c r="C352" s="249" t="s">
        <v>848</v>
      </c>
      <c r="D352" s="249" t="s">
        <v>1397</v>
      </c>
      <c r="E352" s="250" t="s">
        <v>3763</v>
      </c>
      <c r="F352" s="251" t="s">
        <v>3764</v>
      </c>
      <c r="G352" s="252" t="s">
        <v>402</v>
      </c>
      <c r="H352" s="253">
        <v>2</v>
      </c>
      <c r="I352" s="254"/>
      <c r="J352" s="253">
        <f>ROUND(I352*H352,2)</f>
        <v>0</v>
      </c>
      <c r="K352" s="251" t="s">
        <v>215</v>
      </c>
      <c r="L352" s="255"/>
      <c r="M352" s="256" t="s">
        <v>18</v>
      </c>
      <c r="N352" s="257" t="s">
        <v>42</v>
      </c>
      <c r="O352" s="68"/>
      <c r="P352" s="190">
        <f>O352*H352</f>
        <v>0</v>
      </c>
      <c r="Q352" s="190">
        <v>6.9999999999999999E-4</v>
      </c>
      <c r="R352" s="190">
        <f>Q352*H352</f>
        <v>1.4E-3</v>
      </c>
      <c r="S352" s="190">
        <v>0</v>
      </c>
      <c r="T352" s="190">
        <f>S352*H352</f>
        <v>0</v>
      </c>
      <c r="U352" s="191" t="s">
        <v>18</v>
      </c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92" t="s">
        <v>545</v>
      </c>
      <c r="AT352" s="192" t="s">
        <v>1397</v>
      </c>
      <c r="AU352" s="192" t="s">
        <v>80</v>
      </c>
      <c r="AY352" s="21" t="s">
        <v>208</v>
      </c>
      <c r="BE352" s="193">
        <f>IF(N352="základní",J352,0)</f>
        <v>0</v>
      </c>
      <c r="BF352" s="193">
        <f>IF(N352="snížená",J352,0)</f>
        <v>0</v>
      </c>
      <c r="BG352" s="193">
        <f>IF(N352="zákl. přenesená",J352,0)</f>
        <v>0</v>
      </c>
      <c r="BH352" s="193">
        <f>IF(N352="sníž. přenesená",J352,0)</f>
        <v>0</v>
      </c>
      <c r="BI352" s="193">
        <f>IF(N352="nulová",J352,0)</f>
        <v>0</v>
      </c>
      <c r="BJ352" s="21" t="s">
        <v>76</v>
      </c>
      <c r="BK352" s="193">
        <f>ROUND(I352*H352,2)</f>
        <v>0</v>
      </c>
      <c r="BL352" s="21" t="s">
        <v>343</v>
      </c>
      <c r="BM352" s="192" t="s">
        <v>3765</v>
      </c>
    </row>
    <row r="353" spans="1:65" s="2" customFormat="1" ht="11.25">
      <c r="A353" s="38"/>
      <c r="B353" s="39"/>
      <c r="C353" s="40"/>
      <c r="D353" s="194" t="s">
        <v>217</v>
      </c>
      <c r="E353" s="40"/>
      <c r="F353" s="195" t="s">
        <v>3764</v>
      </c>
      <c r="G353" s="40"/>
      <c r="H353" s="40"/>
      <c r="I353" s="196"/>
      <c r="J353" s="40"/>
      <c r="K353" s="40"/>
      <c r="L353" s="43"/>
      <c r="M353" s="197"/>
      <c r="N353" s="198"/>
      <c r="O353" s="68"/>
      <c r="P353" s="68"/>
      <c r="Q353" s="68"/>
      <c r="R353" s="68"/>
      <c r="S353" s="68"/>
      <c r="T353" s="68"/>
      <c r="U353" s="69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21" t="s">
        <v>217</v>
      </c>
      <c r="AU353" s="21" t="s">
        <v>80</v>
      </c>
    </row>
    <row r="354" spans="1:65" s="2" customFormat="1" ht="24.2" customHeight="1">
      <c r="A354" s="38"/>
      <c r="B354" s="39"/>
      <c r="C354" s="249" t="s">
        <v>856</v>
      </c>
      <c r="D354" s="249" t="s">
        <v>1397</v>
      </c>
      <c r="E354" s="250" t="s">
        <v>3766</v>
      </c>
      <c r="F354" s="251" t="s">
        <v>3767</v>
      </c>
      <c r="G354" s="252" t="s">
        <v>402</v>
      </c>
      <c r="H354" s="253">
        <v>3</v>
      </c>
      <c r="I354" s="254"/>
      <c r="J354" s="253">
        <f>ROUND(I354*H354,2)</f>
        <v>0</v>
      </c>
      <c r="K354" s="251" t="s">
        <v>215</v>
      </c>
      <c r="L354" s="255"/>
      <c r="M354" s="256" t="s">
        <v>18</v>
      </c>
      <c r="N354" s="257" t="s">
        <v>42</v>
      </c>
      <c r="O354" s="68"/>
      <c r="P354" s="190">
        <f>O354*H354</f>
        <v>0</v>
      </c>
      <c r="Q354" s="190">
        <v>1E-3</v>
      </c>
      <c r="R354" s="190">
        <f>Q354*H354</f>
        <v>3.0000000000000001E-3</v>
      </c>
      <c r="S354" s="190">
        <v>0</v>
      </c>
      <c r="T354" s="190">
        <f>S354*H354</f>
        <v>0</v>
      </c>
      <c r="U354" s="191" t="s">
        <v>18</v>
      </c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2" t="s">
        <v>545</v>
      </c>
      <c r="AT354" s="192" t="s">
        <v>1397</v>
      </c>
      <c r="AU354" s="192" t="s">
        <v>80</v>
      </c>
      <c r="AY354" s="21" t="s">
        <v>208</v>
      </c>
      <c r="BE354" s="193">
        <f>IF(N354="základní",J354,0)</f>
        <v>0</v>
      </c>
      <c r="BF354" s="193">
        <f>IF(N354="snížená",J354,0)</f>
        <v>0</v>
      </c>
      <c r="BG354" s="193">
        <f>IF(N354="zákl. přenesená",J354,0)</f>
        <v>0</v>
      </c>
      <c r="BH354" s="193">
        <f>IF(N354="sníž. přenesená",J354,0)</f>
        <v>0</v>
      </c>
      <c r="BI354" s="193">
        <f>IF(N354="nulová",J354,0)</f>
        <v>0</v>
      </c>
      <c r="BJ354" s="21" t="s">
        <v>76</v>
      </c>
      <c r="BK354" s="193">
        <f>ROUND(I354*H354,2)</f>
        <v>0</v>
      </c>
      <c r="BL354" s="21" t="s">
        <v>343</v>
      </c>
      <c r="BM354" s="192" t="s">
        <v>3768</v>
      </c>
    </row>
    <row r="355" spans="1:65" s="2" customFormat="1" ht="11.25">
      <c r="A355" s="38"/>
      <c r="B355" s="39"/>
      <c r="C355" s="40"/>
      <c r="D355" s="194" t="s">
        <v>217</v>
      </c>
      <c r="E355" s="40"/>
      <c r="F355" s="195" t="s">
        <v>3767</v>
      </c>
      <c r="G355" s="40"/>
      <c r="H355" s="40"/>
      <c r="I355" s="196"/>
      <c r="J355" s="40"/>
      <c r="K355" s="40"/>
      <c r="L355" s="43"/>
      <c r="M355" s="197"/>
      <c r="N355" s="198"/>
      <c r="O355" s="68"/>
      <c r="P355" s="68"/>
      <c r="Q355" s="68"/>
      <c r="R355" s="68"/>
      <c r="S355" s="68"/>
      <c r="T355" s="68"/>
      <c r="U355" s="69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21" t="s">
        <v>217</v>
      </c>
      <c r="AU355" s="21" t="s">
        <v>80</v>
      </c>
    </row>
    <row r="356" spans="1:65" s="2" customFormat="1" ht="24.2" customHeight="1">
      <c r="A356" s="38"/>
      <c r="B356" s="39"/>
      <c r="C356" s="249" t="s">
        <v>863</v>
      </c>
      <c r="D356" s="249" t="s">
        <v>1397</v>
      </c>
      <c r="E356" s="250" t="s">
        <v>3769</v>
      </c>
      <c r="F356" s="251" t="s">
        <v>3767</v>
      </c>
      <c r="G356" s="252" t="s">
        <v>402</v>
      </c>
      <c r="H356" s="253">
        <v>1</v>
      </c>
      <c r="I356" s="254"/>
      <c r="J356" s="253">
        <f>ROUND(I356*H356,2)</f>
        <v>0</v>
      </c>
      <c r="K356" s="251" t="s">
        <v>18</v>
      </c>
      <c r="L356" s="255"/>
      <c r="M356" s="256" t="s">
        <v>18</v>
      </c>
      <c r="N356" s="257" t="s">
        <v>42</v>
      </c>
      <c r="O356" s="68"/>
      <c r="P356" s="190">
        <f>O356*H356</f>
        <v>0</v>
      </c>
      <c r="Q356" s="190">
        <v>1E-3</v>
      </c>
      <c r="R356" s="190">
        <f>Q356*H356</f>
        <v>1E-3</v>
      </c>
      <c r="S356" s="190">
        <v>0</v>
      </c>
      <c r="T356" s="190">
        <f>S356*H356</f>
        <v>0</v>
      </c>
      <c r="U356" s="191" t="s">
        <v>18</v>
      </c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92" t="s">
        <v>545</v>
      </c>
      <c r="AT356" s="192" t="s">
        <v>1397</v>
      </c>
      <c r="AU356" s="192" t="s">
        <v>80</v>
      </c>
      <c r="AY356" s="21" t="s">
        <v>208</v>
      </c>
      <c r="BE356" s="193">
        <f>IF(N356="základní",J356,0)</f>
        <v>0</v>
      </c>
      <c r="BF356" s="193">
        <f>IF(N356="snížená",J356,0)</f>
        <v>0</v>
      </c>
      <c r="BG356" s="193">
        <f>IF(N356="zákl. přenesená",J356,0)</f>
        <v>0</v>
      </c>
      <c r="BH356" s="193">
        <f>IF(N356="sníž. přenesená",J356,0)</f>
        <v>0</v>
      </c>
      <c r="BI356" s="193">
        <f>IF(N356="nulová",J356,0)</f>
        <v>0</v>
      </c>
      <c r="BJ356" s="21" t="s">
        <v>76</v>
      </c>
      <c r="BK356" s="193">
        <f>ROUND(I356*H356,2)</f>
        <v>0</v>
      </c>
      <c r="BL356" s="21" t="s">
        <v>343</v>
      </c>
      <c r="BM356" s="192" t="s">
        <v>3770</v>
      </c>
    </row>
    <row r="357" spans="1:65" s="2" customFormat="1" ht="11.25">
      <c r="A357" s="38"/>
      <c r="B357" s="39"/>
      <c r="C357" s="40"/>
      <c r="D357" s="194" t="s">
        <v>217</v>
      </c>
      <c r="E357" s="40"/>
      <c r="F357" s="195" t="s">
        <v>3771</v>
      </c>
      <c r="G357" s="40"/>
      <c r="H357" s="40"/>
      <c r="I357" s="196"/>
      <c r="J357" s="40"/>
      <c r="K357" s="40"/>
      <c r="L357" s="43"/>
      <c r="M357" s="197"/>
      <c r="N357" s="198"/>
      <c r="O357" s="68"/>
      <c r="P357" s="68"/>
      <c r="Q357" s="68"/>
      <c r="R357" s="68"/>
      <c r="S357" s="68"/>
      <c r="T357" s="68"/>
      <c r="U357" s="69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21" t="s">
        <v>217</v>
      </c>
      <c r="AU357" s="21" t="s">
        <v>80</v>
      </c>
    </row>
    <row r="358" spans="1:65" s="2" customFormat="1" ht="24.2" customHeight="1">
      <c r="A358" s="38"/>
      <c r="B358" s="39"/>
      <c r="C358" s="249" t="s">
        <v>869</v>
      </c>
      <c r="D358" s="249" t="s">
        <v>1397</v>
      </c>
      <c r="E358" s="250" t="s">
        <v>3772</v>
      </c>
      <c r="F358" s="251" t="s">
        <v>3773</v>
      </c>
      <c r="G358" s="252" t="s">
        <v>402</v>
      </c>
      <c r="H358" s="253">
        <v>5</v>
      </c>
      <c r="I358" s="254"/>
      <c r="J358" s="253">
        <f>ROUND(I358*H358,2)</f>
        <v>0</v>
      </c>
      <c r="K358" s="251" t="s">
        <v>215</v>
      </c>
      <c r="L358" s="255"/>
      <c r="M358" s="256" t="s">
        <v>18</v>
      </c>
      <c r="N358" s="257" t="s">
        <v>42</v>
      </c>
      <c r="O358" s="68"/>
      <c r="P358" s="190">
        <f>O358*H358</f>
        <v>0</v>
      </c>
      <c r="Q358" s="190">
        <v>1.2800000000000001E-3</v>
      </c>
      <c r="R358" s="190">
        <f>Q358*H358</f>
        <v>6.4000000000000003E-3</v>
      </c>
      <c r="S358" s="190">
        <v>0</v>
      </c>
      <c r="T358" s="190">
        <f>S358*H358</f>
        <v>0</v>
      </c>
      <c r="U358" s="191" t="s">
        <v>18</v>
      </c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2" t="s">
        <v>545</v>
      </c>
      <c r="AT358" s="192" t="s">
        <v>1397</v>
      </c>
      <c r="AU358" s="192" t="s">
        <v>80</v>
      </c>
      <c r="AY358" s="21" t="s">
        <v>208</v>
      </c>
      <c r="BE358" s="193">
        <f>IF(N358="základní",J358,0)</f>
        <v>0</v>
      </c>
      <c r="BF358" s="193">
        <f>IF(N358="snížená",J358,0)</f>
        <v>0</v>
      </c>
      <c r="BG358" s="193">
        <f>IF(N358="zákl. přenesená",J358,0)</f>
        <v>0</v>
      </c>
      <c r="BH358" s="193">
        <f>IF(N358="sníž. přenesená",J358,0)</f>
        <v>0</v>
      </c>
      <c r="BI358" s="193">
        <f>IF(N358="nulová",J358,0)</f>
        <v>0</v>
      </c>
      <c r="BJ358" s="21" t="s">
        <v>76</v>
      </c>
      <c r="BK358" s="193">
        <f>ROUND(I358*H358,2)</f>
        <v>0</v>
      </c>
      <c r="BL358" s="21" t="s">
        <v>343</v>
      </c>
      <c r="BM358" s="192" t="s">
        <v>3774</v>
      </c>
    </row>
    <row r="359" spans="1:65" s="2" customFormat="1" ht="11.25">
      <c r="A359" s="38"/>
      <c r="B359" s="39"/>
      <c r="C359" s="40"/>
      <c r="D359" s="194" t="s">
        <v>217</v>
      </c>
      <c r="E359" s="40"/>
      <c r="F359" s="195" t="s">
        <v>3773</v>
      </c>
      <c r="G359" s="40"/>
      <c r="H359" s="40"/>
      <c r="I359" s="196"/>
      <c r="J359" s="40"/>
      <c r="K359" s="40"/>
      <c r="L359" s="43"/>
      <c r="M359" s="197"/>
      <c r="N359" s="198"/>
      <c r="O359" s="68"/>
      <c r="P359" s="68"/>
      <c r="Q359" s="68"/>
      <c r="R359" s="68"/>
      <c r="S359" s="68"/>
      <c r="T359" s="68"/>
      <c r="U359" s="69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21" t="s">
        <v>217</v>
      </c>
      <c r="AU359" s="21" t="s">
        <v>80</v>
      </c>
    </row>
    <row r="360" spans="1:65" s="2" customFormat="1" ht="16.5" customHeight="1">
      <c r="A360" s="38"/>
      <c r="B360" s="39"/>
      <c r="C360" s="249" t="s">
        <v>875</v>
      </c>
      <c r="D360" s="249" t="s">
        <v>1397</v>
      </c>
      <c r="E360" s="250" t="s">
        <v>3775</v>
      </c>
      <c r="F360" s="251" t="s">
        <v>3776</v>
      </c>
      <c r="G360" s="252" t="s">
        <v>402</v>
      </c>
      <c r="H360" s="253">
        <v>2</v>
      </c>
      <c r="I360" s="254"/>
      <c r="J360" s="253">
        <f>ROUND(I360*H360,2)</f>
        <v>0</v>
      </c>
      <c r="K360" s="251" t="s">
        <v>18</v>
      </c>
      <c r="L360" s="255"/>
      <c r="M360" s="256" t="s">
        <v>18</v>
      </c>
      <c r="N360" s="257" t="s">
        <v>42</v>
      </c>
      <c r="O360" s="68"/>
      <c r="P360" s="190">
        <f>O360*H360</f>
        <v>0</v>
      </c>
      <c r="Q360" s="190">
        <v>2.9999999999999997E-4</v>
      </c>
      <c r="R360" s="190">
        <f>Q360*H360</f>
        <v>5.9999999999999995E-4</v>
      </c>
      <c r="S360" s="190">
        <v>0</v>
      </c>
      <c r="T360" s="190">
        <f>S360*H360</f>
        <v>0</v>
      </c>
      <c r="U360" s="191" t="s">
        <v>18</v>
      </c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92" t="s">
        <v>545</v>
      </c>
      <c r="AT360" s="192" t="s">
        <v>1397</v>
      </c>
      <c r="AU360" s="192" t="s">
        <v>80</v>
      </c>
      <c r="AY360" s="21" t="s">
        <v>208</v>
      </c>
      <c r="BE360" s="193">
        <f>IF(N360="základní",J360,0)</f>
        <v>0</v>
      </c>
      <c r="BF360" s="193">
        <f>IF(N360="snížená",J360,0)</f>
        <v>0</v>
      </c>
      <c r="BG360" s="193">
        <f>IF(N360="zákl. přenesená",J360,0)</f>
        <v>0</v>
      </c>
      <c r="BH360" s="193">
        <f>IF(N360="sníž. přenesená",J360,0)</f>
        <v>0</v>
      </c>
      <c r="BI360" s="193">
        <f>IF(N360="nulová",J360,0)</f>
        <v>0</v>
      </c>
      <c r="BJ360" s="21" t="s">
        <v>76</v>
      </c>
      <c r="BK360" s="193">
        <f>ROUND(I360*H360,2)</f>
        <v>0</v>
      </c>
      <c r="BL360" s="21" t="s">
        <v>343</v>
      </c>
      <c r="BM360" s="192" t="s">
        <v>3777</v>
      </c>
    </row>
    <row r="361" spans="1:65" s="2" customFormat="1" ht="11.25">
      <c r="A361" s="38"/>
      <c r="B361" s="39"/>
      <c r="C361" s="40"/>
      <c r="D361" s="194" t="s">
        <v>217</v>
      </c>
      <c r="E361" s="40"/>
      <c r="F361" s="195" t="s">
        <v>3776</v>
      </c>
      <c r="G361" s="40"/>
      <c r="H361" s="40"/>
      <c r="I361" s="196"/>
      <c r="J361" s="40"/>
      <c r="K361" s="40"/>
      <c r="L361" s="43"/>
      <c r="M361" s="197"/>
      <c r="N361" s="198"/>
      <c r="O361" s="68"/>
      <c r="P361" s="68"/>
      <c r="Q361" s="68"/>
      <c r="R361" s="68"/>
      <c r="S361" s="68"/>
      <c r="T361" s="68"/>
      <c r="U361" s="69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21" t="s">
        <v>217</v>
      </c>
      <c r="AU361" s="21" t="s">
        <v>80</v>
      </c>
    </row>
    <row r="362" spans="1:65" s="2" customFormat="1" ht="24.2" customHeight="1">
      <c r="A362" s="38"/>
      <c r="B362" s="39"/>
      <c r="C362" s="249" t="s">
        <v>881</v>
      </c>
      <c r="D362" s="249" t="s">
        <v>1397</v>
      </c>
      <c r="E362" s="250" t="s">
        <v>3778</v>
      </c>
      <c r="F362" s="251" t="s">
        <v>3779</v>
      </c>
      <c r="G362" s="252" t="s">
        <v>402</v>
      </c>
      <c r="H362" s="253">
        <v>11</v>
      </c>
      <c r="I362" s="254"/>
      <c r="J362" s="253">
        <f>ROUND(I362*H362,2)</f>
        <v>0</v>
      </c>
      <c r="K362" s="251" t="s">
        <v>215</v>
      </c>
      <c r="L362" s="255"/>
      <c r="M362" s="256" t="s">
        <v>18</v>
      </c>
      <c r="N362" s="257" t="s">
        <v>42</v>
      </c>
      <c r="O362" s="68"/>
      <c r="P362" s="190">
        <f>O362*H362</f>
        <v>0</v>
      </c>
      <c r="Q362" s="190">
        <v>4.4999999999999999E-4</v>
      </c>
      <c r="R362" s="190">
        <f>Q362*H362</f>
        <v>4.9499999999999995E-3</v>
      </c>
      <c r="S362" s="190">
        <v>0</v>
      </c>
      <c r="T362" s="190">
        <f>S362*H362</f>
        <v>0</v>
      </c>
      <c r="U362" s="191" t="s">
        <v>18</v>
      </c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2" t="s">
        <v>545</v>
      </c>
      <c r="AT362" s="192" t="s">
        <v>1397</v>
      </c>
      <c r="AU362" s="192" t="s">
        <v>80</v>
      </c>
      <c r="AY362" s="21" t="s">
        <v>208</v>
      </c>
      <c r="BE362" s="193">
        <f>IF(N362="základní",J362,0)</f>
        <v>0</v>
      </c>
      <c r="BF362" s="193">
        <f>IF(N362="snížená",J362,0)</f>
        <v>0</v>
      </c>
      <c r="BG362" s="193">
        <f>IF(N362="zákl. přenesená",J362,0)</f>
        <v>0</v>
      </c>
      <c r="BH362" s="193">
        <f>IF(N362="sníž. přenesená",J362,0)</f>
        <v>0</v>
      </c>
      <c r="BI362" s="193">
        <f>IF(N362="nulová",J362,0)</f>
        <v>0</v>
      </c>
      <c r="BJ362" s="21" t="s">
        <v>76</v>
      </c>
      <c r="BK362" s="193">
        <f>ROUND(I362*H362,2)</f>
        <v>0</v>
      </c>
      <c r="BL362" s="21" t="s">
        <v>343</v>
      </c>
      <c r="BM362" s="192" t="s">
        <v>3780</v>
      </c>
    </row>
    <row r="363" spans="1:65" s="2" customFormat="1" ht="11.25">
      <c r="A363" s="38"/>
      <c r="B363" s="39"/>
      <c r="C363" s="40"/>
      <c r="D363" s="194" t="s">
        <v>217</v>
      </c>
      <c r="E363" s="40"/>
      <c r="F363" s="195" t="s">
        <v>3779</v>
      </c>
      <c r="G363" s="40"/>
      <c r="H363" s="40"/>
      <c r="I363" s="196"/>
      <c r="J363" s="40"/>
      <c r="K363" s="40"/>
      <c r="L363" s="43"/>
      <c r="M363" s="197"/>
      <c r="N363" s="198"/>
      <c r="O363" s="68"/>
      <c r="P363" s="68"/>
      <c r="Q363" s="68"/>
      <c r="R363" s="68"/>
      <c r="S363" s="68"/>
      <c r="T363" s="68"/>
      <c r="U363" s="69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T363" s="21" t="s">
        <v>217</v>
      </c>
      <c r="AU363" s="21" t="s">
        <v>80</v>
      </c>
    </row>
    <row r="364" spans="1:65" s="2" customFormat="1" ht="24.2" customHeight="1">
      <c r="A364" s="38"/>
      <c r="B364" s="39"/>
      <c r="C364" s="182" t="s">
        <v>887</v>
      </c>
      <c r="D364" s="182" t="s">
        <v>212</v>
      </c>
      <c r="E364" s="183" t="s">
        <v>3781</v>
      </c>
      <c r="F364" s="184" t="s">
        <v>3782</v>
      </c>
      <c r="G364" s="185" t="s">
        <v>402</v>
      </c>
      <c r="H364" s="186">
        <v>3</v>
      </c>
      <c r="I364" s="187"/>
      <c r="J364" s="186">
        <f>ROUND(I364*H364,2)</f>
        <v>0</v>
      </c>
      <c r="K364" s="184" t="s">
        <v>215</v>
      </c>
      <c r="L364" s="43"/>
      <c r="M364" s="188" t="s">
        <v>18</v>
      </c>
      <c r="N364" s="189" t="s">
        <v>42</v>
      </c>
      <c r="O364" s="68"/>
      <c r="P364" s="190">
        <f>O364*H364</f>
        <v>0</v>
      </c>
      <c r="Q364" s="190">
        <v>1.01E-3</v>
      </c>
      <c r="R364" s="190">
        <f>Q364*H364</f>
        <v>3.0300000000000001E-3</v>
      </c>
      <c r="S364" s="190">
        <v>0</v>
      </c>
      <c r="T364" s="190">
        <f>S364*H364</f>
        <v>0</v>
      </c>
      <c r="U364" s="191" t="s">
        <v>18</v>
      </c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2" t="s">
        <v>343</v>
      </c>
      <c r="AT364" s="192" t="s">
        <v>212</v>
      </c>
      <c r="AU364" s="192" t="s">
        <v>80</v>
      </c>
      <c r="AY364" s="21" t="s">
        <v>208</v>
      </c>
      <c r="BE364" s="193">
        <f>IF(N364="základní",J364,0)</f>
        <v>0</v>
      </c>
      <c r="BF364" s="193">
        <f>IF(N364="snížená",J364,0)</f>
        <v>0</v>
      </c>
      <c r="BG364" s="193">
        <f>IF(N364="zákl. přenesená",J364,0)</f>
        <v>0</v>
      </c>
      <c r="BH364" s="193">
        <f>IF(N364="sníž. přenesená",J364,0)</f>
        <v>0</v>
      </c>
      <c r="BI364" s="193">
        <f>IF(N364="nulová",J364,0)</f>
        <v>0</v>
      </c>
      <c r="BJ364" s="21" t="s">
        <v>76</v>
      </c>
      <c r="BK364" s="193">
        <f>ROUND(I364*H364,2)</f>
        <v>0</v>
      </c>
      <c r="BL364" s="21" t="s">
        <v>343</v>
      </c>
      <c r="BM364" s="192" t="s">
        <v>3783</v>
      </c>
    </row>
    <row r="365" spans="1:65" s="2" customFormat="1" ht="19.5">
      <c r="A365" s="38"/>
      <c r="B365" s="39"/>
      <c r="C365" s="40"/>
      <c r="D365" s="194" t="s">
        <v>217</v>
      </c>
      <c r="E365" s="40"/>
      <c r="F365" s="195" t="s">
        <v>3784</v>
      </c>
      <c r="G365" s="40"/>
      <c r="H365" s="40"/>
      <c r="I365" s="196"/>
      <c r="J365" s="40"/>
      <c r="K365" s="40"/>
      <c r="L365" s="43"/>
      <c r="M365" s="197"/>
      <c r="N365" s="198"/>
      <c r="O365" s="68"/>
      <c r="P365" s="68"/>
      <c r="Q365" s="68"/>
      <c r="R365" s="68"/>
      <c r="S365" s="68"/>
      <c r="T365" s="68"/>
      <c r="U365" s="69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21" t="s">
        <v>217</v>
      </c>
      <c r="AU365" s="21" t="s">
        <v>80</v>
      </c>
    </row>
    <row r="366" spans="1:65" s="2" customFormat="1" ht="11.25">
      <c r="A366" s="38"/>
      <c r="B366" s="39"/>
      <c r="C366" s="40"/>
      <c r="D366" s="199" t="s">
        <v>219</v>
      </c>
      <c r="E366" s="40"/>
      <c r="F366" s="200" t="s">
        <v>3785</v>
      </c>
      <c r="G366" s="40"/>
      <c r="H366" s="40"/>
      <c r="I366" s="196"/>
      <c r="J366" s="40"/>
      <c r="K366" s="40"/>
      <c r="L366" s="43"/>
      <c r="M366" s="197"/>
      <c r="N366" s="198"/>
      <c r="O366" s="68"/>
      <c r="P366" s="68"/>
      <c r="Q366" s="68"/>
      <c r="R366" s="68"/>
      <c r="S366" s="68"/>
      <c r="T366" s="68"/>
      <c r="U366" s="69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21" t="s">
        <v>219</v>
      </c>
      <c r="AU366" s="21" t="s">
        <v>80</v>
      </c>
    </row>
    <row r="367" spans="1:65" s="14" customFormat="1" ht="11.25">
      <c r="B367" s="211"/>
      <c r="C367" s="212"/>
      <c r="D367" s="194" t="s">
        <v>221</v>
      </c>
      <c r="E367" s="213" t="s">
        <v>18</v>
      </c>
      <c r="F367" s="214" t="s">
        <v>76</v>
      </c>
      <c r="G367" s="212"/>
      <c r="H367" s="215">
        <v>1</v>
      </c>
      <c r="I367" s="216"/>
      <c r="J367" s="212"/>
      <c r="K367" s="212"/>
      <c r="L367" s="217"/>
      <c r="M367" s="218"/>
      <c r="N367" s="219"/>
      <c r="O367" s="219"/>
      <c r="P367" s="219"/>
      <c r="Q367" s="219"/>
      <c r="R367" s="219"/>
      <c r="S367" s="219"/>
      <c r="T367" s="219"/>
      <c r="U367" s="220"/>
      <c r="AT367" s="221" t="s">
        <v>221</v>
      </c>
      <c r="AU367" s="221" t="s">
        <v>80</v>
      </c>
      <c r="AV367" s="14" t="s">
        <v>80</v>
      </c>
      <c r="AW367" s="14" t="s">
        <v>33</v>
      </c>
      <c r="AX367" s="14" t="s">
        <v>71</v>
      </c>
      <c r="AY367" s="221" t="s">
        <v>208</v>
      </c>
    </row>
    <row r="368" spans="1:65" s="14" customFormat="1" ht="11.25">
      <c r="B368" s="211"/>
      <c r="C368" s="212"/>
      <c r="D368" s="194" t="s">
        <v>221</v>
      </c>
      <c r="E368" s="213" t="s">
        <v>18</v>
      </c>
      <c r="F368" s="214" t="s">
        <v>80</v>
      </c>
      <c r="G368" s="212"/>
      <c r="H368" s="215">
        <v>2</v>
      </c>
      <c r="I368" s="216"/>
      <c r="J368" s="212"/>
      <c r="K368" s="212"/>
      <c r="L368" s="217"/>
      <c r="M368" s="218"/>
      <c r="N368" s="219"/>
      <c r="O368" s="219"/>
      <c r="P368" s="219"/>
      <c r="Q368" s="219"/>
      <c r="R368" s="219"/>
      <c r="S368" s="219"/>
      <c r="T368" s="219"/>
      <c r="U368" s="220"/>
      <c r="AT368" s="221" t="s">
        <v>221</v>
      </c>
      <c r="AU368" s="221" t="s">
        <v>80</v>
      </c>
      <c r="AV368" s="14" t="s">
        <v>80</v>
      </c>
      <c r="AW368" s="14" t="s">
        <v>33</v>
      </c>
      <c r="AX368" s="14" t="s">
        <v>71</v>
      </c>
      <c r="AY368" s="221" t="s">
        <v>208</v>
      </c>
    </row>
    <row r="369" spans="1:65" s="16" customFormat="1" ht="11.25">
      <c r="B369" s="233"/>
      <c r="C369" s="234"/>
      <c r="D369" s="194" t="s">
        <v>221</v>
      </c>
      <c r="E369" s="235" t="s">
        <v>18</v>
      </c>
      <c r="F369" s="236" t="s">
        <v>247</v>
      </c>
      <c r="G369" s="234"/>
      <c r="H369" s="237">
        <v>3</v>
      </c>
      <c r="I369" s="238"/>
      <c r="J369" s="234"/>
      <c r="K369" s="234"/>
      <c r="L369" s="239"/>
      <c r="M369" s="240"/>
      <c r="N369" s="241"/>
      <c r="O369" s="241"/>
      <c r="P369" s="241"/>
      <c r="Q369" s="241"/>
      <c r="R369" s="241"/>
      <c r="S369" s="241"/>
      <c r="T369" s="241"/>
      <c r="U369" s="242"/>
      <c r="AT369" s="243" t="s">
        <v>221</v>
      </c>
      <c r="AU369" s="243" t="s">
        <v>80</v>
      </c>
      <c r="AV369" s="16" t="s">
        <v>89</v>
      </c>
      <c r="AW369" s="16" t="s">
        <v>33</v>
      </c>
      <c r="AX369" s="16" t="s">
        <v>76</v>
      </c>
      <c r="AY369" s="243" t="s">
        <v>208</v>
      </c>
    </row>
    <row r="370" spans="1:65" s="2" customFormat="1" ht="21.75" customHeight="1">
      <c r="A370" s="38"/>
      <c r="B370" s="39"/>
      <c r="C370" s="182" t="s">
        <v>895</v>
      </c>
      <c r="D370" s="182" t="s">
        <v>212</v>
      </c>
      <c r="E370" s="183" t="s">
        <v>3119</v>
      </c>
      <c r="F370" s="184" t="s">
        <v>3120</v>
      </c>
      <c r="G370" s="185" t="s">
        <v>331</v>
      </c>
      <c r="H370" s="186">
        <v>154</v>
      </c>
      <c r="I370" s="187"/>
      <c r="J370" s="186">
        <f>ROUND(I370*H370,2)</f>
        <v>0</v>
      </c>
      <c r="K370" s="184" t="s">
        <v>215</v>
      </c>
      <c r="L370" s="43"/>
      <c r="M370" s="188" t="s">
        <v>18</v>
      </c>
      <c r="N370" s="189" t="s">
        <v>42</v>
      </c>
      <c r="O370" s="68"/>
      <c r="P370" s="190">
        <f>O370*H370</f>
        <v>0</v>
      </c>
      <c r="Q370" s="190">
        <v>0</v>
      </c>
      <c r="R370" s="190">
        <f>Q370*H370</f>
        <v>0</v>
      </c>
      <c r="S370" s="190">
        <v>0</v>
      </c>
      <c r="T370" s="190">
        <f>S370*H370</f>
        <v>0</v>
      </c>
      <c r="U370" s="191" t="s">
        <v>18</v>
      </c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192" t="s">
        <v>343</v>
      </c>
      <c r="AT370" s="192" t="s">
        <v>212</v>
      </c>
      <c r="AU370" s="192" t="s">
        <v>80</v>
      </c>
      <c r="AY370" s="21" t="s">
        <v>208</v>
      </c>
      <c r="BE370" s="193">
        <f>IF(N370="základní",J370,0)</f>
        <v>0</v>
      </c>
      <c r="BF370" s="193">
        <f>IF(N370="snížená",J370,0)</f>
        <v>0</v>
      </c>
      <c r="BG370" s="193">
        <f>IF(N370="zákl. přenesená",J370,0)</f>
        <v>0</v>
      </c>
      <c r="BH370" s="193">
        <f>IF(N370="sníž. přenesená",J370,0)</f>
        <v>0</v>
      </c>
      <c r="BI370" s="193">
        <f>IF(N370="nulová",J370,0)</f>
        <v>0</v>
      </c>
      <c r="BJ370" s="21" t="s">
        <v>76</v>
      </c>
      <c r="BK370" s="193">
        <f>ROUND(I370*H370,2)</f>
        <v>0</v>
      </c>
      <c r="BL370" s="21" t="s">
        <v>343</v>
      </c>
      <c r="BM370" s="192" t="s">
        <v>3786</v>
      </c>
    </row>
    <row r="371" spans="1:65" s="2" customFormat="1" ht="11.25">
      <c r="A371" s="38"/>
      <c r="B371" s="39"/>
      <c r="C371" s="40"/>
      <c r="D371" s="194" t="s">
        <v>217</v>
      </c>
      <c r="E371" s="40"/>
      <c r="F371" s="195" t="s">
        <v>3122</v>
      </c>
      <c r="G371" s="40"/>
      <c r="H371" s="40"/>
      <c r="I371" s="196"/>
      <c r="J371" s="40"/>
      <c r="K371" s="40"/>
      <c r="L371" s="43"/>
      <c r="M371" s="197"/>
      <c r="N371" s="198"/>
      <c r="O371" s="68"/>
      <c r="P371" s="68"/>
      <c r="Q371" s="68"/>
      <c r="R371" s="68"/>
      <c r="S371" s="68"/>
      <c r="T371" s="68"/>
      <c r="U371" s="69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21" t="s">
        <v>217</v>
      </c>
      <c r="AU371" s="21" t="s">
        <v>80</v>
      </c>
    </row>
    <row r="372" spans="1:65" s="2" customFormat="1" ht="11.25">
      <c r="A372" s="38"/>
      <c r="B372" s="39"/>
      <c r="C372" s="40"/>
      <c r="D372" s="199" t="s">
        <v>219</v>
      </c>
      <c r="E372" s="40"/>
      <c r="F372" s="200" t="s">
        <v>3123</v>
      </c>
      <c r="G372" s="40"/>
      <c r="H372" s="40"/>
      <c r="I372" s="196"/>
      <c r="J372" s="40"/>
      <c r="K372" s="40"/>
      <c r="L372" s="43"/>
      <c r="M372" s="197"/>
      <c r="N372" s="198"/>
      <c r="O372" s="68"/>
      <c r="P372" s="68"/>
      <c r="Q372" s="68"/>
      <c r="R372" s="68"/>
      <c r="S372" s="68"/>
      <c r="T372" s="68"/>
      <c r="U372" s="69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T372" s="21" t="s">
        <v>219</v>
      </c>
      <c r="AU372" s="21" t="s">
        <v>80</v>
      </c>
    </row>
    <row r="373" spans="1:65" s="14" customFormat="1" ht="11.25">
      <c r="B373" s="211"/>
      <c r="C373" s="212"/>
      <c r="D373" s="194" t="s">
        <v>221</v>
      </c>
      <c r="E373" s="213" t="s">
        <v>18</v>
      </c>
      <c r="F373" s="214" t="s">
        <v>558</v>
      </c>
      <c r="G373" s="212"/>
      <c r="H373" s="215">
        <v>34</v>
      </c>
      <c r="I373" s="216"/>
      <c r="J373" s="212"/>
      <c r="K373" s="212"/>
      <c r="L373" s="217"/>
      <c r="M373" s="218"/>
      <c r="N373" s="219"/>
      <c r="O373" s="219"/>
      <c r="P373" s="219"/>
      <c r="Q373" s="219"/>
      <c r="R373" s="219"/>
      <c r="S373" s="219"/>
      <c r="T373" s="219"/>
      <c r="U373" s="220"/>
      <c r="AT373" s="221" t="s">
        <v>221</v>
      </c>
      <c r="AU373" s="221" t="s">
        <v>80</v>
      </c>
      <c r="AV373" s="14" t="s">
        <v>80</v>
      </c>
      <c r="AW373" s="14" t="s">
        <v>33</v>
      </c>
      <c r="AX373" s="14" t="s">
        <v>71</v>
      </c>
      <c r="AY373" s="221" t="s">
        <v>208</v>
      </c>
    </row>
    <row r="374" spans="1:65" s="14" customFormat="1" ht="11.25">
      <c r="B374" s="211"/>
      <c r="C374" s="212"/>
      <c r="D374" s="194" t="s">
        <v>221</v>
      </c>
      <c r="E374" s="213" t="s">
        <v>18</v>
      </c>
      <c r="F374" s="214" t="s">
        <v>412</v>
      </c>
      <c r="G374" s="212"/>
      <c r="H374" s="215">
        <v>22</v>
      </c>
      <c r="I374" s="216"/>
      <c r="J374" s="212"/>
      <c r="K374" s="212"/>
      <c r="L374" s="217"/>
      <c r="M374" s="218"/>
      <c r="N374" s="219"/>
      <c r="O374" s="219"/>
      <c r="P374" s="219"/>
      <c r="Q374" s="219"/>
      <c r="R374" s="219"/>
      <c r="S374" s="219"/>
      <c r="T374" s="219"/>
      <c r="U374" s="220"/>
      <c r="AT374" s="221" t="s">
        <v>221</v>
      </c>
      <c r="AU374" s="221" t="s">
        <v>80</v>
      </c>
      <c r="AV374" s="14" t="s">
        <v>80</v>
      </c>
      <c r="AW374" s="14" t="s">
        <v>33</v>
      </c>
      <c r="AX374" s="14" t="s">
        <v>71</v>
      </c>
      <c r="AY374" s="221" t="s">
        <v>208</v>
      </c>
    </row>
    <row r="375" spans="1:65" s="14" customFormat="1" ht="11.25">
      <c r="B375" s="211"/>
      <c r="C375" s="212"/>
      <c r="D375" s="194" t="s">
        <v>221</v>
      </c>
      <c r="E375" s="213" t="s">
        <v>18</v>
      </c>
      <c r="F375" s="214" t="s">
        <v>1742</v>
      </c>
      <c r="G375" s="212"/>
      <c r="H375" s="215">
        <v>98</v>
      </c>
      <c r="I375" s="216"/>
      <c r="J375" s="212"/>
      <c r="K375" s="212"/>
      <c r="L375" s="217"/>
      <c r="M375" s="218"/>
      <c r="N375" s="219"/>
      <c r="O375" s="219"/>
      <c r="P375" s="219"/>
      <c r="Q375" s="219"/>
      <c r="R375" s="219"/>
      <c r="S375" s="219"/>
      <c r="T375" s="219"/>
      <c r="U375" s="220"/>
      <c r="AT375" s="221" t="s">
        <v>221</v>
      </c>
      <c r="AU375" s="221" t="s">
        <v>80</v>
      </c>
      <c r="AV375" s="14" t="s">
        <v>80</v>
      </c>
      <c r="AW375" s="14" t="s">
        <v>33</v>
      </c>
      <c r="AX375" s="14" t="s">
        <v>71</v>
      </c>
      <c r="AY375" s="221" t="s">
        <v>208</v>
      </c>
    </row>
    <row r="376" spans="1:65" s="16" customFormat="1" ht="11.25">
      <c r="B376" s="233"/>
      <c r="C376" s="234"/>
      <c r="D376" s="194" t="s">
        <v>221</v>
      </c>
      <c r="E376" s="235" t="s">
        <v>18</v>
      </c>
      <c r="F376" s="236" t="s">
        <v>247</v>
      </c>
      <c r="G376" s="234"/>
      <c r="H376" s="237">
        <v>154</v>
      </c>
      <c r="I376" s="238"/>
      <c r="J376" s="234"/>
      <c r="K376" s="234"/>
      <c r="L376" s="239"/>
      <c r="M376" s="240"/>
      <c r="N376" s="241"/>
      <c r="O376" s="241"/>
      <c r="P376" s="241"/>
      <c r="Q376" s="241"/>
      <c r="R376" s="241"/>
      <c r="S376" s="241"/>
      <c r="T376" s="241"/>
      <c r="U376" s="242"/>
      <c r="AT376" s="243" t="s">
        <v>221</v>
      </c>
      <c r="AU376" s="243" t="s">
        <v>80</v>
      </c>
      <c r="AV376" s="16" t="s">
        <v>89</v>
      </c>
      <c r="AW376" s="16" t="s">
        <v>33</v>
      </c>
      <c r="AX376" s="16" t="s">
        <v>76</v>
      </c>
      <c r="AY376" s="243" t="s">
        <v>208</v>
      </c>
    </row>
    <row r="377" spans="1:65" s="2" customFormat="1" ht="24.2" customHeight="1">
      <c r="A377" s="38"/>
      <c r="B377" s="39"/>
      <c r="C377" s="182" t="s">
        <v>903</v>
      </c>
      <c r="D377" s="182" t="s">
        <v>212</v>
      </c>
      <c r="E377" s="183" t="s">
        <v>3787</v>
      </c>
      <c r="F377" s="184" t="s">
        <v>3788</v>
      </c>
      <c r="G377" s="185" t="s">
        <v>331</v>
      </c>
      <c r="H377" s="186">
        <v>11</v>
      </c>
      <c r="I377" s="187"/>
      <c r="J377" s="186">
        <f>ROUND(I377*H377,2)</f>
        <v>0</v>
      </c>
      <c r="K377" s="184" t="s">
        <v>215</v>
      </c>
      <c r="L377" s="43"/>
      <c r="M377" s="188" t="s">
        <v>18</v>
      </c>
      <c r="N377" s="189" t="s">
        <v>42</v>
      </c>
      <c r="O377" s="68"/>
      <c r="P377" s="190">
        <f>O377*H377</f>
        <v>0</v>
      </c>
      <c r="Q377" s="190">
        <v>0</v>
      </c>
      <c r="R377" s="190">
        <f>Q377*H377</f>
        <v>0</v>
      </c>
      <c r="S377" s="190">
        <v>0</v>
      </c>
      <c r="T377" s="190">
        <f>S377*H377</f>
        <v>0</v>
      </c>
      <c r="U377" s="191" t="s">
        <v>18</v>
      </c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R377" s="192" t="s">
        <v>343</v>
      </c>
      <c r="AT377" s="192" t="s">
        <v>212</v>
      </c>
      <c r="AU377" s="192" t="s">
        <v>80</v>
      </c>
      <c r="AY377" s="21" t="s">
        <v>208</v>
      </c>
      <c r="BE377" s="193">
        <f>IF(N377="základní",J377,0)</f>
        <v>0</v>
      </c>
      <c r="BF377" s="193">
        <f>IF(N377="snížená",J377,0)</f>
        <v>0</v>
      </c>
      <c r="BG377" s="193">
        <f>IF(N377="zákl. přenesená",J377,0)</f>
        <v>0</v>
      </c>
      <c r="BH377" s="193">
        <f>IF(N377="sníž. přenesená",J377,0)</f>
        <v>0</v>
      </c>
      <c r="BI377" s="193">
        <f>IF(N377="nulová",J377,0)</f>
        <v>0</v>
      </c>
      <c r="BJ377" s="21" t="s">
        <v>76</v>
      </c>
      <c r="BK377" s="193">
        <f>ROUND(I377*H377,2)</f>
        <v>0</v>
      </c>
      <c r="BL377" s="21" t="s">
        <v>343</v>
      </c>
      <c r="BM377" s="192" t="s">
        <v>3789</v>
      </c>
    </row>
    <row r="378" spans="1:65" s="2" customFormat="1" ht="19.5">
      <c r="A378" s="38"/>
      <c r="B378" s="39"/>
      <c r="C378" s="40"/>
      <c r="D378" s="194" t="s">
        <v>217</v>
      </c>
      <c r="E378" s="40"/>
      <c r="F378" s="195" t="s">
        <v>3790</v>
      </c>
      <c r="G378" s="40"/>
      <c r="H378" s="40"/>
      <c r="I378" s="196"/>
      <c r="J378" s="40"/>
      <c r="K378" s="40"/>
      <c r="L378" s="43"/>
      <c r="M378" s="197"/>
      <c r="N378" s="198"/>
      <c r="O378" s="68"/>
      <c r="P378" s="68"/>
      <c r="Q378" s="68"/>
      <c r="R378" s="68"/>
      <c r="S378" s="68"/>
      <c r="T378" s="68"/>
      <c r="U378" s="69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T378" s="21" t="s">
        <v>217</v>
      </c>
      <c r="AU378" s="21" t="s">
        <v>80</v>
      </c>
    </row>
    <row r="379" spans="1:65" s="2" customFormat="1" ht="11.25">
      <c r="A379" s="38"/>
      <c r="B379" s="39"/>
      <c r="C379" s="40"/>
      <c r="D379" s="199" t="s">
        <v>219</v>
      </c>
      <c r="E379" s="40"/>
      <c r="F379" s="200" t="s">
        <v>3791</v>
      </c>
      <c r="G379" s="40"/>
      <c r="H379" s="40"/>
      <c r="I379" s="196"/>
      <c r="J379" s="40"/>
      <c r="K379" s="40"/>
      <c r="L379" s="43"/>
      <c r="M379" s="197"/>
      <c r="N379" s="198"/>
      <c r="O379" s="68"/>
      <c r="P379" s="68"/>
      <c r="Q379" s="68"/>
      <c r="R379" s="68"/>
      <c r="S379" s="68"/>
      <c r="T379" s="68"/>
      <c r="U379" s="69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21" t="s">
        <v>219</v>
      </c>
      <c r="AU379" s="21" t="s">
        <v>80</v>
      </c>
    </row>
    <row r="380" spans="1:65" s="14" customFormat="1" ht="11.25">
      <c r="B380" s="211"/>
      <c r="C380" s="212"/>
      <c r="D380" s="194" t="s">
        <v>221</v>
      </c>
      <c r="E380" s="213" t="s">
        <v>18</v>
      </c>
      <c r="F380" s="214" t="s">
        <v>308</v>
      </c>
      <c r="G380" s="212"/>
      <c r="H380" s="215">
        <v>11</v>
      </c>
      <c r="I380" s="216"/>
      <c r="J380" s="212"/>
      <c r="K380" s="212"/>
      <c r="L380" s="217"/>
      <c r="M380" s="218"/>
      <c r="N380" s="219"/>
      <c r="O380" s="219"/>
      <c r="P380" s="219"/>
      <c r="Q380" s="219"/>
      <c r="R380" s="219"/>
      <c r="S380" s="219"/>
      <c r="T380" s="219"/>
      <c r="U380" s="220"/>
      <c r="AT380" s="221" t="s">
        <v>221</v>
      </c>
      <c r="AU380" s="221" t="s">
        <v>80</v>
      </c>
      <c r="AV380" s="14" t="s">
        <v>80</v>
      </c>
      <c r="AW380" s="14" t="s">
        <v>33</v>
      </c>
      <c r="AX380" s="14" t="s">
        <v>76</v>
      </c>
      <c r="AY380" s="221" t="s">
        <v>208</v>
      </c>
    </row>
    <row r="381" spans="1:65" s="2" customFormat="1" ht="16.5" customHeight="1">
      <c r="A381" s="38"/>
      <c r="B381" s="39"/>
      <c r="C381" s="182" t="s">
        <v>909</v>
      </c>
      <c r="D381" s="182" t="s">
        <v>212</v>
      </c>
      <c r="E381" s="183" t="s">
        <v>3792</v>
      </c>
      <c r="F381" s="184" t="s">
        <v>3793</v>
      </c>
      <c r="G381" s="185" t="s">
        <v>331</v>
      </c>
      <c r="H381" s="186">
        <v>150</v>
      </c>
      <c r="I381" s="187"/>
      <c r="J381" s="186">
        <f>ROUND(I381*H381,2)</f>
        <v>0</v>
      </c>
      <c r="K381" s="184" t="s">
        <v>215</v>
      </c>
      <c r="L381" s="43"/>
      <c r="M381" s="188" t="s">
        <v>18</v>
      </c>
      <c r="N381" s="189" t="s">
        <v>42</v>
      </c>
      <c r="O381" s="68"/>
      <c r="P381" s="190">
        <f>O381*H381</f>
        <v>0</v>
      </c>
      <c r="Q381" s="190">
        <v>0</v>
      </c>
      <c r="R381" s="190">
        <f>Q381*H381</f>
        <v>0</v>
      </c>
      <c r="S381" s="190">
        <v>0</v>
      </c>
      <c r="T381" s="190">
        <f>S381*H381</f>
        <v>0</v>
      </c>
      <c r="U381" s="191" t="s">
        <v>18</v>
      </c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192" t="s">
        <v>814</v>
      </c>
      <c r="AT381" s="192" t="s">
        <v>212</v>
      </c>
      <c r="AU381" s="192" t="s">
        <v>80</v>
      </c>
      <c r="AY381" s="21" t="s">
        <v>208</v>
      </c>
      <c r="BE381" s="193">
        <f>IF(N381="základní",J381,0)</f>
        <v>0</v>
      </c>
      <c r="BF381" s="193">
        <f>IF(N381="snížená",J381,0)</f>
        <v>0</v>
      </c>
      <c r="BG381" s="193">
        <f>IF(N381="zákl. přenesená",J381,0)</f>
        <v>0</v>
      </c>
      <c r="BH381" s="193">
        <f>IF(N381="sníž. přenesená",J381,0)</f>
        <v>0</v>
      </c>
      <c r="BI381" s="193">
        <f>IF(N381="nulová",J381,0)</f>
        <v>0</v>
      </c>
      <c r="BJ381" s="21" t="s">
        <v>76</v>
      </c>
      <c r="BK381" s="193">
        <f>ROUND(I381*H381,2)</f>
        <v>0</v>
      </c>
      <c r="BL381" s="21" t="s">
        <v>814</v>
      </c>
      <c r="BM381" s="192" t="s">
        <v>3794</v>
      </c>
    </row>
    <row r="382" spans="1:65" s="2" customFormat="1" ht="11.25">
      <c r="A382" s="38"/>
      <c r="B382" s="39"/>
      <c r="C382" s="40"/>
      <c r="D382" s="194" t="s">
        <v>217</v>
      </c>
      <c r="E382" s="40"/>
      <c r="F382" s="195" t="s">
        <v>3795</v>
      </c>
      <c r="G382" s="40"/>
      <c r="H382" s="40"/>
      <c r="I382" s="196"/>
      <c r="J382" s="40"/>
      <c r="K382" s="40"/>
      <c r="L382" s="43"/>
      <c r="M382" s="197"/>
      <c r="N382" s="198"/>
      <c r="O382" s="68"/>
      <c r="P382" s="68"/>
      <c r="Q382" s="68"/>
      <c r="R382" s="68"/>
      <c r="S382" s="68"/>
      <c r="T382" s="68"/>
      <c r="U382" s="69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T382" s="21" t="s">
        <v>217</v>
      </c>
      <c r="AU382" s="21" t="s">
        <v>80</v>
      </c>
    </row>
    <row r="383" spans="1:65" s="2" customFormat="1" ht="11.25">
      <c r="A383" s="38"/>
      <c r="B383" s="39"/>
      <c r="C383" s="40"/>
      <c r="D383" s="199" t="s">
        <v>219</v>
      </c>
      <c r="E383" s="40"/>
      <c r="F383" s="200" t="s">
        <v>3796</v>
      </c>
      <c r="G383" s="40"/>
      <c r="H383" s="40"/>
      <c r="I383" s="196"/>
      <c r="J383" s="40"/>
      <c r="K383" s="40"/>
      <c r="L383" s="43"/>
      <c r="M383" s="197"/>
      <c r="N383" s="198"/>
      <c r="O383" s="68"/>
      <c r="P383" s="68"/>
      <c r="Q383" s="68"/>
      <c r="R383" s="68"/>
      <c r="S383" s="68"/>
      <c r="T383" s="68"/>
      <c r="U383" s="69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21" t="s">
        <v>219</v>
      </c>
      <c r="AU383" s="21" t="s">
        <v>80</v>
      </c>
    </row>
    <row r="384" spans="1:65" s="14" customFormat="1" ht="11.25">
      <c r="B384" s="211"/>
      <c r="C384" s="212"/>
      <c r="D384" s="194" t="s">
        <v>221</v>
      </c>
      <c r="E384" s="213" t="s">
        <v>18</v>
      </c>
      <c r="F384" s="214" t="s">
        <v>2054</v>
      </c>
      <c r="G384" s="212"/>
      <c r="H384" s="215">
        <v>150</v>
      </c>
      <c r="I384" s="216"/>
      <c r="J384" s="212"/>
      <c r="K384" s="212"/>
      <c r="L384" s="217"/>
      <c r="M384" s="218"/>
      <c r="N384" s="219"/>
      <c r="O384" s="219"/>
      <c r="P384" s="219"/>
      <c r="Q384" s="219"/>
      <c r="R384" s="219"/>
      <c r="S384" s="219"/>
      <c r="T384" s="219"/>
      <c r="U384" s="220"/>
      <c r="AT384" s="221" t="s">
        <v>221</v>
      </c>
      <c r="AU384" s="221" t="s">
        <v>80</v>
      </c>
      <c r="AV384" s="14" t="s">
        <v>80</v>
      </c>
      <c r="AW384" s="14" t="s">
        <v>33</v>
      </c>
      <c r="AX384" s="14" t="s">
        <v>76</v>
      </c>
      <c r="AY384" s="221" t="s">
        <v>208</v>
      </c>
    </row>
    <row r="385" spans="1:65" s="2" customFormat="1" ht="24.2" customHeight="1">
      <c r="A385" s="38"/>
      <c r="B385" s="39"/>
      <c r="C385" s="182" t="s">
        <v>917</v>
      </c>
      <c r="D385" s="182" t="s">
        <v>212</v>
      </c>
      <c r="E385" s="183" t="s">
        <v>3797</v>
      </c>
      <c r="F385" s="184" t="s">
        <v>3798</v>
      </c>
      <c r="G385" s="185" t="s">
        <v>331</v>
      </c>
      <c r="H385" s="186">
        <v>34</v>
      </c>
      <c r="I385" s="187"/>
      <c r="J385" s="186">
        <f>ROUND(I385*H385,2)</f>
        <v>0</v>
      </c>
      <c r="K385" s="184" t="s">
        <v>215</v>
      </c>
      <c r="L385" s="43"/>
      <c r="M385" s="188" t="s">
        <v>18</v>
      </c>
      <c r="N385" s="189" t="s">
        <v>42</v>
      </c>
      <c r="O385" s="68"/>
      <c r="P385" s="190">
        <f>O385*H385</f>
        <v>0</v>
      </c>
      <c r="Q385" s="190">
        <v>4.0000000000000002E-4</v>
      </c>
      <c r="R385" s="190">
        <f>Q385*H385</f>
        <v>1.3600000000000001E-2</v>
      </c>
      <c r="S385" s="190">
        <v>0</v>
      </c>
      <c r="T385" s="190">
        <f>S385*H385</f>
        <v>0</v>
      </c>
      <c r="U385" s="191" t="s">
        <v>18</v>
      </c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R385" s="192" t="s">
        <v>343</v>
      </c>
      <c r="AT385" s="192" t="s">
        <v>212</v>
      </c>
      <c r="AU385" s="192" t="s">
        <v>80</v>
      </c>
      <c r="AY385" s="21" t="s">
        <v>208</v>
      </c>
      <c r="BE385" s="193">
        <f>IF(N385="základní",J385,0)</f>
        <v>0</v>
      </c>
      <c r="BF385" s="193">
        <f>IF(N385="snížená",J385,0)</f>
        <v>0</v>
      </c>
      <c r="BG385" s="193">
        <f>IF(N385="zákl. přenesená",J385,0)</f>
        <v>0</v>
      </c>
      <c r="BH385" s="193">
        <f>IF(N385="sníž. přenesená",J385,0)</f>
        <v>0</v>
      </c>
      <c r="BI385" s="193">
        <f>IF(N385="nulová",J385,0)</f>
        <v>0</v>
      </c>
      <c r="BJ385" s="21" t="s">
        <v>76</v>
      </c>
      <c r="BK385" s="193">
        <f>ROUND(I385*H385,2)</f>
        <v>0</v>
      </c>
      <c r="BL385" s="21" t="s">
        <v>343</v>
      </c>
      <c r="BM385" s="192" t="s">
        <v>3799</v>
      </c>
    </row>
    <row r="386" spans="1:65" s="2" customFormat="1" ht="11.25">
      <c r="A386" s="38"/>
      <c r="B386" s="39"/>
      <c r="C386" s="40"/>
      <c r="D386" s="194" t="s">
        <v>217</v>
      </c>
      <c r="E386" s="40"/>
      <c r="F386" s="195" t="s">
        <v>3800</v>
      </c>
      <c r="G386" s="40"/>
      <c r="H386" s="40"/>
      <c r="I386" s="196"/>
      <c r="J386" s="40"/>
      <c r="K386" s="40"/>
      <c r="L386" s="43"/>
      <c r="M386" s="197"/>
      <c r="N386" s="198"/>
      <c r="O386" s="68"/>
      <c r="P386" s="68"/>
      <c r="Q386" s="68"/>
      <c r="R386" s="68"/>
      <c r="S386" s="68"/>
      <c r="T386" s="68"/>
      <c r="U386" s="69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T386" s="21" t="s">
        <v>217</v>
      </c>
      <c r="AU386" s="21" t="s">
        <v>80</v>
      </c>
    </row>
    <row r="387" spans="1:65" s="2" customFormat="1" ht="11.25">
      <c r="A387" s="38"/>
      <c r="B387" s="39"/>
      <c r="C387" s="40"/>
      <c r="D387" s="199" t="s">
        <v>219</v>
      </c>
      <c r="E387" s="40"/>
      <c r="F387" s="200" t="s">
        <v>3801</v>
      </c>
      <c r="G387" s="40"/>
      <c r="H387" s="40"/>
      <c r="I387" s="196"/>
      <c r="J387" s="40"/>
      <c r="K387" s="40"/>
      <c r="L387" s="43"/>
      <c r="M387" s="197"/>
      <c r="N387" s="198"/>
      <c r="O387" s="68"/>
      <c r="P387" s="68"/>
      <c r="Q387" s="68"/>
      <c r="R387" s="68"/>
      <c r="S387" s="68"/>
      <c r="T387" s="68"/>
      <c r="U387" s="69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21" t="s">
        <v>219</v>
      </c>
      <c r="AU387" s="21" t="s">
        <v>80</v>
      </c>
    </row>
    <row r="388" spans="1:65" s="2" customFormat="1" ht="24.2" customHeight="1">
      <c r="A388" s="38"/>
      <c r="B388" s="39"/>
      <c r="C388" s="182" t="s">
        <v>927</v>
      </c>
      <c r="D388" s="182" t="s">
        <v>212</v>
      </c>
      <c r="E388" s="183" t="s">
        <v>3802</v>
      </c>
      <c r="F388" s="184" t="s">
        <v>3803</v>
      </c>
      <c r="G388" s="185" t="s">
        <v>331</v>
      </c>
      <c r="H388" s="186">
        <v>22</v>
      </c>
      <c r="I388" s="187"/>
      <c r="J388" s="186">
        <f>ROUND(I388*H388,2)</f>
        <v>0</v>
      </c>
      <c r="K388" s="184" t="s">
        <v>215</v>
      </c>
      <c r="L388" s="43"/>
      <c r="M388" s="188" t="s">
        <v>18</v>
      </c>
      <c r="N388" s="189" t="s">
        <v>42</v>
      </c>
      <c r="O388" s="68"/>
      <c r="P388" s="190">
        <f>O388*H388</f>
        <v>0</v>
      </c>
      <c r="Q388" s="190">
        <v>4.6999999999999999E-4</v>
      </c>
      <c r="R388" s="190">
        <f>Q388*H388</f>
        <v>1.034E-2</v>
      </c>
      <c r="S388" s="190">
        <v>0</v>
      </c>
      <c r="T388" s="190">
        <f>S388*H388</f>
        <v>0</v>
      </c>
      <c r="U388" s="191" t="s">
        <v>18</v>
      </c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R388" s="192" t="s">
        <v>343</v>
      </c>
      <c r="AT388" s="192" t="s">
        <v>212</v>
      </c>
      <c r="AU388" s="192" t="s">
        <v>80</v>
      </c>
      <c r="AY388" s="21" t="s">
        <v>208</v>
      </c>
      <c r="BE388" s="193">
        <f>IF(N388="základní",J388,0)</f>
        <v>0</v>
      </c>
      <c r="BF388" s="193">
        <f>IF(N388="snížená",J388,0)</f>
        <v>0</v>
      </c>
      <c r="BG388" s="193">
        <f>IF(N388="zákl. přenesená",J388,0)</f>
        <v>0</v>
      </c>
      <c r="BH388" s="193">
        <f>IF(N388="sníž. přenesená",J388,0)</f>
        <v>0</v>
      </c>
      <c r="BI388" s="193">
        <f>IF(N388="nulová",J388,0)</f>
        <v>0</v>
      </c>
      <c r="BJ388" s="21" t="s">
        <v>76</v>
      </c>
      <c r="BK388" s="193">
        <f>ROUND(I388*H388,2)</f>
        <v>0</v>
      </c>
      <c r="BL388" s="21" t="s">
        <v>343</v>
      </c>
      <c r="BM388" s="192" t="s">
        <v>3804</v>
      </c>
    </row>
    <row r="389" spans="1:65" s="2" customFormat="1" ht="11.25">
      <c r="A389" s="38"/>
      <c r="B389" s="39"/>
      <c r="C389" s="40"/>
      <c r="D389" s="194" t="s">
        <v>217</v>
      </c>
      <c r="E389" s="40"/>
      <c r="F389" s="195" t="s">
        <v>3805</v>
      </c>
      <c r="G389" s="40"/>
      <c r="H389" s="40"/>
      <c r="I389" s="196"/>
      <c r="J389" s="40"/>
      <c r="K389" s="40"/>
      <c r="L389" s="43"/>
      <c r="M389" s="197"/>
      <c r="N389" s="198"/>
      <c r="O389" s="68"/>
      <c r="P389" s="68"/>
      <c r="Q389" s="68"/>
      <c r="R389" s="68"/>
      <c r="S389" s="68"/>
      <c r="T389" s="68"/>
      <c r="U389" s="69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21" t="s">
        <v>217</v>
      </c>
      <c r="AU389" s="21" t="s">
        <v>80</v>
      </c>
    </row>
    <row r="390" spans="1:65" s="2" customFormat="1" ht="11.25">
      <c r="A390" s="38"/>
      <c r="B390" s="39"/>
      <c r="C390" s="40"/>
      <c r="D390" s="199" t="s">
        <v>219</v>
      </c>
      <c r="E390" s="40"/>
      <c r="F390" s="200" t="s">
        <v>3806</v>
      </c>
      <c r="G390" s="40"/>
      <c r="H390" s="40"/>
      <c r="I390" s="196"/>
      <c r="J390" s="40"/>
      <c r="K390" s="40"/>
      <c r="L390" s="43"/>
      <c r="M390" s="197"/>
      <c r="N390" s="198"/>
      <c r="O390" s="68"/>
      <c r="P390" s="68"/>
      <c r="Q390" s="68"/>
      <c r="R390" s="68"/>
      <c r="S390" s="68"/>
      <c r="T390" s="68"/>
      <c r="U390" s="69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T390" s="21" t="s">
        <v>219</v>
      </c>
      <c r="AU390" s="21" t="s">
        <v>80</v>
      </c>
    </row>
    <row r="391" spans="1:65" s="2" customFormat="1" ht="24.2" customHeight="1">
      <c r="A391" s="38"/>
      <c r="B391" s="39"/>
      <c r="C391" s="182" t="s">
        <v>1640</v>
      </c>
      <c r="D391" s="182" t="s">
        <v>212</v>
      </c>
      <c r="E391" s="183" t="s">
        <v>3125</v>
      </c>
      <c r="F391" s="184" t="s">
        <v>3126</v>
      </c>
      <c r="G391" s="185" t="s">
        <v>752</v>
      </c>
      <c r="H391" s="187"/>
      <c r="I391" s="187"/>
      <c r="J391" s="186">
        <f>ROUND(I391*H391,2)</f>
        <v>0</v>
      </c>
      <c r="K391" s="184" t="s">
        <v>215</v>
      </c>
      <c r="L391" s="43"/>
      <c r="M391" s="188" t="s">
        <v>18</v>
      </c>
      <c r="N391" s="189" t="s">
        <v>42</v>
      </c>
      <c r="O391" s="68"/>
      <c r="P391" s="190">
        <f>O391*H391</f>
        <v>0</v>
      </c>
      <c r="Q391" s="190">
        <v>0</v>
      </c>
      <c r="R391" s="190">
        <f>Q391*H391</f>
        <v>0</v>
      </c>
      <c r="S391" s="190">
        <v>0</v>
      </c>
      <c r="T391" s="190">
        <f>S391*H391</f>
        <v>0</v>
      </c>
      <c r="U391" s="191" t="s">
        <v>18</v>
      </c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R391" s="192" t="s">
        <v>343</v>
      </c>
      <c r="AT391" s="192" t="s">
        <v>212</v>
      </c>
      <c r="AU391" s="192" t="s">
        <v>80</v>
      </c>
      <c r="AY391" s="21" t="s">
        <v>208</v>
      </c>
      <c r="BE391" s="193">
        <f>IF(N391="základní",J391,0)</f>
        <v>0</v>
      </c>
      <c r="BF391" s="193">
        <f>IF(N391="snížená",J391,0)</f>
        <v>0</v>
      </c>
      <c r="BG391" s="193">
        <f>IF(N391="zákl. přenesená",J391,0)</f>
        <v>0</v>
      </c>
      <c r="BH391" s="193">
        <f>IF(N391="sníž. přenesená",J391,0)</f>
        <v>0</v>
      </c>
      <c r="BI391" s="193">
        <f>IF(N391="nulová",J391,0)</f>
        <v>0</v>
      </c>
      <c r="BJ391" s="21" t="s">
        <v>76</v>
      </c>
      <c r="BK391" s="193">
        <f>ROUND(I391*H391,2)</f>
        <v>0</v>
      </c>
      <c r="BL391" s="21" t="s">
        <v>343</v>
      </c>
      <c r="BM391" s="192" t="s">
        <v>3807</v>
      </c>
    </row>
    <row r="392" spans="1:65" s="2" customFormat="1" ht="29.25">
      <c r="A392" s="38"/>
      <c r="B392" s="39"/>
      <c r="C392" s="40"/>
      <c r="D392" s="194" t="s">
        <v>217</v>
      </c>
      <c r="E392" s="40"/>
      <c r="F392" s="195" t="s">
        <v>3128</v>
      </c>
      <c r="G392" s="40"/>
      <c r="H392" s="40"/>
      <c r="I392" s="196"/>
      <c r="J392" s="40"/>
      <c r="K392" s="40"/>
      <c r="L392" s="43"/>
      <c r="M392" s="197"/>
      <c r="N392" s="198"/>
      <c r="O392" s="68"/>
      <c r="P392" s="68"/>
      <c r="Q392" s="68"/>
      <c r="R392" s="68"/>
      <c r="S392" s="68"/>
      <c r="T392" s="68"/>
      <c r="U392" s="69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21" t="s">
        <v>217</v>
      </c>
      <c r="AU392" s="21" t="s">
        <v>80</v>
      </c>
    </row>
    <row r="393" spans="1:65" s="2" customFormat="1" ht="11.25">
      <c r="A393" s="38"/>
      <c r="B393" s="39"/>
      <c r="C393" s="40"/>
      <c r="D393" s="199" t="s">
        <v>219</v>
      </c>
      <c r="E393" s="40"/>
      <c r="F393" s="200" t="s">
        <v>3129</v>
      </c>
      <c r="G393" s="40"/>
      <c r="H393" s="40"/>
      <c r="I393" s="196"/>
      <c r="J393" s="40"/>
      <c r="K393" s="40"/>
      <c r="L393" s="43"/>
      <c r="M393" s="197"/>
      <c r="N393" s="198"/>
      <c r="O393" s="68"/>
      <c r="P393" s="68"/>
      <c r="Q393" s="68"/>
      <c r="R393" s="68"/>
      <c r="S393" s="68"/>
      <c r="T393" s="68"/>
      <c r="U393" s="69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21" t="s">
        <v>219</v>
      </c>
      <c r="AU393" s="21" t="s">
        <v>80</v>
      </c>
    </row>
    <row r="394" spans="1:65" s="2" customFormat="1" ht="33" customHeight="1">
      <c r="A394" s="38"/>
      <c r="B394" s="39"/>
      <c r="C394" s="182" t="s">
        <v>1646</v>
      </c>
      <c r="D394" s="182" t="s">
        <v>212</v>
      </c>
      <c r="E394" s="183" t="s">
        <v>3130</v>
      </c>
      <c r="F394" s="184" t="s">
        <v>3131</v>
      </c>
      <c r="G394" s="185" t="s">
        <v>752</v>
      </c>
      <c r="H394" s="187"/>
      <c r="I394" s="187"/>
      <c r="J394" s="186">
        <f>ROUND(I394*H394,2)</f>
        <v>0</v>
      </c>
      <c r="K394" s="184" t="s">
        <v>215</v>
      </c>
      <c r="L394" s="43"/>
      <c r="M394" s="188" t="s">
        <v>18</v>
      </c>
      <c r="N394" s="189" t="s">
        <v>42</v>
      </c>
      <c r="O394" s="68"/>
      <c r="P394" s="190">
        <f>O394*H394</f>
        <v>0</v>
      </c>
      <c r="Q394" s="190">
        <v>0</v>
      </c>
      <c r="R394" s="190">
        <f>Q394*H394</f>
        <v>0</v>
      </c>
      <c r="S394" s="190">
        <v>0</v>
      </c>
      <c r="T394" s="190">
        <f>S394*H394</f>
        <v>0</v>
      </c>
      <c r="U394" s="191" t="s">
        <v>18</v>
      </c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92" t="s">
        <v>343</v>
      </c>
      <c r="AT394" s="192" t="s">
        <v>212</v>
      </c>
      <c r="AU394" s="192" t="s">
        <v>80</v>
      </c>
      <c r="AY394" s="21" t="s">
        <v>208</v>
      </c>
      <c r="BE394" s="193">
        <f>IF(N394="základní",J394,0)</f>
        <v>0</v>
      </c>
      <c r="BF394" s="193">
        <f>IF(N394="snížená",J394,0)</f>
        <v>0</v>
      </c>
      <c r="BG394" s="193">
        <f>IF(N394="zákl. přenesená",J394,0)</f>
        <v>0</v>
      </c>
      <c r="BH394" s="193">
        <f>IF(N394="sníž. přenesená",J394,0)</f>
        <v>0</v>
      </c>
      <c r="BI394" s="193">
        <f>IF(N394="nulová",J394,0)</f>
        <v>0</v>
      </c>
      <c r="BJ394" s="21" t="s">
        <v>76</v>
      </c>
      <c r="BK394" s="193">
        <f>ROUND(I394*H394,2)</f>
        <v>0</v>
      </c>
      <c r="BL394" s="21" t="s">
        <v>343</v>
      </c>
      <c r="BM394" s="192" t="s">
        <v>3808</v>
      </c>
    </row>
    <row r="395" spans="1:65" s="2" customFormat="1" ht="39">
      <c r="A395" s="38"/>
      <c r="B395" s="39"/>
      <c r="C395" s="40"/>
      <c r="D395" s="194" t="s">
        <v>217</v>
      </c>
      <c r="E395" s="40"/>
      <c r="F395" s="195" t="s">
        <v>3133</v>
      </c>
      <c r="G395" s="40"/>
      <c r="H395" s="40"/>
      <c r="I395" s="196"/>
      <c r="J395" s="40"/>
      <c r="K395" s="40"/>
      <c r="L395" s="43"/>
      <c r="M395" s="197"/>
      <c r="N395" s="198"/>
      <c r="O395" s="68"/>
      <c r="P395" s="68"/>
      <c r="Q395" s="68"/>
      <c r="R395" s="68"/>
      <c r="S395" s="68"/>
      <c r="T395" s="68"/>
      <c r="U395" s="69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21" t="s">
        <v>217</v>
      </c>
      <c r="AU395" s="21" t="s">
        <v>80</v>
      </c>
    </row>
    <row r="396" spans="1:65" s="2" customFormat="1" ht="11.25">
      <c r="A396" s="38"/>
      <c r="B396" s="39"/>
      <c r="C396" s="40"/>
      <c r="D396" s="199" t="s">
        <v>219</v>
      </c>
      <c r="E396" s="40"/>
      <c r="F396" s="200" t="s">
        <v>3134</v>
      </c>
      <c r="G396" s="40"/>
      <c r="H396" s="40"/>
      <c r="I396" s="196"/>
      <c r="J396" s="40"/>
      <c r="K396" s="40"/>
      <c r="L396" s="43"/>
      <c r="M396" s="197"/>
      <c r="N396" s="198"/>
      <c r="O396" s="68"/>
      <c r="P396" s="68"/>
      <c r="Q396" s="68"/>
      <c r="R396" s="68"/>
      <c r="S396" s="68"/>
      <c r="T396" s="68"/>
      <c r="U396" s="69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T396" s="21" t="s">
        <v>219</v>
      </c>
      <c r="AU396" s="21" t="s">
        <v>80</v>
      </c>
    </row>
    <row r="397" spans="1:65" s="12" customFormat="1" ht="22.9" customHeight="1">
      <c r="B397" s="166"/>
      <c r="C397" s="167"/>
      <c r="D397" s="168" t="s">
        <v>70</v>
      </c>
      <c r="E397" s="180" t="s">
        <v>684</v>
      </c>
      <c r="F397" s="180" t="s">
        <v>685</v>
      </c>
      <c r="G397" s="167"/>
      <c r="H397" s="167"/>
      <c r="I397" s="170"/>
      <c r="J397" s="181">
        <f>BK397</f>
        <v>0</v>
      </c>
      <c r="K397" s="167"/>
      <c r="L397" s="172"/>
      <c r="M397" s="173"/>
      <c r="N397" s="174"/>
      <c r="O397" s="174"/>
      <c r="P397" s="175">
        <f>SUM(P398:P408)</f>
        <v>0</v>
      </c>
      <c r="Q397" s="174"/>
      <c r="R397" s="175">
        <f>SUM(R398:R408)</f>
        <v>1.3650000000000001E-2</v>
      </c>
      <c r="S397" s="174"/>
      <c r="T397" s="175">
        <f>SUM(T398:T408)</f>
        <v>0</v>
      </c>
      <c r="U397" s="176"/>
      <c r="AR397" s="177" t="s">
        <v>80</v>
      </c>
      <c r="AT397" s="178" t="s">
        <v>70</v>
      </c>
      <c r="AU397" s="178" t="s">
        <v>76</v>
      </c>
      <c r="AY397" s="177" t="s">
        <v>208</v>
      </c>
      <c r="BK397" s="179">
        <f>SUM(BK398:BK408)</f>
        <v>0</v>
      </c>
    </row>
    <row r="398" spans="1:65" s="2" customFormat="1" ht="21.75" customHeight="1">
      <c r="A398" s="38"/>
      <c r="B398" s="39"/>
      <c r="C398" s="182" t="s">
        <v>1653</v>
      </c>
      <c r="D398" s="182" t="s">
        <v>212</v>
      </c>
      <c r="E398" s="183" t="s">
        <v>3809</v>
      </c>
      <c r="F398" s="184" t="s">
        <v>3810</v>
      </c>
      <c r="G398" s="185" t="s">
        <v>402</v>
      </c>
      <c r="H398" s="186">
        <v>13</v>
      </c>
      <c r="I398" s="187"/>
      <c r="J398" s="186">
        <f>ROUND(I398*H398,2)</f>
        <v>0</v>
      </c>
      <c r="K398" s="184" t="s">
        <v>215</v>
      </c>
      <c r="L398" s="43"/>
      <c r="M398" s="188" t="s">
        <v>18</v>
      </c>
      <c r="N398" s="189" t="s">
        <v>42</v>
      </c>
      <c r="O398" s="68"/>
      <c r="P398" s="190">
        <f>O398*H398</f>
        <v>0</v>
      </c>
      <c r="Q398" s="190">
        <v>1.4999999999999999E-4</v>
      </c>
      <c r="R398" s="190">
        <f>Q398*H398</f>
        <v>1.9499999999999999E-3</v>
      </c>
      <c r="S398" s="190">
        <v>0</v>
      </c>
      <c r="T398" s="190">
        <f>S398*H398</f>
        <v>0</v>
      </c>
      <c r="U398" s="191" t="s">
        <v>18</v>
      </c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R398" s="192" t="s">
        <v>343</v>
      </c>
      <c r="AT398" s="192" t="s">
        <v>212</v>
      </c>
      <c r="AU398" s="192" t="s">
        <v>80</v>
      </c>
      <c r="AY398" s="21" t="s">
        <v>208</v>
      </c>
      <c r="BE398" s="193">
        <f>IF(N398="základní",J398,0)</f>
        <v>0</v>
      </c>
      <c r="BF398" s="193">
        <f>IF(N398="snížená",J398,0)</f>
        <v>0</v>
      </c>
      <c r="BG398" s="193">
        <f>IF(N398="zákl. přenesená",J398,0)</f>
        <v>0</v>
      </c>
      <c r="BH398" s="193">
        <f>IF(N398="sníž. přenesená",J398,0)</f>
        <v>0</v>
      </c>
      <c r="BI398" s="193">
        <f>IF(N398="nulová",J398,0)</f>
        <v>0</v>
      </c>
      <c r="BJ398" s="21" t="s">
        <v>76</v>
      </c>
      <c r="BK398" s="193">
        <f>ROUND(I398*H398,2)</f>
        <v>0</v>
      </c>
      <c r="BL398" s="21" t="s">
        <v>343</v>
      </c>
      <c r="BM398" s="192" t="s">
        <v>3811</v>
      </c>
    </row>
    <row r="399" spans="1:65" s="2" customFormat="1" ht="19.5">
      <c r="A399" s="38"/>
      <c r="B399" s="39"/>
      <c r="C399" s="40"/>
      <c r="D399" s="194" t="s">
        <v>217</v>
      </c>
      <c r="E399" s="40"/>
      <c r="F399" s="195" t="s">
        <v>3812</v>
      </c>
      <c r="G399" s="40"/>
      <c r="H399" s="40"/>
      <c r="I399" s="196"/>
      <c r="J399" s="40"/>
      <c r="K399" s="40"/>
      <c r="L399" s="43"/>
      <c r="M399" s="197"/>
      <c r="N399" s="198"/>
      <c r="O399" s="68"/>
      <c r="P399" s="68"/>
      <c r="Q399" s="68"/>
      <c r="R399" s="68"/>
      <c r="S399" s="68"/>
      <c r="T399" s="68"/>
      <c r="U399" s="69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21" t="s">
        <v>217</v>
      </c>
      <c r="AU399" s="21" t="s">
        <v>80</v>
      </c>
    </row>
    <row r="400" spans="1:65" s="2" customFormat="1" ht="11.25">
      <c r="A400" s="38"/>
      <c r="B400" s="39"/>
      <c r="C400" s="40"/>
      <c r="D400" s="199" t="s">
        <v>219</v>
      </c>
      <c r="E400" s="40"/>
      <c r="F400" s="200" t="s">
        <v>3813</v>
      </c>
      <c r="G400" s="40"/>
      <c r="H400" s="40"/>
      <c r="I400" s="196"/>
      <c r="J400" s="40"/>
      <c r="K400" s="40"/>
      <c r="L400" s="43"/>
      <c r="M400" s="197"/>
      <c r="N400" s="198"/>
      <c r="O400" s="68"/>
      <c r="P400" s="68"/>
      <c r="Q400" s="68"/>
      <c r="R400" s="68"/>
      <c r="S400" s="68"/>
      <c r="T400" s="68"/>
      <c r="U400" s="69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T400" s="21" t="s">
        <v>219</v>
      </c>
      <c r="AU400" s="21" t="s">
        <v>80</v>
      </c>
    </row>
    <row r="401" spans="1:65" s="2" customFormat="1" ht="24.2" customHeight="1">
      <c r="A401" s="38"/>
      <c r="B401" s="39"/>
      <c r="C401" s="249" t="s">
        <v>1660</v>
      </c>
      <c r="D401" s="249" t="s">
        <v>1397</v>
      </c>
      <c r="E401" s="250" t="s">
        <v>3814</v>
      </c>
      <c r="F401" s="251" t="s">
        <v>3815</v>
      </c>
      <c r="G401" s="252" t="s">
        <v>402</v>
      </c>
      <c r="H401" s="253">
        <v>13</v>
      </c>
      <c r="I401" s="254"/>
      <c r="J401" s="253">
        <f>ROUND(I401*H401,2)</f>
        <v>0</v>
      </c>
      <c r="K401" s="251" t="s">
        <v>215</v>
      </c>
      <c r="L401" s="255"/>
      <c r="M401" s="256" t="s">
        <v>18</v>
      </c>
      <c r="N401" s="257" t="s">
        <v>42</v>
      </c>
      <c r="O401" s="68"/>
      <c r="P401" s="190">
        <f>O401*H401</f>
        <v>0</v>
      </c>
      <c r="Q401" s="190">
        <v>8.9999999999999998E-4</v>
      </c>
      <c r="R401" s="190">
        <f>Q401*H401</f>
        <v>1.17E-2</v>
      </c>
      <c r="S401" s="190">
        <v>0</v>
      </c>
      <c r="T401" s="190">
        <f>S401*H401</f>
        <v>0</v>
      </c>
      <c r="U401" s="191" t="s">
        <v>18</v>
      </c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R401" s="192" t="s">
        <v>545</v>
      </c>
      <c r="AT401" s="192" t="s">
        <v>1397</v>
      </c>
      <c r="AU401" s="192" t="s">
        <v>80</v>
      </c>
      <c r="AY401" s="21" t="s">
        <v>208</v>
      </c>
      <c r="BE401" s="193">
        <f>IF(N401="základní",J401,0)</f>
        <v>0</v>
      </c>
      <c r="BF401" s="193">
        <f>IF(N401="snížená",J401,0)</f>
        <v>0</v>
      </c>
      <c r="BG401" s="193">
        <f>IF(N401="zákl. přenesená",J401,0)</f>
        <v>0</v>
      </c>
      <c r="BH401" s="193">
        <f>IF(N401="sníž. přenesená",J401,0)</f>
        <v>0</v>
      </c>
      <c r="BI401" s="193">
        <f>IF(N401="nulová",J401,0)</f>
        <v>0</v>
      </c>
      <c r="BJ401" s="21" t="s">
        <v>76</v>
      </c>
      <c r="BK401" s="193">
        <f>ROUND(I401*H401,2)</f>
        <v>0</v>
      </c>
      <c r="BL401" s="21" t="s">
        <v>343</v>
      </c>
      <c r="BM401" s="192" t="s">
        <v>3816</v>
      </c>
    </row>
    <row r="402" spans="1:65" s="2" customFormat="1" ht="19.5">
      <c r="A402" s="38"/>
      <c r="B402" s="39"/>
      <c r="C402" s="40"/>
      <c r="D402" s="194" t="s">
        <v>217</v>
      </c>
      <c r="E402" s="40"/>
      <c r="F402" s="195" t="s">
        <v>3815</v>
      </c>
      <c r="G402" s="40"/>
      <c r="H402" s="40"/>
      <c r="I402" s="196"/>
      <c r="J402" s="40"/>
      <c r="K402" s="40"/>
      <c r="L402" s="43"/>
      <c r="M402" s="197"/>
      <c r="N402" s="198"/>
      <c r="O402" s="68"/>
      <c r="P402" s="68"/>
      <c r="Q402" s="68"/>
      <c r="R402" s="68"/>
      <c r="S402" s="68"/>
      <c r="T402" s="68"/>
      <c r="U402" s="69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T402" s="21" t="s">
        <v>217</v>
      </c>
      <c r="AU402" s="21" t="s">
        <v>80</v>
      </c>
    </row>
    <row r="403" spans="1:65" s="2" customFormat="1" ht="24.2" customHeight="1">
      <c r="A403" s="38"/>
      <c r="B403" s="39"/>
      <c r="C403" s="182" t="s">
        <v>1662</v>
      </c>
      <c r="D403" s="182" t="s">
        <v>212</v>
      </c>
      <c r="E403" s="183" t="s">
        <v>3817</v>
      </c>
      <c r="F403" s="184" t="s">
        <v>3818</v>
      </c>
      <c r="G403" s="185" t="s">
        <v>752</v>
      </c>
      <c r="H403" s="187"/>
      <c r="I403" s="187"/>
      <c r="J403" s="186">
        <f>ROUND(I403*H403,2)</f>
        <v>0</v>
      </c>
      <c r="K403" s="184" t="s">
        <v>215</v>
      </c>
      <c r="L403" s="43"/>
      <c r="M403" s="188" t="s">
        <v>18</v>
      </c>
      <c r="N403" s="189" t="s">
        <v>42</v>
      </c>
      <c r="O403" s="68"/>
      <c r="P403" s="190">
        <f>O403*H403</f>
        <v>0</v>
      </c>
      <c r="Q403" s="190">
        <v>0</v>
      </c>
      <c r="R403" s="190">
        <f>Q403*H403</f>
        <v>0</v>
      </c>
      <c r="S403" s="190">
        <v>0</v>
      </c>
      <c r="T403" s="190">
        <f>S403*H403</f>
        <v>0</v>
      </c>
      <c r="U403" s="191" t="s">
        <v>18</v>
      </c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R403" s="192" t="s">
        <v>343</v>
      </c>
      <c r="AT403" s="192" t="s">
        <v>212</v>
      </c>
      <c r="AU403" s="192" t="s">
        <v>80</v>
      </c>
      <c r="AY403" s="21" t="s">
        <v>208</v>
      </c>
      <c r="BE403" s="193">
        <f>IF(N403="základní",J403,0)</f>
        <v>0</v>
      </c>
      <c r="BF403" s="193">
        <f>IF(N403="snížená",J403,0)</f>
        <v>0</v>
      </c>
      <c r="BG403" s="193">
        <f>IF(N403="zákl. přenesená",J403,0)</f>
        <v>0</v>
      </c>
      <c r="BH403" s="193">
        <f>IF(N403="sníž. přenesená",J403,0)</f>
        <v>0</v>
      </c>
      <c r="BI403" s="193">
        <f>IF(N403="nulová",J403,0)</f>
        <v>0</v>
      </c>
      <c r="BJ403" s="21" t="s">
        <v>76</v>
      </c>
      <c r="BK403" s="193">
        <f>ROUND(I403*H403,2)</f>
        <v>0</v>
      </c>
      <c r="BL403" s="21" t="s">
        <v>343</v>
      </c>
      <c r="BM403" s="192" t="s">
        <v>3819</v>
      </c>
    </row>
    <row r="404" spans="1:65" s="2" customFormat="1" ht="29.25">
      <c r="A404" s="38"/>
      <c r="B404" s="39"/>
      <c r="C404" s="40"/>
      <c r="D404" s="194" t="s">
        <v>217</v>
      </c>
      <c r="E404" s="40"/>
      <c r="F404" s="195" t="s">
        <v>3820</v>
      </c>
      <c r="G404" s="40"/>
      <c r="H404" s="40"/>
      <c r="I404" s="196"/>
      <c r="J404" s="40"/>
      <c r="K404" s="40"/>
      <c r="L404" s="43"/>
      <c r="M404" s="197"/>
      <c r="N404" s="198"/>
      <c r="O404" s="68"/>
      <c r="P404" s="68"/>
      <c r="Q404" s="68"/>
      <c r="R404" s="68"/>
      <c r="S404" s="68"/>
      <c r="T404" s="68"/>
      <c r="U404" s="69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T404" s="21" t="s">
        <v>217</v>
      </c>
      <c r="AU404" s="21" t="s">
        <v>80</v>
      </c>
    </row>
    <row r="405" spans="1:65" s="2" customFormat="1" ht="11.25">
      <c r="A405" s="38"/>
      <c r="B405" s="39"/>
      <c r="C405" s="40"/>
      <c r="D405" s="199" t="s">
        <v>219</v>
      </c>
      <c r="E405" s="40"/>
      <c r="F405" s="200" t="s">
        <v>3821</v>
      </c>
      <c r="G405" s="40"/>
      <c r="H405" s="40"/>
      <c r="I405" s="196"/>
      <c r="J405" s="40"/>
      <c r="K405" s="40"/>
      <c r="L405" s="43"/>
      <c r="M405" s="197"/>
      <c r="N405" s="198"/>
      <c r="O405" s="68"/>
      <c r="P405" s="68"/>
      <c r="Q405" s="68"/>
      <c r="R405" s="68"/>
      <c r="S405" s="68"/>
      <c r="T405" s="68"/>
      <c r="U405" s="69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21" t="s">
        <v>219</v>
      </c>
      <c r="AU405" s="21" t="s">
        <v>80</v>
      </c>
    </row>
    <row r="406" spans="1:65" s="2" customFormat="1" ht="33" customHeight="1">
      <c r="A406" s="38"/>
      <c r="B406" s="39"/>
      <c r="C406" s="182" t="s">
        <v>1669</v>
      </c>
      <c r="D406" s="182" t="s">
        <v>212</v>
      </c>
      <c r="E406" s="183" t="s">
        <v>3822</v>
      </c>
      <c r="F406" s="184" t="s">
        <v>3823</v>
      </c>
      <c r="G406" s="185" t="s">
        <v>752</v>
      </c>
      <c r="H406" s="187"/>
      <c r="I406" s="187"/>
      <c r="J406" s="186">
        <f>ROUND(I406*H406,2)</f>
        <v>0</v>
      </c>
      <c r="K406" s="184" t="s">
        <v>215</v>
      </c>
      <c r="L406" s="43"/>
      <c r="M406" s="188" t="s">
        <v>18</v>
      </c>
      <c r="N406" s="189" t="s">
        <v>42</v>
      </c>
      <c r="O406" s="68"/>
      <c r="P406" s="190">
        <f>O406*H406</f>
        <v>0</v>
      </c>
      <c r="Q406" s="190">
        <v>0</v>
      </c>
      <c r="R406" s="190">
        <f>Q406*H406</f>
        <v>0</v>
      </c>
      <c r="S406" s="190">
        <v>0</v>
      </c>
      <c r="T406" s="190">
        <f>S406*H406</f>
        <v>0</v>
      </c>
      <c r="U406" s="191" t="s">
        <v>18</v>
      </c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R406" s="192" t="s">
        <v>343</v>
      </c>
      <c r="AT406" s="192" t="s">
        <v>212</v>
      </c>
      <c r="AU406" s="192" t="s">
        <v>80</v>
      </c>
      <c r="AY406" s="21" t="s">
        <v>208</v>
      </c>
      <c r="BE406" s="193">
        <f>IF(N406="základní",J406,0)</f>
        <v>0</v>
      </c>
      <c r="BF406" s="193">
        <f>IF(N406="snížená",J406,0)</f>
        <v>0</v>
      </c>
      <c r="BG406" s="193">
        <f>IF(N406="zákl. přenesená",J406,0)</f>
        <v>0</v>
      </c>
      <c r="BH406" s="193">
        <f>IF(N406="sníž. přenesená",J406,0)</f>
        <v>0</v>
      </c>
      <c r="BI406" s="193">
        <f>IF(N406="nulová",J406,0)</f>
        <v>0</v>
      </c>
      <c r="BJ406" s="21" t="s">
        <v>76</v>
      </c>
      <c r="BK406" s="193">
        <f>ROUND(I406*H406,2)</f>
        <v>0</v>
      </c>
      <c r="BL406" s="21" t="s">
        <v>343</v>
      </c>
      <c r="BM406" s="192" t="s">
        <v>3824</v>
      </c>
    </row>
    <row r="407" spans="1:65" s="2" customFormat="1" ht="39">
      <c r="A407" s="38"/>
      <c r="B407" s="39"/>
      <c r="C407" s="40"/>
      <c r="D407" s="194" t="s">
        <v>217</v>
      </c>
      <c r="E407" s="40"/>
      <c r="F407" s="195" t="s">
        <v>3825</v>
      </c>
      <c r="G407" s="40"/>
      <c r="H407" s="40"/>
      <c r="I407" s="196"/>
      <c r="J407" s="40"/>
      <c r="K407" s="40"/>
      <c r="L407" s="43"/>
      <c r="M407" s="197"/>
      <c r="N407" s="198"/>
      <c r="O407" s="68"/>
      <c r="P407" s="68"/>
      <c r="Q407" s="68"/>
      <c r="R407" s="68"/>
      <c r="S407" s="68"/>
      <c r="T407" s="68"/>
      <c r="U407" s="69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21" t="s">
        <v>217</v>
      </c>
      <c r="AU407" s="21" t="s">
        <v>80</v>
      </c>
    </row>
    <row r="408" spans="1:65" s="2" customFormat="1" ht="11.25">
      <c r="A408" s="38"/>
      <c r="B408" s="39"/>
      <c r="C408" s="40"/>
      <c r="D408" s="199" t="s">
        <v>219</v>
      </c>
      <c r="E408" s="40"/>
      <c r="F408" s="200" t="s">
        <v>3826</v>
      </c>
      <c r="G408" s="40"/>
      <c r="H408" s="40"/>
      <c r="I408" s="196"/>
      <c r="J408" s="40"/>
      <c r="K408" s="40"/>
      <c r="L408" s="43"/>
      <c r="M408" s="197"/>
      <c r="N408" s="198"/>
      <c r="O408" s="68"/>
      <c r="P408" s="68"/>
      <c r="Q408" s="68"/>
      <c r="R408" s="68"/>
      <c r="S408" s="68"/>
      <c r="T408" s="68"/>
      <c r="U408" s="69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T408" s="21" t="s">
        <v>219</v>
      </c>
      <c r="AU408" s="21" t="s">
        <v>80</v>
      </c>
    </row>
    <row r="409" spans="1:65" s="12" customFormat="1" ht="22.9" customHeight="1">
      <c r="B409" s="166"/>
      <c r="C409" s="167"/>
      <c r="D409" s="168" t="s">
        <v>70</v>
      </c>
      <c r="E409" s="180" t="s">
        <v>3498</v>
      </c>
      <c r="F409" s="180" t="s">
        <v>3499</v>
      </c>
      <c r="G409" s="167"/>
      <c r="H409" s="167"/>
      <c r="I409" s="170"/>
      <c r="J409" s="181">
        <f>BK409</f>
        <v>0</v>
      </c>
      <c r="K409" s="167"/>
      <c r="L409" s="172"/>
      <c r="M409" s="173"/>
      <c r="N409" s="174"/>
      <c r="O409" s="174"/>
      <c r="P409" s="175">
        <f>SUM(P410:P427)</f>
        <v>0</v>
      </c>
      <c r="Q409" s="174"/>
      <c r="R409" s="175">
        <f>SUM(R410:R427)</f>
        <v>1.593E-2</v>
      </c>
      <c r="S409" s="174"/>
      <c r="T409" s="175">
        <f>SUM(T410:T427)</f>
        <v>0</v>
      </c>
      <c r="U409" s="176"/>
      <c r="AR409" s="177" t="s">
        <v>80</v>
      </c>
      <c r="AT409" s="178" t="s">
        <v>70</v>
      </c>
      <c r="AU409" s="178" t="s">
        <v>76</v>
      </c>
      <c r="AY409" s="177" t="s">
        <v>208</v>
      </c>
      <c r="BK409" s="179">
        <f>SUM(BK410:BK427)</f>
        <v>0</v>
      </c>
    </row>
    <row r="410" spans="1:65" s="2" customFormat="1" ht="37.9" customHeight="1">
      <c r="A410" s="38"/>
      <c r="B410" s="39"/>
      <c r="C410" s="182" t="s">
        <v>1675</v>
      </c>
      <c r="D410" s="182" t="s">
        <v>212</v>
      </c>
      <c r="E410" s="183" t="s">
        <v>3827</v>
      </c>
      <c r="F410" s="184" t="s">
        <v>3828</v>
      </c>
      <c r="G410" s="185" t="s">
        <v>402</v>
      </c>
      <c r="H410" s="186">
        <v>2</v>
      </c>
      <c r="I410" s="187"/>
      <c r="J410" s="186">
        <f>ROUND(I410*H410,2)</f>
        <v>0</v>
      </c>
      <c r="K410" s="184" t="s">
        <v>215</v>
      </c>
      <c r="L410" s="43"/>
      <c r="M410" s="188" t="s">
        <v>18</v>
      </c>
      <c r="N410" s="189" t="s">
        <v>42</v>
      </c>
      <c r="O410" s="68"/>
      <c r="P410" s="190">
        <f>O410*H410</f>
        <v>0</v>
      </c>
      <c r="Q410" s="190">
        <v>1E-4</v>
      </c>
      <c r="R410" s="190">
        <f>Q410*H410</f>
        <v>2.0000000000000001E-4</v>
      </c>
      <c r="S410" s="190">
        <v>0</v>
      </c>
      <c r="T410" s="190">
        <f>S410*H410</f>
        <v>0</v>
      </c>
      <c r="U410" s="191" t="s">
        <v>18</v>
      </c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R410" s="192" t="s">
        <v>89</v>
      </c>
      <c r="AT410" s="192" t="s">
        <v>212</v>
      </c>
      <c r="AU410" s="192" t="s">
        <v>80</v>
      </c>
      <c r="AY410" s="21" t="s">
        <v>208</v>
      </c>
      <c r="BE410" s="193">
        <f>IF(N410="základní",J410,0)</f>
        <v>0</v>
      </c>
      <c r="BF410" s="193">
        <f>IF(N410="snížená",J410,0)</f>
        <v>0</v>
      </c>
      <c r="BG410" s="193">
        <f>IF(N410="zákl. přenesená",J410,0)</f>
        <v>0</v>
      </c>
      <c r="BH410" s="193">
        <f>IF(N410="sníž. přenesená",J410,0)</f>
        <v>0</v>
      </c>
      <c r="BI410" s="193">
        <f>IF(N410="nulová",J410,0)</f>
        <v>0</v>
      </c>
      <c r="BJ410" s="21" t="s">
        <v>76</v>
      </c>
      <c r="BK410" s="193">
        <f>ROUND(I410*H410,2)</f>
        <v>0</v>
      </c>
      <c r="BL410" s="21" t="s">
        <v>89</v>
      </c>
      <c r="BM410" s="192" t="s">
        <v>3829</v>
      </c>
    </row>
    <row r="411" spans="1:65" s="2" customFormat="1" ht="19.5">
      <c r="A411" s="38"/>
      <c r="B411" s="39"/>
      <c r="C411" s="40"/>
      <c r="D411" s="194" t="s">
        <v>217</v>
      </c>
      <c r="E411" s="40"/>
      <c r="F411" s="195" t="s">
        <v>3830</v>
      </c>
      <c r="G411" s="40"/>
      <c r="H411" s="40"/>
      <c r="I411" s="196"/>
      <c r="J411" s="40"/>
      <c r="K411" s="40"/>
      <c r="L411" s="43"/>
      <c r="M411" s="197"/>
      <c r="N411" s="198"/>
      <c r="O411" s="68"/>
      <c r="P411" s="68"/>
      <c r="Q411" s="68"/>
      <c r="R411" s="68"/>
      <c r="S411" s="68"/>
      <c r="T411" s="68"/>
      <c r="U411" s="69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T411" s="21" t="s">
        <v>217</v>
      </c>
      <c r="AU411" s="21" t="s">
        <v>80</v>
      </c>
    </row>
    <row r="412" spans="1:65" s="2" customFormat="1" ht="11.25">
      <c r="A412" s="38"/>
      <c r="B412" s="39"/>
      <c r="C412" s="40"/>
      <c r="D412" s="199" t="s">
        <v>219</v>
      </c>
      <c r="E412" s="40"/>
      <c r="F412" s="200" t="s">
        <v>3831</v>
      </c>
      <c r="G412" s="40"/>
      <c r="H412" s="40"/>
      <c r="I412" s="196"/>
      <c r="J412" s="40"/>
      <c r="K412" s="40"/>
      <c r="L412" s="43"/>
      <c r="M412" s="197"/>
      <c r="N412" s="198"/>
      <c r="O412" s="68"/>
      <c r="P412" s="68"/>
      <c r="Q412" s="68"/>
      <c r="R412" s="68"/>
      <c r="S412" s="68"/>
      <c r="T412" s="68"/>
      <c r="U412" s="69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T412" s="21" t="s">
        <v>219</v>
      </c>
      <c r="AU412" s="21" t="s">
        <v>80</v>
      </c>
    </row>
    <row r="413" spans="1:65" s="2" customFormat="1" ht="37.9" customHeight="1">
      <c r="A413" s="38"/>
      <c r="B413" s="39"/>
      <c r="C413" s="182" t="s">
        <v>1680</v>
      </c>
      <c r="D413" s="182" t="s">
        <v>212</v>
      </c>
      <c r="E413" s="183" t="s">
        <v>3832</v>
      </c>
      <c r="F413" s="184" t="s">
        <v>3833</v>
      </c>
      <c r="G413" s="185" t="s">
        <v>402</v>
      </c>
      <c r="H413" s="186">
        <v>6</v>
      </c>
      <c r="I413" s="187"/>
      <c r="J413" s="186">
        <f>ROUND(I413*H413,2)</f>
        <v>0</v>
      </c>
      <c r="K413" s="184" t="s">
        <v>215</v>
      </c>
      <c r="L413" s="43"/>
      <c r="M413" s="188" t="s">
        <v>18</v>
      </c>
      <c r="N413" s="189" t="s">
        <v>42</v>
      </c>
      <c r="O413" s="68"/>
      <c r="P413" s="190">
        <f>O413*H413</f>
        <v>0</v>
      </c>
      <c r="Q413" s="190">
        <v>2.4000000000000001E-4</v>
      </c>
      <c r="R413" s="190">
        <f>Q413*H413</f>
        <v>1.4400000000000001E-3</v>
      </c>
      <c r="S413" s="190">
        <v>0</v>
      </c>
      <c r="T413" s="190">
        <f>S413*H413</f>
        <v>0</v>
      </c>
      <c r="U413" s="191" t="s">
        <v>18</v>
      </c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R413" s="192" t="s">
        <v>343</v>
      </c>
      <c r="AT413" s="192" t="s">
        <v>212</v>
      </c>
      <c r="AU413" s="192" t="s">
        <v>80</v>
      </c>
      <c r="AY413" s="21" t="s">
        <v>208</v>
      </c>
      <c r="BE413" s="193">
        <f>IF(N413="základní",J413,0)</f>
        <v>0</v>
      </c>
      <c r="BF413" s="193">
        <f>IF(N413="snížená",J413,0)</f>
        <v>0</v>
      </c>
      <c r="BG413" s="193">
        <f>IF(N413="zákl. přenesená",J413,0)</f>
        <v>0</v>
      </c>
      <c r="BH413" s="193">
        <f>IF(N413="sníž. přenesená",J413,0)</f>
        <v>0</v>
      </c>
      <c r="BI413" s="193">
        <f>IF(N413="nulová",J413,0)</f>
        <v>0</v>
      </c>
      <c r="BJ413" s="21" t="s">
        <v>76</v>
      </c>
      <c r="BK413" s="193">
        <f>ROUND(I413*H413,2)</f>
        <v>0</v>
      </c>
      <c r="BL413" s="21" t="s">
        <v>343</v>
      </c>
      <c r="BM413" s="192" t="s">
        <v>3834</v>
      </c>
    </row>
    <row r="414" spans="1:65" s="2" customFormat="1" ht="19.5">
      <c r="A414" s="38"/>
      <c r="B414" s="39"/>
      <c r="C414" s="40"/>
      <c r="D414" s="194" t="s">
        <v>217</v>
      </c>
      <c r="E414" s="40"/>
      <c r="F414" s="195" t="s">
        <v>3835</v>
      </c>
      <c r="G414" s="40"/>
      <c r="H414" s="40"/>
      <c r="I414" s="196"/>
      <c r="J414" s="40"/>
      <c r="K414" s="40"/>
      <c r="L414" s="43"/>
      <c r="M414" s="197"/>
      <c r="N414" s="198"/>
      <c r="O414" s="68"/>
      <c r="P414" s="68"/>
      <c r="Q414" s="68"/>
      <c r="R414" s="68"/>
      <c r="S414" s="68"/>
      <c r="T414" s="68"/>
      <c r="U414" s="69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T414" s="21" t="s">
        <v>217</v>
      </c>
      <c r="AU414" s="21" t="s">
        <v>80</v>
      </c>
    </row>
    <row r="415" spans="1:65" s="2" customFormat="1" ht="11.25">
      <c r="A415" s="38"/>
      <c r="B415" s="39"/>
      <c r="C415" s="40"/>
      <c r="D415" s="199" t="s">
        <v>219</v>
      </c>
      <c r="E415" s="40"/>
      <c r="F415" s="200" t="s">
        <v>3836</v>
      </c>
      <c r="G415" s="40"/>
      <c r="H415" s="40"/>
      <c r="I415" s="196"/>
      <c r="J415" s="40"/>
      <c r="K415" s="40"/>
      <c r="L415" s="43"/>
      <c r="M415" s="197"/>
      <c r="N415" s="198"/>
      <c r="O415" s="68"/>
      <c r="P415" s="68"/>
      <c r="Q415" s="68"/>
      <c r="R415" s="68"/>
      <c r="S415" s="68"/>
      <c r="T415" s="68"/>
      <c r="U415" s="69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21" t="s">
        <v>219</v>
      </c>
      <c r="AU415" s="21" t="s">
        <v>80</v>
      </c>
    </row>
    <row r="416" spans="1:65" s="2" customFormat="1" ht="37.9" customHeight="1">
      <c r="A416" s="38"/>
      <c r="B416" s="39"/>
      <c r="C416" s="182" t="s">
        <v>1687</v>
      </c>
      <c r="D416" s="182" t="s">
        <v>212</v>
      </c>
      <c r="E416" s="183" t="s">
        <v>3837</v>
      </c>
      <c r="F416" s="184" t="s">
        <v>3838</v>
      </c>
      <c r="G416" s="185" t="s">
        <v>402</v>
      </c>
      <c r="H416" s="186">
        <v>19</v>
      </c>
      <c r="I416" s="187"/>
      <c r="J416" s="186">
        <f>ROUND(I416*H416,2)</f>
        <v>0</v>
      </c>
      <c r="K416" s="184" t="s">
        <v>215</v>
      </c>
      <c r="L416" s="43"/>
      <c r="M416" s="188" t="s">
        <v>18</v>
      </c>
      <c r="N416" s="189" t="s">
        <v>42</v>
      </c>
      <c r="O416" s="68"/>
      <c r="P416" s="190">
        <f>O416*H416</f>
        <v>0</v>
      </c>
      <c r="Q416" s="190">
        <v>5.1000000000000004E-4</v>
      </c>
      <c r="R416" s="190">
        <f>Q416*H416</f>
        <v>9.6900000000000007E-3</v>
      </c>
      <c r="S416" s="190">
        <v>0</v>
      </c>
      <c r="T416" s="190">
        <f>S416*H416</f>
        <v>0</v>
      </c>
      <c r="U416" s="191" t="s">
        <v>18</v>
      </c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R416" s="192" t="s">
        <v>343</v>
      </c>
      <c r="AT416" s="192" t="s">
        <v>212</v>
      </c>
      <c r="AU416" s="192" t="s">
        <v>80</v>
      </c>
      <c r="AY416" s="21" t="s">
        <v>208</v>
      </c>
      <c r="BE416" s="193">
        <f>IF(N416="základní",J416,0)</f>
        <v>0</v>
      </c>
      <c r="BF416" s="193">
        <f>IF(N416="snížená",J416,0)</f>
        <v>0</v>
      </c>
      <c r="BG416" s="193">
        <f>IF(N416="zákl. přenesená",J416,0)</f>
        <v>0</v>
      </c>
      <c r="BH416" s="193">
        <f>IF(N416="sníž. přenesená",J416,0)</f>
        <v>0</v>
      </c>
      <c r="BI416" s="193">
        <f>IF(N416="nulová",J416,0)</f>
        <v>0</v>
      </c>
      <c r="BJ416" s="21" t="s">
        <v>76</v>
      </c>
      <c r="BK416" s="193">
        <f>ROUND(I416*H416,2)</f>
        <v>0</v>
      </c>
      <c r="BL416" s="21" t="s">
        <v>343</v>
      </c>
      <c r="BM416" s="192" t="s">
        <v>3839</v>
      </c>
    </row>
    <row r="417" spans="1:65" s="2" customFormat="1" ht="19.5">
      <c r="A417" s="38"/>
      <c r="B417" s="39"/>
      <c r="C417" s="40"/>
      <c r="D417" s="194" t="s">
        <v>217</v>
      </c>
      <c r="E417" s="40"/>
      <c r="F417" s="195" t="s">
        <v>3840</v>
      </c>
      <c r="G417" s="40"/>
      <c r="H417" s="40"/>
      <c r="I417" s="196"/>
      <c r="J417" s="40"/>
      <c r="K417" s="40"/>
      <c r="L417" s="43"/>
      <c r="M417" s="197"/>
      <c r="N417" s="198"/>
      <c r="O417" s="68"/>
      <c r="P417" s="68"/>
      <c r="Q417" s="68"/>
      <c r="R417" s="68"/>
      <c r="S417" s="68"/>
      <c r="T417" s="68"/>
      <c r="U417" s="69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T417" s="21" t="s">
        <v>217</v>
      </c>
      <c r="AU417" s="21" t="s">
        <v>80</v>
      </c>
    </row>
    <row r="418" spans="1:65" s="2" customFormat="1" ht="11.25">
      <c r="A418" s="38"/>
      <c r="B418" s="39"/>
      <c r="C418" s="40"/>
      <c r="D418" s="199" t="s">
        <v>219</v>
      </c>
      <c r="E418" s="40"/>
      <c r="F418" s="200" t="s">
        <v>3841</v>
      </c>
      <c r="G418" s="40"/>
      <c r="H418" s="40"/>
      <c r="I418" s="196"/>
      <c r="J418" s="40"/>
      <c r="K418" s="40"/>
      <c r="L418" s="43"/>
      <c r="M418" s="197"/>
      <c r="N418" s="198"/>
      <c r="O418" s="68"/>
      <c r="P418" s="68"/>
      <c r="Q418" s="68"/>
      <c r="R418" s="68"/>
      <c r="S418" s="68"/>
      <c r="T418" s="68"/>
      <c r="U418" s="69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T418" s="21" t="s">
        <v>219</v>
      </c>
      <c r="AU418" s="21" t="s">
        <v>80</v>
      </c>
    </row>
    <row r="419" spans="1:65" s="2" customFormat="1" ht="37.9" customHeight="1">
      <c r="A419" s="38"/>
      <c r="B419" s="39"/>
      <c r="C419" s="182" t="s">
        <v>1692</v>
      </c>
      <c r="D419" s="182" t="s">
        <v>212</v>
      </c>
      <c r="E419" s="183" t="s">
        <v>3842</v>
      </c>
      <c r="F419" s="184" t="s">
        <v>3843</v>
      </c>
      <c r="G419" s="185" t="s">
        <v>402</v>
      </c>
      <c r="H419" s="186">
        <v>1</v>
      </c>
      <c r="I419" s="187"/>
      <c r="J419" s="186">
        <f>ROUND(I419*H419,2)</f>
        <v>0</v>
      </c>
      <c r="K419" s="184" t="s">
        <v>215</v>
      </c>
      <c r="L419" s="43"/>
      <c r="M419" s="188" t="s">
        <v>18</v>
      </c>
      <c r="N419" s="189" t="s">
        <v>42</v>
      </c>
      <c r="O419" s="68"/>
      <c r="P419" s="190">
        <f>O419*H419</f>
        <v>0</v>
      </c>
      <c r="Q419" s="190">
        <v>4.5999999999999999E-3</v>
      </c>
      <c r="R419" s="190">
        <f>Q419*H419</f>
        <v>4.5999999999999999E-3</v>
      </c>
      <c r="S419" s="190">
        <v>0</v>
      </c>
      <c r="T419" s="190">
        <f>S419*H419</f>
        <v>0</v>
      </c>
      <c r="U419" s="191" t="s">
        <v>18</v>
      </c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R419" s="192" t="s">
        <v>343</v>
      </c>
      <c r="AT419" s="192" t="s">
        <v>212</v>
      </c>
      <c r="AU419" s="192" t="s">
        <v>80</v>
      </c>
      <c r="AY419" s="21" t="s">
        <v>208</v>
      </c>
      <c r="BE419" s="193">
        <f>IF(N419="základní",J419,0)</f>
        <v>0</v>
      </c>
      <c r="BF419" s="193">
        <f>IF(N419="snížená",J419,0)</f>
        <v>0</v>
      </c>
      <c r="BG419" s="193">
        <f>IF(N419="zákl. přenesená",J419,0)</f>
        <v>0</v>
      </c>
      <c r="BH419" s="193">
        <f>IF(N419="sníž. přenesená",J419,0)</f>
        <v>0</v>
      </c>
      <c r="BI419" s="193">
        <f>IF(N419="nulová",J419,0)</f>
        <v>0</v>
      </c>
      <c r="BJ419" s="21" t="s">
        <v>76</v>
      </c>
      <c r="BK419" s="193">
        <f>ROUND(I419*H419,2)</f>
        <v>0</v>
      </c>
      <c r="BL419" s="21" t="s">
        <v>343</v>
      </c>
      <c r="BM419" s="192" t="s">
        <v>3844</v>
      </c>
    </row>
    <row r="420" spans="1:65" s="2" customFormat="1" ht="19.5">
      <c r="A420" s="38"/>
      <c r="B420" s="39"/>
      <c r="C420" s="40"/>
      <c r="D420" s="194" t="s">
        <v>217</v>
      </c>
      <c r="E420" s="40"/>
      <c r="F420" s="195" t="s">
        <v>3845</v>
      </c>
      <c r="G420" s="40"/>
      <c r="H420" s="40"/>
      <c r="I420" s="196"/>
      <c r="J420" s="40"/>
      <c r="K420" s="40"/>
      <c r="L420" s="43"/>
      <c r="M420" s="197"/>
      <c r="N420" s="198"/>
      <c r="O420" s="68"/>
      <c r="P420" s="68"/>
      <c r="Q420" s="68"/>
      <c r="R420" s="68"/>
      <c r="S420" s="68"/>
      <c r="T420" s="68"/>
      <c r="U420" s="69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T420" s="21" t="s">
        <v>217</v>
      </c>
      <c r="AU420" s="21" t="s">
        <v>80</v>
      </c>
    </row>
    <row r="421" spans="1:65" s="2" customFormat="1" ht="11.25">
      <c r="A421" s="38"/>
      <c r="B421" s="39"/>
      <c r="C421" s="40"/>
      <c r="D421" s="199" t="s">
        <v>219</v>
      </c>
      <c r="E421" s="40"/>
      <c r="F421" s="200" t="s">
        <v>3846</v>
      </c>
      <c r="G421" s="40"/>
      <c r="H421" s="40"/>
      <c r="I421" s="196"/>
      <c r="J421" s="40"/>
      <c r="K421" s="40"/>
      <c r="L421" s="43"/>
      <c r="M421" s="197"/>
      <c r="N421" s="198"/>
      <c r="O421" s="68"/>
      <c r="P421" s="68"/>
      <c r="Q421" s="68"/>
      <c r="R421" s="68"/>
      <c r="S421" s="68"/>
      <c r="T421" s="68"/>
      <c r="U421" s="69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21" t="s">
        <v>219</v>
      </c>
      <c r="AU421" s="21" t="s">
        <v>80</v>
      </c>
    </row>
    <row r="422" spans="1:65" s="2" customFormat="1" ht="24.2" customHeight="1">
      <c r="A422" s="38"/>
      <c r="B422" s="39"/>
      <c r="C422" s="182" t="s">
        <v>1696</v>
      </c>
      <c r="D422" s="182" t="s">
        <v>212</v>
      </c>
      <c r="E422" s="183" t="s">
        <v>3505</v>
      </c>
      <c r="F422" s="184" t="s">
        <v>3506</v>
      </c>
      <c r="G422" s="185" t="s">
        <v>752</v>
      </c>
      <c r="H422" s="187"/>
      <c r="I422" s="187"/>
      <c r="J422" s="186">
        <f>ROUND(I422*H422,2)</f>
        <v>0</v>
      </c>
      <c r="K422" s="184" t="s">
        <v>215</v>
      </c>
      <c r="L422" s="43"/>
      <c r="M422" s="188" t="s">
        <v>18</v>
      </c>
      <c r="N422" s="189" t="s">
        <v>42</v>
      </c>
      <c r="O422" s="68"/>
      <c r="P422" s="190">
        <f>O422*H422</f>
        <v>0</v>
      </c>
      <c r="Q422" s="190">
        <v>0</v>
      </c>
      <c r="R422" s="190">
        <f>Q422*H422</f>
        <v>0</v>
      </c>
      <c r="S422" s="190">
        <v>0</v>
      </c>
      <c r="T422" s="190">
        <f>S422*H422</f>
        <v>0</v>
      </c>
      <c r="U422" s="191" t="s">
        <v>18</v>
      </c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2" t="s">
        <v>343</v>
      </c>
      <c r="AT422" s="192" t="s">
        <v>212</v>
      </c>
      <c r="AU422" s="192" t="s">
        <v>80</v>
      </c>
      <c r="AY422" s="21" t="s">
        <v>208</v>
      </c>
      <c r="BE422" s="193">
        <f>IF(N422="základní",J422,0)</f>
        <v>0</v>
      </c>
      <c r="BF422" s="193">
        <f>IF(N422="snížená",J422,0)</f>
        <v>0</v>
      </c>
      <c r="BG422" s="193">
        <f>IF(N422="zákl. přenesená",J422,0)</f>
        <v>0</v>
      </c>
      <c r="BH422" s="193">
        <f>IF(N422="sníž. přenesená",J422,0)</f>
        <v>0</v>
      </c>
      <c r="BI422" s="193">
        <f>IF(N422="nulová",J422,0)</f>
        <v>0</v>
      </c>
      <c r="BJ422" s="21" t="s">
        <v>76</v>
      </c>
      <c r="BK422" s="193">
        <f>ROUND(I422*H422,2)</f>
        <v>0</v>
      </c>
      <c r="BL422" s="21" t="s">
        <v>343</v>
      </c>
      <c r="BM422" s="192" t="s">
        <v>3847</v>
      </c>
    </row>
    <row r="423" spans="1:65" s="2" customFormat="1" ht="29.25">
      <c r="A423" s="38"/>
      <c r="B423" s="39"/>
      <c r="C423" s="40"/>
      <c r="D423" s="194" t="s">
        <v>217</v>
      </c>
      <c r="E423" s="40"/>
      <c r="F423" s="195" t="s">
        <v>3508</v>
      </c>
      <c r="G423" s="40"/>
      <c r="H423" s="40"/>
      <c r="I423" s="196"/>
      <c r="J423" s="40"/>
      <c r="K423" s="40"/>
      <c r="L423" s="43"/>
      <c r="M423" s="197"/>
      <c r="N423" s="198"/>
      <c r="O423" s="68"/>
      <c r="P423" s="68"/>
      <c r="Q423" s="68"/>
      <c r="R423" s="68"/>
      <c r="S423" s="68"/>
      <c r="T423" s="68"/>
      <c r="U423" s="69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21" t="s">
        <v>217</v>
      </c>
      <c r="AU423" s="21" t="s">
        <v>80</v>
      </c>
    </row>
    <row r="424" spans="1:65" s="2" customFormat="1" ht="11.25">
      <c r="A424" s="38"/>
      <c r="B424" s="39"/>
      <c r="C424" s="40"/>
      <c r="D424" s="199" t="s">
        <v>219</v>
      </c>
      <c r="E424" s="40"/>
      <c r="F424" s="200" t="s">
        <v>3509</v>
      </c>
      <c r="G424" s="40"/>
      <c r="H424" s="40"/>
      <c r="I424" s="196"/>
      <c r="J424" s="40"/>
      <c r="K424" s="40"/>
      <c r="L424" s="43"/>
      <c r="M424" s="197"/>
      <c r="N424" s="198"/>
      <c r="O424" s="68"/>
      <c r="P424" s="68"/>
      <c r="Q424" s="68"/>
      <c r="R424" s="68"/>
      <c r="S424" s="68"/>
      <c r="T424" s="68"/>
      <c r="U424" s="69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T424" s="21" t="s">
        <v>219</v>
      </c>
      <c r="AU424" s="21" t="s">
        <v>80</v>
      </c>
    </row>
    <row r="425" spans="1:65" s="2" customFormat="1" ht="33" customHeight="1">
      <c r="A425" s="38"/>
      <c r="B425" s="39"/>
      <c r="C425" s="182" t="s">
        <v>1702</v>
      </c>
      <c r="D425" s="182" t="s">
        <v>212</v>
      </c>
      <c r="E425" s="183" t="s">
        <v>3510</v>
      </c>
      <c r="F425" s="184" t="s">
        <v>3511</v>
      </c>
      <c r="G425" s="185" t="s">
        <v>752</v>
      </c>
      <c r="H425" s="187"/>
      <c r="I425" s="187"/>
      <c r="J425" s="186">
        <f>ROUND(I425*H425,2)</f>
        <v>0</v>
      </c>
      <c r="K425" s="184" t="s">
        <v>215</v>
      </c>
      <c r="L425" s="43"/>
      <c r="M425" s="188" t="s">
        <v>18</v>
      </c>
      <c r="N425" s="189" t="s">
        <v>42</v>
      </c>
      <c r="O425" s="68"/>
      <c r="P425" s="190">
        <f>O425*H425</f>
        <v>0</v>
      </c>
      <c r="Q425" s="190">
        <v>0</v>
      </c>
      <c r="R425" s="190">
        <f>Q425*H425</f>
        <v>0</v>
      </c>
      <c r="S425" s="190">
        <v>0</v>
      </c>
      <c r="T425" s="190">
        <f>S425*H425</f>
        <v>0</v>
      </c>
      <c r="U425" s="191" t="s">
        <v>18</v>
      </c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R425" s="192" t="s">
        <v>343</v>
      </c>
      <c r="AT425" s="192" t="s">
        <v>212</v>
      </c>
      <c r="AU425" s="192" t="s">
        <v>80</v>
      </c>
      <c r="AY425" s="21" t="s">
        <v>208</v>
      </c>
      <c r="BE425" s="193">
        <f>IF(N425="základní",J425,0)</f>
        <v>0</v>
      </c>
      <c r="BF425" s="193">
        <f>IF(N425="snížená",J425,0)</f>
        <v>0</v>
      </c>
      <c r="BG425" s="193">
        <f>IF(N425="zákl. přenesená",J425,0)</f>
        <v>0</v>
      </c>
      <c r="BH425" s="193">
        <f>IF(N425="sníž. přenesená",J425,0)</f>
        <v>0</v>
      </c>
      <c r="BI425" s="193">
        <f>IF(N425="nulová",J425,0)</f>
        <v>0</v>
      </c>
      <c r="BJ425" s="21" t="s">
        <v>76</v>
      </c>
      <c r="BK425" s="193">
        <f>ROUND(I425*H425,2)</f>
        <v>0</v>
      </c>
      <c r="BL425" s="21" t="s">
        <v>343</v>
      </c>
      <c r="BM425" s="192" t="s">
        <v>3848</v>
      </c>
    </row>
    <row r="426" spans="1:65" s="2" customFormat="1" ht="39">
      <c r="A426" s="38"/>
      <c r="B426" s="39"/>
      <c r="C426" s="40"/>
      <c r="D426" s="194" t="s">
        <v>217</v>
      </c>
      <c r="E426" s="40"/>
      <c r="F426" s="195" t="s">
        <v>3513</v>
      </c>
      <c r="G426" s="40"/>
      <c r="H426" s="40"/>
      <c r="I426" s="196"/>
      <c r="J426" s="40"/>
      <c r="K426" s="40"/>
      <c r="L426" s="43"/>
      <c r="M426" s="197"/>
      <c r="N426" s="198"/>
      <c r="O426" s="68"/>
      <c r="P426" s="68"/>
      <c r="Q426" s="68"/>
      <c r="R426" s="68"/>
      <c r="S426" s="68"/>
      <c r="T426" s="68"/>
      <c r="U426" s="69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T426" s="21" t="s">
        <v>217</v>
      </c>
      <c r="AU426" s="21" t="s">
        <v>80</v>
      </c>
    </row>
    <row r="427" spans="1:65" s="2" customFormat="1" ht="11.25">
      <c r="A427" s="38"/>
      <c r="B427" s="39"/>
      <c r="C427" s="40"/>
      <c r="D427" s="199" t="s">
        <v>219</v>
      </c>
      <c r="E427" s="40"/>
      <c r="F427" s="200" t="s">
        <v>3514</v>
      </c>
      <c r="G427" s="40"/>
      <c r="H427" s="40"/>
      <c r="I427" s="196"/>
      <c r="J427" s="40"/>
      <c r="K427" s="40"/>
      <c r="L427" s="43"/>
      <c r="M427" s="258"/>
      <c r="N427" s="259"/>
      <c r="O427" s="260"/>
      <c r="P427" s="260"/>
      <c r="Q427" s="260"/>
      <c r="R427" s="260"/>
      <c r="S427" s="260"/>
      <c r="T427" s="260"/>
      <c r="U427" s="261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21" t="s">
        <v>219</v>
      </c>
      <c r="AU427" s="21" t="s">
        <v>80</v>
      </c>
    </row>
    <row r="428" spans="1:65" s="2" customFormat="1" ht="6.95" customHeight="1">
      <c r="A428" s="38"/>
      <c r="B428" s="51"/>
      <c r="C428" s="52"/>
      <c r="D428" s="52"/>
      <c r="E428" s="52"/>
      <c r="F428" s="52"/>
      <c r="G428" s="52"/>
      <c r="H428" s="52"/>
      <c r="I428" s="52"/>
      <c r="J428" s="52"/>
      <c r="K428" s="52"/>
      <c r="L428" s="43"/>
      <c r="M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</row>
  </sheetData>
  <sheetProtection algorithmName="SHA-512" hashValue="Vk9u9iylk+h2ccl+3tJQCsrvmJtK8hKDcPZuYJeIndqTwqe2eg/3Qvd/a2ozlP7qH7/r2+EkRDkNY7OiseIMhg==" saltValue="4Ni0DlLUHcIxqBXDalyh9T0j3Tfyn8tFKHEvhgJ0J4M72dQuHfzkZIHVDZJ8hRa3FzruRZypUjxWDUTW28ZPPQ==" spinCount="100000" sheet="1" objects="1" scenarios="1" formatColumns="0" formatRows="0" autoFilter="0"/>
  <autoFilter ref="C103:K427" xr:uid="{00000000-0009-0000-0000-000006000000}"/>
  <mergeCells count="12">
    <mergeCell ref="E96:H96"/>
    <mergeCell ref="L2:V2"/>
    <mergeCell ref="E50:H50"/>
    <mergeCell ref="E52:H52"/>
    <mergeCell ref="E54:H54"/>
    <mergeCell ref="E92:H92"/>
    <mergeCell ref="E94:H94"/>
    <mergeCell ref="E7:H7"/>
    <mergeCell ref="E9:H9"/>
    <mergeCell ref="E11:H11"/>
    <mergeCell ref="E20:H20"/>
    <mergeCell ref="E29:H29"/>
  </mergeCells>
  <hyperlinks>
    <hyperlink ref="F110" r:id="rId1" xr:uid="{00000000-0004-0000-0600-000000000000}"/>
    <hyperlink ref="F116" r:id="rId2" xr:uid="{00000000-0004-0000-0600-000001000000}"/>
    <hyperlink ref="F124" r:id="rId3" xr:uid="{00000000-0004-0000-0600-000002000000}"/>
    <hyperlink ref="F128" r:id="rId4" xr:uid="{00000000-0004-0000-0600-000003000000}"/>
    <hyperlink ref="F133" r:id="rId5" xr:uid="{00000000-0004-0000-0600-000004000000}"/>
    <hyperlink ref="F137" r:id="rId6" xr:uid="{00000000-0004-0000-0600-000005000000}"/>
    <hyperlink ref="F142" r:id="rId7" xr:uid="{00000000-0004-0000-0600-000006000000}"/>
    <hyperlink ref="F148" r:id="rId8" xr:uid="{00000000-0004-0000-0600-000007000000}"/>
    <hyperlink ref="F154" r:id="rId9" xr:uid="{00000000-0004-0000-0600-000008000000}"/>
    <hyperlink ref="F165" r:id="rId10" xr:uid="{00000000-0004-0000-0600-000009000000}"/>
    <hyperlink ref="F172" r:id="rId11" xr:uid="{00000000-0004-0000-0600-00000A000000}"/>
    <hyperlink ref="F176" r:id="rId12" xr:uid="{00000000-0004-0000-0600-00000B000000}"/>
    <hyperlink ref="F186" r:id="rId13" xr:uid="{00000000-0004-0000-0600-00000C000000}"/>
    <hyperlink ref="F190" r:id="rId14" xr:uid="{00000000-0004-0000-0600-00000D000000}"/>
    <hyperlink ref="F194" r:id="rId15" xr:uid="{00000000-0004-0000-0600-00000E000000}"/>
    <hyperlink ref="F199" r:id="rId16" xr:uid="{00000000-0004-0000-0600-00000F000000}"/>
    <hyperlink ref="F202" r:id="rId17" xr:uid="{00000000-0004-0000-0600-000010000000}"/>
    <hyperlink ref="F206" r:id="rId18" xr:uid="{00000000-0004-0000-0600-000011000000}"/>
    <hyperlink ref="F209" r:id="rId19" xr:uid="{00000000-0004-0000-0600-000012000000}"/>
    <hyperlink ref="F213" r:id="rId20" xr:uid="{00000000-0004-0000-0600-000013000000}"/>
    <hyperlink ref="F219" r:id="rId21" xr:uid="{00000000-0004-0000-0600-000014000000}"/>
    <hyperlink ref="F224" r:id="rId22" xr:uid="{00000000-0004-0000-0600-000015000000}"/>
    <hyperlink ref="F229" r:id="rId23" xr:uid="{00000000-0004-0000-0600-000016000000}"/>
    <hyperlink ref="F238" r:id="rId24" xr:uid="{00000000-0004-0000-0600-000017000000}"/>
    <hyperlink ref="F241" r:id="rId25" xr:uid="{00000000-0004-0000-0600-000018000000}"/>
    <hyperlink ref="F245" r:id="rId26" xr:uid="{00000000-0004-0000-0600-000019000000}"/>
    <hyperlink ref="F248" r:id="rId27" xr:uid="{00000000-0004-0000-0600-00001A000000}"/>
    <hyperlink ref="F251" r:id="rId28" xr:uid="{00000000-0004-0000-0600-00001B000000}"/>
    <hyperlink ref="F255" r:id="rId29" xr:uid="{00000000-0004-0000-0600-00001C000000}"/>
    <hyperlink ref="F261" r:id="rId30" xr:uid="{00000000-0004-0000-0600-00001D000000}"/>
    <hyperlink ref="F265" r:id="rId31" xr:uid="{00000000-0004-0000-0600-00001E000000}"/>
    <hyperlink ref="F269" r:id="rId32" xr:uid="{00000000-0004-0000-0600-00001F000000}"/>
    <hyperlink ref="F274" r:id="rId33" xr:uid="{00000000-0004-0000-0600-000020000000}"/>
    <hyperlink ref="F278" r:id="rId34" xr:uid="{00000000-0004-0000-0600-000021000000}"/>
    <hyperlink ref="F294" r:id="rId35" xr:uid="{00000000-0004-0000-0600-000022000000}"/>
    <hyperlink ref="F304" r:id="rId36" xr:uid="{00000000-0004-0000-0600-000023000000}"/>
    <hyperlink ref="F321" r:id="rId37" xr:uid="{00000000-0004-0000-0600-000024000000}"/>
    <hyperlink ref="F366" r:id="rId38" xr:uid="{00000000-0004-0000-0600-000025000000}"/>
    <hyperlink ref="F372" r:id="rId39" xr:uid="{00000000-0004-0000-0600-000026000000}"/>
    <hyperlink ref="F379" r:id="rId40" xr:uid="{00000000-0004-0000-0600-000027000000}"/>
    <hyperlink ref="F383" r:id="rId41" xr:uid="{00000000-0004-0000-0600-000028000000}"/>
    <hyperlink ref="F387" r:id="rId42" xr:uid="{00000000-0004-0000-0600-000029000000}"/>
    <hyperlink ref="F390" r:id="rId43" xr:uid="{00000000-0004-0000-0600-00002A000000}"/>
    <hyperlink ref="F393" r:id="rId44" xr:uid="{00000000-0004-0000-0600-00002B000000}"/>
    <hyperlink ref="F396" r:id="rId45" xr:uid="{00000000-0004-0000-0600-00002C000000}"/>
    <hyperlink ref="F400" r:id="rId46" xr:uid="{00000000-0004-0000-0600-00002D000000}"/>
    <hyperlink ref="F405" r:id="rId47" xr:uid="{00000000-0004-0000-0600-00002E000000}"/>
    <hyperlink ref="F408" r:id="rId48" xr:uid="{00000000-0004-0000-0600-00002F000000}"/>
    <hyperlink ref="F412" r:id="rId49" xr:uid="{00000000-0004-0000-0600-000030000000}"/>
    <hyperlink ref="F415" r:id="rId50" xr:uid="{00000000-0004-0000-0600-000031000000}"/>
    <hyperlink ref="F418" r:id="rId51" xr:uid="{00000000-0004-0000-0600-000032000000}"/>
    <hyperlink ref="F421" r:id="rId52" xr:uid="{00000000-0004-0000-0600-000033000000}"/>
    <hyperlink ref="F424" r:id="rId53" xr:uid="{00000000-0004-0000-0600-000034000000}"/>
    <hyperlink ref="F427" r:id="rId54" xr:uid="{00000000-0004-0000-0600-000035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5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19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1" width="14.16406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AT2" s="21" t="s">
        <v>102</v>
      </c>
    </row>
    <row r="3" spans="1:46" s="1" customFormat="1" ht="6.95" customHeight="1"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24"/>
      <c r="AT3" s="21" t="s">
        <v>80</v>
      </c>
    </row>
    <row r="4" spans="1:46" s="1" customFormat="1" ht="24.95" customHeight="1">
      <c r="B4" s="24"/>
      <c r="D4" s="115" t="s">
        <v>134</v>
      </c>
      <c r="L4" s="24"/>
      <c r="M4" s="116" t="s">
        <v>10</v>
      </c>
      <c r="AT4" s="21" t="s">
        <v>4</v>
      </c>
    </row>
    <row r="5" spans="1:46" s="1" customFormat="1" ht="6.95" customHeight="1">
      <c r="B5" s="24"/>
      <c r="L5" s="24"/>
    </row>
    <row r="6" spans="1:46" s="1" customFormat="1" ht="12" customHeight="1">
      <c r="B6" s="24"/>
      <c r="D6" s="117" t="s">
        <v>15</v>
      </c>
      <c r="L6" s="24"/>
    </row>
    <row r="7" spans="1:46" s="1" customFormat="1" ht="16.5" customHeight="1">
      <c r="B7" s="24"/>
      <c r="E7" s="423" t="str">
        <f>'Rekapitulace stavby'!K6</f>
        <v>Rekonstrukce rehabilitace v 1.PP budovy B v HNSP v Bílině</v>
      </c>
      <c r="F7" s="424"/>
      <c r="G7" s="424"/>
      <c r="H7" s="424"/>
      <c r="L7" s="24"/>
    </row>
    <row r="8" spans="1:46" s="1" customFormat="1" ht="12" customHeight="1">
      <c r="B8" s="24"/>
      <c r="D8" s="117" t="s">
        <v>147</v>
      </c>
      <c r="L8" s="24"/>
    </row>
    <row r="9" spans="1:46" s="2" customFormat="1" ht="16.5" customHeight="1">
      <c r="A9" s="38"/>
      <c r="B9" s="43"/>
      <c r="C9" s="38"/>
      <c r="D9" s="38"/>
      <c r="E9" s="423" t="s">
        <v>3212</v>
      </c>
      <c r="F9" s="426"/>
      <c r="G9" s="426"/>
      <c r="H9" s="426"/>
      <c r="I9" s="38"/>
      <c r="J9" s="38"/>
      <c r="K9" s="38"/>
      <c r="L9" s="11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46" s="2" customFormat="1" ht="12" customHeight="1">
      <c r="A10" s="38"/>
      <c r="B10" s="43"/>
      <c r="C10" s="38"/>
      <c r="D10" s="117" t="s">
        <v>2649</v>
      </c>
      <c r="E10" s="38"/>
      <c r="F10" s="38"/>
      <c r="G10" s="38"/>
      <c r="H10" s="38"/>
      <c r="I10" s="38"/>
      <c r="J10" s="38"/>
      <c r="K10" s="38"/>
      <c r="L10" s="11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46" s="2" customFormat="1" ht="16.5" customHeight="1">
      <c r="A11" s="38"/>
      <c r="B11" s="43"/>
      <c r="C11" s="38"/>
      <c r="D11" s="38"/>
      <c r="E11" s="425" t="s">
        <v>3849</v>
      </c>
      <c r="F11" s="426"/>
      <c r="G11" s="426"/>
      <c r="H11" s="426"/>
      <c r="I11" s="38"/>
      <c r="J11" s="38"/>
      <c r="K11" s="38"/>
      <c r="L11" s="11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46" s="2" customFormat="1" ht="11.25">
      <c r="A12" s="38"/>
      <c r="B12" s="43"/>
      <c r="C12" s="38"/>
      <c r="D12" s="38"/>
      <c r="E12" s="38"/>
      <c r="F12" s="38"/>
      <c r="G12" s="38"/>
      <c r="H12" s="38"/>
      <c r="I12" s="38"/>
      <c r="J12" s="38"/>
      <c r="K12" s="38"/>
      <c r="L12" s="11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46" s="2" customFormat="1" ht="12" customHeight="1">
      <c r="A13" s="38"/>
      <c r="B13" s="43"/>
      <c r="C13" s="38"/>
      <c r="D13" s="117" t="s">
        <v>17</v>
      </c>
      <c r="E13" s="38"/>
      <c r="F13" s="107" t="s">
        <v>18</v>
      </c>
      <c r="G13" s="38"/>
      <c r="H13" s="38"/>
      <c r="I13" s="117" t="s">
        <v>19</v>
      </c>
      <c r="J13" s="107" t="s">
        <v>18</v>
      </c>
      <c r="K13" s="38"/>
      <c r="L13" s="11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46" s="2" customFormat="1" ht="12" customHeight="1">
      <c r="A14" s="38"/>
      <c r="B14" s="43"/>
      <c r="C14" s="38"/>
      <c r="D14" s="117" t="s">
        <v>20</v>
      </c>
      <c r="E14" s="38"/>
      <c r="F14" s="107" t="s">
        <v>21</v>
      </c>
      <c r="G14" s="38"/>
      <c r="H14" s="38"/>
      <c r="I14" s="117" t="s">
        <v>22</v>
      </c>
      <c r="J14" s="119" t="str">
        <f>'Rekapitulace stavby'!AN8</f>
        <v>14. 12. 2025</v>
      </c>
      <c r="K14" s="38"/>
      <c r="L14" s="11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46" s="2" customFormat="1" ht="10.9" customHeight="1">
      <c r="A15" s="38"/>
      <c r="B15" s="43"/>
      <c r="C15" s="38"/>
      <c r="D15" s="38"/>
      <c r="E15" s="38"/>
      <c r="F15" s="38"/>
      <c r="G15" s="38"/>
      <c r="H15" s="38"/>
      <c r="I15" s="38"/>
      <c r="J15" s="38"/>
      <c r="K15" s="38"/>
      <c r="L15" s="11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46" s="2" customFormat="1" ht="12" customHeight="1">
      <c r="A16" s="38"/>
      <c r="B16" s="43"/>
      <c r="C16" s="38"/>
      <c r="D16" s="117" t="s">
        <v>24</v>
      </c>
      <c r="E16" s="38"/>
      <c r="F16" s="38"/>
      <c r="G16" s="38"/>
      <c r="H16" s="38"/>
      <c r="I16" s="117" t="s">
        <v>25</v>
      </c>
      <c r="J16" s="107" t="s">
        <v>26</v>
      </c>
      <c r="K16" s="38"/>
      <c r="L16" s="11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s="2" customFormat="1" ht="18" customHeight="1">
      <c r="A17" s="38"/>
      <c r="B17" s="43"/>
      <c r="C17" s="38"/>
      <c r="D17" s="38"/>
      <c r="E17" s="107" t="s">
        <v>27</v>
      </c>
      <c r="F17" s="38"/>
      <c r="G17" s="38"/>
      <c r="H17" s="38"/>
      <c r="I17" s="117" t="s">
        <v>28</v>
      </c>
      <c r="J17" s="107" t="s">
        <v>29</v>
      </c>
      <c r="K17" s="38"/>
      <c r="L17" s="11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s="2" customFormat="1" ht="6.95" customHeight="1">
      <c r="A18" s="38"/>
      <c r="B18" s="43"/>
      <c r="C18" s="38"/>
      <c r="D18" s="38"/>
      <c r="E18" s="38"/>
      <c r="F18" s="38"/>
      <c r="G18" s="38"/>
      <c r="H18" s="38"/>
      <c r="I18" s="38"/>
      <c r="J18" s="38"/>
      <c r="K18" s="38"/>
      <c r="L18" s="11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s="2" customFormat="1" ht="12" customHeight="1">
      <c r="A19" s="38"/>
      <c r="B19" s="43"/>
      <c r="C19" s="38"/>
      <c r="D19" s="117" t="s">
        <v>30</v>
      </c>
      <c r="E19" s="38"/>
      <c r="F19" s="38"/>
      <c r="G19" s="38"/>
      <c r="H19" s="38"/>
      <c r="I19" s="117" t="s">
        <v>25</v>
      </c>
      <c r="J19" s="34" t="str">
        <f>'Rekapitulace stavby'!AN13</f>
        <v>Vyplň údaj</v>
      </c>
      <c r="K19" s="38"/>
      <c r="L19" s="11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s="2" customFormat="1" ht="18" customHeight="1">
      <c r="A20" s="38"/>
      <c r="B20" s="43"/>
      <c r="C20" s="38"/>
      <c r="D20" s="38"/>
      <c r="E20" s="427" t="str">
        <f>'Rekapitulace stavby'!E14</f>
        <v>Vyplň údaj</v>
      </c>
      <c r="F20" s="428"/>
      <c r="G20" s="428"/>
      <c r="H20" s="428"/>
      <c r="I20" s="117" t="s">
        <v>28</v>
      </c>
      <c r="J20" s="34" t="str">
        <f>'Rekapitulace stavby'!AN14</f>
        <v>Vyplň údaj</v>
      </c>
      <c r="K20" s="38"/>
      <c r="L20" s="11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s="2" customFormat="1" ht="6.95" customHeight="1">
      <c r="A21" s="38"/>
      <c r="B21" s="43"/>
      <c r="C21" s="38"/>
      <c r="D21" s="38"/>
      <c r="E21" s="38"/>
      <c r="F21" s="38"/>
      <c r="G21" s="38"/>
      <c r="H21" s="38"/>
      <c r="I21" s="38"/>
      <c r="J21" s="38"/>
      <c r="K21" s="38"/>
      <c r="L21" s="11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s="2" customFormat="1" ht="12" customHeight="1">
      <c r="A22" s="38"/>
      <c r="B22" s="43"/>
      <c r="C22" s="38"/>
      <c r="D22" s="117" t="s">
        <v>32</v>
      </c>
      <c r="E22" s="38"/>
      <c r="F22" s="38"/>
      <c r="G22" s="38"/>
      <c r="H22" s="38"/>
      <c r="I22" s="117" t="s">
        <v>25</v>
      </c>
      <c r="J22" s="107" t="str">
        <f>IF('Rekapitulace stavby'!AN16="","",'Rekapitulace stavby'!AN16)</f>
        <v/>
      </c>
      <c r="K22" s="38"/>
      <c r="L22" s="11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s="2" customFormat="1" ht="18" customHeight="1">
      <c r="A23" s="38"/>
      <c r="B23" s="43"/>
      <c r="C23" s="38"/>
      <c r="D23" s="38"/>
      <c r="E23" s="107" t="str">
        <f>IF('Rekapitulace stavby'!E17="","",'Rekapitulace stavby'!E17)</f>
        <v xml:space="preserve"> </v>
      </c>
      <c r="F23" s="38"/>
      <c r="G23" s="38"/>
      <c r="H23" s="38"/>
      <c r="I23" s="117" t="s">
        <v>28</v>
      </c>
      <c r="J23" s="107" t="str">
        <f>IF('Rekapitulace stavby'!AN17="","",'Rekapitulace stavby'!AN17)</f>
        <v/>
      </c>
      <c r="K23" s="38"/>
      <c r="L23" s="11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s="2" customFormat="1" ht="6.95" customHeight="1">
      <c r="A24" s="38"/>
      <c r="B24" s="43"/>
      <c r="C24" s="38"/>
      <c r="D24" s="38"/>
      <c r="E24" s="38"/>
      <c r="F24" s="38"/>
      <c r="G24" s="38"/>
      <c r="H24" s="38"/>
      <c r="I24" s="38"/>
      <c r="J24" s="38"/>
      <c r="K24" s="38"/>
      <c r="L24" s="11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s="2" customFormat="1" ht="12" customHeight="1">
      <c r="A25" s="38"/>
      <c r="B25" s="43"/>
      <c r="C25" s="38"/>
      <c r="D25" s="117" t="s">
        <v>34</v>
      </c>
      <c r="E25" s="38"/>
      <c r="F25" s="38"/>
      <c r="G25" s="38"/>
      <c r="H25" s="38"/>
      <c r="I25" s="117" t="s">
        <v>25</v>
      </c>
      <c r="J25" s="107" t="str">
        <f>IF('Rekapitulace stavby'!AN19="","",'Rekapitulace stavby'!AN19)</f>
        <v/>
      </c>
      <c r="K25" s="38"/>
      <c r="L25" s="11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s="2" customFormat="1" ht="18" customHeight="1">
      <c r="A26" s="38"/>
      <c r="B26" s="43"/>
      <c r="C26" s="38"/>
      <c r="D26" s="38"/>
      <c r="E26" s="107" t="str">
        <f>IF('Rekapitulace stavby'!E20="","",'Rekapitulace stavby'!E20)</f>
        <v xml:space="preserve"> </v>
      </c>
      <c r="F26" s="38"/>
      <c r="G26" s="38"/>
      <c r="H26" s="38"/>
      <c r="I26" s="117" t="s">
        <v>28</v>
      </c>
      <c r="J26" s="107" t="str">
        <f>IF('Rekapitulace stavby'!AN20="","",'Rekapitulace stavby'!AN20)</f>
        <v/>
      </c>
      <c r="K26" s="38"/>
      <c r="L26" s="11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s="2" customFormat="1" ht="6.95" customHeight="1">
      <c r="A27" s="38"/>
      <c r="B27" s="43"/>
      <c r="C27" s="38"/>
      <c r="D27" s="38"/>
      <c r="E27" s="38"/>
      <c r="F27" s="38"/>
      <c r="G27" s="38"/>
      <c r="H27" s="38"/>
      <c r="I27" s="38"/>
      <c r="J27" s="38"/>
      <c r="K27" s="38"/>
      <c r="L27" s="11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s="2" customFormat="1" ht="12" customHeight="1">
      <c r="A28" s="38"/>
      <c r="B28" s="43"/>
      <c r="C28" s="38"/>
      <c r="D28" s="117" t="s">
        <v>35</v>
      </c>
      <c r="E28" s="38"/>
      <c r="F28" s="38"/>
      <c r="G28" s="38"/>
      <c r="H28" s="38"/>
      <c r="I28" s="38"/>
      <c r="J28" s="38"/>
      <c r="K28" s="38"/>
      <c r="L28" s="11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s="8" customFormat="1" ht="71.25" customHeight="1">
      <c r="A29" s="120"/>
      <c r="B29" s="121"/>
      <c r="C29" s="120"/>
      <c r="D29" s="120"/>
      <c r="E29" s="429" t="s">
        <v>36</v>
      </c>
      <c r="F29" s="429"/>
      <c r="G29" s="429"/>
      <c r="H29" s="429"/>
      <c r="I29" s="120"/>
      <c r="J29" s="120"/>
      <c r="K29" s="120"/>
      <c r="L29" s="122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</row>
    <row r="30" spans="1:31" s="2" customFormat="1" ht="6.95" customHeight="1">
      <c r="A30" s="38"/>
      <c r="B30" s="43"/>
      <c r="C30" s="38"/>
      <c r="D30" s="38"/>
      <c r="E30" s="38"/>
      <c r="F30" s="38"/>
      <c r="G30" s="38"/>
      <c r="H30" s="38"/>
      <c r="I30" s="38"/>
      <c r="J30" s="38"/>
      <c r="K30" s="38"/>
      <c r="L30" s="11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s="2" customFormat="1" ht="6.95" customHeight="1">
      <c r="A31" s="38"/>
      <c r="B31" s="43"/>
      <c r="C31" s="38"/>
      <c r="D31" s="123"/>
      <c r="E31" s="123"/>
      <c r="F31" s="123"/>
      <c r="G31" s="123"/>
      <c r="H31" s="123"/>
      <c r="I31" s="123"/>
      <c r="J31" s="123"/>
      <c r="K31" s="123"/>
      <c r="L31" s="11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s="2" customFormat="1" ht="25.35" customHeight="1">
      <c r="A32" s="38"/>
      <c r="B32" s="43"/>
      <c r="C32" s="38"/>
      <c r="D32" s="124" t="s">
        <v>37</v>
      </c>
      <c r="E32" s="38"/>
      <c r="F32" s="38"/>
      <c r="G32" s="38"/>
      <c r="H32" s="38"/>
      <c r="I32" s="38"/>
      <c r="J32" s="125">
        <f>ROUND(J88, 2)</f>
        <v>0</v>
      </c>
      <c r="K32" s="38"/>
      <c r="L32" s="11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s="2" customFormat="1" ht="6.95" customHeight="1">
      <c r="A33" s="38"/>
      <c r="B33" s="43"/>
      <c r="C33" s="38"/>
      <c r="D33" s="123"/>
      <c r="E33" s="123"/>
      <c r="F33" s="123"/>
      <c r="G33" s="123"/>
      <c r="H33" s="123"/>
      <c r="I33" s="123"/>
      <c r="J33" s="123"/>
      <c r="K33" s="123"/>
      <c r="L33" s="11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s="2" customFormat="1" ht="14.45" customHeight="1">
      <c r="A34" s="38"/>
      <c r="B34" s="43"/>
      <c r="C34" s="38"/>
      <c r="D34" s="38"/>
      <c r="E34" s="38"/>
      <c r="F34" s="126" t="s">
        <v>39</v>
      </c>
      <c r="G34" s="38"/>
      <c r="H34" s="38"/>
      <c r="I34" s="126" t="s">
        <v>38</v>
      </c>
      <c r="J34" s="126" t="s">
        <v>40</v>
      </c>
      <c r="K34" s="38"/>
      <c r="L34" s="11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s="2" customFormat="1" ht="14.45" customHeight="1">
      <c r="A35" s="38"/>
      <c r="B35" s="43"/>
      <c r="C35" s="38"/>
      <c r="D35" s="127" t="s">
        <v>41</v>
      </c>
      <c r="E35" s="117" t="s">
        <v>42</v>
      </c>
      <c r="F35" s="128">
        <f>ROUND((SUM(BE88:BE193)),  2)</f>
        <v>0</v>
      </c>
      <c r="G35" s="38"/>
      <c r="H35" s="38"/>
      <c r="I35" s="129">
        <v>0.21</v>
      </c>
      <c r="J35" s="128">
        <f>ROUND(((SUM(BE88:BE193))*I35),  2)</f>
        <v>0</v>
      </c>
      <c r="K35" s="38"/>
      <c r="L35" s="11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s="2" customFormat="1" ht="14.45" customHeight="1">
      <c r="A36" s="38"/>
      <c r="B36" s="43"/>
      <c r="C36" s="38"/>
      <c r="D36" s="38"/>
      <c r="E36" s="117" t="s">
        <v>43</v>
      </c>
      <c r="F36" s="128">
        <f>ROUND((SUM(BF88:BF193)),  2)</f>
        <v>0</v>
      </c>
      <c r="G36" s="38"/>
      <c r="H36" s="38"/>
      <c r="I36" s="129">
        <v>0.12</v>
      </c>
      <c r="J36" s="128">
        <f>ROUND(((SUM(BF88:BF193))*I36),  2)</f>
        <v>0</v>
      </c>
      <c r="K36" s="38"/>
      <c r="L36" s="11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s="2" customFormat="1" ht="14.45" hidden="1" customHeight="1">
      <c r="A37" s="38"/>
      <c r="B37" s="43"/>
      <c r="C37" s="38"/>
      <c r="D37" s="38"/>
      <c r="E37" s="117" t="s">
        <v>44</v>
      </c>
      <c r="F37" s="128">
        <f>ROUND((SUM(BG88:BG193)),  2)</f>
        <v>0</v>
      </c>
      <c r="G37" s="38"/>
      <c r="H37" s="38"/>
      <c r="I37" s="129">
        <v>0.21</v>
      </c>
      <c r="J37" s="128">
        <f>0</f>
        <v>0</v>
      </c>
      <c r="K37" s="38"/>
      <c r="L37" s="11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s="2" customFormat="1" ht="14.45" hidden="1" customHeight="1">
      <c r="A38" s="38"/>
      <c r="B38" s="43"/>
      <c r="C38" s="38"/>
      <c r="D38" s="38"/>
      <c r="E38" s="117" t="s">
        <v>45</v>
      </c>
      <c r="F38" s="128">
        <f>ROUND((SUM(BH88:BH193)),  2)</f>
        <v>0</v>
      </c>
      <c r="G38" s="38"/>
      <c r="H38" s="38"/>
      <c r="I38" s="129">
        <v>0.12</v>
      </c>
      <c r="J38" s="128">
        <f>0</f>
        <v>0</v>
      </c>
      <c r="K38" s="38"/>
      <c r="L38" s="11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s="2" customFormat="1" ht="14.45" hidden="1" customHeight="1">
      <c r="A39" s="38"/>
      <c r="B39" s="43"/>
      <c r="C39" s="38"/>
      <c r="D39" s="38"/>
      <c r="E39" s="117" t="s">
        <v>46</v>
      </c>
      <c r="F39" s="128">
        <f>ROUND((SUM(BI88:BI193)),  2)</f>
        <v>0</v>
      </c>
      <c r="G39" s="38"/>
      <c r="H39" s="38"/>
      <c r="I39" s="129">
        <v>0</v>
      </c>
      <c r="J39" s="128">
        <f>0</f>
        <v>0</v>
      </c>
      <c r="K39" s="38"/>
      <c r="L39" s="11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s="2" customFormat="1" ht="6.95" customHeight="1">
      <c r="A40" s="38"/>
      <c r="B40" s="43"/>
      <c r="C40" s="38"/>
      <c r="D40" s="38"/>
      <c r="E40" s="38"/>
      <c r="F40" s="38"/>
      <c r="G40" s="38"/>
      <c r="H40" s="38"/>
      <c r="I40" s="38"/>
      <c r="J40" s="38"/>
      <c r="K40" s="38"/>
      <c r="L40" s="11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s="2" customFormat="1" ht="25.35" customHeight="1">
      <c r="A41" s="38"/>
      <c r="B41" s="43"/>
      <c r="C41" s="130"/>
      <c r="D41" s="131" t="s">
        <v>47</v>
      </c>
      <c r="E41" s="132"/>
      <c r="F41" s="132"/>
      <c r="G41" s="133" t="s">
        <v>48</v>
      </c>
      <c r="H41" s="134" t="s">
        <v>49</v>
      </c>
      <c r="I41" s="132"/>
      <c r="J41" s="135">
        <f>SUM(J32:J39)</f>
        <v>0</v>
      </c>
      <c r="K41" s="136"/>
      <c r="L41" s="11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s="2" customFormat="1" ht="14.45" customHeight="1">
      <c r="A42" s="38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6" spans="1:31" s="2" customFormat="1" ht="6.95" customHeight="1">
      <c r="A46" s="38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s="2" customFormat="1" ht="24.95" customHeight="1">
      <c r="A47" s="38"/>
      <c r="B47" s="39"/>
      <c r="C47" s="27" t="s">
        <v>163</v>
      </c>
      <c r="D47" s="40"/>
      <c r="E47" s="40"/>
      <c r="F47" s="40"/>
      <c r="G47" s="40"/>
      <c r="H47" s="40"/>
      <c r="I47" s="40"/>
      <c r="J47" s="40"/>
      <c r="K47" s="40"/>
      <c r="L47" s="11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s="2" customFormat="1" ht="6.95" customHeight="1">
      <c r="A48" s="38"/>
      <c r="B48" s="39"/>
      <c r="C48" s="40"/>
      <c r="D48" s="40"/>
      <c r="E48" s="40"/>
      <c r="F48" s="40"/>
      <c r="G48" s="40"/>
      <c r="H48" s="40"/>
      <c r="I48" s="40"/>
      <c r="J48" s="40"/>
      <c r="K48" s="40"/>
      <c r="L48" s="11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47" s="2" customFormat="1" ht="12" customHeight="1">
      <c r="A49" s="38"/>
      <c r="B49" s="39"/>
      <c r="C49" s="33" t="s">
        <v>15</v>
      </c>
      <c r="D49" s="40"/>
      <c r="E49" s="40"/>
      <c r="F49" s="40"/>
      <c r="G49" s="40"/>
      <c r="H49" s="40"/>
      <c r="I49" s="40"/>
      <c r="J49" s="40"/>
      <c r="K49" s="40"/>
      <c r="L49" s="11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47" s="2" customFormat="1" ht="16.5" customHeight="1">
      <c r="A50" s="38"/>
      <c r="B50" s="39"/>
      <c r="C50" s="40"/>
      <c r="D50" s="40"/>
      <c r="E50" s="430" t="str">
        <f>E7</f>
        <v>Rekonstrukce rehabilitace v 1.PP budovy B v HNSP v Bílině</v>
      </c>
      <c r="F50" s="431"/>
      <c r="G50" s="431"/>
      <c r="H50" s="431"/>
      <c r="I50" s="40"/>
      <c r="J50" s="40"/>
      <c r="K50" s="40"/>
      <c r="L50" s="11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47" s="1" customFormat="1" ht="12" customHeight="1">
      <c r="B51" s="25"/>
      <c r="C51" s="33" t="s">
        <v>147</v>
      </c>
      <c r="D51" s="26"/>
      <c r="E51" s="26"/>
      <c r="F51" s="26"/>
      <c r="G51" s="26"/>
      <c r="H51" s="26"/>
      <c r="I51" s="26"/>
      <c r="J51" s="26"/>
      <c r="K51" s="26"/>
      <c r="L51" s="24"/>
    </row>
    <row r="52" spans="1:47" s="2" customFormat="1" ht="16.5" customHeight="1">
      <c r="A52" s="38"/>
      <c r="B52" s="39"/>
      <c r="C52" s="40"/>
      <c r="D52" s="40"/>
      <c r="E52" s="430" t="s">
        <v>3212</v>
      </c>
      <c r="F52" s="432"/>
      <c r="G52" s="432"/>
      <c r="H52" s="432"/>
      <c r="I52" s="40"/>
      <c r="J52" s="40"/>
      <c r="K52" s="40"/>
      <c r="L52" s="11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47" s="2" customFormat="1" ht="12" customHeight="1">
      <c r="A53" s="38"/>
      <c r="B53" s="39"/>
      <c r="C53" s="33" t="s">
        <v>2649</v>
      </c>
      <c r="D53" s="40"/>
      <c r="E53" s="40"/>
      <c r="F53" s="40"/>
      <c r="G53" s="40"/>
      <c r="H53" s="40"/>
      <c r="I53" s="40"/>
      <c r="J53" s="40"/>
      <c r="K53" s="40"/>
      <c r="L53" s="11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47" s="2" customFormat="1" ht="16.5" customHeight="1">
      <c r="A54" s="38"/>
      <c r="B54" s="39"/>
      <c r="C54" s="40"/>
      <c r="D54" s="40"/>
      <c r="E54" s="384" t="str">
        <f>E11</f>
        <v>3 - Zařizovací předměty</v>
      </c>
      <c r="F54" s="432"/>
      <c r="G54" s="432"/>
      <c r="H54" s="432"/>
      <c r="I54" s="40"/>
      <c r="J54" s="40"/>
      <c r="K54" s="40"/>
      <c r="L54" s="11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47" s="2" customFormat="1" ht="6.95" customHeight="1">
      <c r="A55" s="38"/>
      <c r="B55" s="39"/>
      <c r="C55" s="40"/>
      <c r="D55" s="40"/>
      <c r="E55" s="40"/>
      <c r="F55" s="40"/>
      <c r="G55" s="40"/>
      <c r="H55" s="40"/>
      <c r="I55" s="40"/>
      <c r="J55" s="40"/>
      <c r="K55" s="40"/>
      <c r="L55" s="11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47" s="2" customFormat="1" ht="12" customHeight="1">
      <c r="A56" s="38"/>
      <c r="B56" s="39"/>
      <c r="C56" s="33" t="s">
        <v>20</v>
      </c>
      <c r="D56" s="40"/>
      <c r="E56" s="40"/>
      <c r="F56" s="31" t="str">
        <f>F14</f>
        <v xml:space="preserve"> </v>
      </c>
      <c r="G56" s="40"/>
      <c r="H56" s="40"/>
      <c r="I56" s="33" t="s">
        <v>22</v>
      </c>
      <c r="J56" s="63" t="str">
        <f>IF(J14="","",J14)</f>
        <v>14. 12. 2025</v>
      </c>
      <c r="K56" s="40"/>
      <c r="L56" s="11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47" s="2" customFormat="1" ht="6.95" customHeight="1">
      <c r="A57" s="38"/>
      <c r="B57" s="39"/>
      <c r="C57" s="40"/>
      <c r="D57" s="40"/>
      <c r="E57" s="40"/>
      <c r="F57" s="40"/>
      <c r="G57" s="40"/>
      <c r="H57" s="40"/>
      <c r="I57" s="40"/>
      <c r="J57" s="40"/>
      <c r="K57" s="40"/>
      <c r="L57" s="11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47" s="2" customFormat="1" ht="15.2" customHeight="1">
      <c r="A58" s="38"/>
      <c r="B58" s="39"/>
      <c r="C58" s="33" t="s">
        <v>24</v>
      </c>
      <c r="D58" s="40"/>
      <c r="E58" s="40"/>
      <c r="F58" s="31" t="str">
        <f>E17</f>
        <v>Město Bílina, Břežánská 50/4, 418 01 Bílina</v>
      </c>
      <c r="G58" s="40"/>
      <c r="H58" s="40"/>
      <c r="I58" s="33" t="s">
        <v>32</v>
      </c>
      <c r="J58" s="36" t="str">
        <f>E23</f>
        <v xml:space="preserve"> </v>
      </c>
      <c r="K58" s="40"/>
      <c r="L58" s="11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47" s="2" customFormat="1" ht="15.2" customHeight="1">
      <c r="A59" s="38"/>
      <c r="B59" s="39"/>
      <c r="C59" s="33" t="s">
        <v>30</v>
      </c>
      <c r="D59" s="40"/>
      <c r="E59" s="40"/>
      <c r="F59" s="31" t="str">
        <f>IF(E20="","",E20)</f>
        <v>Vyplň údaj</v>
      </c>
      <c r="G59" s="40"/>
      <c r="H59" s="40"/>
      <c r="I59" s="33" t="s">
        <v>34</v>
      </c>
      <c r="J59" s="36" t="str">
        <f>E26</f>
        <v xml:space="preserve"> </v>
      </c>
      <c r="K59" s="40"/>
      <c r="L59" s="11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47" s="2" customFormat="1" ht="10.35" customHeight="1">
      <c r="A60" s="38"/>
      <c r="B60" s="39"/>
      <c r="C60" s="40"/>
      <c r="D60" s="40"/>
      <c r="E60" s="40"/>
      <c r="F60" s="40"/>
      <c r="G60" s="40"/>
      <c r="H60" s="40"/>
      <c r="I60" s="40"/>
      <c r="J60" s="40"/>
      <c r="K60" s="40"/>
      <c r="L60" s="11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47" s="2" customFormat="1" ht="29.25" customHeight="1">
      <c r="A61" s="38"/>
      <c r="B61" s="39"/>
      <c r="C61" s="141" t="s">
        <v>164</v>
      </c>
      <c r="D61" s="142"/>
      <c r="E61" s="142"/>
      <c r="F61" s="142"/>
      <c r="G61" s="142"/>
      <c r="H61" s="142"/>
      <c r="I61" s="142"/>
      <c r="J61" s="143" t="s">
        <v>165</v>
      </c>
      <c r="K61" s="142"/>
      <c r="L61" s="11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47" s="2" customFormat="1" ht="10.35" customHeight="1">
      <c r="A62" s="38"/>
      <c r="B62" s="39"/>
      <c r="C62" s="40"/>
      <c r="D62" s="40"/>
      <c r="E62" s="40"/>
      <c r="F62" s="40"/>
      <c r="G62" s="40"/>
      <c r="H62" s="40"/>
      <c r="I62" s="40"/>
      <c r="J62" s="40"/>
      <c r="K62" s="40"/>
      <c r="L62" s="11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47" s="2" customFormat="1" ht="22.9" customHeight="1">
      <c r="A63" s="38"/>
      <c r="B63" s="39"/>
      <c r="C63" s="144" t="s">
        <v>69</v>
      </c>
      <c r="D63" s="40"/>
      <c r="E63" s="40"/>
      <c r="F63" s="40"/>
      <c r="G63" s="40"/>
      <c r="H63" s="40"/>
      <c r="I63" s="40"/>
      <c r="J63" s="81">
        <f>J88</f>
        <v>0</v>
      </c>
      <c r="K63" s="40"/>
      <c r="L63" s="11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U63" s="21" t="s">
        <v>166</v>
      </c>
    </row>
    <row r="64" spans="1:47" s="9" customFormat="1" ht="24.95" customHeight="1">
      <c r="B64" s="145"/>
      <c r="C64" s="146"/>
      <c r="D64" s="147" t="s">
        <v>1083</v>
      </c>
      <c r="E64" s="148"/>
      <c r="F64" s="148"/>
      <c r="G64" s="148"/>
      <c r="H64" s="148"/>
      <c r="I64" s="148"/>
      <c r="J64" s="149">
        <f>J89</f>
        <v>0</v>
      </c>
      <c r="K64" s="146"/>
      <c r="L64" s="150"/>
    </row>
    <row r="65" spans="1:31" s="10" customFormat="1" ht="19.899999999999999" customHeight="1">
      <c r="B65" s="151"/>
      <c r="C65" s="101"/>
      <c r="D65" s="152" t="s">
        <v>179</v>
      </c>
      <c r="E65" s="153"/>
      <c r="F65" s="153"/>
      <c r="G65" s="153"/>
      <c r="H65" s="153"/>
      <c r="I65" s="153"/>
      <c r="J65" s="154">
        <f>J90</f>
        <v>0</v>
      </c>
      <c r="K65" s="101"/>
      <c r="L65" s="155"/>
    </row>
    <row r="66" spans="1:31" s="10" customFormat="1" ht="19.899999999999999" customHeight="1">
      <c r="B66" s="151"/>
      <c r="C66" s="101"/>
      <c r="D66" s="152" t="s">
        <v>3850</v>
      </c>
      <c r="E66" s="153"/>
      <c r="F66" s="153"/>
      <c r="G66" s="153"/>
      <c r="H66" s="153"/>
      <c r="I66" s="153"/>
      <c r="J66" s="154">
        <f>J175</f>
        <v>0</v>
      </c>
      <c r="K66" s="101"/>
      <c r="L66" s="155"/>
    </row>
    <row r="67" spans="1:31" s="2" customFormat="1" ht="21.75" customHeight="1">
      <c r="A67" s="38"/>
      <c r="B67" s="39"/>
      <c r="C67" s="40"/>
      <c r="D67" s="40"/>
      <c r="E67" s="40"/>
      <c r="F67" s="40"/>
      <c r="G67" s="40"/>
      <c r="H67" s="40"/>
      <c r="I67" s="40"/>
      <c r="J67" s="40"/>
      <c r="K67" s="40"/>
      <c r="L67" s="11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</row>
    <row r="68" spans="1:31" s="2" customFormat="1" ht="6.95" customHeight="1">
      <c r="A68" s="38"/>
      <c r="B68" s="51"/>
      <c r="C68" s="52"/>
      <c r="D68" s="52"/>
      <c r="E68" s="52"/>
      <c r="F68" s="52"/>
      <c r="G68" s="52"/>
      <c r="H68" s="52"/>
      <c r="I68" s="52"/>
      <c r="J68" s="52"/>
      <c r="K68" s="52"/>
      <c r="L68" s="11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</row>
    <row r="72" spans="1:31" s="2" customFormat="1" ht="6.95" customHeight="1">
      <c r="A72" s="38"/>
      <c r="B72" s="53"/>
      <c r="C72" s="54"/>
      <c r="D72" s="54"/>
      <c r="E72" s="54"/>
      <c r="F72" s="54"/>
      <c r="G72" s="54"/>
      <c r="H72" s="54"/>
      <c r="I72" s="54"/>
      <c r="J72" s="54"/>
      <c r="K72" s="54"/>
      <c r="L72" s="11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</row>
    <row r="73" spans="1:31" s="2" customFormat="1" ht="24.95" customHeight="1">
      <c r="A73" s="38"/>
      <c r="B73" s="39"/>
      <c r="C73" s="27" t="s">
        <v>192</v>
      </c>
      <c r="D73" s="40"/>
      <c r="E73" s="40"/>
      <c r="F73" s="40"/>
      <c r="G73" s="40"/>
      <c r="H73" s="40"/>
      <c r="I73" s="40"/>
      <c r="J73" s="40"/>
      <c r="K73" s="40"/>
      <c r="L73" s="11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4" spans="1:31" s="2" customFormat="1" ht="6.95" customHeight="1">
      <c r="A74" s="38"/>
      <c r="B74" s="39"/>
      <c r="C74" s="40"/>
      <c r="D74" s="40"/>
      <c r="E74" s="40"/>
      <c r="F74" s="40"/>
      <c r="G74" s="40"/>
      <c r="H74" s="40"/>
      <c r="I74" s="40"/>
      <c r="J74" s="40"/>
      <c r="K74" s="40"/>
      <c r="L74" s="11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1:31" s="2" customFormat="1" ht="12" customHeight="1">
      <c r="A75" s="38"/>
      <c r="B75" s="39"/>
      <c r="C75" s="33" t="s">
        <v>15</v>
      </c>
      <c r="D75" s="40"/>
      <c r="E75" s="40"/>
      <c r="F75" s="40"/>
      <c r="G75" s="40"/>
      <c r="H75" s="40"/>
      <c r="I75" s="40"/>
      <c r="J75" s="40"/>
      <c r="K75" s="40"/>
      <c r="L75" s="11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1:31" s="2" customFormat="1" ht="16.5" customHeight="1">
      <c r="A76" s="38"/>
      <c r="B76" s="39"/>
      <c r="C76" s="40"/>
      <c r="D76" s="40"/>
      <c r="E76" s="430" t="str">
        <f>E7</f>
        <v>Rekonstrukce rehabilitace v 1.PP budovy B v HNSP v Bílině</v>
      </c>
      <c r="F76" s="431"/>
      <c r="G76" s="431"/>
      <c r="H76" s="431"/>
      <c r="I76" s="40"/>
      <c r="J76" s="40"/>
      <c r="K76" s="40"/>
      <c r="L76" s="11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pans="1:31" s="1" customFormat="1" ht="12" customHeight="1">
      <c r="B77" s="25"/>
      <c r="C77" s="33" t="s">
        <v>147</v>
      </c>
      <c r="D77" s="26"/>
      <c r="E77" s="26"/>
      <c r="F77" s="26"/>
      <c r="G77" s="26"/>
      <c r="H77" s="26"/>
      <c r="I77" s="26"/>
      <c r="J77" s="26"/>
      <c r="K77" s="26"/>
      <c r="L77" s="24"/>
    </row>
    <row r="78" spans="1:31" s="2" customFormat="1" ht="16.5" customHeight="1">
      <c r="A78" s="38"/>
      <c r="B78" s="39"/>
      <c r="C78" s="40"/>
      <c r="D78" s="40"/>
      <c r="E78" s="430" t="s">
        <v>3212</v>
      </c>
      <c r="F78" s="432"/>
      <c r="G78" s="432"/>
      <c r="H78" s="432"/>
      <c r="I78" s="40"/>
      <c r="J78" s="40"/>
      <c r="K78" s="40"/>
      <c r="L78" s="11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</row>
    <row r="79" spans="1:31" s="2" customFormat="1" ht="12" customHeight="1">
      <c r="A79" s="38"/>
      <c r="B79" s="39"/>
      <c r="C79" s="33" t="s">
        <v>2649</v>
      </c>
      <c r="D79" s="40"/>
      <c r="E79" s="40"/>
      <c r="F79" s="40"/>
      <c r="G79" s="40"/>
      <c r="H79" s="40"/>
      <c r="I79" s="40"/>
      <c r="J79" s="40"/>
      <c r="K79" s="40"/>
      <c r="L79" s="11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s="2" customFormat="1" ht="16.5" customHeight="1">
      <c r="A80" s="38"/>
      <c r="B80" s="39"/>
      <c r="C80" s="40"/>
      <c r="D80" s="40"/>
      <c r="E80" s="384" t="str">
        <f>E11</f>
        <v>3 - Zařizovací předměty</v>
      </c>
      <c r="F80" s="432"/>
      <c r="G80" s="432"/>
      <c r="H80" s="432"/>
      <c r="I80" s="40"/>
      <c r="J80" s="40"/>
      <c r="K80" s="40"/>
      <c r="L80" s="11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65" s="2" customFormat="1" ht="6.95" customHeight="1">
      <c r="A81" s="38"/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11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65" s="2" customFormat="1" ht="12" customHeight="1">
      <c r="A82" s="38"/>
      <c r="B82" s="39"/>
      <c r="C82" s="33" t="s">
        <v>20</v>
      </c>
      <c r="D82" s="40"/>
      <c r="E82" s="40"/>
      <c r="F82" s="31" t="str">
        <f>F14</f>
        <v xml:space="preserve"> </v>
      </c>
      <c r="G82" s="40"/>
      <c r="H82" s="40"/>
      <c r="I82" s="33" t="s">
        <v>22</v>
      </c>
      <c r="J82" s="63" t="str">
        <f>IF(J14="","",J14)</f>
        <v>14. 12. 2025</v>
      </c>
      <c r="K82" s="40"/>
      <c r="L82" s="11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65" s="2" customFormat="1" ht="6.95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11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65" s="2" customFormat="1" ht="15.2" customHeight="1">
      <c r="A84" s="38"/>
      <c r="B84" s="39"/>
      <c r="C84" s="33" t="s">
        <v>24</v>
      </c>
      <c r="D84" s="40"/>
      <c r="E84" s="40"/>
      <c r="F84" s="31" t="str">
        <f>E17</f>
        <v>Město Bílina, Břežánská 50/4, 418 01 Bílina</v>
      </c>
      <c r="G84" s="40"/>
      <c r="H84" s="40"/>
      <c r="I84" s="33" t="s">
        <v>32</v>
      </c>
      <c r="J84" s="36" t="str">
        <f>E23</f>
        <v xml:space="preserve"> </v>
      </c>
      <c r="K84" s="40"/>
      <c r="L84" s="11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65" s="2" customFormat="1" ht="15.2" customHeight="1">
      <c r="A85" s="38"/>
      <c r="B85" s="39"/>
      <c r="C85" s="33" t="s">
        <v>30</v>
      </c>
      <c r="D85" s="40"/>
      <c r="E85" s="40"/>
      <c r="F85" s="31" t="str">
        <f>IF(E20="","",E20)</f>
        <v>Vyplň údaj</v>
      </c>
      <c r="G85" s="40"/>
      <c r="H85" s="40"/>
      <c r="I85" s="33" t="s">
        <v>34</v>
      </c>
      <c r="J85" s="36" t="str">
        <f>E26</f>
        <v xml:space="preserve"> </v>
      </c>
      <c r="K85" s="40"/>
      <c r="L85" s="11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65" s="2" customFormat="1" ht="10.35" customHeight="1">
      <c r="A86" s="38"/>
      <c r="B86" s="39"/>
      <c r="C86" s="40"/>
      <c r="D86" s="40"/>
      <c r="E86" s="40"/>
      <c r="F86" s="40"/>
      <c r="G86" s="40"/>
      <c r="H86" s="40"/>
      <c r="I86" s="40"/>
      <c r="J86" s="40"/>
      <c r="K86" s="40"/>
      <c r="L86" s="11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pans="1:65" s="11" customFormat="1" ht="29.25" customHeight="1">
      <c r="A87" s="156"/>
      <c r="B87" s="157"/>
      <c r="C87" s="158" t="s">
        <v>193</v>
      </c>
      <c r="D87" s="159" t="s">
        <v>56</v>
      </c>
      <c r="E87" s="159" t="s">
        <v>52</v>
      </c>
      <c r="F87" s="159" t="s">
        <v>53</v>
      </c>
      <c r="G87" s="159" t="s">
        <v>194</v>
      </c>
      <c r="H87" s="159" t="s">
        <v>195</v>
      </c>
      <c r="I87" s="159" t="s">
        <v>196</v>
      </c>
      <c r="J87" s="159" t="s">
        <v>165</v>
      </c>
      <c r="K87" s="160" t="s">
        <v>197</v>
      </c>
      <c r="L87" s="161"/>
      <c r="M87" s="72" t="s">
        <v>18</v>
      </c>
      <c r="N87" s="73" t="s">
        <v>41</v>
      </c>
      <c r="O87" s="73" t="s">
        <v>198</v>
      </c>
      <c r="P87" s="73" t="s">
        <v>199</v>
      </c>
      <c r="Q87" s="73" t="s">
        <v>200</v>
      </c>
      <c r="R87" s="73" t="s">
        <v>201</v>
      </c>
      <c r="S87" s="73" t="s">
        <v>202</v>
      </c>
      <c r="T87" s="73" t="s">
        <v>203</v>
      </c>
      <c r="U87" s="74" t="s">
        <v>204</v>
      </c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</row>
    <row r="88" spans="1:65" s="2" customFormat="1" ht="22.9" customHeight="1">
      <c r="A88" s="38"/>
      <c r="B88" s="39"/>
      <c r="C88" s="79" t="s">
        <v>205</v>
      </c>
      <c r="D88" s="40"/>
      <c r="E88" s="40"/>
      <c r="F88" s="40"/>
      <c r="G88" s="40"/>
      <c r="H88" s="40"/>
      <c r="I88" s="40"/>
      <c r="J88" s="162">
        <f>BK88</f>
        <v>0</v>
      </c>
      <c r="K88" s="40"/>
      <c r="L88" s="43"/>
      <c r="M88" s="75"/>
      <c r="N88" s="163"/>
      <c r="O88" s="76"/>
      <c r="P88" s="164">
        <f>P89</f>
        <v>0</v>
      </c>
      <c r="Q88" s="76"/>
      <c r="R88" s="164">
        <f>R89</f>
        <v>0.59323000000000004</v>
      </c>
      <c r="S88" s="76"/>
      <c r="T88" s="164">
        <f>T89</f>
        <v>0</v>
      </c>
      <c r="U88" s="77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T88" s="21" t="s">
        <v>70</v>
      </c>
      <c r="AU88" s="21" t="s">
        <v>166</v>
      </c>
      <c r="BK88" s="165">
        <f>BK89</f>
        <v>0</v>
      </c>
    </row>
    <row r="89" spans="1:65" s="12" customFormat="1" ht="25.9" customHeight="1">
      <c r="B89" s="166"/>
      <c r="C89" s="167"/>
      <c r="D89" s="168" t="s">
        <v>70</v>
      </c>
      <c r="E89" s="169" t="s">
        <v>656</v>
      </c>
      <c r="F89" s="169" t="s">
        <v>1668</v>
      </c>
      <c r="G89" s="167"/>
      <c r="H89" s="167"/>
      <c r="I89" s="170"/>
      <c r="J89" s="171">
        <f>BK89</f>
        <v>0</v>
      </c>
      <c r="K89" s="167"/>
      <c r="L89" s="172"/>
      <c r="M89" s="173"/>
      <c r="N89" s="174"/>
      <c r="O89" s="174"/>
      <c r="P89" s="175">
        <f>P90+P175</f>
        <v>0</v>
      </c>
      <c r="Q89" s="174"/>
      <c r="R89" s="175">
        <f>R90+R175</f>
        <v>0.59323000000000004</v>
      </c>
      <c r="S89" s="174"/>
      <c r="T89" s="175">
        <f>T90+T175</f>
        <v>0</v>
      </c>
      <c r="U89" s="176"/>
      <c r="AR89" s="177" t="s">
        <v>80</v>
      </c>
      <c r="AT89" s="178" t="s">
        <v>70</v>
      </c>
      <c r="AU89" s="178" t="s">
        <v>71</v>
      </c>
      <c r="AY89" s="177" t="s">
        <v>208</v>
      </c>
      <c r="BK89" s="179">
        <f>BK90+BK175</f>
        <v>0</v>
      </c>
    </row>
    <row r="90" spans="1:65" s="12" customFormat="1" ht="22.9" customHeight="1">
      <c r="B90" s="166"/>
      <c r="C90" s="167"/>
      <c r="D90" s="168" t="s">
        <v>70</v>
      </c>
      <c r="E90" s="180" t="s">
        <v>684</v>
      </c>
      <c r="F90" s="180" t="s">
        <v>685</v>
      </c>
      <c r="G90" s="167"/>
      <c r="H90" s="167"/>
      <c r="I90" s="170"/>
      <c r="J90" s="181">
        <f>BK90</f>
        <v>0</v>
      </c>
      <c r="K90" s="167"/>
      <c r="L90" s="172"/>
      <c r="M90" s="173"/>
      <c r="N90" s="174"/>
      <c r="O90" s="174"/>
      <c r="P90" s="175">
        <f>SUM(P91:P174)</f>
        <v>0</v>
      </c>
      <c r="Q90" s="174"/>
      <c r="R90" s="175">
        <f>SUM(R91:R174)</f>
        <v>0.52848000000000006</v>
      </c>
      <c r="S90" s="174"/>
      <c r="T90" s="175">
        <f>SUM(T91:T174)</f>
        <v>0</v>
      </c>
      <c r="U90" s="176"/>
      <c r="AR90" s="177" t="s">
        <v>80</v>
      </c>
      <c r="AT90" s="178" t="s">
        <v>70</v>
      </c>
      <c r="AU90" s="178" t="s">
        <v>76</v>
      </c>
      <c r="AY90" s="177" t="s">
        <v>208</v>
      </c>
      <c r="BK90" s="179">
        <f>SUM(BK91:BK174)</f>
        <v>0</v>
      </c>
    </row>
    <row r="91" spans="1:65" s="2" customFormat="1" ht="24.2" customHeight="1">
      <c r="A91" s="38"/>
      <c r="B91" s="39"/>
      <c r="C91" s="182" t="s">
        <v>76</v>
      </c>
      <c r="D91" s="182" t="s">
        <v>212</v>
      </c>
      <c r="E91" s="183" t="s">
        <v>3851</v>
      </c>
      <c r="F91" s="184" t="s">
        <v>3852</v>
      </c>
      <c r="G91" s="185" t="s">
        <v>689</v>
      </c>
      <c r="H91" s="186">
        <v>6</v>
      </c>
      <c r="I91" s="187"/>
      <c r="J91" s="186">
        <f>ROUND(I91*H91,2)</f>
        <v>0</v>
      </c>
      <c r="K91" s="184" t="s">
        <v>215</v>
      </c>
      <c r="L91" s="43"/>
      <c r="M91" s="188" t="s">
        <v>18</v>
      </c>
      <c r="N91" s="189" t="s">
        <v>42</v>
      </c>
      <c r="O91" s="68"/>
      <c r="P91" s="190">
        <f>O91*H91</f>
        <v>0</v>
      </c>
      <c r="Q91" s="190">
        <v>1.7469999999999999E-2</v>
      </c>
      <c r="R91" s="190">
        <f>Q91*H91</f>
        <v>0.10482</v>
      </c>
      <c r="S91" s="190">
        <v>0</v>
      </c>
      <c r="T91" s="190">
        <f>S91*H91</f>
        <v>0</v>
      </c>
      <c r="U91" s="191" t="s">
        <v>18</v>
      </c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R91" s="192" t="s">
        <v>343</v>
      </c>
      <c r="AT91" s="192" t="s">
        <v>212</v>
      </c>
      <c r="AU91" s="192" t="s">
        <v>80</v>
      </c>
      <c r="AY91" s="21" t="s">
        <v>208</v>
      </c>
      <c r="BE91" s="193">
        <f>IF(N91="základní",J91,0)</f>
        <v>0</v>
      </c>
      <c r="BF91" s="193">
        <f>IF(N91="snížená",J91,0)</f>
        <v>0</v>
      </c>
      <c r="BG91" s="193">
        <f>IF(N91="zákl. přenesená",J91,0)</f>
        <v>0</v>
      </c>
      <c r="BH91" s="193">
        <f>IF(N91="sníž. přenesená",J91,0)</f>
        <v>0</v>
      </c>
      <c r="BI91" s="193">
        <f>IF(N91="nulová",J91,0)</f>
        <v>0</v>
      </c>
      <c r="BJ91" s="21" t="s">
        <v>76</v>
      </c>
      <c r="BK91" s="193">
        <f>ROUND(I91*H91,2)</f>
        <v>0</v>
      </c>
      <c r="BL91" s="21" t="s">
        <v>343</v>
      </c>
      <c r="BM91" s="192" t="s">
        <v>3853</v>
      </c>
    </row>
    <row r="92" spans="1:65" s="2" customFormat="1" ht="19.5">
      <c r="A92" s="38"/>
      <c r="B92" s="39"/>
      <c r="C92" s="40"/>
      <c r="D92" s="194" t="s">
        <v>217</v>
      </c>
      <c r="E92" s="40"/>
      <c r="F92" s="195" t="s">
        <v>3854</v>
      </c>
      <c r="G92" s="40"/>
      <c r="H92" s="40"/>
      <c r="I92" s="196"/>
      <c r="J92" s="40"/>
      <c r="K92" s="40"/>
      <c r="L92" s="43"/>
      <c r="M92" s="197"/>
      <c r="N92" s="198"/>
      <c r="O92" s="68"/>
      <c r="P92" s="68"/>
      <c r="Q92" s="68"/>
      <c r="R92" s="68"/>
      <c r="S92" s="68"/>
      <c r="T92" s="68"/>
      <c r="U92" s="69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T92" s="21" t="s">
        <v>217</v>
      </c>
      <c r="AU92" s="21" t="s">
        <v>80</v>
      </c>
    </row>
    <row r="93" spans="1:65" s="2" customFormat="1" ht="11.25">
      <c r="A93" s="38"/>
      <c r="B93" s="39"/>
      <c r="C93" s="40"/>
      <c r="D93" s="199" t="s">
        <v>219</v>
      </c>
      <c r="E93" s="40"/>
      <c r="F93" s="200" t="s">
        <v>3855</v>
      </c>
      <c r="G93" s="40"/>
      <c r="H93" s="40"/>
      <c r="I93" s="196"/>
      <c r="J93" s="40"/>
      <c r="K93" s="40"/>
      <c r="L93" s="43"/>
      <c r="M93" s="197"/>
      <c r="N93" s="198"/>
      <c r="O93" s="68"/>
      <c r="P93" s="68"/>
      <c r="Q93" s="68"/>
      <c r="R93" s="68"/>
      <c r="S93" s="68"/>
      <c r="T93" s="68"/>
      <c r="U93" s="69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T93" s="21" t="s">
        <v>219</v>
      </c>
      <c r="AU93" s="21" t="s">
        <v>80</v>
      </c>
    </row>
    <row r="94" spans="1:65" s="2" customFormat="1" ht="24.2" customHeight="1">
      <c r="A94" s="38"/>
      <c r="B94" s="39"/>
      <c r="C94" s="182" t="s">
        <v>80</v>
      </c>
      <c r="D94" s="182" t="s">
        <v>212</v>
      </c>
      <c r="E94" s="183" t="s">
        <v>3856</v>
      </c>
      <c r="F94" s="184" t="s">
        <v>3857</v>
      </c>
      <c r="G94" s="185" t="s">
        <v>689</v>
      </c>
      <c r="H94" s="186">
        <v>1</v>
      </c>
      <c r="I94" s="187"/>
      <c r="J94" s="186">
        <f>ROUND(I94*H94,2)</f>
        <v>0</v>
      </c>
      <c r="K94" s="184" t="s">
        <v>215</v>
      </c>
      <c r="L94" s="43"/>
      <c r="M94" s="188" t="s">
        <v>18</v>
      </c>
      <c r="N94" s="189" t="s">
        <v>42</v>
      </c>
      <c r="O94" s="68"/>
      <c r="P94" s="190">
        <f>O94*H94</f>
        <v>0</v>
      </c>
      <c r="Q94" s="190">
        <v>2.5489999999999999E-2</v>
      </c>
      <c r="R94" s="190">
        <f>Q94*H94</f>
        <v>2.5489999999999999E-2</v>
      </c>
      <c r="S94" s="190">
        <v>0</v>
      </c>
      <c r="T94" s="190">
        <f>S94*H94</f>
        <v>0</v>
      </c>
      <c r="U94" s="191" t="s">
        <v>18</v>
      </c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R94" s="192" t="s">
        <v>343</v>
      </c>
      <c r="AT94" s="192" t="s">
        <v>212</v>
      </c>
      <c r="AU94" s="192" t="s">
        <v>80</v>
      </c>
      <c r="AY94" s="21" t="s">
        <v>208</v>
      </c>
      <c r="BE94" s="193">
        <f>IF(N94="základní",J94,0)</f>
        <v>0</v>
      </c>
      <c r="BF94" s="193">
        <f>IF(N94="snížená",J94,0)</f>
        <v>0</v>
      </c>
      <c r="BG94" s="193">
        <f>IF(N94="zákl. přenesená",J94,0)</f>
        <v>0</v>
      </c>
      <c r="BH94" s="193">
        <f>IF(N94="sníž. přenesená",J94,0)</f>
        <v>0</v>
      </c>
      <c r="BI94" s="193">
        <f>IF(N94="nulová",J94,0)</f>
        <v>0</v>
      </c>
      <c r="BJ94" s="21" t="s">
        <v>76</v>
      </c>
      <c r="BK94" s="193">
        <f>ROUND(I94*H94,2)</f>
        <v>0</v>
      </c>
      <c r="BL94" s="21" t="s">
        <v>343</v>
      </c>
      <c r="BM94" s="192" t="s">
        <v>3858</v>
      </c>
    </row>
    <row r="95" spans="1:65" s="2" customFormat="1" ht="19.5">
      <c r="A95" s="38"/>
      <c r="B95" s="39"/>
      <c r="C95" s="40"/>
      <c r="D95" s="194" t="s">
        <v>217</v>
      </c>
      <c r="E95" s="40"/>
      <c r="F95" s="195" t="s">
        <v>3859</v>
      </c>
      <c r="G95" s="40"/>
      <c r="H95" s="40"/>
      <c r="I95" s="196"/>
      <c r="J95" s="40"/>
      <c r="K95" s="40"/>
      <c r="L95" s="43"/>
      <c r="M95" s="197"/>
      <c r="N95" s="198"/>
      <c r="O95" s="68"/>
      <c r="P95" s="68"/>
      <c r="Q95" s="68"/>
      <c r="R95" s="68"/>
      <c r="S95" s="68"/>
      <c r="T95" s="68"/>
      <c r="U95" s="69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T95" s="21" t="s">
        <v>217</v>
      </c>
      <c r="AU95" s="21" t="s">
        <v>80</v>
      </c>
    </row>
    <row r="96" spans="1:65" s="2" customFormat="1" ht="11.25">
      <c r="A96" s="38"/>
      <c r="B96" s="39"/>
      <c r="C96" s="40"/>
      <c r="D96" s="199" t="s">
        <v>219</v>
      </c>
      <c r="E96" s="40"/>
      <c r="F96" s="200" t="s">
        <v>3860</v>
      </c>
      <c r="G96" s="40"/>
      <c r="H96" s="40"/>
      <c r="I96" s="196"/>
      <c r="J96" s="40"/>
      <c r="K96" s="40"/>
      <c r="L96" s="43"/>
      <c r="M96" s="197"/>
      <c r="N96" s="198"/>
      <c r="O96" s="68"/>
      <c r="P96" s="68"/>
      <c r="Q96" s="68"/>
      <c r="R96" s="68"/>
      <c r="S96" s="68"/>
      <c r="T96" s="68"/>
      <c r="U96" s="69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T96" s="21" t="s">
        <v>219</v>
      </c>
      <c r="AU96" s="21" t="s">
        <v>80</v>
      </c>
    </row>
    <row r="97" spans="1:65" s="2" customFormat="1" ht="16.5" customHeight="1">
      <c r="A97" s="38"/>
      <c r="B97" s="39"/>
      <c r="C97" s="182" t="s">
        <v>83</v>
      </c>
      <c r="D97" s="182" t="s">
        <v>212</v>
      </c>
      <c r="E97" s="183" t="s">
        <v>3861</v>
      </c>
      <c r="F97" s="184" t="s">
        <v>3862</v>
      </c>
      <c r="G97" s="185" t="s">
        <v>402</v>
      </c>
      <c r="H97" s="186">
        <v>2</v>
      </c>
      <c r="I97" s="187"/>
      <c r="J97" s="186">
        <f>ROUND(I97*H97,2)</f>
        <v>0</v>
      </c>
      <c r="K97" s="184" t="s">
        <v>215</v>
      </c>
      <c r="L97" s="43"/>
      <c r="M97" s="188" t="s">
        <v>18</v>
      </c>
      <c r="N97" s="189" t="s">
        <v>42</v>
      </c>
      <c r="O97" s="68"/>
      <c r="P97" s="190">
        <f>O97*H97</f>
        <v>0</v>
      </c>
      <c r="Q97" s="190">
        <v>8.0000000000000007E-5</v>
      </c>
      <c r="R97" s="190">
        <f>Q97*H97</f>
        <v>1.6000000000000001E-4</v>
      </c>
      <c r="S97" s="190">
        <v>0</v>
      </c>
      <c r="T97" s="190">
        <f>S97*H97</f>
        <v>0</v>
      </c>
      <c r="U97" s="191" t="s">
        <v>18</v>
      </c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R97" s="192" t="s">
        <v>343</v>
      </c>
      <c r="AT97" s="192" t="s">
        <v>212</v>
      </c>
      <c r="AU97" s="192" t="s">
        <v>80</v>
      </c>
      <c r="AY97" s="21" t="s">
        <v>208</v>
      </c>
      <c r="BE97" s="193">
        <f>IF(N97="základní",J97,0)</f>
        <v>0</v>
      </c>
      <c r="BF97" s="193">
        <f>IF(N97="snížená",J97,0)</f>
        <v>0</v>
      </c>
      <c r="BG97" s="193">
        <f>IF(N97="zákl. přenesená",J97,0)</f>
        <v>0</v>
      </c>
      <c r="BH97" s="193">
        <f>IF(N97="sníž. přenesená",J97,0)</f>
        <v>0</v>
      </c>
      <c r="BI97" s="193">
        <f>IF(N97="nulová",J97,0)</f>
        <v>0</v>
      </c>
      <c r="BJ97" s="21" t="s">
        <v>76</v>
      </c>
      <c r="BK97" s="193">
        <f>ROUND(I97*H97,2)</f>
        <v>0</v>
      </c>
      <c r="BL97" s="21" t="s">
        <v>343</v>
      </c>
      <c r="BM97" s="192" t="s">
        <v>3863</v>
      </c>
    </row>
    <row r="98" spans="1:65" s="2" customFormat="1" ht="11.25">
      <c r="A98" s="38"/>
      <c r="B98" s="39"/>
      <c r="C98" s="40"/>
      <c r="D98" s="194" t="s">
        <v>217</v>
      </c>
      <c r="E98" s="40"/>
      <c r="F98" s="195" t="s">
        <v>3864</v>
      </c>
      <c r="G98" s="40"/>
      <c r="H98" s="40"/>
      <c r="I98" s="196"/>
      <c r="J98" s="40"/>
      <c r="K98" s="40"/>
      <c r="L98" s="43"/>
      <c r="M98" s="197"/>
      <c r="N98" s="198"/>
      <c r="O98" s="68"/>
      <c r="P98" s="68"/>
      <c r="Q98" s="68"/>
      <c r="R98" s="68"/>
      <c r="S98" s="68"/>
      <c r="T98" s="68"/>
      <c r="U98" s="69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T98" s="21" t="s">
        <v>217</v>
      </c>
      <c r="AU98" s="21" t="s">
        <v>80</v>
      </c>
    </row>
    <row r="99" spans="1:65" s="2" customFormat="1" ht="11.25">
      <c r="A99" s="38"/>
      <c r="B99" s="39"/>
      <c r="C99" s="40"/>
      <c r="D99" s="199" t="s">
        <v>219</v>
      </c>
      <c r="E99" s="40"/>
      <c r="F99" s="200" t="s">
        <v>3865</v>
      </c>
      <c r="G99" s="40"/>
      <c r="H99" s="40"/>
      <c r="I99" s="196"/>
      <c r="J99" s="40"/>
      <c r="K99" s="40"/>
      <c r="L99" s="43"/>
      <c r="M99" s="197"/>
      <c r="N99" s="198"/>
      <c r="O99" s="68"/>
      <c r="P99" s="68"/>
      <c r="Q99" s="68"/>
      <c r="R99" s="68"/>
      <c r="S99" s="68"/>
      <c r="T99" s="68"/>
      <c r="U99" s="69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T99" s="21" t="s">
        <v>219</v>
      </c>
      <c r="AU99" s="21" t="s">
        <v>80</v>
      </c>
    </row>
    <row r="100" spans="1:65" s="2" customFormat="1" ht="24.2" customHeight="1">
      <c r="A100" s="38"/>
      <c r="B100" s="39"/>
      <c r="C100" s="249" t="s">
        <v>89</v>
      </c>
      <c r="D100" s="249" t="s">
        <v>1397</v>
      </c>
      <c r="E100" s="250" t="s">
        <v>3866</v>
      </c>
      <c r="F100" s="251" t="s">
        <v>3867</v>
      </c>
      <c r="G100" s="252" t="s">
        <v>402</v>
      </c>
      <c r="H100" s="253">
        <v>2</v>
      </c>
      <c r="I100" s="254"/>
      <c r="J100" s="253">
        <f>ROUND(I100*H100,2)</f>
        <v>0</v>
      </c>
      <c r="K100" s="251" t="s">
        <v>215</v>
      </c>
      <c r="L100" s="255"/>
      <c r="M100" s="256" t="s">
        <v>18</v>
      </c>
      <c r="N100" s="257" t="s">
        <v>42</v>
      </c>
      <c r="O100" s="68"/>
      <c r="P100" s="190">
        <f>O100*H100</f>
        <v>0</v>
      </c>
      <c r="Q100" s="190">
        <v>1.9E-2</v>
      </c>
      <c r="R100" s="190">
        <f>Q100*H100</f>
        <v>3.7999999999999999E-2</v>
      </c>
      <c r="S100" s="190">
        <v>0</v>
      </c>
      <c r="T100" s="190">
        <f>S100*H100</f>
        <v>0</v>
      </c>
      <c r="U100" s="191" t="s">
        <v>18</v>
      </c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R100" s="192" t="s">
        <v>1934</v>
      </c>
      <c r="AT100" s="192" t="s">
        <v>1397</v>
      </c>
      <c r="AU100" s="192" t="s">
        <v>80</v>
      </c>
      <c r="AY100" s="21" t="s">
        <v>208</v>
      </c>
      <c r="BE100" s="193">
        <f>IF(N100="základní",J100,0)</f>
        <v>0</v>
      </c>
      <c r="BF100" s="193">
        <f>IF(N100="snížená",J100,0)</f>
        <v>0</v>
      </c>
      <c r="BG100" s="193">
        <f>IF(N100="zákl. přenesená",J100,0)</f>
        <v>0</v>
      </c>
      <c r="BH100" s="193">
        <f>IF(N100="sníž. přenesená",J100,0)</f>
        <v>0</v>
      </c>
      <c r="BI100" s="193">
        <f>IF(N100="nulová",J100,0)</f>
        <v>0</v>
      </c>
      <c r="BJ100" s="21" t="s">
        <v>76</v>
      </c>
      <c r="BK100" s="193">
        <f>ROUND(I100*H100,2)</f>
        <v>0</v>
      </c>
      <c r="BL100" s="21" t="s">
        <v>1934</v>
      </c>
      <c r="BM100" s="192" t="s">
        <v>3868</v>
      </c>
    </row>
    <row r="101" spans="1:65" s="2" customFormat="1" ht="19.5">
      <c r="A101" s="38"/>
      <c r="B101" s="39"/>
      <c r="C101" s="40"/>
      <c r="D101" s="194" t="s">
        <v>217</v>
      </c>
      <c r="E101" s="40"/>
      <c r="F101" s="195" t="s">
        <v>3867</v>
      </c>
      <c r="G101" s="40"/>
      <c r="H101" s="40"/>
      <c r="I101" s="196"/>
      <c r="J101" s="40"/>
      <c r="K101" s="40"/>
      <c r="L101" s="43"/>
      <c r="M101" s="197"/>
      <c r="N101" s="198"/>
      <c r="O101" s="68"/>
      <c r="P101" s="68"/>
      <c r="Q101" s="68"/>
      <c r="R101" s="68"/>
      <c r="S101" s="68"/>
      <c r="T101" s="68"/>
      <c r="U101" s="69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T101" s="21" t="s">
        <v>217</v>
      </c>
      <c r="AU101" s="21" t="s">
        <v>80</v>
      </c>
    </row>
    <row r="102" spans="1:65" s="2" customFormat="1" ht="24.2" customHeight="1">
      <c r="A102" s="38"/>
      <c r="B102" s="39"/>
      <c r="C102" s="182" t="s">
        <v>94</v>
      </c>
      <c r="D102" s="182" t="s">
        <v>212</v>
      </c>
      <c r="E102" s="183" t="s">
        <v>3869</v>
      </c>
      <c r="F102" s="184" t="s">
        <v>3870</v>
      </c>
      <c r="G102" s="185" t="s">
        <v>689</v>
      </c>
      <c r="H102" s="186">
        <v>12</v>
      </c>
      <c r="I102" s="187"/>
      <c r="J102" s="186">
        <f>ROUND(I102*H102,2)</f>
        <v>0</v>
      </c>
      <c r="K102" s="184" t="s">
        <v>215</v>
      </c>
      <c r="L102" s="43"/>
      <c r="M102" s="188" t="s">
        <v>18</v>
      </c>
      <c r="N102" s="189" t="s">
        <v>42</v>
      </c>
      <c r="O102" s="68"/>
      <c r="P102" s="190">
        <f>O102*H102</f>
        <v>0</v>
      </c>
      <c r="Q102" s="190">
        <v>1.5469999999999999E-2</v>
      </c>
      <c r="R102" s="190">
        <f>Q102*H102</f>
        <v>0.18564</v>
      </c>
      <c r="S102" s="190">
        <v>0</v>
      </c>
      <c r="T102" s="190">
        <f>S102*H102</f>
        <v>0</v>
      </c>
      <c r="U102" s="191" t="s">
        <v>18</v>
      </c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R102" s="192" t="s">
        <v>343</v>
      </c>
      <c r="AT102" s="192" t="s">
        <v>212</v>
      </c>
      <c r="AU102" s="192" t="s">
        <v>80</v>
      </c>
      <c r="AY102" s="21" t="s">
        <v>208</v>
      </c>
      <c r="BE102" s="193">
        <f>IF(N102="základní",J102,0)</f>
        <v>0</v>
      </c>
      <c r="BF102" s="193">
        <f>IF(N102="snížená",J102,0)</f>
        <v>0</v>
      </c>
      <c r="BG102" s="193">
        <f>IF(N102="zákl. přenesená",J102,0)</f>
        <v>0</v>
      </c>
      <c r="BH102" s="193">
        <f>IF(N102="sníž. přenesená",J102,0)</f>
        <v>0</v>
      </c>
      <c r="BI102" s="193">
        <f>IF(N102="nulová",J102,0)</f>
        <v>0</v>
      </c>
      <c r="BJ102" s="21" t="s">
        <v>76</v>
      </c>
      <c r="BK102" s="193">
        <f>ROUND(I102*H102,2)</f>
        <v>0</v>
      </c>
      <c r="BL102" s="21" t="s">
        <v>343</v>
      </c>
      <c r="BM102" s="192" t="s">
        <v>3871</v>
      </c>
    </row>
    <row r="103" spans="1:65" s="2" customFormat="1" ht="29.25">
      <c r="A103" s="38"/>
      <c r="B103" s="39"/>
      <c r="C103" s="40"/>
      <c r="D103" s="194" t="s">
        <v>217</v>
      </c>
      <c r="E103" s="40"/>
      <c r="F103" s="195" t="s">
        <v>3872</v>
      </c>
      <c r="G103" s="40"/>
      <c r="H103" s="40"/>
      <c r="I103" s="196"/>
      <c r="J103" s="40"/>
      <c r="K103" s="40"/>
      <c r="L103" s="43"/>
      <c r="M103" s="197"/>
      <c r="N103" s="198"/>
      <c r="O103" s="68"/>
      <c r="P103" s="68"/>
      <c r="Q103" s="68"/>
      <c r="R103" s="68"/>
      <c r="S103" s="68"/>
      <c r="T103" s="68"/>
      <c r="U103" s="69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T103" s="21" t="s">
        <v>217</v>
      </c>
      <c r="AU103" s="21" t="s">
        <v>80</v>
      </c>
    </row>
    <row r="104" spans="1:65" s="2" customFormat="1" ht="11.25">
      <c r="A104" s="38"/>
      <c r="B104" s="39"/>
      <c r="C104" s="40"/>
      <c r="D104" s="199" t="s">
        <v>219</v>
      </c>
      <c r="E104" s="40"/>
      <c r="F104" s="200" t="s">
        <v>3873</v>
      </c>
      <c r="G104" s="40"/>
      <c r="H104" s="40"/>
      <c r="I104" s="196"/>
      <c r="J104" s="40"/>
      <c r="K104" s="40"/>
      <c r="L104" s="43"/>
      <c r="M104" s="197"/>
      <c r="N104" s="198"/>
      <c r="O104" s="68"/>
      <c r="P104" s="68"/>
      <c r="Q104" s="68"/>
      <c r="R104" s="68"/>
      <c r="S104" s="68"/>
      <c r="T104" s="68"/>
      <c r="U104" s="69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T104" s="21" t="s">
        <v>219</v>
      </c>
      <c r="AU104" s="21" t="s">
        <v>80</v>
      </c>
    </row>
    <row r="105" spans="1:65" s="2" customFormat="1" ht="24.2" customHeight="1">
      <c r="A105" s="38"/>
      <c r="B105" s="39"/>
      <c r="C105" s="182" t="s">
        <v>103</v>
      </c>
      <c r="D105" s="182" t="s">
        <v>212</v>
      </c>
      <c r="E105" s="183" t="s">
        <v>3874</v>
      </c>
      <c r="F105" s="184" t="s">
        <v>3875</v>
      </c>
      <c r="G105" s="185" t="s">
        <v>689</v>
      </c>
      <c r="H105" s="186">
        <v>1</v>
      </c>
      <c r="I105" s="187"/>
      <c r="J105" s="186">
        <f>ROUND(I105*H105,2)</f>
        <v>0</v>
      </c>
      <c r="K105" s="184" t="s">
        <v>215</v>
      </c>
      <c r="L105" s="43"/>
      <c r="M105" s="188" t="s">
        <v>18</v>
      </c>
      <c r="N105" s="189" t="s">
        <v>42</v>
      </c>
      <c r="O105" s="68"/>
      <c r="P105" s="190">
        <f>O105*H105</f>
        <v>0</v>
      </c>
      <c r="Q105" s="190">
        <v>1.9709999999999998E-2</v>
      </c>
      <c r="R105" s="190">
        <f>Q105*H105</f>
        <v>1.9709999999999998E-2</v>
      </c>
      <c r="S105" s="190">
        <v>0</v>
      </c>
      <c r="T105" s="190">
        <f>S105*H105</f>
        <v>0</v>
      </c>
      <c r="U105" s="191" t="s">
        <v>18</v>
      </c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R105" s="192" t="s">
        <v>343</v>
      </c>
      <c r="AT105" s="192" t="s">
        <v>212</v>
      </c>
      <c r="AU105" s="192" t="s">
        <v>80</v>
      </c>
      <c r="AY105" s="21" t="s">
        <v>208</v>
      </c>
      <c r="BE105" s="193">
        <f>IF(N105="základní",J105,0)</f>
        <v>0</v>
      </c>
      <c r="BF105" s="193">
        <f>IF(N105="snížená",J105,0)</f>
        <v>0</v>
      </c>
      <c r="BG105" s="193">
        <f>IF(N105="zákl. přenesená",J105,0)</f>
        <v>0</v>
      </c>
      <c r="BH105" s="193">
        <f>IF(N105="sníž. přenesená",J105,0)</f>
        <v>0</v>
      </c>
      <c r="BI105" s="193">
        <f>IF(N105="nulová",J105,0)</f>
        <v>0</v>
      </c>
      <c r="BJ105" s="21" t="s">
        <v>76</v>
      </c>
      <c r="BK105" s="193">
        <f>ROUND(I105*H105,2)</f>
        <v>0</v>
      </c>
      <c r="BL105" s="21" t="s">
        <v>343</v>
      </c>
      <c r="BM105" s="192" t="s">
        <v>3876</v>
      </c>
    </row>
    <row r="106" spans="1:65" s="2" customFormat="1" ht="19.5">
      <c r="A106" s="38"/>
      <c r="B106" s="39"/>
      <c r="C106" s="40"/>
      <c r="D106" s="194" t="s">
        <v>217</v>
      </c>
      <c r="E106" s="40"/>
      <c r="F106" s="195" t="s">
        <v>3877</v>
      </c>
      <c r="G106" s="40"/>
      <c r="H106" s="40"/>
      <c r="I106" s="196"/>
      <c r="J106" s="40"/>
      <c r="K106" s="40"/>
      <c r="L106" s="43"/>
      <c r="M106" s="197"/>
      <c r="N106" s="198"/>
      <c r="O106" s="68"/>
      <c r="P106" s="68"/>
      <c r="Q106" s="68"/>
      <c r="R106" s="68"/>
      <c r="S106" s="68"/>
      <c r="T106" s="68"/>
      <c r="U106" s="69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T106" s="21" t="s">
        <v>217</v>
      </c>
      <c r="AU106" s="21" t="s">
        <v>80</v>
      </c>
    </row>
    <row r="107" spans="1:65" s="2" customFormat="1" ht="11.25">
      <c r="A107" s="38"/>
      <c r="B107" s="39"/>
      <c r="C107" s="40"/>
      <c r="D107" s="199" t="s">
        <v>219</v>
      </c>
      <c r="E107" s="40"/>
      <c r="F107" s="200" t="s">
        <v>3878</v>
      </c>
      <c r="G107" s="40"/>
      <c r="H107" s="40"/>
      <c r="I107" s="196"/>
      <c r="J107" s="40"/>
      <c r="K107" s="40"/>
      <c r="L107" s="43"/>
      <c r="M107" s="197"/>
      <c r="N107" s="198"/>
      <c r="O107" s="68"/>
      <c r="P107" s="68"/>
      <c r="Q107" s="68"/>
      <c r="R107" s="68"/>
      <c r="S107" s="68"/>
      <c r="T107" s="68"/>
      <c r="U107" s="69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T107" s="21" t="s">
        <v>219</v>
      </c>
      <c r="AU107" s="21" t="s">
        <v>80</v>
      </c>
    </row>
    <row r="108" spans="1:65" s="2" customFormat="1" ht="24.2" customHeight="1">
      <c r="A108" s="38"/>
      <c r="B108" s="39"/>
      <c r="C108" s="182" t="s">
        <v>121</v>
      </c>
      <c r="D108" s="182" t="s">
        <v>212</v>
      </c>
      <c r="E108" s="183" t="s">
        <v>3879</v>
      </c>
      <c r="F108" s="184" t="s">
        <v>3880</v>
      </c>
      <c r="G108" s="185" t="s">
        <v>689</v>
      </c>
      <c r="H108" s="186">
        <v>1</v>
      </c>
      <c r="I108" s="187"/>
      <c r="J108" s="186">
        <f>ROUND(I108*H108,2)</f>
        <v>0</v>
      </c>
      <c r="K108" s="184" t="s">
        <v>18</v>
      </c>
      <c r="L108" s="43"/>
      <c r="M108" s="188" t="s">
        <v>18</v>
      </c>
      <c r="N108" s="189" t="s">
        <v>42</v>
      </c>
      <c r="O108" s="68"/>
      <c r="P108" s="190">
        <f>O108*H108</f>
        <v>0</v>
      </c>
      <c r="Q108" s="190">
        <v>3.6429999999999997E-2</v>
      </c>
      <c r="R108" s="190">
        <f>Q108*H108</f>
        <v>3.6429999999999997E-2</v>
      </c>
      <c r="S108" s="190">
        <v>0</v>
      </c>
      <c r="T108" s="190">
        <f>S108*H108</f>
        <v>0</v>
      </c>
      <c r="U108" s="191" t="s">
        <v>18</v>
      </c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R108" s="192" t="s">
        <v>343</v>
      </c>
      <c r="AT108" s="192" t="s">
        <v>212</v>
      </c>
      <c r="AU108" s="192" t="s">
        <v>80</v>
      </c>
      <c r="AY108" s="21" t="s">
        <v>208</v>
      </c>
      <c r="BE108" s="193">
        <f>IF(N108="základní",J108,0)</f>
        <v>0</v>
      </c>
      <c r="BF108" s="193">
        <f>IF(N108="snížená",J108,0)</f>
        <v>0</v>
      </c>
      <c r="BG108" s="193">
        <f>IF(N108="zákl. přenesená",J108,0)</f>
        <v>0</v>
      </c>
      <c r="BH108" s="193">
        <f>IF(N108="sníž. přenesená",J108,0)</f>
        <v>0</v>
      </c>
      <c r="BI108" s="193">
        <f>IF(N108="nulová",J108,0)</f>
        <v>0</v>
      </c>
      <c r="BJ108" s="21" t="s">
        <v>76</v>
      </c>
      <c r="BK108" s="193">
        <f>ROUND(I108*H108,2)</f>
        <v>0</v>
      </c>
      <c r="BL108" s="21" t="s">
        <v>343</v>
      </c>
      <c r="BM108" s="192" t="s">
        <v>3881</v>
      </c>
    </row>
    <row r="109" spans="1:65" s="2" customFormat="1" ht="19.5">
      <c r="A109" s="38"/>
      <c r="B109" s="39"/>
      <c r="C109" s="40"/>
      <c r="D109" s="194" t="s">
        <v>217</v>
      </c>
      <c r="E109" s="40"/>
      <c r="F109" s="195" t="s">
        <v>3880</v>
      </c>
      <c r="G109" s="40"/>
      <c r="H109" s="40"/>
      <c r="I109" s="196"/>
      <c r="J109" s="40"/>
      <c r="K109" s="40"/>
      <c r="L109" s="43"/>
      <c r="M109" s="197"/>
      <c r="N109" s="198"/>
      <c r="O109" s="68"/>
      <c r="P109" s="68"/>
      <c r="Q109" s="68"/>
      <c r="R109" s="68"/>
      <c r="S109" s="68"/>
      <c r="T109" s="68"/>
      <c r="U109" s="69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T109" s="21" t="s">
        <v>217</v>
      </c>
      <c r="AU109" s="21" t="s">
        <v>80</v>
      </c>
    </row>
    <row r="110" spans="1:65" s="2" customFormat="1" ht="33" customHeight="1">
      <c r="A110" s="38"/>
      <c r="B110" s="39"/>
      <c r="C110" s="182" t="s">
        <v>124</v>
      </c>
      <c r="D110" s="182" t="s">
        <v>212</v>
      </c>
      <c r="E110" s="183" t="s">
        <v>3882</v>
      </c>
      <c r="F110" s="184" t="s">
        <v>3883</v>
      </c>
      <c r="G110" s="185" t="s">
        <v>689</v>
      </c>
      <c r="H110" s="186">
        <v>1</v>
      </c>
      <c r="I110" s="187"/>
      <c r="J110" s="186">
        <f>ROUND(I110*H110,2)</f>
        <v>0</v>
      </c>
      <c r="K110" s="184" t="s">
        <v>18</v>
      </c>
      <c r="L110" s="43"/>
      <c r="M110" s="188" t="s">
        <v>18</v>
      </c>
      <c r="N110" s="189" t="s">
        <v>42</v>
      </c>
      <c r="O110" s="68"/>
      <c r="P110" s="190">
        <f>O110*H110</f>
        <v>0</v>
      </c>
      <c r="Q110" s="190">
        <v>2.8080000000000001E-2</v>
      </c>
      <c r="R110" s="190">
        <f>Q110*H110</f>
        <v>2.8080000000000001E-2</v>
      </c>
      <c r="S110" s="190">
        <v>0</v>
      </c>
      <c r="T110" s="190">
        <f>S110*H110</f>
        <v>0</v>
      </c>
      <c r="U110" s="191" t="s">
        <v>18</v>
      </c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R110" s="192" t="s">
        <v>343</v>
      </c>
      <c r="AT110" s="192" t="s">
        <v>212</v>
      </c>
      <c r="AU110" s="192" t="s">
        <v>80</v>
      </c>
      <c r="AY110" s="21" t="s">
        <v>208</v>
      </c>
      <c r="BE110" s="193">
        <f>IF(N110="základní",J110,0)</f>
        <v>0</v>
      </c>
      <c r="BF110" s="193">
        <f>IF(N110="snížená",J110,0)</f>
        <v>0</v>
      </c>
      <c r="BG110" s="193">
        <f>IF(N110="zákl. přenesená",J110,0)</f>
        <v>0</v>
      </c>
      <c r="BH110" s="193">
        <f>IF(N110="sníž. přenesená",J110,0)</f>
        <v>0</v>
      </c>
      <c r="BI110" s="193">
        <f>IF(N110="nulová",J110,0)</f>
        <v>0</v>
      </c>
      <c r="BJ110" s="21" t="s">
        <v>76</v>
      </c>
      <c r="BK110" s="193">
        <f>ROUND(I110*H110,2)</f>
        <v>0</v>
      </c>
      <c r="BL110" s="21" t="s">
        <v>343</v>
      </c>
      <c r="BM110" s="192" t="s">
        <v>3884</v>
      </c>
    </row>
    <row r="111" spans="1:65" s="2" customFormat="1" ht="19.5">
      <c r="A111" s="38"/>
      <c r="B111" s="39"/>
      <c r="C111" s="40"/>
      <c r="D111" s="194" t="s">
        <v>217</v>
      </c>
      <c r="E111" s="40"/>
      <c r="F111" s="195" t="s">
        <v>3883</v>
      </c>
      <c r="G111" s="40"/>
      <c r="H111" s="40"/>
      <c r="I111" s="196"/>
      <c r="J111" s="40"/>
      <c r="K111" s="40"/>
      <c r="L111" s="43"/>
      <c r="M111" s="197"/>
      <c r="N111" s="198"/>
      <c r="O111" s="68"/>
      <c r="P111" s="68"/>
      <c r="Q111" s="68"/>
      <c r="R111" s="68"/>
      <c r="S111" s="68"/>
      <c r="T111" s="68"/>
      <c r="U111" s="69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T111" s="21" t="s">
        <v>217</v>
      </c>
      <c r="AU111" s="21" t="s">
        <v>80</v>
      </c>
    </row>
    <row r="112" spans="1:65" s="2" customFormat="1" ht="24.2" customHeight="1">
      <c r="A112" s="38"/>
      <c r="B112" s="39"/>
      <c r="C112" s="182" t="s">
        <v>248</v>
      </c>
      <c r="D112" s="182" t="s">
        <v>212</v>
      </c>
      <c r="E112" s="183" t="s">
        <v>3885</v>
      </c>
      <c r="F112" s="184" t="s">
        <v>3886</v>
      </c>
      <c r="G112" s="185" t="s">
        <v>689</v>
      </c>
      <c r="H112" s="186">
        <v>1</v>
      </c>
      <c r="I112" s="187"/>
      <c r="J112" s="186">
        <f>ROUND(I112*H112,2)</f>
        <v>0</v>
      </c>
      <c r="K112" s="184" t="s">
        <v>18</v>
      </c>
      <c r="L112" s="43"/>
      <c r="M112" s="188" t="s">
        <v>18</v>
      </c>
      <c r="N112" s="189" t="s">
        <v>42</v>
      </c>
      <c r="O112" s="68"/>
      <c r="P112" s="190">
        <f>O112*H112</f>
        <v>0</v>
      </c>
      <c r="Q112" s="190">
        <v>2.0619999999999999E-2</v>
      </c>
      <c r="R112" s="190">
        <f>Q112*H112</f>
        <v>2.0619999999999999E-2</v>
      </c>
      <c r="S112" s="190">
        <v>0</v>
      </c>
      <c r="T112" s="190">
        <f>S112*H112</f>
        <v>0</v>
      </c>
      <c r="U112" s="191" t="s">
        <v>18</v>
      </c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R112" s="192" t="s">
        <v>343</v>
      </c>
      <c r="AT112" s="192" t="s">
        <v>212</v>
      </c>
      <c r="AU112" s="192" t="s">
        <v>80</v>
      </c>
      <c r="AY112" s="21" t="s">
        <v>208</v>
      </c>
      <c r="BE112" s="193">
        <f>IF(N112="základní",J112,0)</f>
        <v>0</v>
      </c>
      <c r="BF112" s="193">
        <f>IF(N112="snížená",J112,0)</f>
        <v>0</v>
      </c>
      <c r="BG112" s="193">
        <f>IF(N112="zákl. přenesená",J112,0)</f>
        <v>0</v>
      </c>
      <c r="BH112" s="193">
        <f>IF(N112="sníž. přenesená",J112,0)</f>
        <v>0</v>
      </c>
      <c r="BI112" s="193">
        <f>IF(N112="nulová",J112,0)</f>
        <v>0</v>
      </c>
      <c r="BJ112" s="21" t="s">
        <v>76</v>
      </c>
      <c r="BK112" s="193">
        <f>ROUND(I112*H112,2)</f>
        <v>0</v>
      </c>
      <c r="BL112" s="21" t="s">
        <v>343</v>
      </c>
      <c r="BM112" s="192" t="s">
        <v>3887</v>
      </c>
    </row>
    <row r="113" spans="1:65" s="2" customFormat="1" ht="19.5">
      <c r="A113" s="38"/>
      <c r="B113" s="39"/>
      <c r="C113" s="40"/>
      <c r="D113" s="194" t="s">
        <v>217</v>
      </c>
      <c r="E113" s="40"/>
      <c r="F113" s="195" t="s">
        <v>3886</v>
      </c>
      <c r="G113" s="40"/>
      <c r="H113" s="40"/>
      <c r="I113" s="196"/>
      <c r="J113" s="40"/>
      <c r="K113" s="40"/>
      <c r="L113" s="43"/>
      <c r="M113" s="197"/>
      <c r="N113" s="198"/>
      <c r="O113" s="68"/>
      <c r="P113" s="68"/>
      <c r="Q113" s="68"/>
      <c r="R113" s="68"/>
      <c r="S113" s="68"/>
      <c r="T113" s="68"/>
      <c r="U113" s="69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T113" s="21" t="s">
        <v>217</v>
      </c>
      <c r="AU113" s="21" t="s">
        <v>80</v>
      </c>
    </row>
    <row r="114" spans="1:65" s="2" customFormat="1" ht="16.5" customHeight="1">
      <c r="A114" s="38"/>
      <c r="B114" s="39"/>
      <c r="C114" s="182" t="s">
        <v>301</v>
      </c>
      <c r="D114" s="182" t="s">
        <v>212</v>
      </c>
      <c r="E114" s="183" t="s">
        <v>3888</v>
      </c>
      <c r="F114" s="184" t="s">
        <v>3889</v>
      </c>
      <c r="G114" s="185" t="s">
        <v>402</v>
      </c>
      <c r="H114" s="186">
        <v>1</v>
      </c>
      <c r="I114" s="187"/>
      <c r="J114" s="186">
        <f>ROUND(I114*H114,2)</f>
        <v>0</v>
      </c>
      <c r="K114" s="184" t="s">
        <v>215</v>
      </c>
      <c r="L114" s="43"/>
      <c r="M114" s="188" t="s">
        <v>18</v>
      </c>
      <c r="N114" s="189" t="s">
        <v>42</v>
      </c>
      <c r="O114" s="68"/>
      <c r="P114" s="190">
        <f>O114*H114</f>
        <v>0</v>
      </c>
      <c r="Q114" s="190">
        <v>0</v>
      </c>
      <c r="R114" s="190">
        <f>Q114*H114</f>
        <v>0</v>
      </c>
      <c r="S114" s="190">
        <v>0</v>
      </c>
      <c r="T114" s="190">
        <f>S114*H114</f>
        <v>0</v>
      </c>
      <c r="U114" s="191" t="s">
        <v>18</v>
      </c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R114" s="192" t="s">
        <v>343</v>
      </c>
      <c r="AT114" s="192" t="s">
        <v>212</v>
      </c>
      <c r="AU114" s="192" t="s">
        <v>80</v>
      </c>
      <c r="AY114" s="21" t="s">
        <v>208</v>
      </c>
      <c r="BE114" s="193">
        <f>IF(N114="základní",J114,0)</f>
        <v>0</v>
      </c>
      <c r="BF114" s="193">
        <f>IF(N114="snížená",J114,0)</f>
        <v>0</v>
      </c>
      <c r="BG114" s="193">
        <f>IF(N114="zákl. přenesená",J114,0)</f>
        <v>0</v>
      </c>
      <c r="BH114" s="193">
        <f>IF(N114="sníž. přenesená",J114,0)</f>
        <v>0</v>
      </c>
      <c r="BI114" s="193">
        <f>IF(N114="nulová",J114,0)</f>
        <v>0</v>
      </c>
      <c r="BJ114" s="21" t="s">
        <v>76</v>
      </c>
      <c r="BK114" s="193">
        <f>ROUND(I114*H114,2)</f>
        <v>0</v>
      </c>
      <c r="BL114" s="21" t="s">
        <v>343</v>
      </c>
      <c r="BM114" s="192" t="s">
        <v>3890</v>
      </c>
    </row>
    <row r="115" spans="1:65" s="2" customFormat="1" ht="19.5">
      <c r="A115" s="38"/>
      <c r="B115" s="39"/>
      <c r="C115" s="40"/>
      <c r="D115" s="194" t="s">
        <v>217</v>
      </c>
      <c r="E115" s="40"/>
      <c r="F115" s="195" t="s">
        <v>3891</v>
      </c>
      <c r="G115" s="40"/>
      <c r="H115" s="40"/>
      <c r="I115" s="196"/>
      <c r="J115" s="40"/>
      <c r="K115" s="40"/>
      <c r="L115" s="43"/>
      <c r="M115" s="197"/>
      <c r="N115" s="198"/>
      <c r="O115" s="68"/>
      <c r="P115" s="68"/>
      <c r="Q115" s="68"/>
      <c r="R115" s="68"/>
      <c r="S115" s="68"/>
      <c r="T115" s="68"/>
      <c r="U115" s="69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T115" s="21" t="s">
        <v>217</v>
      </c>
      <c r="AU115" s="21" t="s">
        <v>80</v>
      </c>
    </row>
    <row r="116" spans="1:65" s="2" customFormat="1" ht="11.25">
      <c r="A116" s="38"/>
      <c r="B116" s="39"/>
      <c r="C116" s="40"/>
      <c r="D116" s="199" t="s">
        <v>219</v>
      </c>
      <c r="E116" s="40"/>
      <c r="F116" s="200" t="s">
        <v>3892</v>
      </c>
      <c r="G116" s="40"/>
      <c r="H116" s="40"/>
      <c r="I116" s="196"/>
      <c r="J116" s="40"/>
      <c r="K116" s="40"/>
      <c r="L116" s="43"/>
      <c r="M116" s="197"/>
      <c r="N116" s="198"/>
      <c r="O116" s="68"/>
      <c r="P116" s="68"/>
      <c r="Q116" s="68"/>
      <c r="R116" s="68"/>
      <c r="S116" s="68"/>
      <c r="T116" s="68"/>
      <c r="U116" s="69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T116" s="21" t="s">
        <v>219</v>
      </c>
      <c r="AU116" s="21" t="s">
        <v>80</v>
      </c>
    </row>
    <row r="117" spans="1:65" s="2" customFormat="1" ht="16.5" customHeight="1">
      <c r="A117" s="38"/>
      <c r="B117" s="39"/>
      <c r="C117" s="249" t="s">
        <v>308</v>
      </c>
      <c r="D117" s="249" t="s">
        <v>1397</v>
      </c>
      <c r="E117" s="250" t="s">
        <v>3893</v>
      </c>
      <c r="F117" s="251" t="s">
        <v>3894</v>
      </c>
      <c r="G117" s="252" t="s">
        <v>402</v>
      </c>
      <c r="H117" s="253">
        <v>1</v>
      </c>
      <c r="I117" s="254"/>
      <c r="J117" s="253">
        <f>ROUND(I117*H117,2)</f>
        <v>0</v>
      </c>
      <c r="K117" s="251" t="s">
        <v>215</v>
      </c>
      <c r="L117" s="255"/>
      <c r="M117" s="256" t="s">
        <v>18</v>
      </c>
      <c r="N117" s="257" t="s">
        <v>42</v>
      </c>
      <c r="O117" s="68"/>
      <c r="P117" s="190">
        <f>O117*H117</f>
        <v>0</v>
      </c>
      <c r="Q117" s="190">
        <v>7.5000000000000002E-4</v>
      </c>
      <c r="R117" s="190">
        <f>Q117*H117</f>
        <v>7.5000000000000002E-4</v>
      </c>
      <c r="S117" s="190">
        <v>0</v>
      </c>
      <c r="T117" s="190">
        <f>S117*H117</f>
        <v>0</v>
      </c>
      <c r="U117" s="191" t="s">
        <v>18</v>
      </c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R117" s="192" t="s">
        <v>545</v>
      </c>
      <c r="AT117" s="192" t="s">
        <v>1397</v>
      </c>
      <c r="AU117" s="192" t="s">
        <v>80</v>
      </c>
      <c r="AY117" s="21" t="s">
        <v>208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21" t="s">
        <v>76</v>
      </c>
      <c r="BK117" s="193">
        <f>ROUND(I117*H117,2)</f>
        <v>0</v>
      </c>
      <c r="BL117" s="21" t="s">
        <v>343</v>
      </c>
      <c r="BM117" s="192" t="s">
        <v>3895</v>
      </c>
    </row>
    <row r="118" spans="1:65" s="2" customFormat="1" ht="11.25">
      <c r="A118" s="38"/>
      <c r="B118" s="39"/>
      <c r="C118" s="40"/>
      <c r="D118" s="194" t="s">
        <v>217</v>
      </c>
      <c r="E118" s="40"/>
      <c r="F118" s="195" t="s">
        <v>3894</v>
      </c>
      <c r="G118" s="40"/>
      <c r="H118" s="40"/>
      <c r="I118" s="196"/>
      <c r="J118" s="40"/>
      <c r="K118" s="40"/>
      <c r="L118" s="43"/>
      <c r="M118" s="197"/>
      <c r="N118" s="198"/>
      <c r="O118" s="68"/>
      <c r="P118" s="68"/>
      <c r="Q118" s="68"/>
      <c r="R118" s="68"/>
      <c r="S118" s="68"/>
      <c r="T118" s="68"/>
      <c r="U118" s="69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21" t="s">
        <v>217</v>
      </c>
      <c r="AU118" s="21" t="s">
        <v>80</v>
      </c>
    </row>
    <row r="119" spans="1:65" s="2" customFormat="1" ht="16.5" customHeight="1">
      <c r="A119" s="38"/>
      <c r="B119" s="39"/>
      <c r="C119" s="182" t="s">
        <v>8</v>
      </c>
      <c r="D119" s="182" t="s">
        <v>212</v>
      </c>
      <c r="E119" s="183" t="s">
        <v>3896</v>
      </c>
      <c r="F119" s="184" t="s">
        <v>3897</v>
      </c>
      <c r="G119" s="185" t="s">
        <v>402</v>
      </c>
      <c r="H119" s="186">
        <v>1</v>
      </c>
      <c r="I119" s="187"/>
      <c r="J119" s="186">
        <f>ROUND(I119*H119,2)</f>
        <v>0</v>
      </c>
      <c r="K119" s="184" t="s">
        <v>215</v>
      </c>
      <c r="L119" s="43"/>
      <c r="M119" s="188" t="s">
        <v>18</v>
      </c>
      <c r="N119" s="189" t="s">
        <v>42</v>
      </c>
      <c r="O119" s="68"/>
      <c r="P119" s="190">
        <f>O119*H119</f>
        <v>0</v>
      </c>
      <c r="Q119" s="190">
        <v>0</v>
      </c>
      <c r="R119" s="190">
        <f>Q119*H119</f>
        <v>0</v>
      </c>
      <c r="S119" s="190">
        <v>0</v>
      </c>
      <c r="T119" s="190">
        <f>S119*H119</f>
        <v>0</v>
      </c>
      <c r="U119" s="191" t="s">
        <v>18</v>
      </c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R119" s="192" t="s">
        <v>343</v>
      </c>
      <c r="AT119" s="192" t="s">
        <v>212</v>
      </c>
      <c r="AU119" s="192" t="s">
        <v>80</v>
      </c>
      <c r="AY119" s="21" t="s">
        <v>208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1" t="s">
        <v>76</v>
      </c>
      <c r="BK119" s="193">
        <f>ROUND(I119*H119,2)</f>
        <v>0</v>
      </c>
      <c r="BL119" s="21" t="s">
        <v>343</v>
      </c>
      <c r="BM119" s="192" t="s">
        <v>3898</v>
      </c>
    </row>
    <row r="120" spans="1:65" s="2" customFormat="1" ht="19.5">
      <c r="A120" s="38"/>
      <c r="B120" s="39"/>
      <c r="C120" s="40"/>
      <c r="D120" s="194" t="s">
        <v>217</v>
      </c>
      <c r="E120" s="40"/>
      <c r="F120" s="195" t="s">
        <v>3899</v>
      </c>
      <c r="G120" s="40"/>
      <c r="H120" s="40"/>
      <c r="I120" s="196"/>
      <c r="J120" s="40"/>
      <c r="K120" s="40"/>
      <c r="L120" s="43"/>
      <c r="M120" s="197"/>
      <c r="N120" s="198"/>
      <c r="O120" s="68"/>
      <c r="P120" s="68"/>
      <c r="Q120" s="68"/>
      <c r="R120" s="68"/>
      <c r="S120" s="68"/>
      <c r="T120" s="68"/>
      <c r="U120" s="69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T120" s="21" t="s">
        <v>217</v>
      </c>
      <c r="AU120" s="21" t="s">
        <v>80</v>
      </c>
    </row>
    <row r="121" spans="1:65" s="2" customFormat="1" ht="11.25">
      <c r="A121" s="38"/>
      <c r="B121" s="39"/>
      <c r="C121" s="40"/>
      <c r="D121" s="199" t="s">
        <v>219</v>
      </c>
      <c r="E121" s="40"/>
      <c r="F121" s="200" t="s">
        <v>3900</v>
      </c>
      <c r="G121" s="40"/>
      <c r="H121" s="40"/>
      <c r="I121" s="196"/>
      <c r="J121" s="40"/>
      <c r="K121" s="40"/>
      <c r="L121" s="43"/>
      <c r="M121" s="197"/>
      <c r="N121" s="198"/>
      <c r="O121" s="68"/>
      <c r="P121" s="68"/>
      <c r="Q121" s="68"/>
      <c r="R121" s="68"/>
      <c r="S121" s="68"/>
      <c r="T121" s="68"/>
      <c r="U121" s="69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21" t="s">
        <v>219</v>
      </c>
      <c r="AU121" s="21" t="s">
        <v>80</v>
      </c>
    </row>
    <row r="122" spans="1:65" s="2" customFormat="1" ht="16.5" customHeight="1">
      <c r="A122" s="38"/>
      <c r="B122" s="39"/>
      <c r="C122" s="249" t="s">
        <v>322</v>
      </c>
      <c r="D122" s="249" t="s">
        <v>1397</v>
      </c>
      <c r="E122" s="250" t="s">
        <v>3901</v>
      </c>
      <c r="F122" s="251" t="s">
        <v>3902</v>
      </c>
      <c r="G122" s="252" t="s">
        <v>402</v>
      </c>
      <c r="H122" s="253">
        <v>1</v>
      </c>
      <c r="I122" s="254"/>
      <c r="J122" s="253">
        <f>ROUND(I122*H122,2)</f>
        <v>0</v>
      </c>
      <c r="K122" s="251" t="s">
        <v>215</v>
      </c>
      <c r="L122" s="255"/>
      <c r="M122" s="256" t="s">
        <v>18</v>
      </c>
      <c r="N122" s="257" t="s">
        <v>42</v>
      </c>
      <c r="O122" s="68"/>
      <c r="P122" s="190">
        <f>O122*H122</f>
        <v>0</v>
      </c>
      <c r="Q122" s="190">
        <v>7.0000000000000001E-3</v>
      </c>
      <c r="R122" s="190">
        <f>Q122*H122</f>
        <v>7.0000000000000001E-3</v>
      </c>
      <c r="S122" s="190">
        <v>0</v>
      </c>
      <c r="T122" s="190">
        <f>S122*H122</f>
        <v>0</v>
      </c>
      <c r="U122" s="191" t="s">
        <v>18</v>
      </c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R122" s="192" t="s">
        <v>545</v>
      </c>
      <c r="AT122" s="192" t="s">
        <v>1397</v>
      </c>
      <c r="AU122" s="192" t="s">
        <v>80</v>
      </c>
      <c r="AY122" s="21" t="s">
        <v>208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1" t="s">
        <v>76</v>
      </c>
      <c r="BK122" s="193">
        <f>ROUND(I122*H122,2)</f>
        <v>0</v>
      </c>
      <c r="BL122" s="21" t="s">
        <v>343</v>
      </c>
      <c r="BM122" s="192" t="s">
        <v>3903</v>
      </c>
    </row>
    <row r="123" spans="1:65" s="2" customFormat="1" ht="11.25">
      <c r="A123" s="38"/>
      <c r="B123" s="39"/>
      <c r="C123" s="40"/>
      <c r="D123" s="194" t="s">
        <v>217</v>
      </c>
      <c r="E123" s="40"/>
      <c r="F123" s="195" t="s">
        <v>3902</v>
      </c>
      <c r="G123" s="40"/>
      <c r="H123" s="40"/>
      <c r="I123" s="196"/>
      <c r="J123" s="40"/>
      <c r="K123" s="40"/>
      <c r="L123" s="43"/>
      <c r="M123" s="197"/>
      <c r="N123" s="198"/>
      <c r="O123" s="68"/>
      <c r="P123" s="68"/>
      <c r="Q123" s="68"/>
      <c r="R123" s="68"/>
      <c r="S123" s="68"/>
      <c r="T123" s="68"/>
      <c r="U123" s="69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21" t="s">
        <v>217</v>
      </c>
      <c r="AU123" s="21" t="s">
        <v>80</v>
      </c>
    </row>
    <row r="124" spans="1:65" s="2" customFormat="1" ht="16.5" customHeight="1">
      <c r="A124" s="38"/>
      <c r="B124" s="39"/>
      <c r="C124" s="182" t="s">
        <v>328</v>
      </c>
      <c r="D124" s="182" t="s">
        <v>212</v>
      </c>
      <c r="E124" s="183" t="s">
        <v>3904</v>
      </c>
      <c r="F124" s="184" t="s">
        <v>3905</v>
      </c>
      <c r="G124" s="185" t="s">
        <v>402</v>
      </c>
      <c r="H124" s="186">
        <v>1</v>
      </c>
      <c r="I124" s="187"/>
      <c r="J124" s="186">
        <f>ROUND(I124*H124,2)</f>
        <v>0</v>
      </c>
      <c r="K124" s="184" t="s">
        <v>215</v>
      </c>
      <c r="L124" s="43"/>
      <c r="M124" s="188" t="s">
        <v>18</v>
      </c>
      <c r="N124" s="189" t="s">
        <v>42</v>
      </c>
      <c r="O124" s="68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0">
        <f>S124*H124</f>
        <v>0</v>
      </c>
      <c r="U124" s="191" t="s">
        <v>18</v>
      </c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92" t="s">
        <v>343</v>
      </c>
      <c r="AT124" s="192" t="s">
        <v>212</v>
      </c>
      <c r="AU124" s="192" t="s">
        <v>80</v>
      </c>
      <c r="AY124" s="21" t="s">
        <v>208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1" t="s">
        <v>76</v>
      </c>
      <c r="BK124" s="193">
        <f>ROUND(I124*H124,2)</f>
        <v>0</v>
      </c>
      <c r="BL124" s="21" t="s">
        <v>343</v>
      </c>
      <c r="BM124" s="192" t="s">
        <v>3906</v>
      </c>
    </row>
    <row r="125" spans="1:65" s="2" customFormat="1" ht="19.5">
      <c r="A125" s="38"/>
      <c r="B125" s="39"/>
      <c r="C125" s="40"/>
      <c r="D125" s="194" t="s">
        <v>217</v>
      </c>
      <c r="E125" s="40"/>
      <c r="F125" s="195" t="s">
        <v>3907</v>
      </c>
      <c r="G125" s="40"/>
      <c r="H125" s="40"/>
      <c r="I125" s="196"/>
      <c r="J125" s="40"/>
      <c r="K125" s="40"/>
      <c r="L125" s="43"/>
      <c r="M125" s="197"/>
      <c r="N125" s="198"/>
      <c r="O125" s="68"/>
      <c r="P125" s="68"/>
      <c r="Q125" s="68"/>
      <c r="R125" s="68"/>
      <c r="S125" s="68"/>
      <c r="T125" s="68"/>
      <c r="U125" s="69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21" t="s">
        <v>217</v>
      </c>
      <c r="AU125" s="21" t="s">
        <v>80</v>
      </c>
    </row>
    <row r="126" spans="1:65" s="2" customFormat="1" ht="11.25">
      <c r="A126" s="38"/>
      <c r="B126" s="39"/>
      <c r="C126" s="40"/>
      <c r="D126" s="199" t="s">
        <v>219</v>
      </c>
      <c r="E126" s="40"/>
      <c r="F126" s="200" t="s">
        <v>3908</v>
      </c>
      <c r="G126" s="40"/>
      <c r="H126" s="40"/>
      <c r="I126" s="196"/>
      <c r="J126" s="40"/>
      <c r="K126" s="40"/>
      <c r="L126" s="43"/>
      <c r="M126" s="197"/>
      <c r="N126" s="198"/>
      <c r="O126" s="68"/>
      <c r="P126" s="68"/>
      <c r="Q126" s="68"/>
      <c r="R126" s="68"/>
      <c r="S126" s="68"/>
      <c r="T126" s="68"/>
      <c r="U126" s="69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21" t="s">
        <v>219</v>
      </c>
      <c r="AU126" s="21" t="s">
        <v>80</v>
      </c>
    </row>
    <row r="127" spans="1:65" s="2" customFormat="1" ht="16.5" customHeight="1">
      <c r="A127" s="38"/>
      <c r="B127" s="39"/>
      <c r="C127" s="249" t="s">
        <v>335</v>
      </c>
      <c r="D127" s="249" t="s">
        <v>1397</v>
      </c>
      <c r="E127" s="250" t="s">
        <v>3909</v>
      </c>
      <c r="F127" s="251" t="s">
        <v>3910</v>
      </c>
      <c r="G127" s="252" t="s">
        <v>402</v>
      </c>
      <c r="H127" s="253">
        <v>1</v>
      </c>
      <c r="I127" s="254"/>
      <c r="J127" s="253">
        <f>ROUND(I127*H127,2)</f>
        <v>0</v>
      </c>
      <c r="K127" s="251" t="s">
        <v>215</v>
      </c>
      <c r="L127" s="255"/>
      <c r="M127" s="256" t="s">
        <v>18</v>
      </c>
      <c r="N127" s="257" t="s">
        <v>42</v>
      </c>
      <c r="O127" s="68"/>
      <c r="P127" s="190">
        <f>O127*H127</f>
        <v>0</v>
      </c>
      <c r="Q127" s="190">
        <v>8.4999999999999995E-4</v>
      </c>
      <c r="R127" s="190">
        <f>Q127*H127</f>
        <v>8.4999999999999995E-4</v>
      </c>
      <c r="S127" s="190">
        <v>0</v>
      </c>
      <c r="T127" s="190">
        <f>S127*H127</f>
        <v>0</v>
      </c>
      <c r="U127" s="191" t="s">
        <v>18</v>
      </c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2" t="s">
        <v>545</v>
      </c>
      <c r="AT127" s="192" t="s">
        <v>1397</v>
      </c>
      <c r="AU127" s="192" t="s">
        <v>80</v>
      </c>
      <c r="AY127" s="21" t="s">
        <v>208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21" t="s">
        <v>76</v>
      </c>
      <c r="BK127" s="193">
        <f>ROUND(I127*H127,2)</f>
        <v>0</v>
      </c>
      <c r="BL127" s="21" t="s">
        <v>343</v>
      </c>
      <c r="BM127" s="192" t="s">
        <v>3911</v>
      </c>
    </row>
    <row r="128" spans="1:65" s="2" customFormat="1" ht="11.25">
      <c r="A128" s="38"/>
      <c r="B128" s="39"/>
      <c r="C128" s="40"/>
      <c r="D128" s="194" t="s">
        <v>217</v>
      </c>
      <c r="E128" s="40"/>
      <c r="F128" s="195" t="s">
        <v>3910</v>
      </c>
      <c r="G128" s="40"/>
      <c r="H128" s="40"/>
      <c r="I128" s="196"/>
      <c r="J128" s="40"/>
      <c r="K128" s="40"/>
      <c r="L128" s="43"/>
      <c r="M128" s="197"/>
      <c r="N128" s="198"/>
      <c r="O128" s="68"/>
      <c r="P128" s="68"/>
      <c r="Q128" s="68"/>
      <c r="R128" s="68"/>
      <c r="S128" s="68"/>
      <c r="T128" s="68"/>
      <c r="U128" s="69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21" t="s">
        <v>217</v>
      </c>
      <c r="AU128" s="21" t="s">
        <v>80</v>
      </c>
    </row>
    <row r="129" spans="1:65" s="2" customFormat="1" ht="16.5" customHeight="1">
      <c r="A129" s="38"/>
      <c r="B129" s="39"/>
      <c r="C129" s="182" t="s">
        <v>343</v>
      </c>
      <c r="D129" s="182" t="s">
        <v>212</v>
      </c>
      <c r="E129" s="183" t="s">
        <v>3912</v>
      </c>
      <c r="F129" s="184" t="s">
        <v>3913</v>
      </c>
      <c r="G129" s="185" t="s">
        <v>402</v>
      </c>
      <c r="H129" s="186">
        <v>1</v>
      </c>
      <c r="I129" s="187"/>
      <c r="J129" s="186">
        <f>ROUND(I129*H129,2)</f>
        <v>0</v>
      </c>
      <c r="K129" s="184" t="s">
        <v>215</v>
      </c>
      <c r="L129" s="43"/>
      <c r="M129" s="188" t="s">
        <v>18</v>
      </c>
      <c r="N129" s="189" t="s">
        <v>42</v>
      </c>
      <c r="O129" s="68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0">
        <f>S129*H129</f>
        <v>0</v>
      </c>
      <c r="U129" s="191" t="s">
        <v>18</v>
      </c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343</v>
      </c>
      <c r="AT129" s="192" t="s">
        <v>212</v>
      </c>
      <c r="AU129" s="192" t="s">
        <v>80</v>
      </c>
      <c r="AY129" s="21" t="s">
        <v>208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1" t="s">
        <v>76</v>
      </c>
      <c r="BK129" s="193">
        <f>ROUND(I129*H129,2)</f>
        <v>0</v>
      </c>
      <c r="BL129" s="21" t="s">
        <v>343</v>
      </c>
      <c r="BM129" s="192" t="s">
        <v>3914</v>
      </c>
    </row>
    <row r="130" spans="1:65" s="2" customFormat="1" ht="19.5">
      <c r="A130" s="38"/>
      <c r="B130" s="39"/>
      <c r="C130" s="40"/>
      <c r="D130" s="194" t="s">
        <v>217</v>
      </c>
      <c r="E130" s="40"/>
      <c r="F130" s="195" t="s">
        <v>3915</v>
      </c>
      <c r="G130" s="40"/>
      <c r="H130" s="40"/>
      <c r="I130" s="196"/>
      <c r="J130" s="40"/>
      <c r="K130" s="40"/>
      <c r="L130" s="43"/>
      <c r="M130" s="197"/>
      <c r="N130" s="198"/>
      <c r="O130" s="68"/>
      <c r="P130" s="68"/>
      <c r="Q130" s="68"/>
      <c r="R130" s="68"/>
      <c r="S130" s="68"/>
      <c r="T130" s="68"/>
      <c r="U130" s="69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21" t="s">
        <v>217</v>
      </c>
      <c r="AU130" s="21" t="s">
        <v>80</v>
      </c>
    </row>
    <row r="131" spans="1:65" s="2" customFormat="1" ht="11.25">
      <c r="A131" s="38"/>
      <c r="B131" s="39"/>
      <c r="C131" s="40"/>
      <c r="D131" s="199" t="s">
        <v>219</v>
      </c>
      <c r="E131" s="40"/>
      <c r="F131" s="200" t="s">
        <v>3916</v>
      </c>
      <c r="G131" s="40"/>
      <c r="H131" s="40"/>
      <c r="I131" s="196"/>
      <c r="J131" s="40"/>
      <c r="K131" s="40"/>
      <c r="L131" s="43"/>
      <c r="M131" s="197"/>
      <c r="N131" s="198"/>
      <c r="O131" s="68"/>
      <c r="P131" s="68"/>
      <c r="Q131" s="68"/>
      <c r="R131" s="68"/>
      <c r="S131" s="68"/>
      <c r="T131" s="68"/>
      <c r="U131" s="69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21" t="s">
        <v>219</v>
      </c>
      <c r="AU131" s="21" t="s">
        <v>80</v>
      </c>
    </row>
    <row r="132" spans="1:65" s="2" customFormat="1" ht="24.2" customHeight="1">
      <c r="A132" s="38"/>
      <c r="B132" s="39"/>
      <c r="C132" s="249" t="s">
        <v>357</v>
      </c>
      <c r="D132" s="249" t="s">
        <v>1397</v>
      </c>
      <c r="E132" s="250" t="s">
        <v>3917</v>
      </c>
      <c r="F132" s="251" t="s">
        <v>3918</v>
      </c>
      <c r="G132" s="252" t="s">
        <v>402</v>
      </c>
      <c r="H132" s="253">
        <v>1</v>
      </c>
      <c r="I132" s="254"/>
      <c r="J132" s="253">
        <f>ROUND(I132*H132,2)</f>
        <v>0</v>
      </c>
      <c r="K132" s="251" t="s">
        <v>215</v>
      </c>
      <c r="L132" s="255"/>
      <c r="M132" s="256" t="s">
        <v>18</v>
      </c>
      <c r="N132" s="257" t="s">
        <v>42</v>
      </c>
      <c r="O132" s="68"/>
      <c r="P132" s="190">
        <f>O132*H132</f>
        <v>0</v>
      </c>
      <c r="Q132" s="190">
        <v>8.9999999999999998E-4</v>
      </c>
      <c r="R132" s="190">
        <f>Q132*H132</f>
        <v>8.9999999999999998E-4</v>
      </c>
      <c r="S132" s="190">
        <v>0</v>
      </c>
      <c r="T132" s="190">
        <f>S132*H132</f>
        <v>0</v>
      </c>
      <c r="U132" s="191" t="s">
        <v>18</v>
      </c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545</v>
      </c>
      <c r="AT132" s="192" t="s">
        <v>1397</v>
      </c>
      <c r="AU132" s="192" t="s">
        <v>80</v>
      </c>
      <c r="AY132" s="21" t="s">
        <v>208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1" t="s">
        <v>76</v>
      </c>
      <c r="BK132" s="193">
        <f>ROUND(I132*H132,2)</f>
        <v>0</v>
      </c>
      <c r="BL132" s="21" t="s">
        <v>343</v>
      </c>
      <c r="BM132" s="192" t="s">
        <v>3919</v>
      </c>
    </row>
    <row r="133" spans="1:65" s="2" customFormat="1" ht="19.5">
      <c r="A133" s="38"/>
      <c r="B133" s="39"/>
      <c r="C133" s="40"/>
      <c r="D133" s="194" t="s">
        <v>217</v>
      </c>
      <c r="E133" s="40"/>
      <c r="F133" s="195" t="s">
        <v>3918</v>
      </c>
      <c r="G133" s="40"/>
      <c r="H133" s="40"/>
      <c r="I133" s="196"/>
      <c r="J133" s="40"/>
      <c r="K133" s="40"/>
      <c r="L133" s="43"/>
      <c r="M133" s="197"/>
      <c r="N133" s="198"/>
      <c r="O133" s="68"/>
      <c r="P133" s="68"/>
      <c r="Q133" s="68"/>
      <c r="R133" s="68"/>
      <c r="S133" s="68"/>
      <c r="T133" s="68"/>
      <c r="U133" s="69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21" t="s">
        <v>217</v>
      </c>
      <c r="AU133" s="21" t="s">
        <v>80</v>
      </c>
    </row>
    <row r="134" spans="1:65" s="2" customFormat="1" ht="33" customHeight="1">
      <c r="A134" s="38"/>
      <c r="B134" s="39"/>
      <c r="C134" s="182" t="s">
        <v>365</v>
      </c>
      <c r="D134" s="182" t="s">
        <v>212</v>
      </c>
      <c r="E134" s="183" t="s">
        <v>3920</v>
      </c>
      <c r="F134" s="184" t="s">
        <v>3921</v>
      </c>
      <c r="G134" s="185" t="s">
        <v>689</v>
      </c>
      <c r="H134" s="186">
        <v>1</v>
      </c>
      <c r="I134" s="187"/>
      <c r="J134" s="186">
        <f>ROUND(I134*H134,2)</f>
        <v>0</v>
      </c>
      <c r="K134" s="184" t="s">
        <v>215</v>
      </c>
      <c r="L134" s="43"/>
      <c r="M134" s="188" t="s">
        <v>18</v>
      </c>
      <c r="N134" s="189" t="s">
        <v>42</v>
      </c>
      <c r="O134" s="68"/>
      <c r="P134" s="190">
        <f>O134*H134</f>
        <v>0</v>
      </c>
      <c r="Q134" s="190">
        <v>5.0600000000000003E-3</v>
      </c>
      <c r="R134" s="190">
        <f>Q134*H134</f>
        <v>5.0600000000000003E-3</v>
      </c>
      <c r="S134" s="190">
        <v>0</v>
      </c>
      <c r="T134" s="190">
        <f>S134*H134</f>
        <v>0</v>
      </c>
      <c r="U134" s="191" t="s">
        <v>18</v>
      </c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343</v>
      </c>
      <c r="AT134" s="192" t="s">
        <v>212</v>
      </c>
      <c r="AU134" s="192" t="s">
        <v>80</v>
      </c>
      <c r="AY134" s="21" t="s">
        <v>208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21" t="s">
        <v>76</v>
      </c>
      <c r="BK134" s="193">
        <f>ROUND(I134*H134,2)</f>
        <v>0</v>
      </c>
      <c r="BL134" s="21" t="s">
        <v>343</v>
      </c>
      <c r="BM134" s="192" t="s">
        <v>3922</v>
      </c>
    </row>
    <row r="135" spans="1:65" s="2" customFormat="1" ht="19.5">
      <c r="A135" s="38"/>
      <c r="B135" s="39"/>
      <c r="C135" s="40"/>
      <c r="D135" s="194" t="s">
        <v>217</v>
      </c>
      <c r="E135" s="40"/>
      <c r="F135" s="195" t="s">
        <v>3923</v>
      </c>
      <c r="G135" s="40"/>
      <c r="H135" s="40"/>
      <c r="I135" s="196"/>
      <c r="J135" s="40"/>
      <c r="K135" s="40"/>
      <c r="L135" s="43"/>
      <c r="M135" s="197"/>
      <c r="N135" s="198"/>
      <c r="O135" s="68"/>
      <c r="P135" s="68"/>
      <c r="Q135" s="68"/>
      <c r="R135" s="68"/>
      <c r="S135" s="68"/>
      <c r="T135" s="68"/>
      <c r="U135" s="69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21" t="s">
        <v>217</v>
      </c>
      <c r="AU135" s="21" t="s">
        <v>80</v>
      </c>
    </row>
    <row r="136" spans="1:65" s="2" customFormat="1" ht="11.25">
      <c r="A136" s="38"/>
      <c r="B136" s="39"/>
      <c r="C136" s="40"/>
      <c r="D136" s="199" t="s">
        <v>219</v>
      </c>
      <c r="E136" s="40"/>
      <c r="F136" s="200" t="s">
        <v>3924</v>
      </c>
      <c r="G136" s="40"/>
      <c r="H136" s="40"/>
      <c r="I136" s="196"/>
      <c r="J136" s="40"/>
      <c r="K136" s="40"/>
      <c r="L136" s="43"/>
      <c r="M136" s="197"/>
      <c r="N136" s="198"/>
      <c r="O136" s="68"/>
      <c r="P136" s="68"/>
      <c r="Q136" s="68"/>
      <c r="R136" s="68"/>
      <c r="S136" s="68"/>
      <c r="T136" s="68"/>
      <c r="U136" s="69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21" t="s">
        <v>219</v>
      </c>
      <c r="AU136" s="21" t="s">
        <v>80</v>
      </c>
    </row>
    <row r="137" spans="1:65" s="2" customFormat="1" ht="33" customHeight="1">
      <c r="A137" s="38"/>
      <c r="B137" s="39"/>
      <c r="C137" s="182" t="s">
        <v>379</v>
      </c>
      <c r="D137" s="182" t="s">
        <v>212</v>
      </c>
      <c r="E137" s="183" t="s">
        <v>3925</v>
      </c>
      <c r="F137" s="184" t="s">
        <v>3926</v>
      </c>
      <c r="G137" s="185" t="s">
        <v>689</v>
      </c>
      <c r="H137" s="186">
        <v>1</v>
      </c>
      <c r="I137" s="187"/>
      <c r="J137" s="186">
        <f>ROUND(I137*H137,2)</f>
        <v>0</v>
      </c>
      <c r="K137" s="184" t="s">
        <v>215</v>
      </c>
      <c r="L137" s="43"/>
      <c r="M137" s="188" t="s">
        <v>18</v>
      </c>
      <c r="N137" s="189" t="s">
        <v>42</v>
      </c>
      <c r="O137" s="68"/>
      <c r="P137" s="190">
        <f>O137*H137</f>
        <v>0</v>
      </c>
      <c r="Q137" s="190">
        <v>1.745E-2</v>
      </c>
      <c r="R137" s="190">
        <f>Q137*H137</f>
        <v>1.745E-2</v>
      </c>
      <c r="S137" s="190">
        <v>0</v>
      </c>
      <c r="T137" s="190">
        <f>S137*H137</f>
        <v>0</v>
      </c>
      <c r="U137" s="191" t="s">
        <v>18</v>
      </c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343</v>
      </c>
      <c r="AT137" s="192" t="s">
        <v>212</v>
      </c>
      <c r="AU137" s="192" t="s">
        <v>80</v>
      </c>
      <c r="AY137" s="21" t="s">
        <v>208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1" t="s">
        <v>76</v>
      </c>
      <c r="BK137" s="193">
        <f>ROUND(I137*H137,2)</f>
        <v>0</v>
      </c>
      <c r="BL137" s="21" t="s">
        <v>343</v>
      </c>
      <c r="BM137" s="192" t="s">
        <v>3927</v>
      </c>
    </row>
    <row r="138" spans="1:65" s="2" customFormat="1" ht="19.5">
      <c r="A138" s="38"/>
      <c r="B138" s="39"/>
      <c r="C138" s="40"/>
      <c r="D138" s="194" t="s">
        <v>217</v>
      </c>
      <c r="E138" s="40"/>
      <c r="F138" s="195" t="s">
        <v>3928</v>
      </c>
      <c r="G138" s="40"/>
      <c r="H138" s="40"/>
      <c r="I138" s="196"/>
      <c r="J138" s="40"/>
      <c r="K138" s="40"/>
      <c r="L138" s="43"/>
      <c r="M138" s="197"/>
      <c r="N138" s="198"/>
      <c r="O138" s="68"/>
      <c r="P138" s="68"/>
      <c r="Q138" s="68"/>
      <c r="R138" s="68"/>
      <c r="S138" s="68"/>
      <c r="T138" s="68"/>
      <c r="U138" s="69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21" t="s">
        <v>217</v>
      </c>
      <c r="AU138" s="21" t="s">
        <v>80</v>
      </c>
    </row>
    <row r="139" spans="1:65" s="2" customFormat="1" ht="11.25">
      <c r="A139" s="38"/>
      <c r="B139" s="39"/>
      <c r="C139" s="40"/>
      <c r="D139" s="199" t="s">
        <v>219</v>
      </c>
      <c r="E139" s="40"/>
      <c r="F139" s="200" t="s">
        <v>3929</v>
      </c>
      <c r="G139" s="40"/>
      <c r="H139" s="40"/>
      <c r="I139" s="196"/>
      <c r="J139" s="40"/>
      <c r="K139" s="40"/>
      <c r="L139" s="43"/>
      <c r="M139" s="197"/>
      <c r="N139" s="198"/>
      <c r="O139" s="68"/>
      <c r="P139" s="68"/>
      <c r="Q139" s="68"/>
      <c r="R139" s="68"/>
      <c r="S139" s="68"/>
      <c r="T139" s="68"/>
      <c r="U139" s="69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21" t="s">
        <v>219</v>
      </c>
      <c r="AU139" s="21" t="s">
        <v>80</v>
      </c>
    </row>
    <row r="140" spans="1:65" s="2" customFormat="1" ht="24.2" customHeight="1">
      <c r="A140" s="38"/>
      <c r="B140" s="39"/>
      <c r="C140" s="182" t="s">
        <v>390</v>
      </c>
      <c r="D140" s="182" t="s">
        <v>212</v>
      </c>
      <c r="E140" s="183" t="s">
        <v>3930</v>
      </c>
      <c r="F140" s="184" t="s">
        <v>3931</v>
      </c>
      <c r="G140" s="185" t="s">
        <v>689</v>
      </c>
      <c r="H140" s="186">
        <v>1</v>
      </c>
      <c r="I140" s="187"/>
      <c r="J140" s="186">
        <f>ROUND(I140*H140,2)</f>
        <v>0</v>
      </c>
      <c r="K140" s="184" t="s">
        <v>215</v>
      </c>
      <c r="L140" s="43"/>
      <c r="M140" s="188" t="s">
        <v>18</v>
      </c>
      <c r="N140" s="189" t="s">
        <v>42</v>
      </c>
      <c r="O140" s="68"/>
      <c r="P140" s="190">
        <f>O140*H140</f>
        <v>0</v>
      </c>
      <c r="Q140" s="190">
        <v>2.0799999999999998E-3</v>
      </c>
      <c r="R140" s="190">
        <f>Q140*H140</f>
        <v>2.0799999999999998E-3</v>
      </c>
      <c r="S140" s="190">
        <v>0</v>
      </c>
      <c r="T140" s="190">
        <f>S140*H140</f>
        <v>0</v>
      </c>
      <c r="U140" s="191" t="s">
        <v>18</v>
      </c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343</v>
      </c>
      <c r="AT140" s="192" t="s">
        <v>212</v>
      </c>
      <c r="AU140" s="192" t="s">
        <v>80</v>
      </c>
      <c r="AY140" s="21" t="s">
        <v>208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21" t="s">
        <v>76</v>
      </c>
      <c r="BK140" s="193">
        <f>ROUND(I140*H140,2)</f>
        <v>0</v>
      </c>
      <c r="BL140" s="21" t="s">
        <v>343</v>
      </c>
      <c r="BM140" s="192" t="s">
        <v>3932</v>
      </c>
    </row>
    <row r="141" spans="1:65" s="2" customFormat="1" ht="19.5">
      <c r="A141" s="38"/>
      <c r="B141" s="39"/>
      <c r="C141" s="40"/>
      <c r="D141" s="194" t="s">
        <v>217</v>
      </c>
      <c r="E141" s="40"/>
      <c r="F141" s="195" t="s">
        <v>3933</v>
      </c>
      <c r="G141" s="40"/>
      <c r="H141" s="40"/>
      <c r="I141" s="196"/>
      <c r="J141" s="40"/>
      <c r="K141" s="40"/>
      <c r="L141" s="43"/>
      <c r="M141" s="197"/>
      <c r="N141" s="198"/>
      <c r="O141" s="68"/>
      <c r="P141" s="68"/>
      <c r="Q141" s="68"/>
      <c r="R141" s="68"/>
      <c r="S141" s="68"/>
      <c r="T141" s="68"/>
      <c r="U141" s="69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21" t="s">
        <v>217</v>
      </c>
      <c r="AU141" s="21" t="s">
        <v>80</v>
      </c>
    </row>
    <row r="142" spans="1:65" s="2" customFormat="1" ht="11.25">
      <c r="A142" s="38"/>
      <c r="B142" s="39"/>
      <c r="C142" s="40"/>
      <c r="D142" s="199" t="s">
        <v>219</v>
      </c>
      <c r="E142" s="40"/>
      <c r="F142" s="200" t="s">
        <v>3934</v>
      </c>
      <c r="G142" s="40"/>
      <c r="H142" s="40"/>
      <c r="I142" s="196"/>
      <c r="J142" s="40"/>
      <c r="K142" s="40"/>
      <c r="L142" s="43"/>
      <c r="M142" s="197"/>
      <c r="N142" s="198"/>
      <c r="O142" s="68"/>
      <c r="P142" s="68"/>
      <c r="Q142" s="68"/>
      <c r="R142" s="68"/>
      <c r="S142" s="68"/>
      <c r="T142" s="68"/>
      <c r="U142" s="69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21" t="s">
        <v>219</v>
      </c>
      <c r="AU142" s="21" t="s">
        <v>80</v>
      </c>
    </row>
    <row r="143" spans="1:65" s="2" customFormat="1" ht="24.2" customHeight="1">
      <c r="A143" s="38"/>
      <c r="B143" s="39"/>
      <c r="C143" s="182" t="s">
        <v>7</v>
      </c>
      <c r="D143" s="182" t="s">
        <v>212</v>
      </c>
      <c r="E143" s="183" t="s">
        <v>3935</v>
      </c>
      <c r="F143" s="184" t="s">
        <v>3936</v>
      </c>
      <c r="G143" s="185" t="s">
        <v>689</v>
      </c>
      <c r="H143" s="186">
        <v>1</v>
      </c>
      <c r="I143" s="187"/>
      <c r="J143" s="186">
        <f>ROUND(I143*H143,2)</f>
        <v>0</v>
      </c>
      <c r="K143" s="184" t="s">
        <v>215</v>
      </c>
      <c r="L143" s="43"/>
      <c r="M143" s="188" t="s">
        <v>18</v>
      </c>
      <c r="N143" s="189" t="s">
        <v>42</v>
      </c>
      <c r="O143" s="68"/>
      <c r="P143" s="190">
        <f>O143*H143</f>
        <v>0</v>
      </c>
      <c r="Q143" s="190">
        <v>1.72E-3</v>
      </c>
      <c r="R143" s="190">
        <f>Q143*H143</f>
        <v>1.72E-3</v>
      </c>
      <c r="S143" s="190">
        <v>0</v>
      </c>
      <c r="T143" s="190">
        <f>S143*H143</f>
        <v>0</v>
      </c>
      <c r="U143" s="191" t="s">
        <v>18</v>
      </c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343</v>
      </c>
      <c r="AT143" s="192" t="s">
        <v>212</v>
      </c>
      <c r="AU143" s="192" t="s">
        <v>80</v>
      </c>
      <c r="AY143" s="21" t="s">
        <v>208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1" t="s">
        <v>76</v>
      </c>
      <c r="BK143" s="193">
        <f>ROUND(I143*H143,2)</f>
        <v>0</v>
      </c>
      <c r="BL143" s="21" t="s">
        <v>343</v>
      </c>
      <c r="BM143" s="192" t="s">
        <v>3937</v>
      </c>
    </row>
    <row r="144" spans="1:65" s="2" customFormat="1" ht="19.5">
      <c r="A144" s="38"/>
      <c r="B144" s="39"/>
      <c r="C144" s="40"/>
      <c r="D144" s="194" t="s">
        <v>217</v>
      </c>
      <c r="E144" s="40"/>
      <c r="F144" s="195" t="s">
        <v>3938</v>
      </c>
      <c r="G144" s="40"/>
      <c r="H144" s="40"/>
      <c r="I144" s="196"/>
      <c r="J144" s="40"/>
      <c r="K144" s="40"/>
      <c r="L144" s="43"/>
      <c r="M144" s="197"/>
      <c r="N144" s="198"/>
      <c r="O144" s="68"/>
      <c r="P144" s="68"/>
      <c r="Q144" s="68"/>
      <c r="R144" s="68"/>
      <c r="S144" s="68"/>
      <c r="T144" s="68"/>
      <c r="U144" s="69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21" t="s">
        <v>217</v>
      </c>
      <c r="AU144" s="21" t="s">
        <v>80</v>
      </c>
    </row>
    <row r="145" spans="1:65" s="2" customFormat="1" ht="11.25">
      <c r="A145" s="38"/>
      <c r="B145" s="39"/>
      <c r="C145" s="40"/>
      <c r="D145" s="199" t="s">
        <v>219</v>
      </c>
      <c r="E145" s="40"/>
      <c r="F145" s="200" t="s">
        <v>3939</v>
      </c>
      <c r="G145" s="40"/>
      <c r="H145" s="40"/>
      <c r="I145" s="196"/>
      <c r="J145" s="40"/>
      <c r="K145" s="40"/>
      <c r="L145" s="43"/>
      <c r="M145" s="197"/>
      <c r="N145" s="198"/>
      <c r="O145" s="68"/>
      <c r="P145" s="68"/>
      <c r="Q145" s="68"/>
      <c r="R145" s="68"/>
      <c r="S145" s="68"/>
      <c r="T145" s="68"/>
      <c r="U145" s="69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21" t="s">
        <v>219</v>
      </c>
      <c r="AU145" s="21" t="s">
        <v>80</v>
      </c>
    </row>
    <row r="146" spans="1:65" s="2" customFormat="1" ht="21.75" customHeight="1">
      <c r="A146" s="38"/>
      <c r="B146" s="39"/>
      <c r="C146" s="182" t="s">
        <v>412</v>
      </c>
      <c r="D146" s="182" t="s">
        <v>212</v>
      </c>
      <c r="E146" s="183" t="s">
        <v>3940</v>
      </c>
      <c r="F146" s="184" t="s">
        <v>3941</v>
      </c>
      <c r="G146" s="185" t="s">
        <v>689</v>
      </c>
      <c r="H146" s="186">
        <v>12</v>
      </c>
      <c r="I146" s="187"/>
      <c r="J146" s="186">
        <f>ROUND(I146*H146,2)</f>
        <v>0</v>
      </c>
      <c r="K146" s="184" t="s">
        <v>215</v>
      </c>
      <c r="L146" s="43"/>
      <c r="M146" s="188" t="s">
        <v>18</v>
      </c>
      <c r="N146" s="189" t="s">
        <v>42</v>
      </c>
      <c r="O146" s="68"/>
      <c r="P146" s="190">
        <f>O146*H146</f>
        <v>0</v>
      </c>
      <c r="Q146" s="190">
        <v>1.8400000000000001E-3</v>
      </c>
      <c r="R146" s="190">
        <f>Q146*H146</f>
        <v>2.2080000000000002E-2</v>
      </c>
      <c r="S146" s="190">
        <v>0</v>
      </c>
      <c r="T146" s="190">
        <f>S146*H146</f>
        <v>0</v>
      </c>
      <c r="U146" s="191" t="s">
        <v>18</v>
      </c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343</v>
      </c>
      <c r="AT146" s="192" t="s">
        <v>212</v>
      </c>
      <c r="AU146" s="192" t="s">
        <v>80</v>
      </c>
      <c r="AY146" s="21" t="s">
        <v>208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1" t="s">
        <v>76</v>
      </c>
      <c r="BK146" s="193">
        <f>ROUND(I146*H146,2)</f>
        <v>0</v>
      </c>
      <c r="BL146" s="21" t="s">
        <v>343</v>
      </c>
      <c r="BM146" s="192" t="s">
        <v>3942</v>
      </c>
    </row>
    <row r="147" spans="1:65" s="2" customFormat="1" ht="19.5">
      <c r="A147" s="38"/>
      <c r="B147" s="39"/>
      <c r="C147" s="40"/>
      <c r="D147" s="194" t="s">
        <v>217</v>
      </c>
      <c r="E147" s="40"/>
      <c r="F147" s="195" t="s">
        <v>3943</v>
      </c>
      <c r="G147" s="40"/>
      <c r="H147" s="40"/>
      <c r="I147" s="196"/>
      <c r="J147" s="40"/>
      <c r="K147" s="40"/>
      <c r="L147" s="43"/>
      <c r="M147" s="197"/>
      <c r="N147" s="198"/>
      <c r="O147" s="68"/>
      <c r="P147" s="68"/>
      <c r="Q147" s="68"/>
      <c r="R147" s="68"/>
      <c r="S147" s="68"/>
      <c r="T147" s="68"/>
      <c r="U147" s="69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21" t="s">
        <v>217</v>
      </c>
      <c r="AU147" s="21" t="s">
        <v>80</v>
      </c>
    </row>
    <row r="148" spans="1:65" s="2" customFormat="1" ht="11.25">
      <c r="A148" s="38"/>
      <c r="B148" s="39"/>
      <c r="C148" s="40"/>
      <c r="D148" s="199" t="s">
        <v>219</v>
      </c>
      <c r="E148" s="40"/>
      <c r="F148" s="200" t="s">
        <v>3944</v>
      </c>
      <c r="G148" s="40"/>
      <c r="H148" s="40"/>
      <c r="I148" s="196"/>
      <c r="J148" s="40"/>
      <c r="K148" s="40"/>
      <c r="L148" s="43"/>
      <c r="M148" s="197"/>
      <c r="N148" s="198"/>
      <c r="O148" s="68"/>
      <c r="P148" s="68"/>
      <c r="Q148" s="68"/>
      <c r="R148" s="68"/>
      <c r="S148" s="68"/>
      <c r="T148" s="68"/>
      <c r="U148" s="69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21" t="s">
        <v>219</v>
      </c>
      <c r="AU148" s="21" t="s">
        <v>80</v>
      </c>
    </row>
    <row r="149" spans="1:65" s="2" customFormat="1" ht="24.2" customHeight="1">
      <c r="A149" s="38"/>
      <c r="B149" s="39"/>
      <c r="C149" s="182" t="s">
        <v>420</v>
      </c>
      <c r="D149" s="182" t="s">
        <v>212</v>
      </c>
      <c r="E149" s="183" t="s">
        <v>3945</v>
      </c>
      <c r="F149" s="184" t="s">
        <v>3946</v>
      </c>
      <c r="G149" s="185" t="s">
        <v>402</v>
      </c>
      <c r="H149" s="186">
        <v>1</v>
      </c>
      <c r="I149" s="187"/>
      <c r="J149" s="186">
        <f>ROUND(I149*H149,2)</f>
        <v>0</v>
      </c>
      <c r="K149" s="184" t="s">
        <v>215</v>
      </c>
      <c r="L149" s="43"/>
      <c r="M149" s="188" t="s">
        <v>18</v>
      </c>
      <c r="N149" s="189" t="s">
        <v>42</v>
      </c>
      <c r="O149" s="68"/>
      <c r="P149" s="190">
        <f>O149*H149</f>
        <v>0</v>
      </c>
      <c r="Q149" s="190">
        <v>4.0000000000000003E-5</v>
      </c>
      <c r="R149" s="190">
        <f>Q149*H149</f>
        <v>4.0000000000000003E-5</v>
      </c>
      <c r="S149" s="190">
        <v>0</v>
      </c>
      <c r="T149" s="190">
        <f>S149*H149</f>
        <v>0</v>
      </c>
      <c r="U149" s="191" t="s">
        <v>18</v>
      </c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343</v>
      </c>
      <c r="AT149" s="192" t="s">
        <v>212</v>
      </c>
      <c r="AU149" s="192" t="s">
        <v>80</v>
      </c>
      <c r="AY149" s="21" t="s">
        <v>208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21" t="s">
        <v>76</v>
      </c>
      <c r="BK149" s="193">
        <f>ROUND(I149*H149,2)</f>
        <v>0</v>
      </c>
      <c r="BL149" s="21" t="s">
        <v>343</v>
      </c>
      <c r="BM149" s="192" t="s">
        <v>3947</v>
      </c>
    </row>
    <row r="150" spans="1:65" s="2" customFormat="1" ht="19.5">
      <c r="A150" s="38"/>
      <c r="B150" s="39"/>
      <c r="C150" s="40"/>
      <c r="D150" s="194" t="s">
        <v>217</v>
      </c>
      <c r="E150" s="40"/>
      <c r="F150" s="195" t="s">
        <v>3948</v>
      </c>
      <c r="G150" s="40"/>
      <c r="H150" s="40"/>
      <c r="I150" s="196"/>
      <c r="J150" s="40"/>
      <c r="K150" s="40"/>
      <c r="L150" s="43"/>
      <c r="M150" s="197"/>
      <c r="N150" s="198"/>
      <c r="O150" s="68"/>
      <c r="P150" s="68"/>
      <c r="Q150" s="68"/>
      <c r="R150" s="68"/>
      <c r="S150" s="68"/>
      <c r="T150" s="68"/>
      <c r="U150" s="69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21" t="s">
        <v>217</v>
      </c>
      <c r="AU150" s="21" t="s">
        <v>80</v>
      </c>
    </row>
    <row r="151" spans="1:65" s="2" customFormat="1" ht="11.25">
      <c r="A151" s="38"/>
      <c r="B151" s="39"/>
      <c r="C151" s="40"/>
      <c r="D151" s="199" t="s">
        <v>219</v>
      </c>
      <c r="E151" s="40"/>
      <c r="F151" s="200" t="s">
        <v>3949</v>
      </c>
      <c r="G151" s="40"/>
      <c r="H151" s="40"/>
      <c r="I151" s="196"/>
      <c r="J151" s="40"/>
      <c r="K151" s="40"/>
      <c r="L151" s="43"/>
      <c r="M151" s="197"/>
      <c r="N151" s="198"/>
      <c r="O151" s="68"/>
      <c r="P151" s="68"/>
      <c r="Q151" s="68"/>
      <c r="R151" s="68"/>
      <c r="S151" s="68"/>
      <c r="T151" s="68"/>
      <c r="U151" s="69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21" t="s">
        <v>219</v>
      </c>
      <c r="AU151" s="21" t="s">
        <v>80</v>
      </c>
    </row>
    <row r="152" spans="1:65" s="2" customFormat="1" ht="24.2" customHeight="1">
      <c r="A152" s="38"/>
      <c r="B152" s="39"/>
      <c r="C152" s="249" t="s">
        <v>428</v>
      </c>
      <c r="D152" s="249" t="s">
        <v>1397</v>
      </c>
      <c r="E152" s="250" t="s">
        <v>3950</v>
      </c>
      <c r="F152" s="251" t="s">
        <v>3951</v>
      </c>
      <c r="G152" s="252" t="s">
        <v>402</v>
      </c>
      <c r="H152" s="253">
        <v>1</v>
      </c>
      <c r="I152" s="254"/>
      <c r="J152" s="253">
        <f>ROUND(I152*H152,2)</f>
        <v>0</v>
      </c>
      <c r="K152" s="251" t="s">
        <v>215</v>
      </c>
      <c r="L152" s="255"/>
      <c r="M152" s="256" t="s">
        <v>18</v>
      </c>
      <c r="N152" s="257" t="s">
        <v>42</v>
      </c>
      <c r="O152" s="68"/>
      <c r="P152" s="190">
        <f>O152*H152</f>
        <v>0</v>
      </c>
      <c r="Q152" s="190">
        <v>2.5000000000000001E-3</v>
      </c>
      <c r="R152" s="190">
        <f>Q152*H152</f>
        <v>2.5000000000000001E-3</v>
      </c>
      <c r="S152" s="190">
        <v>0</v>
      </c>
      <c r="T152" s="190">
        <f>S152*H152</f>
        <v>0</v>
      </c>
      <c r="U152" s="191" t="s">
        <v>18</v>
      </c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545</v>
      </c>
      <c r="AT152" s="192" t="s">
        <v>1397</v>
      </c>
      <c r="AU152" s="192" t="s">
        <v>80</v>
      </c>
      <c r="AY152" s="21" t="s">
        <v>208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1" t="s">
        <v>76</v>
      </c>
      <c r="BK152" s="193">
        <f>ROUND(I152*H152,2)</f>
        <v>0</v>
      </c>
      <c r="BL152" s="21" t="s">
        <v>343</v>
      </c>
      <c r="BM152" s="192" t="s">
        <v>3952</v>
      </c>
    </row>
    <row r="153" spans="1:65" s="2" customFormat="1" ht="19.5">
      <c r="A153" s="38"/>
      <c r="B153" s="39"/>
      <c r="C153" s="40"/>
      <c r="D153" s="194" t="s">
        <v>217</v>
      </c>
      <c r="E153" s="40"/>
      <c r="F153" s="195" t="s">
        <v>3951</v>
      </c>
      <c r="G153" s="40"/>
      <c r="H153" s="40"/>
      <c r="I153" s="196"/>
      <c r="J153" s="40"/>
      <c r="K153" s="40"/>
      <c r="L153" s="43"/>
      <c r="M153" s="197"/>
      <c r="N153" s="198"/>
      <c r="O153" s="68"/>
      <c r="P153" s="68"/>
      <c r="Q153" s="68"/>
      <c r="R153" s="68"/>
      <c r="S153" s="68"/>
      <c r="T153" s="68"/>
      <c r="U153" s="69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21" t="s">
        <v>217</v>
      </c>
      <c r="AU153" s="21" t="s">
        <v>80</v>
      </c>
    </row>
    <row r="154" spans="1:65" s="2" customFormat="1" ht="24.2" customHeight="1">
      <c r="A154" s="38"/>
      <c r="B154" s="39"/>
      <c r="C154" s="182" t="s">
        <v>435</v>
      </c>
      <c r="D154" s="182" t="s">
        <v>212</v>
      </c>
      <c r="E154" s="183" t="s">
        <v>3953</v>
      </c>
      <c r="F154" s="184" t="s">
        <v>3954</v>
      </c>
      <c r="G154" s="185" t="s">
        <v>689</v>
      </c>
      <c r="H154" s="186">
        <v>1</v>
      </c>
      <c r="I154" s="187"/>
      <c r="J154" s="186">
        <f>ROUND(I154*H154,2)</f>
        <v>0</v>
      </c>
      <c r="K154" s="184" t="s">
        <v>215</v>
      </c>
      <c r="L154" s="43"/>
      <c r="M154" s="188" t="s">
        <v>18</v>
      </c>
      <c r="N154" s="189" t="s">
        <v>42</v>
      </c>
      <c r="O154" s="68"/>
      <c r="P154" s="190">
        <f>O154*H154</f>
        <v>0</v>
      </c>
      <c r="Q154" s="190">
        <v>2.9399999999999999E-3</v>
      </c>
      <c r="R154" s="190">
        <f>Q154*H154</f>
        <v>2.9399999999999999E-3</v>
      </c>
      <c r="S154" s="190">
        <v>0</v>
      </c>
      <c r="T154" s="190">
        <f>S154*H154</f>
        <v>0</v>
      </c>
      <c r="U154" s="191" t="s">
        <v>18</v>
      </c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343</v>
      </c>
      <c r="AT154" s="192" t="s">
        <v>212</v>
      </c>
      <c r="AU154" s="192" t="s">
        <v>80</v>
      </c>
      <c r="AY154" s="21" t="s">
        <v>208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1" t="s">
        <v>76</v>
      </c>
      <c r="BK154" s="193">
        <f>ROUND(I154*H154,2)</f>
        <v>0</v>
      </c>
      <c r="BL154" s="21" t="s">
        <v>343</v>
      </c>
      <c r="BM154" s="192" t="s">
        <v>3955</v>
      </c>
    </row>
    <row r="155" spans="1:65" s="2" customFormat="1" ht="19.5">
      <c r="A155" s="38"/>
      <c r="B155" s="39"/>
      <c r="C155" s="40"/>
      <c r="D155" s="194" t="s">
        <v>217</v>
      </c>
      <c r="E155" s="40"/>
      <c r="F155" s="195" t="s">
        <v>3956</v>
      </c>
      <c r="G155" s="40"/>
      <c r="H155" s="40"/>
      <c r="I155" s="196"/>
      <c r="J155" s="40"/>
      <c r="K155" s="40"/>
      <c r="L155" s="43"/>
      <c r="M155" s="197"/>
      <c r="N155" s="198"/>
      <c r="O155" s="68"/>
      <c r="P155" s="68"/>
      <c r="Q155" s="68"/>
      <c r="R155" s="68"/>
      <c r="S155" s="68"/>
      <c r="T155" s="68"/>
      <c r="U155" s="69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21" t="s">
        <v>217</v>
      </c>
      <c r="AU155" s="21" t="s">
        <v>80</v>
      </c>
    </row>
    <row r="156" spans="1:65" s="2" customFormat="1" ht="11.25">
      <c r="A156" s="38"/>
      <c r="B156" s="39"/>
      <c r="C156" s="40"/>
      <c r="D156" s="199" t="s">
        <v>219</v>
      </c>
      <c r="E156" s="40"/>
      <c r="F156" s="200" t="s">
        <v>3957</v>
      </c>
      <c r="G156" s="40"/>
      <c r="H156" s="40"/>
      <c r="I156" s="196"/>
      <c r="J156" s="40"/>
      <c r="K156" s="40"/>
      <c r="L156" s="43"/>
      <c r="M156" s="197"/>
      <c r="N156" s="198"/>
      <c r="O156" s="68"/>
      <c r="P156" s="68"/>
      <c r="Q156" s="68"/>
      <c r="R156" s="68"/>
      <c r="S156" s="68"/>
      <c r="T156" s="68"/>
      <c r="U156" s="69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21" t="s">
        <v>219</v>
      </c>
      <c r="AU156" s="21" t="s">
        <v>80</v>
      </c>
    </row>
    <row r="157" spans="1:65" s="2" customFormat="1" ht="24.2" customHeight="1">
      <c r="A157" s="38"/>
      <c r="B157" s="39"/>
      <c r="C157" s="182" t="s">
        <v>443</v>
      </c>
      <c r="D157" s="182" t="s">
        <v>212</v>
      </c>
      <c r="E157" s="183" t="s">
        <v>3958</v>
      </c>
      <c r="F157" s="184" t="s">
        <v>3959</v>
      </c>
      <c r="G157" s="185" t="s">
        <v>402</v>
      </c>
      <c r="H157" s="186">
        <v>14</v>
      </c>
      <c r="I157" s="187"/>
      <c r="J157" s="186">
        <f>ROUND(I157*H157,2)</f>
        <v>0</v>
      </c>
      <c r="K157" s="184" t="s">
        <v>215</v>
      </c>
      <c r="L157" s="43"/>
      <c r="M157" s="188" t="s">
        <v>18</v>
      </c>
      <c r="N157" s="189" t="s">
        <v>42</v>
      </c>
      <c r="O157" s="68"/>
      <c r="P157" s="190">
        <f>O157*H157</f>
        <v>0</v>
      </c>
      <c r="Q157" s="190">
        <v>6.0000000000000002E-5</v>
      </c>
      <c r="R157" s="190">
        <f>Q157*H157</f>
        <v>8.4000000000000003E-4</v>
      </c>
      <c r="S157" s="190">
        <v>0</v>
      </c>
      <c r="T157" s="190">
        <f>S157*H157</f>
        <v>0</v>
      </c>
      <c r="U157" s="191" t="s">
        <v>18</v>
      </c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343</v>
      </c>
      <c r="AT157" s="192" t="s">
        <v>212</v>
      </c>
      <c r="AU157" s="192" t="s">
        <v>80</v>
      </c>
      <c r="AY157" s="21" t="s">
        <v>208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1" t="s">
        <v>76</v>
      </c>
      <c r="BK157" s="193">
        <f>ROUND(I157*H157,2)</f>
        <v>0</v>
      </c>
      <c r="BL157" s="21" t="s">
        <v>343</v>
      </c>
      <c r="BM157" s="192" t="s">
        <v>3960</v>
      </c>
    </row>
    <row r="158" spans="1:65" s="2" customFormat="1" ht="19.5">
      <c r="A158" s="38"/>
      <c r="B158" s="39"/>
      <c r="C158" s="40"/>
      <c r="D158" s="194" t="s">
        <v>217</v>
      </c>
      <c r="E158" s="40"/>
      <c r="F158" s="195" t="s">
        <v>3961</v>
      </c>
      <c r="G158" s="40"/>
      <c r="H158" s="40"/>
      <c r="I158" s="196"/>
      <c r="J158" s="40"/>
      <c r="K158" s="40"/>
      <c r="L158" s="43"/>
      <c r="M158" s="197"/>
      <c r="N158" s="198"/>
      <c r="O158" s="68"/>
      <c r="P158" s="68"/>
      <c r="Q158" s="68"/>
      <c r="R158" s="68"/>
      <c r="S158" s="68"/>
      <c r="T158" s="68"/>
      <c r="U158" s="69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21" t="s">
        <v>217</v>
      </c>
      <c r="AU158" s="21" t="s">
        <v>80</v>
      </c>
    </row>
    <row r="159" spans="1:65" s="2" customFormat="1" ht="11.25">
      <c r="A159" s="38"/>
      <c r="B159" s="39"/>
      <c r="C159" s="40"/>
      <c r="D159" s="199" t="s">
        <v>219</v>
      </c>
      <c r="E159" s="40"/>
      <c r="F159" s="200" t="s">
        <v>3962</v>
      </c>
      <c r="G159" s="40"/>
      <c r="H159" s="40"/>
      <c r="I159" s="196"/>
      <c r="J159" s="40"/>
      <c r="K159" s="40"/>
      <c r="L159" s="43"/>
      <c r="M159" s="197"/>
      <c r="N159" s="198"/>
      <c r="O159" s="68"/>
      <c r="P159" s="68"/>
      <c r="Q159" s="68"/>
      <c r="R159" s="68"/>
      <c r="S159" s="68"/>
      <c r="T159" s="68"/>
      <c r="U159" s="69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21" t="s">
        <v>219</v>
      </c>
      <c r="AU159" s="21" t="s">
        <v>80</v>
      </c>
    </row>
    <row r="160" spans="1:65" s="2" customFormat="1" ht="33" customHeight="1">
      <c r="A160" s="38"/>
      <c r="B160" s="39"/>
      <c r="C160" s="249" t="s">
        <v>452</v>
      </c>
      <c r="D160" s="249" t="s">
        <v>1397</v>
      </c>
      <c r="E160" s="250" t="s">
        <v>3963</v>
      </c>
      <c r="F160" s="251" t="s">
        <v>3964</v>
      </c>
      <c r="G160" s="252" t="s">
        <v>402</v>
      </c>
      <c r="H160" s="253">
        <v>14</v>
      </c>
      <c r="I160" s="254"/>
      <c r="J160" s="253">
        <f>ROUND(I160*H160,2)</f>
        <v>0</v>
      </c>
      <c r="K160" s="251" t="s">
        <v>215</v>
      </c>
      <c r="L160" s="255"/>
      <c r="M160" s="256" t="s">
        <v>18</v>
      </c>
      <c r="N160" s="257" t="s">
        <v>42</v>
      </c>
      <c r="O160" s="68"/>
      <c r="P160" s="190">
        <f>O160*H160</f>
        <v>0</v>
      </c>
      <c r="Q160" s="190">
        <v>3.8000000000000002E-4</v>
      </c>
      <c r="R160" s="190">
        <f>Q160*H160</f>
        <v>5.3200000000000001E-3</v>
      </c>
      <c r="S160" s="190">
        <v>0</v>
      </c>
      <c r="T160" s="190">
        <f>S160*H160</f>
        <v>0</v>
      </c>
      <c r="U160" s="191" t="s">
        <v>18</v>
      </c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545</v>
      </c>
      <c r="AT160" s="192" t="s">
        <v>1397</v>
      </c>
      <c r="AU160" s="192" t="s">
        <v>80</v>
      </c>
      <c r="AY160" s="21" t="s">
        <v>208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21" t="s">
        <v>76</v>
      </c>
      <c r="BK160" s="193">
        <f>ROUND(I160*H160,2)</f>
        <v>0</v>
      </c>
      <c r="BL160" s="21" t="s">
        <v>343</v>
      </c>
      <c r="BM160" s="192" t="s">
        <v>3965</v>
      </c>
    </row>
    <row r="161" spans="1:65" s="2" customFormat="1" ht="19.5">
      <c r="A161" s="38"/>
      <c r="B161" s="39"/>
      <c r="C161" s="40"/>
      <c r="D161" s="194" t="s">
        <v>217</v>
      </c>
      <c r="E161" s="40"/>
      <c r="F161" s="195" t="s">
        <v>3964</v>
      </c>
      <c r="G161" s="40"/>
      <c r="H161" s="40"/>
      <c r="I161" s="196"/>
      <c r="J161" s="40"/>
      <c r="K161" s="40"/>
      <c r="L161" s="43"/>
      <c r="M161" s="197"/>
      <c r="N161" s="198"/>
      <c r="O161" s="68"/>
      <c r="P161" s="68"/>
      <c r="Q161" s="68"/>
      <c r="R161" s="68"/>
      <c r="S161" s="68"/>
      <c r="T161" s="68"/>
      <c r="U161" s="69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21" t="s">
        <v>217</v>
      </c>
      <c r="AU161" s="21" t="s">
        <v>80</v>
      </c>
    </row>
    <row r="162" spans="1:65" s="2" customFormat="1" ht="16.5" customHeight="1">
      <c r="A162" s="38"/>
      <c r="B162" s="39"/>
      <c r="C162" s="182" t="s">
        <v>459</v>
      </c>
      <c r="D162" s="182" t="s">
        <v>212</v>
      </c>
      <c r="E162" s="183" t="s">
        <v>633</v>
      </c>
      <c r="F162" s="184" t="s">
        <v>3966</v>
      </c>
      <c r="G162" s="185" t="s">
        <v>402</v>
      </c>
      <c r="H162" s="186">
        <v>1</v>
      </c>
      <c r="I162" s="187"/>
      <c r="J162" s="186">
        <f>ROUND(I162*H162,2)</f>
        <v>0</v>
      </c>
      <c r="K162" s="184" t="s">
        <v>18</v>
      </c>
      <c r="L162" s="43"/>
      <c r="M162" s="188" t="s">
        <v>18</v>
      </c>
      <c r="N162" s="189" t="s">
        <v>42</v>
      </c>
      <c r="O162" s="68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0">
        <f>S162*H162</f>
        <v>0</v>
      </c>
      <c r="U162" s="191" t="s">
        <v>18</v>
      </c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2" t="s">
        <v>343</v>
      </c>
      <c r="AT162" s="192" t="s">
        <v>212</v>
      </c>
      <c r="AU162" s="192" t="s">
        <v>80</v>
      </c>
      <c r="AY162" s="21" t="s">
        <v>208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1" t="s">
        <v>76</v>
      </c>
      <c r="BK162" s="193">
        <f>ROUND(I162*H162,2)</f>
        <v>0</v>
      </c>
      <c r="BL162" s="21" t="s">
        <v>343</v>
      </c>
      <c r="BM162" s="192" t="s">
        <v>3967</v>
      </c>
    </row>
    <row r="163" spans="1:65" s="2" customFormat="1" ht="11.25">
      <c r="A163" s="38"/>
      <c r="B163" s="39"/>
      <c r="C163" s="40"/>
      <c r="D163" s="194" t="s">
        <v>217</v>
      </c>
      <c r="E163" s="40"/>
      <c r="F163" s="195" t="s">
        <v>3968</v>
      </c>
      <c r="G163" s="40"/>
      <c r="H163" s="40"/>
      <c r="I163" s="196"/>
      <c r="J163" s="40"/>
      <c r="K163" s="40"/>
      <c r="L163" s="43"/>
      <c r="M163" s="197"/>
      <c r="N163" s="198"/>
      <c r="O163" s="68"/>
      <c r="P163" s="68"/>
      <c r="Q163" s="68"/>
      <c r="R163" s="68"/>
      <c r="S163" s="68"/>
      <c r="T163" s="68"/>
      <c r="U163" s="69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21" t="s">
        <v>217</v>
      </c>
      <c r="AU163" s="21" t="s">
        <v>80</v>
      </c>
    </row>
    <row r="164" spans="1:65" s="2" customFormat="1" ht="97.5">
      <c r="A164" s="38"/>
      <c r="B164" s="39"/>
      <c r="C164" s="40"/>
      <c r="D164" s="194" t="s">
        <v>703</v>
      </c>
      <c r="E164" s="40"/>
      <c r="F164" s="244" t="s">
        <v>3969</v>
      </c>
      <c r="G164" s="40"/>
      <c r="H164" s="40"/>
      <c r="I164" s="196"/>
      <c r="J164" s="40"/>
      <c r="K164" s="40"/>
      <c r="L164" s="43"/>
      <c r="M164" s="197"/>
      <c r="N164" s="198"/>
      <c r="O164" s="68"/>
      <c r="P164" s="68"/>
      <c r="Q164" s="68"/>
      <c r="R164" s="68"/>
      <c r="S164" s="68"/>
      <c r="T164" s="68"/>
      <c r="U164" s="69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21" t="s">
        <v>703</v>
      </c>
      <c r="AU164" s="21" t="s">
        <v>80</v>
      </c>
    </row>
    <row r="165" spans="1:65" s="14" customFormat="1" ht="11.25">
      <c r="B165" s="211"/>
      <c r="C165" s="212"/>
      <c r="D165" s="194" t="s">
        <v>221</v>
      </c>
      <c r="E165" s="213" t="s">
        <v>18</v>
      </c>
      <c r="F165" s="214" t="s">
        <v>76</v>
      </c>
      <c r="G165" s="212"/>
      <c r="H165" s="215">
        <v>1</v>
      </c>
      <c r="I165" s="216"/>
      <c r="J165" s="212"/>
      <c r="K165" s="212"/>
      <c r="L165" s="217"/>
      <c r="M165" s="218"/>
      <c r="N165" s="219"/>
      <c r="O165" s="219"/>
      <c r="P165" s="219"/>
      <c r="Q165" s="219"/>
      <c r="R165" s="219"/>
      <c r="S165" s="219"/>
      <c r="T165" s="219"/>
      <c r="U165" s="220"/>
      <c r="AT165" s="221" t="s">
        <v>221</v>
      </c>
      <c r="AU165" s="221" t="s">
        <v>80</v>
      </c>
      <c r="AV165" s="14" t="s">
        <v>80</v>
      </c>
      <c r="AW165" s="14" t="s">
        <v>33</v>
      </c>
      <c r="AX165" s="14" t="s">
        <v>76</v>
      </c>
      <c r="AY165" s="221" t="s">
        <v>208</v>
      </c>
    </row>
    <row r="166" spans="1:65" s="2" customFormat="1" ht="21.75" customHeight="1">
      <c r="A166" s="38"/>
      <c r="B166" s="39"/>
      <c r="C166" s="182" t="s">
        <v>465</v>
      </c>
      <c r="D166" s="182" t="s">
        <v>212</v>
      </c>
      <c r="E166" s="183" t="s">
        <v>641</v>
      </c>
      <c r="F166" s="184" t="s">
        <v>3970</v>
      </c>
      <c r="G166" s="185" t="s">
        <v>402</v>
      </c>
      <c r="H166" s="186">
        <v>1</v>
      </c>
      <c r="I166" s="187"/>
      <c r="J166" s="186">
        <f>ROUND(I166*H166,2)</f>
        <v>0</v>
      </c>
      <c r="K166" s="184" t="s">
        <v>18</v>
      </c>
      <c r="L166" s="43"/>
      <c r="M166" s="188" t="s">
        <v>18</v>
      </c>
      <c r="N166" s="189" t="s">
        <v>42</v>
      </c>
      <c r="O166" s="68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0">
        <f>S166*H166</f>
        <v>0</v>
      </c>
      <c r="U166" s="191" t="s">
        <v>18</v>
      </c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2" t="s">
        <v>343</v>
      </c>
      <c r="AT166" s="192" t="s">
        <v>212</v>
      </c>
      <c r="AU166" s="192" t="s">
        <v>80</v>
      </c>
      <c r="AY166" s="21" t="s">
        <v>208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1" t="s">
        <v>76</v>
      </c>
      <c r="BK166" s="193">
        <f>ROUND(I166*H166,2)</f>
        <v>0</v>
      </c>
      <c r="BL166" s="21" t="s">
        <v>343</v>
      </c>
      <c r="BM166" s="192" t="s">
        <v>3971</v>
      </c>
    </row>
    <row r="167" spans="1:65" s="2" customFormat="1" ht="11.25">
      <c r="A167" s="38"/>
      <c r="B167" s="39"/>
      <c r="C167" s="40"/>
      <c r="D167" s="194" t="s">
        <v>217</v>
      </c>
      <c r="E167" s="40"/>
      <c r="F167" s="195" t="s">
        <v>3970</v>
      </c>
      <c r="G167" s="40"/>
      <c r="H167" s="40"/>
      <c r="I167" s="196"/>
      <c r="J167" s="40"/>
      <c r="K167" s="40"/>
      <c r="L167" s="43"/>
      <c r="M167" s="197"/>
      <c r="N167" s="198"/>
      <c r="O167" s="68"/>
      <c r="P167" s="68"/>
      <c r="Q167" s="68"/>
      <c r="R167" s="68"/>
      <c r="S167" s="68"/>
      <c r="T167" s="68"/>
      <c r="U167" s="69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21" t="s">
        <v>217</v>
      </c>
      <c r="AU167" s="21" t="s">
        <v>80</v>
      </c>
    </row>
    <row r="168" spans="1:65" s="2" customFormat="1" ht="97.5">
      <c r="A168" s="38"/>
      <c r="B168" s="39"/>
      <c r="C168" s="40"/>
      <c r="D168" s="194" t="s">
        <v>703</v>
      </c>
      <c r="E168" s="40"/>
      <c r="F168" s="244" t="s">
        <v>3972</v>
      </c>
      <c r="G168" s="40"/>
      <c r="H168" s="40"/>
      <c r="I168" s="196"/>
      <c r="J168" s="40"/>
      <c r="K168" s="40"/>
      <c r="L168" s="43"/>
      <c r="M168" s="197"/>
      <c r="N168" s="198"/>
      <c r="O168" s="68"/>
      <c r="P168" s="68"/>
      <c r="Q168" s="68"/>
      <c r="R168" s="68"/>
      <c r="S168" s="68"/>
      <c r="T168" s="68"/>
      <c r="U168" s="69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21" t="s">
        <v>703</v>
      </c>
      <c r="AU168" s="21" t="s">
        <v>80</v>
      </c>
    </row>
    <row r="169" spans="1:65" s="2" customFormat="1" ht="24.2" customHeight="1">
      <c r="A169" s="38"/>
      <c r="B169" s="39"/>
      <c r="C169" s="182" t="s">
        <v>529</v>
      </c>
      <c r="D169" s="182" t="s">
        <v>212</v>
      </c>
      <c r="E169" s="183" t="s">
        <v>3817</v>
      </c>
      <c r="F169" s="184" t="s">
        <v>3818</v>
      </c>
      <c r="G169" s="185" t="s">
        <v>752</v>
      </c>
      <c r="H169" s="187"/>
      <c r="I169" s="187"/>
      <c r="J169" s="186">
        <f>ROUND(I169*H169,2)</f>
        <v>0</v>
      </c>
      <c r="K169" s="184" t="s">
        <v>215</v>
      </c>
      <c r="L169" s="43"/>
      <c r="M169" s="188" t="s">
        <v>18</v>
      </c>
      <c r="N169" s="189" t="s">
        <v>42</v>
      </c>
      <c r="O169" s="68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0">
        <f>S169*H169</f>
        <v>0</v>
      </c>
      <c r="U169" s="191" t="s">
        <v>18</v>
      </c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2" t="s">
        <v>343</v>
      </c>
      <c r="AT169" s="192" t="s">
        <v>212</v>
      </c>
      <c r="AU169" s="192" t="s">
        <v>80</v>
      </c>
      <c r="AY169" s="21" t="s">
        <v>208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21" t="s">
        <v>76</v>
      </c>
      <c r="BK169" s="193">
        <f>ROUND(I169*H169,2)</f>
        <v>0</v>
      </c>
      <c r="BL169" s="21" t="s">
        <v>343</v>
      </c>
      <c r="BM169" s="192" t="s">
        <v>3973</v>
      </c>
    </row>
    <row r="170" spans="1:65" s="2" customFormat="1" ht="29.25">
      <c r="A170" s="38"/>
      <c r="B170" s="39"/>
      <c r="C170" s="40"/>
      <c r="D170" s="194" t="s">
        <v>217</v>
      </c>
      <c r="E170" s="40"/>
      <c r="F170" s="195" t="s">
        <v>3820</v>
      </c>
      <c r="G170" s="40"/>
      <c r="H170" s="40"/>
      <c r="I170" s="196"/>
      <c r="J170" s="40"/>
      <c r="K170" s="40"/>
      <c r="L170" s="43"/>
      <c r="M170" s="197"/>
      <c r="N170" s="198"/>
      <c r="O170" s="68"/>
      <c r="P170" s="68"/>
      <c r="Q170" s="68"/>
      <c r="R170" s="68"/>
      <c r="S170" s="68"/>
      <c r="T170" s="68"/>
      <c r="U170" s="69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21" t="s">
        <v>217</v>
      </c>
      <c r="AU170" s="21" t="s">
        <v>80</v>
      </c>
    </row>
    <row r="171" spans="1:65" s="2" customFormat="1" ht="11.25">
      <c r="A171" s="38"/>
      <c r="B171" s="39"/>
      <c r="C171" s="40"/>
      <c r="D171" s="199" t="s">
        <v>219</v>
      </c>
      <c r="E171" s="40"/>
      <c r="F171" s="200" t="s">
        <v>3821</v>
      </c>
      <c r="G171" s="40"/>
      <c r="H171" s="40"/>
      <c r="I171" s="196"/>
      <c r="J171" s="40"/>
      <c r="K171" s="40"/>
      <c r="L171" s="43"/>
      <c r="M171" s="197"/>
      <c r="N171" s="198"/>
      <c r="O171" s="68"/>
      <c r="P171" s="68"/>
      <c r="Q171" s="68"/>
      <c r="R171" s="68"/>
      <c r="S171" s="68"/>
      <c r="T171" s="68"/>
      <c r="U171" s="69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21" t="s">
        <v>219</v>
      </c>
      <c r="AU171" s="21" t="s">
        <v>80</v>
      </c>
    </row>
    <row r="172" spans="1:65" s="2" customFormat="1" ht="33" customHeight="1">
      <c r="A172" s="38"/>
      <c r="B172" s="39"/>
      <c r="C172" s="182" t="s">
        <v>535</v>
      </c>
      <c r="D172" s="182" t="s">
        <v>212</v>
      </c>
      <c r="E172" s="183" t="s">
        <v>3822</v>
      </c>
      <c r="F172" s="184" t="s">
        <v>3823</v>
      </c>
      <c r="G172" s="185" t="s">
        <v>752</v>
      </c>
      <c r="H172" s="187"/>
      <c r="I172" s="187"/>
      <c r="J172" s="186">
        <f>ROUND(I172*H172,2)</f>
        <v>0</v>
      </c>
      <c r="K172" s="184" t="s">
        <v>215</v>
      </c>
      <c r="L172" s="43"/>
      <c r="M172" s="188" t="s">
        <v>18</v>
      </c>
      <c r="N172" s="189" t="s">
        <v>42</v>
      </c>
      <c r="O172" s="68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0">
        <f>S172*H172</f>
        <v>0</v>
      </c>
      <c r="U172" s="191" t="s">
        <v>18</v>
      </c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2" t="s">
        <v>343</v>
      </c>
      <c r="AT172" s="192" t="s">
        <v>212</v>
      </c>
      <c r="AU172" s="192" t="s">
        <v>80</v>
      </c>
      <c r="AY172" s="21" t="s">
        <v>208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1" t="s">
        <v>76</v>
      </c>
      <c r="BK172" s="193">
        <f>ROUND(I172*H172,2)</f>
        <v>0</v>
      </c>
      <c r="BL172" s="21" t="s">
        <v>343</v>
      </c>
      <c r="BM172" s="192" t="s">
        <v>3974</v>
      </c>
    </row>
    <row r="173" spans="1:65" s="2" customFormat="1" ht="39">
      <c r="A173" s="38"/>
      <c r="B173" s="39"/>
      <c r="C173" s="40"/>
      <c r="D173" s="194" t="s">
        <v>217</v>
      </c>
      <c r="E173" s="40"/>
      <c r="F173" s="195" t="s">
        <v>3825</v>
      </c>
      <c r="G173" s="40"/>
      <c r="H173" s="40"/>
      <c r="I173" s="196"/>
      <c r="J173" s="40"/>
      <c r="K173" s="40"/>
      <c r="L173" s="43"/>
      <c r="M173" s="197"/>
      <c r="N173" s="198"/>
      <c r="O173" s="68"/>
      <c r="P173" s="68"/>
      <c r="Q173" s="68"/>
      <c r="R173" s="68"/>
      <c r="S173" s="68"/>
      <c r="T173" s="68"/>
      <c r="U173" s="69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21" t="s">
        <v>217</v>
      </c>
      <c r="AU173" s="21" t="s">
        <v>80</v>
      </c>
    </row>
    <row r="174" spans="1:65" s="2" customFormat="1" ht="11.25">
      <c r="A174" s="38"/>
      <c r="B174" s="39"/>
      <c r="C174" s="40"/>
      <c r="D174" s="199" t="s">
        <v>219</v>
      </c>
      <c r="E174" s="40"/>
      <c r="F174" s="200" t="s">
        <v>3826</v>
      </c>
      <c r="G174" s="40"/>
      <c r="H174" s="40"/>
      <c r="I174" s="196"/>
      <c r="J174" s="40"/>
      <c r="K174" s="40"/>
      <c r="L174" s="43"/>
      <c r="M174" s="197"/>
      <c r="N174" s="198"/>
      <c r="O174" s="68"/>
      <c r="P174" s="68"/>
      <c r="Q174" s="68"/>
      <c r="R174" s="68"/>
      <c r="S174" s="68"/>
      <c r="T174" s="68"/>
      <c r="U174" s="69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21" t="s">
        <v>219</v>
      </c>
      <c r="AU174" s="21" t="s">
        <v>80</v>
      </c>
    </row>
    <row r="175" spans="1:65" s="12" customFormat="1" ht="22.9" customHeight="1">
      <c r="B175" s="166"/>
      <c r="C175" s="167"/>
      <c r="D175" s="168" t="s">
        <v>70</v>
      </c>
      <c r="E175" s="180" t="s">
        <v>3975</v>
      </c>
      <c r="F175" s="180" t="s">
        <v>3976</v>
      </c>
      <c r="G175" s="167"/>
      <c r="H175" s="167"/>
      <c r="I175" s="170"/>
      <c r="J175" s="181">
        <f>BK175</f>
        <v>0</v>
      </c>
      <c r="K175" s="167"/>
      <c r="L175" s="172"/>
      <c r="M175" s="173"/>
      <c r="N175" s="174"/>
      <c r="O175" s="174"/>
      <c r="P175" s="175">
        <f>SUM(P176:P193)</f>
        <v>0</v>
      </c>
      <c r="Q175" s="174"/>
      <c r="R175" s="175">
        <f>SUM(R176:R193)</f>
        <v>6.4750000000000002E-2</v>
      </c>
      <c r="S175" s="174"/>
      <c r="T175" s="175">
        <f>SUM(T176:T193)</f>
        <v>0</v>
      </c>
      <c r="U175" s="176"/>
      <c r="AR175" s="177" t="s">
        <v>80</v>
      </c>
      <c r="AT175" s="178" t="s">
        <v>70</v>
      </c>
      <c r="AU175" s="178" t="s">
        <v>76</v>
      </c>
      <c r="AY175" s="177" t="s">
        <v>208</v>
      </c>
      <c r="BK175" s="179">
        <f>SUM(BK176:BK193)</f>
        <v>0</v>
      </c>
    </row>
    <row r="176" spans="1:65" s="2" customFormat="1" ht="33" customHeight="1">
      <c r="A176" s="38"/>
      <c r="B176" s="39"/>
      <c r="C176" s="182" t="s">
        <v>545</v>
      </c>
      <c r="D176" s="182" t="s">
        <v>212</v>
      </c>
      <c r="E176" s="183" t="s">
        <v>3977</v>
      </c>
      <c r="F176" s="184" t="s">
        <v>3978</v>
      </c>
      <c r="G176" s="185" t="s">
        <v>689</v>
      </c>
      <c r="H176" s="186">
        <v>6</v>
      </c>
      <c r="I176" s="187"/>
      <c r="J176" s="186">
        <f>ROUND(I176*H176,2)</f>
        <v>0</v>
      </c>
      <c r="K176" s="184" t="s">
        <v>215</v>
      </c>
      <c r="L176" s="43"/>
      <c r="M176" s="188" t="s">
        <v>18</v>
      </c>
      <c r="N176" s="189" t="s">
        <v>42</v>
      </c>
      <c r="O176" s="68"/>
      <c r="P176" s="190">
        <f>O176*H176</f>
        <v>0</v>
      </c>
      <c r="Q176" s="190">
        <v>9.1999999999999998E-3</v>
      </c>
      <c r="R176" s="190">
        <f>Q176*H176</f>
        <v>5.5199999999999999E-2</v>
      </c>
      <c r="S176" s="190">
        <v>0</v>
      </c>
      <c r="T176" s="190">
        <f>S176*H176</f>
        <v>0</v>
      </c>
      <c r="U176" s="191" t="s">
        <v>18</v>
      </c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2" t="s">
        <v>343</v>
      </c>
      <c r="AT176" s="192" t="s">
        <v>212</v>
      </c>
      <c r="AU176" s="192" t="s">
        <v>80</v>
      </c>
      <c r="AY176" s="21" t="s">
        <v>208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1" t="s">
        <v>76</v>
      </c>
      <c r="BK176" s="193">
        <f>ROUND(I176*H176,2)</f>
        <v>0</v>
      </c>
      <c r="BL176" s="21" t="s">
        <v>343</v>
      </c>
      <c r="BM176" s="192" t="s">
        <v>3979</v>
      </c>
    </row>
    <row r="177" spans="1:65" s="2" customFormat="1" ht="29.25">
      <c r="A177" s="38"/>
      <c r="B177" s="39"/>
      <c r="C177" s="40"/>
      <c r="D177" s="194" t="s">
        <v>217</v>
      </c>
      <c r="E177" s="40"/>
      <c r="F177" s="195" t="s">
        <v>3980</v>
      </c>
      <c r="G177" s="40"/>
      <c r="H177" s="40"/>
      <c r="I177" s="196"/>
      <c r="J177" s="40"/>
      <c r="K177" s="40"/>
      <c r="L177" s="43"/>
      <c r="M177" s="197"/>
      <c r="N177" s="198"/>
      <c r="O177" s="68"/>
      <c r="P177" s="68"/>
      <c r="Q177" s="68"/>
      <c r="R177" s="68"/>
      <c r="S177" s="68"/>
      <c r="T177" s="68"/>
      <c r="U177" s="69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21" t="s">
        <v>217</v>
      </c>
      <c r="AU177" s="21" t="s">
        <v>80</v>
      </c>
    </row>
    <row r="178" spans="1:65" s="2" customFormat="1" ht="11.25">
      <c r="A178" s="38"/>
      <c r="B178" s="39"/>
      <c r="C178" s="40"/>
      <c r="D178" s="199" t="s">
        <v>219</v>
      </c>
      <c r="E178" s="40"/>
      <c r="F178" s="200" t="s">
        <v>3981</v>
      </c>
      <c r="G178" s="40"/>
      <c r="H178" s="40"/>
      <c r="I178" s="196"/>
      <c r="J178" s="40"/>
      <c r="K178" s="40"/>
      <c r="L178" s="43"/>
      <c r="M178" s="197"/>
      <c r="N178" s="198"/>
      <c r="O178" s="68"/>
      <c r="P178" s="68"/>
      <c r="Q178" s="68"/>
      <c r="R178" s="68"/>
      <c r="S178" s="68"/>
      <c r="T178" s="68"/>
      <c r="U178" s="69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21" t="s">
        <v>219</v>
      </c>
      <c r="AU178" s="21" t="s">
        <v>80</v>
      </c>
    </row>
    <row r="179" spans="1:65" s="2" customFormat="1" ht="33" customHeight="1">
      <c r="A179" s="38"/>
      <c r="B179" s="39"/>
      <c r="C179" s="182" t="s">
        <v>552</v>
      </c>
      <c r="D179" s="182" t="s">
        <v>212</v>
      </c>
      <c r="E179" s="183" t="s">
        <v>3982</v>
      </c>
      <c r="F179" s="184" t="s">
        <v>3983</v>
      </c>
      <c r="G179" s="185" t="s">
        <v>689</v>
      </c>
      <c r="H179" s="186">
        <v>1</v>
      </c>
      <c r="I179" s="187"/>
      <c r="J179" s="186">
        <f>ROUND(I179*H179,2)</f>
        <v>0</v>
      </c>
      <c r="K179" s="184" t="s">
        <v>215</v>
      </c>
      <c r="L179" s="43"/>
      <c r="M179" s="188" t="s">
        <v>18</v>
      </c>
      <c r="N179" s="189" t="s">
        <v>42</v>
      </c>
      <c r="O179" s="68"/>
      <c r="P179" s="190">
        <f>O179*H179</f>
        <v>0</v>
      </c>
      <c r="Q179" s="190">
        <v>8.5000000000000006E-3</v>
      </c>
      <c r="R179" s="190">
        <f>Q179*H179</f>
        <v>8.5000000000000006E-3</v>
      </c>
      <c r="S179" s="190">
        <v>0</v>
      </c>
      <c r="T179" s="190">
        <f>S179*H179</f>
        <v>0</v>
      </c>
      <c r="U179" s="191" t="s">
        <v>18</v>
      </c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2" t="s">
        <v>343</v>
      </c>
      <c r="AT179" s="192" t="s">
        <v>212</v>
      </c>
      <c r="AU179" s="192" t="s">
        <v>80</v>
      </c>
      <c r="AY179" s="21" t="s">
        <v>208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21" t="s">
        <v>76</v>
      </c>
      <c r="BK179" s="193">
        <f>ROUND(I179*H179,2)</f>
        <v>0</v>
      </c>
      <c r="BL179" s="21" t="s">
        <v>343</v>
      </c>
      <c r="BM179" s="192" t="s">
        <v>3984</v>
      </c>
    </row>
    <row r="180" spans="1:65" s="2" customFormat="1" ht="29.25">
      <c r="A180" s="38"/>
      <c r="B180" s="39"/>
      <c r="C180" s="40"/>
      <c r="D180" s="194" t="s">
        <v>217</v>
      </c>
      <c r="E180" s="40"/>
      <c r="F180" s="195" t="s">
        <v>3985</v>
      </c>
      <c r="G180" s="40"/>
      <c r="H180" s="40"/>
      <c r="I180" s="196"/>
      <c r="J180" s="40"/>
      <c r="K180" s="40"/>
      <c r="L180" s="43"/>
      <c r="M180" s="197"/>
      <c r="N180" s="198"/>
      <c r="O180" s="68"/>
      <c r="P180" s="68"/>
      <c r="Q180" s="68"/>
      <c r="R180" s="68"/>
      <c r="S180" s="68"/>
      <c r="T180" s="68"/>
      <c r="U180" s="69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21" t="s">
        <v>217</v>
      </c>
      <c r="AU180" s="21" t="s">
        <v>80</v>
      </c>
    </row>
    <row r="181" spans="1:65" s="2" customFormat="1" ht="11.25">
      <c r="A181" s="38"/>
      <c r="B181" s="39"/>
      <c r="C181" s="40"/>
      <c r="D181" s="199" t="s">
        <v>219</v>
      </c>
      <c r="E181" s="40"/>
      <c r="F181" s="200" t="s">
        <v>3986</v>
      </c>
      <c r="G181" s="40"/>
      <c r="H181" s="40"/>
      <c r="I181" s="196"/>
      <c r="J181" s="40"/>
      <c r="K181" s="40"/>
      <c r="L181" s="43"/>
      <c r="M181" s="197"/>
      <c r="N181" s="198"/>
      <c r="O181" s="68"/>
      <c r="P181" s="68"/>
      <c r="Q181" s="68"/>
      <c r="R181" s="68"/>
      <c r="S181" s="68"/>
      <c r="T181" s="68"/>
      <c r="U181" s="69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21" t="s">
        <v>219</v>
      </c>
      <c r="AU181" s="21" t="s">
        <v>80</v>
      </c>
    </row>
    <row r="182" spans="1:65" s="2" customFormat="1" ht="16.5" customHeight="1">
      <c r="A182" s="38"/>
      <c r="B182" s="39"/>
      <c r="C182" s="182" t="s">
        <v>558</v>
      </c>
      <c r="D182" s="182" t="s">
        <v>212</v>
      </c>
      <c r="E182" s="183" t="s">
        <v>3987</v>
      </c>
      <c r="F182" s="184" t="s">
        <v>3988</v>
      </c>
      <c r="G182" s="185" t="s">
        <v>689</v>
      </c>
      <c r="H182" s="186">
        <v>7</v>
      </c>
      <c r="I182" s="187"/>
      <c r="J182" s="186">
        <f>ROUND(I182*H182,2)</f>
        <v>0</v>
      </c>
      <c r="K182" s="184" t="s">
        <v>215</v>
      </c>
      <c r="L182" s="43"/>
      <c r="M182" s="188" t="s">
        <v>18</v>
      </c>
      <c r="N182" s="189" t="s">
        <v>42</v>
      </c>
      <c r="O182" s="68"/>
      <c r="P182" s="190">
        <f>O182*H182</f>
        <v>0</v>
      </c>
      <c r="Q182" s="190">
        <v>1.4999999999999999E-4</v>
      </c>
      <c r="R182" s="190">
        <f>Q182*H182</f>
        <v>1.0499999999999999E-3</v>
      </c>
      <c r="S182" s="190">
        <v>0</v>
      </c>
      <c r="T182" s="190">
        <f>S182*H182</f>
        <v>0</v>
      </c>
      <c r="U182" s="191" t="s">
        <v>18</v>
      </c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2" t="s">
        <v>343</v>
      </c>
      <c r="AT182" s="192" t="s">
        <v>212</v>
      </c>
      <c r="AU182" s="192" t="s">
        <v>80</v>
      </c>
      <c r="AY182" s="21" t="s">
        <v>208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21" t="s">
        <v>76</v>
      </c>
      <c r="BK182" s="193">
        <f>ROUND(I182*H182,2)</f>
        <v>0</v>
      </c>
      <c r="BL182" s="21" t="s">
        <v>343</v>
      </c>
      <c r="BM182" s="192" t="s">
        <v>3989</v>
      </c>
    </row>
    <row r="183" spans="1:65" s="2" customFormat="1" ht="19.5">
      <c r="A183" s="38"/>
      <c r="B183" s="39"/>
      <c r="C183" s="40"/>
      <c r="D183" s="194" t="s">
        <v>217</v>
      </c>
      <c r="E183" s="40"/>
      <c r="F183" s="195" t="s">
        <v>3990</v>
      </c>
      <c r="G183" s="40"/>
      <c r="H183" s="40"/>
      <c r="I183" s="196"/>
      <c r="J183" s="40"/>
      <c r="K183" s="40"/>
      <c r="L183" s="43"/>
      <c r="M183" s="197"/>
      <c r="N183" s="198"/>
      <c r="O183" s="68"/>
      <c r="P183" s="68"/>
      <c r="Q183" s="68"/>
      <c r="R183" s="68"/>
      <c r="S183" s="68"/>
      <c r="T183" s="68"/>
      <c r="U183" s="69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21" t="s">
        <v>217</v>
      </c>
      <c r="AU183" s="21" t="s">
        <v>80</v>
      </c>
    </row>
    <row r="184" spans="1:65" s="2" customFormat="1" ht="11.25">
      <c r="A184" s="38"/>
      <c r="B184" s="39"/>
      <c r="C184" s="40"/>
      <c r="D184" s="199" t="s">
        <v>219</v>
      </c>
      <c r="E184" s="40"/>
      <c r="F184" s="200" t="s">
        <v>3991</v>
      </c>
      <c r="G184" s="40"/>
      <c r="H184" s="40"/>
      <c r="I184" s="196"/>
      <c r="J184" s="40"/>
      <c r="K184" s="40"/>
      <c r="L184" s="43"/>
      <c r="M184" s="197"/>
      <c r="N184" s="198"/>
      <c r="O184" s="68"/>
      <c r="P184" s="68"/>
      <c r="Q184" s="68"/>
      <c r="R184" s="68"/>
      <c r="S184" s="68"/>
      <c r="T184" s="68"/>
      <c r="U184" s="69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21" t="s">
        <v>219</v>
      </c>
      <c r="AU184" s="21" t="s">
        <v>80</v>
      </c>
    </row>
    <row r="185" spans="1:65" s="14" customFormat="1" ht="11.25">
      <c r="B185" s="211"/>
      <c r="C185" s="212"/>
      <c r="D185" s="194" t="s">
        <v>221</v>
      </c>
      <c r="E185" s="213" t="s">
        <v>18</v>
      </c>
      <c r="F185" s="214" t="s">
        <v>103</v>
      </c>
      <c r="G185" s="212"/>
      <c r="H185" s="215">
        <v>6</v>
      </c>
      <c r="I185" s="216"/>
      <c r="J185" s="212"/>
      <c r="K185" s="212"/>
      <c r="L185" s="217"/>
      <c r="M185" s="218"/>
      <c r="N185" s="219"/>
      <c r="O185" s="219"/>
      <c r="P185" s="219"/>
      <c r="Q185" s="219"/>
      <c r="R185" s="219"/>
      <c r="S185" s="219"/>
      <c r="T185" s="219"/>
      <c r="U185" s="220"/>
      <c r="AT185" s="221" t="s">
        <v>221</v>
      </c>
      <c r="AU185" s="221" t="s">
        <v>80</v>
      </c>
      <c r="AV185" s="14" t="s">
        <v>80</v>
      </c>
      <c r="AW185" s="14" t="s">
        <v>33</v>
      </c>
      <c r="AX185" s="14" t="s">
        <v>71</v>
      </c>
      <c r="AY185" s="221" t="s">
        <v>208</v>
      </c>
    </row>
    <row r="186" spans="1:65" s="14" customFormat="1" ht="11.25">
      <c r="B186" s="211"/>
      <c r="C186" s="212"/>
      <c r="D186" s="194" t="s">
        <v>221</v>
      </c>
      <c r="E186" s="213" t="s">
        <v>18</v>
      </c>
      <c r="F186" s="214" t="s">
        <v>76</v>
      </c>
      <c r="G186" s="212"/>
      <c r="H186" s="215">
        <v>1</v>
      </c>
      <c r="I186" s="216"/>
      <c r="J186" s="212"/>
      <c r="K186" s="212"/>
      <c r="L186" s="217"/>
      <c r="M186" s="218"/>
      <c r="N186" s="219"/>
      <c r="O186" s="219"/>
      <c r="P186" s="219"/>
      <c r="Q186" s="219"/>
      <c r="R186" s="219"/>
      <c r="S186" s="219"/>
      <c r="T186" s="219"/>
      <c r="U186" s="220"/>
      <c r="AT186" s="221" t="s">
        <v>221</v>
      </c>
      <c r="AU186" s="221" t="s">
        <v>80</v>
      </c>
      <c r="AV186" s="14" t="s">
        <v>80</v>
      </c>
      <c r="AW186" s="14" t="s">
        <v>33</v>
      </c>
      <c r="AX186" s="14" t="s">
        <v>71</v>
      </c>
      <c r="AY186" s="221" t="s">
        <v>208</v>
      </c>
    </row>
    <row r="187" spans="1:65" s="16" customFormat="1" ht="11.25">
      <c r="B187" s="233"/>
      <c r="C187" s="234"/>
      <c r="D187" s="194" t="s">
        <v>221</v>
      </c>
      <c r="E187" s="235" t="s">
        <v>18</v>
      </c>
      <c r="F187" s="236" t="s">
        <v>247</v>
      </c>
      <c r="G187" s="234"/>
      <c r="H187" s="237">
        <v>7</v>
      </c>
      <c r="I187" s="238"/>
      <c r="J187" s="234"/>
      <c r="K187" s="234"/>
      <c r="L187" s="239"/>
      <c r="M187" s="240"/>
      <c r="N187" s="241"/>
      <c r="O187" s="241"/>
      <c r="P187" s="241"/>
      <c r="Q187" s="241"/>
      <c r="R187" s="241"/>
      <c r="S187" s="241"/>
      <c r="T187" s="241"/>
      <c r="U187" s="242"/>
      <c r="AT187" s="243" t="s">
        <v>221</v>
      </c>
      <c r="AU187" s="243" t="s">
        <v>80</v>
      </c>
      <c r="AV187" s="16" t="s">
        <v>89</v>
      </c>
      <c r="AW187" s="16" t="s">
        <v>33</v>
      </c>
      <c r="AX187" s="16" t="s">
        <v>76</v>
      </c>
      <c r="AY187" s="243" t="s">
        <v>208</v>
      </c>
    </row>
    <row r="188" spans="1:65" s="2" customFormat="1" ht="24.2" customHeight="1">
      <c r="A188" s="38"/>
      <c r="B188" s="39"/>
      <c r="C188" s="182" t="s">
        <v>564</v>
      </c>
      <c r="D188" s="182" t="s">
        <v>212</v>
      </c>
      <c r="E188" s="183" t="s">
        <v>3992</v>
      </c>
      <c r="F188" s="184" t="s">
        <v>3993</v>
      </c>
      <c r="G188" s="185" t="s">
        <v>752</v>
      </c>
      <c r="H188" s="187"/>
      <c r="I188" s="187"/>
      <c r="J188" s="186">
        <f>ROUND(I188*H188,2)</f>
        <v>0</v>
      </c>
      <c r="K188" s="184" t="s">
        <v>215</v>
      </c>
      <c r="L188" s="43"/>
      <c r="M188" s="188" t="s">
        <v>18</v>
      </c>
      <c r="N188" s="189" t="s">
        <v>42</v>
      </c>
      <c r="O188" s="68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0">
        <f>S188*H188</f>
        <v>0</v>
      </c>
      <c r="U188" s="191" t="s">
        <v>18</v>
      </c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2" t="s">
        <v>343</v>
      </c>
      <c r="AT188" s="192" t="s">
        <v>212</v>
      </c>
      <c r="AU188" s="192" t="s">
        <v>80</v>
      </c>
      <c r="AY188" s="21" t="s">
        <v>208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21" t="s">
        <v>76</v>
      </c>
      <c r="BK188" s="193">
        <f>ROUND(I188*H188,2)</f>
        <v>0</v>
      </c>
      <c r="BL188" s="21" t="s">
        <v>343</v>
      </c>
      <c r="BM188" s="192" t="s">
        <v>3994</v>
      </c>
    </row>
    <row r="189" spans="1:65" s="2" customFormat="1" ht="29.25">
      <c r="A189" s="38"/>
      <c r="B189" s="39"/>
      <c r="C189" s="40"/>
      <c r="D189" s="194" t="s">
        <v>217</v>
      </c>
      <c r="E189" s="40"/>
      <c r="F189" s="195" t="s">
        <v>3995</v>
      </c>
      <c r="G189" s="40"/>
      <c r="H189" s="40"/>
      <c r="I189" s="196"/>
      <c r="J189" s="40"/>
      <c r="K189" s="40"/>
      <c r="L189" s="43"/>
      <c r="M189" s="197"/>
      <c r="N189" s="198"/>
      <c r="O189" s="68"/>
      <c r="P189" s="68"/>
      <c r="Q189" s="68"/>
      <c r="R189" s="68"/>
      <c r="S189" s="68"/>
      <c r="T189" s="68"/>
      <c r="U189" s="69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21" t="s">
        <v>217</v>
      </c>
      <c r="AU189" s="21" t="s">
        <v>80</v>
      </c>
    </row>
    <row r="190" spans="1:65" s="2" customFormat="1" ht="11.25">
      <c r="A190" s="38"/>
      <c r="B190" s="39"/>
      <c r="C190" s="40"/>
      <c r="D190" s="199" t="s">
        <v>219</v>
      </c>
      <c r="E190" s="40"/>
      <c r="F190" s="200" t="s">
        <v>3996</v>
      </c>
      <c r="G190" s="40"/>
      <c r="H190" s="40"/>
      <c r="I190" s="196"/>
      <c r="J190" s="40"/>
      <c r="K190" s="40"/>
      <c r="L190" s="43"/>
      <c r="M190" s="197"/>
      <c r="N190" s="198"/>
      <c r="O190" s="68"/>
      <c r="P190" s="68"/>
      <c r="Q190" s="68"/>
      <c r="R190" s="68"/>
      <c r="S190" s="68"/>
      <c r="T190" s="68"/>
      <c r="U190" s="69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21" t="s">
        <v>219</v>
      </c>
      <c r="AU190" s="21" t="s">
        <v>80</v>
      </c>
    </row>
    <row r="191" spans="1:65" s="2" customFormat="1" ht="33" customHeight="1">
      <c r="A191" s="38"/>
      <c r="B191" s="39"/>
      <c r="C191" s="182" t="s">
        <v>570</v>
      </c>
      <c r="D191" s="182" t="s">
        <v>212</v>
      </c>
      <c r="E191" s="183" t="s">
        <v>3997</v>
      </c>
      <c r="F191" s="184" t="s">
        <v>3998</v>
      </c>
      <c r="G191" s="185" t="s">
        <v>752</v>
      </c>
      <c r="H191" s="187"/>
      <c r="I191" s="187"/>
      <c r="J191" s="186">
        <f>ROUND(I191*H191,2)</f>
        <v>0</v>
      </c>
      <c r="K191" s="184" t="s">
        <v>215</v>
      </c>
      <c r="L191" s="43"/>
      <c r="M191" s="188" t="s">
        <v>18</v>
      </c>
      <c r="N191" s="189" t="s">
        <v>42</v>
      </c>
      <c r="O191" s="68"/>
      <c r="P191" s="190">
        <f>O191*H191</f>
        <v>0</v>
      </c>
      <c r="Q191" s="190">
        <v>0</v>
      </c>
      <c r="R191" s="190">
        <f>Q191*H191</f>
        <v>0</v>
      </c>
      <c r="S191" s="190">
        <v>0</v>
      </c>
      <c r="T191" s="190">
        <f>S191*H191</f>
        <v>0</v>
      </c>
      <c r="U191" s="191" t="s">
        <v>18</v>
      </c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2" t="s">
        <v>343</v>
      </c>
      <c r="AT191" s="192" t="s">
        <v>212</v>
      </c>
      <c r="AU191" s="192" t="s">
        <v>80</v>
      </c>
      <c r="AY191" s="21" t="s">
        <v>208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1" t="s">
        <v>76</v>
      </c>
      <c r="BK191" s="193">
        <f>ROUND(I191*H191,2)</f>
        <v>0</v>
      </c>
      <c r="BL191" s="21" t="s">
        <v>343</v>
      </c>
      <c r="BM191" s="192" t="s">
        <v>3999</v>
      </c>
    </row>
    <row r="192" spans="1:65" s="2" customFormat="1" ht="39">
      <c r="A192" s="38"/>
      <c r="B192" s="39"/>
      <c r="C192" s="40"/>
      <c r="D192" s="194" t="s">
        <v>217</v>
      </c>
      <c r="E192" s="40"/>
      <c r="F192" s="195" t="s">
        <v>4000</v>
      </c>
      <c r="G192" s="40"/>
      <c r="H192" s="40"/>
      <c r="I192" s="196"/>
      <c r="J192" s="40"/>
      <c r="K192" s="40"/>
      <c r="L192" s="43"/>
      <c r="M192" s="197"/>
      <c r="N192" s="198"/>
      <c r="O192" s="68"/>
      <c r="P192" s="68"/>
      <c r="Q192" s="68"/>
      <c r="R192" s="68"/>
      <c r="S192" s="68"/>
      <c r="T192" s="68"/>
      <c r="U192" s="69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21" t="s">
        <v>217</v>
      </c>
      <c r="AU192" s="21" t="s">
        <v>80</v>
      </c>
    </row>
    <row r="193" spans="1:47" s="2" customFormat="1" ht="11.25">
      <c r="A193" s="38"/>
      <c r="B193" s="39"/>
      <c r="C193" s="40"/>
      <c r="D193" s="199" t="s">
        <v>219</v>
      </c>
      <c r="E193" s="40"/>
      <c r="F193" s="200" t="s">
        <v>4001</v>
      </c>
      <c r="G193" s="40"/>
      <c r="H193" s="40"/>
      <c r="I193" s="196"/>
      <c r="J193" s="40"/>
      <c r="K193" s="40"/>
      <c r="L193" s="43"/>
      <c r="M193" s="258"/>
      <c r="N193" s="259"/>
      <c r="O193" s="260"/>
      <c r="P193" s="260"/>
      <c r="Q193" s="260"/>
      <c r="R193" s="260"/>
      <c r="S193" s="260"/>
      <c r="T193" s="260"/>
      <c r="U193" s="261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21" t="s">
        <v>219</v>
      </c>
      <c r="AU193" s="21" t="s">
        <v>80</v>
      </c>
    </row>
    <row r="194" spans="1:47" s="2" customFormat="1" ht="6.95" customHeight="1">
      <c r="A194" s="38"/>
      <c r="B194" s="51"/>
      <c r="C194" s="52"/>
      <c r="D194" s="52"/>
      <c r="E194" s="52"/>
      <c r="F194" s="52"/>
      <c r="G194" s="52"/>
      <c r="H194" s="52"/>
      <c r="I194" s="52"/>
      <c r="J194" s="52"/>
      <c r="K194" s="52"/>
      <c r="L194" s="43"/>
      <c r="M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</row>
  </sheetData>
  <sheetProtection algorithmName="SHA-512" hashValue="KHIvkqBwl8vGdKc5iQ3N2Iu59uxdiBpyXtx2JLSCEYpqfCATzYpHM8wlebWCg8kHFma/FkIwq6BS7R4t0npaig==" saltValue="1C7rF76/BkucpUfzd3tqP185FSCi0kNhJYj5VaNdOaxt0BDydNmIEhuklS7YA05C7gzJTb9OBNoeDXQnVGj76g==" spinCount="100000" sheet="1" objects="1" scenarios="1" formatColumns="0" formatRows="0" autoFilter="0"/>
  <autoFilter ref="C87:K193" xr:uid="{00000000-0009-0000-0000-000007000000}"/>
  <mergeCells count="12">
    <mergeCell ref="E80:H80"/>
    <mergeCell ref="L2:V2"/>
    <mergeCell ref="E50:H50"/>
    <mergeCell ref="E52:H52"/>
    <mergeCell ref="E54:H54"/>
    <mergeCell ref="E76:H76"/>
    <mergeCell ref="E78:H78"/>
    <mergeCell ref="E7:H7"/>
    <mergeCell ref="E9:H9"/>
    <mergeCell ref="E11:H11"/>
    <mergeCell ref="E20:H20"/>
    <mergeCell ref="E29:H29"/>
  </mergeCells>
  <hyperlinks>
    <hyperlink ref="F93" r:id="rId1" xr:uid="{00000000-0004-0000-0700-000000000000}"/>
    <hyperlink ref="F96" r:id="rId2" xr:uid="{00000000-0004-0000-0700-000001000000}"/>
    <hyperlink ref="F99" r:id="rId3" xr:uid="{00000000-0004-0000-0700-000002000000}"/>
    <hyperlink ref="F104" r:id="rId4" xr:uid="{00000000-0004-0000-0700-000003000000}"/>
    <hyperlink ref="F107" r:id="rId5" xr:uid="{00000000-0004-0000-0700-000004000000}"/>
    <hyperlink ref="F116" r:id="rId6" xr:uid="{00000000-0004-0000-0700-000005000000}"/>
    <hyperlink ref="F121" r:id="rId7" xr:uid="{00000000-0004-0000-0700-000006000000}"/>
    <hyperlink ref="F126" r:id="rId8" xr:uid="{00000000-0004-0000-0700-000007000000}"/>
    <hyperlink ref="F131" r:id="rId9" xr:uid="{00000000-0004-0000-0700-000008000000}"/>
    <hyperlink ref="F136" r:id="rId10" xr:uid="{00000000-0004-0000-0700-000009000000}"/>
    <hyperlink ref="F139" r:id="rId11" xr:uid="{00000000-0004-0000-0700-00000A000000}"/>
    <hyperlink ref="F142" r:id="rId12" xr:uid="{00000000-0004-0000-0700-00000B000000}"/>
    <hyperlink ref="F145" r:id="rId13" xr:uid="{00000000-0004-0000-0700-00000C000000}"/>
    <hyperlink ref="F148" r:id="rId14" xr:uid="{00000000-0004-0000-0700-00000D000000}"/>
    <hyperlink ref="F151" r:id="rId15" xr:uid="{00000000-0004-0000-0700-00000E000000}"/>
    <hyperlink ref="F156" r:id="rId16" xr:uid="{00000000-0004-0000-0700-00000F000000}"/>
    <hyperlink ref="F159" r:id="rId17" xr:uid="{00000000-0004-0000-0700-000010000000}"/>
    <hyperlink ref="F171" r:id="rId18" xr:uid="{00000000-0004-0000-0700-000011000000}"/>
    <hyperlink ref="F174" r:id="rId19" xr:uid="{00000000-0004-0000-0700-000012000000}"/>
    <hyperlink ref="F178" r:id="rId20" xr:uid="{00000000-0004-0000-0700-000013000000}"/>
    <hyperlink ref="F181" r:id="rId21" xr:uid="{00000000-0004-0000-0700-000014000000}"/>
    <hyperlink ref="F184" r:id="rId22" xr:uid="{00000000-0004-0000-0700-000015000000}"/>
    <hyperlink ref="F190" r:id="rId23" xr:uid="{00000000-0004-0000-0700-000016000000}"/>
    <hyperlink ref="F193" r:id="rId24" xr:uid="{00000000-0004-0000-0700-000017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2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44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1" width="14.16406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AT2" s="21" t="s">
        <v>107</v>
      </c>
    </row>
    <row r="3" spans="1:46" s="1" customFormat="1" ht="6.95" customHeight="1"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24"/>
      <c r="AT3" s="21" t="s">
        <v>80</v>
      </c>
    </row>
    <row r="4" spans="1:46" s="1" customFormat="1" ht="24.95" customHeight="1">
      <c r="B4" s="24"/>
      <c r="D4" s="115" t="s">
        <v>134</v>
      </c>
      <c r="L4" s="24"/>
      <c r="M4" s="116" t="s">
        <v>10</v>
      </c>
      <c r="AT4" s="21" t="s">
        <v>4</v>
      </c>
    </row>
    <row r="5" spans="1:46" s="1" customFormat="1" ht="6.95" customHeight="1">
      <c r="B5" s="24"/>
      <c r="L5" s="24"/>
    </row>
    <row r="6" spans="1:46" s="1" customFormat="1" ht="12" customHeight="1">
      <c r="B6" s="24"/>
      <c r="D6" s="117" t="s">
        <v>15</v>
      </c>
      <c r="L6" s="24"/>
    </row>
    <row r="7" spans="1:46" s="1" customFormat="1" ht="16.5" customHeight="1">
      <c r="B7" s="24"/>
      <c r="E7" s="423" t="str">
        <f>'Rekapitulace stavby'!K6</f>
        <v>Rekonstrukce rehabilitace v 1.PP budovy B v HNSP v Bílině</v>
      </c>
      <c r="F7" s="424"/>
      <c r="G7" s="424"/>
      <c r="H7" s="424"/>
      <c r="L7" s="24"/>
    </row>
    <row r="8" spans="1:46" s="1" customFormat="1" ht="12" customHeight="1">
      <c r="B8" s="24"/>
      <c r="D8" s="117" t="s">
        <v>147</v>
      </c>
      <c r="L8" s="24"/>
    </row>
    <row r="9" spans="1:46" s="2" customFormat="1" ht="16.5" customHeight="1">
      <c r="A9" s="38"/>
      <c r="B9" s="43"/>
      <c r="C9" s="38"/>
      <c r="D9" s="38"/>
      <c r="E9" s="423" t="s">
        <v>4002</v>
      </c>
      <c r="F9" s="426"/>
      <c r="G9" s="426"/>
      <c r="H9" s="426"/>
      <c r="I9" s="38"/>
      <c r="J9" s="38"/>
      <c r="K9" s="38"/>
      <c r="L9" s="11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46" s="2" customFormat="1" ht="12" customHeight="1">
      <c r="A10" s="38"/>
      <c r="B10" s="43"/>
      <c r="C10" s="38"/>
      <c r="D10" s="117" t="s">
        <v>2649</v>
      </c>
      <c r="E10" s="38"/>
      <c r="F10" s="38"/>
      <c r="G10" s="38"/>
      <c r="H10" s="38"/>
      <c r="I10" s="38"/>
      <c r="J10" s="38"/>
      <c r="K10" s="38"/>
      <c r="L10" s="11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46" s="2" customFormat="1" ht="16.5" customHeight="1">
      <c r="A11" s="38"/>
      <c r="B11" s="43"/>
      <c r="C11" s="38"/>
      <c r="D11" s="38"/>
      <c r="E11" s="425" t="s">
        <v>4003</v>
      </c>
      <c r="F11" s="426"/>
      <c r="G11" s="426"/>
      <c r="H11" s="426"/>
      <c r="I11" s="38"/>
      <c r="J11" s="38"/>
      <c r="K11" s="38"/>
      <c r="L11" s="11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46" s="2" customFormat="1" ht="11.25">
      <c r="A12" s="38"/>
      <c r="B12" s="43"/>
      <c r="C12" s="38"/>
      <c r="D12" s="38"/>
      <c r="E12" s="38"/>
      <c r="F12" s="38"/>
      <c r="G12" s="38"/>
      <c r="H12" s="38"/>
      <c r="I12" s="38"/>
      <c r="J12" s="38"/>
      <c r="K12" s="38"/>
      <c r="L12" s="11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46" s="2" customFormat="1" ht="12" customHeight="1">
      <c r="A13" s="38"/>
      <c r="B13" s="43"/>
      <c r="C13" s="38"/>
      <c r="D13" s="117" t="s">
        <v>17</v>
      </c>
      <c r="E13" s="38"/>
      <c r="F13" s="107" t="s">
        <v>18</v>
      </c>
      <c r="G13" s="38"/>
      <c r="H13" s="38"/>
      <c r="I13" s="117" t="s">
        <v>19</v>
      </c>
      <c r="J13" s="107" t="s">
        <v>18</v>
      </c>
      <c r="K13" s="38"/>
      <c r="L13" s="11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46" s="2" customFormat="1" ht="12" customHeight="1">
      <c r="A14" s="38"/>
      <c r="B14" s="43"/>
      <c r="C14" s="38"/>
      <c r="D14" s="117" t="s">
        <v>20</v>
      </c>
      <c r="E14" s="38"/>
      <c r="F14" s="107" t="s">
        <v>21</v>
      </c>
      <c r="G14" s="38"/>
      <c r="H14" s="38"/>
      <c r="I14" s="117" t="s">
        <v>22</v>
      </c>
      <c r="J14" s="119" t="str">
        <f>'Rekapitulace stavby'!AN8</f>
        <v>14. 12. 2025</v>
      </c>
      <c r="K14" s="38"/>
      <c r="L14" s="11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46" s="2" customFormat="1" ht="10.9" customHeight="1">
      <c r="A15" s="38"/>
      <c r="B15" s="43"/>
      <c r="C15" s="38"/>
      <c r="D15" s="38"/>
      <c r="E15" s="38"/>
      <c r="F15" s="38"/>
      <c r="G15" s="38"/>
      <c r="H15" s="38"/>
      <c r="I15" s="38"/>
      <c r="J15" s="38"/>
      <c r="K15" s="38"/>
      <c r="L15" s="11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46" s="2" customFormat="1" ht="12" customHeight="1">
      <c r="A16" s="38"/>
      <c r="B16" s="43"/>
      <c r="C16" s="38"/>
      <c r="D16" s="117" t="s">
        <v>24</v>
      </c>
      <c r="E16" s="38"/>
      <c r="F16" s="38"/>
      <c r="G16" s="38"/>
      <c r="H16" s="38"/>
      <c r="I16" s="117" t="s">
        <v>25</v>
      </c>
      <c r="J16" s="107" t="s">
        <v>26</v>
      </c>
      <c r="K16" s="38"/>
      <c r="L16" s="11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s="2" customFormat="1" ht="18" customHeight="1">
      <c r="A17" s="38"/>
      <c r="B17" s="43"/>
      <c r="C17" s="38"/>
      <c r="D17" s="38"/>
      <c r="E17" s="107" t="s">
        <v>27</v>
      </c>
      <c r="F17" s="38"/>
      <c r="G17" s="38"/>
      <c r="H17" s="38"/>
      <c r="I17" s="117" t="s">
        <v>28</v>
      </c>
      <c r="J17" s="107" t="s">
        <v>29</v>
      </c>
      <c r="K17" s="38"/>
      <c r="L17" s="11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s="2" customFormat="1" ht="6.95" customHeight="1">
      <c r="A18" s="38"/>
      <c r="B18" s="43"/>
      <c r="C18" s="38"/>
      <c r="D18" s="38"/>
      <c r="E18" s="38"/>
      <c r="F18" s="38"/>
      <c r="G18" s="38"/>
      <c r="H18" s="38"/>
      <c r="I18" s="38"/>
      <c r="J18" s="38"/>
      <c r="K18" s="38"/>
      <c r="L18" s="11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s="2" customFormat="1" ht="12" customHeight="1">
      <c r="A19" s="38"/>
      <c r="B19" s="43"/>
      <c r="C19" s="38"/>
      <c r="D19" s="117" t="s">
        <v>30</v>
      </c>
      <c r="E19" s="38"/>
      <c r="F19" s="38"/>
      <c r="G19" s="38"/>
      <c r="H19" s="38"/>
      <c r="I19" s="117" t="s">
        <v>25</v>
      </c>
      <c r="J19" s="34" t="str">
        <f>'Rekapitulace stavby'!AN13</f>
        <v>Vyplň údaj</v>
      </c>
      <c r="K19" s="38"/>
      <c r="L19" s="11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s="2" customFormat="1" ht="18" customHeight="1">
      <c r="A20" s="38"/>
      <c r="B20" s="43"/>
      <c r="C20" s="38"/>
      <c r="D20" s="38"/>
      <c r="E20" s="427" t="str">
        <f>'Rekapitulace stavby'!E14</f>
        <v>Vyplň údaj</v>
      </c>
      <c r="F20" s="428"/>
      <c r="G20" s="428"/>
      <c r="H20" s="428"/>
      <c r="I20" s="117" t="s">
        <v>28</v>
      </c>
      <c r="J20" s="34" t="str">
        <f>'Rekapitulace stavby'!AN14</f>
        <v>Vyplň údaj</v>
      </c>
      <c r="K20" s="38"/>
      <c r="L20" s="11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s="2" customFormat="1" ht="6.95" customHeight="1">
      <c r="A21" s="38"/>
      <c r="B21" s="43"/>
      <c r="C21" s="38"/>
      <c r="D21" s="38"/>
      <c r="E21" s="38"/>
      <c r="F21" s="38"/>
      <c r="G21" s="38"/>
      <c r="H21" s="38"/>
      <c r="I21" s="38"/>
      <c r="J21" s="38"/>
      <c r="K21" s="38"/>
      <c r="L21" s="11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s="2" customFormat="1" ht="12" customHeight="1">
      <c r="A22" s="38"/>
      <c r="B22" s="43"/>
      <c r="C22" s="38"/>
      <c r="D22" s="117" t="s">
        <v>32</v>
      </c>
      <c r="E22" s="38"/>
      <c r="F22" s="38"/>
      <c r="G22" s="38"/>
      <c r="H22" s="38"/>
      <c r="I22" s="117" t="s">
        <v>25</v>
      </c>
      <c r="J22" s="107" t="str">
        <f>IF('Rekapitulace stavby'!AN16="","",'Rekapitulace stavby'!AN16)</f>
        <v/>
      </c>
      <c r="K22" s="38"/>
      <c r="L22" s="11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s="2" customFormat="1" ht="18" customHeight="1">
      <c r="A23" s="38"/>
      <c r="B23" s="43"/>
      <c r="C23" s="38"/>
      <c r="D23" s="38"/>
      <c r="E23" s="107" t="str">
        <f>IF('Rekapitulace stavby'!E17="","",'Rekapitulace stavby'!E17)</f>
        <v xml:space="preserve"> </v>
      </c>
      <c r="F23" s="38"/>
      <c r="G23" s="38"/>
      <c r="H23" s="38"/>
      <c r="I23" s="117" t="s">
        <v>28</v>
      </c>
      <c r="J23" s="107" t="str">
        <f>IF('Rekapitulace stavby'!AN17="","",'Rekapitulace stavby'!AN17)</f>
        <v/>
      </c>
      <c r="K23" s="38"/>
      <c r="L23" s="11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s="2" customFormat="1" ht="6.95" customHeight="1">
      <c r="A24" s="38"/>
      <c r="B24" s="43"/>
      <c r="C24" s="38"/>
      <c r="D24" s="38"/>
      <c r="E24" s="38"/>
      <c r="F24" s="38"/>
      <c r="G24" s="38"/>
      <c r="H24" s="38"/>
      <c r="I24" s="38"/>
      <c r="J24" s="38"/>
      <c r="K24" s="38"/>
      <c r="L24" s="11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s="2" customFormat="1" ht="12" customHeight="1">
      <c r="A25" s="38"/>
      <c r="B25" s="43"/>
      <c r="C25" s="38"/>
      <c r="D25" s="117" t="s">
        <v>34</v>
      </c>
      <c r="E25" s="38"/>
      <c r="F25" s="38"/>
      <c r="G25" s="38"/>
      <c r="H25" s="38"/>
      <c r="I25" s="117" t="s">
        <v>25</v>
      </c>
      <c r="J25" s="107" t="str">
        <f>IF('Rekapitulace stavby'!AN19="","",'Rekapitulace stavby'!AN19)</f>
        <v/>
      </c>
      <c r="K25" s="38"/>
      <c r="L25" s="11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s="2" customFormat="1" ht="18" customHeight="1">
      <c r="A26" s="38"/>
      <c r="B26" s="43"/>
      <c r="C26" s="38"/>
      <c r="D26" s="38"/>
      <c r="E26" s="107" t="str">
        <f>IF('Rekapitulace stavby'!E20="","",'Rekapitulace stavby'!E20)</f>
        <v xml:space="preserve"> </v>
      </c>
      <c r="F26" s="38"/>
      <c r="G26" s="38"/>
      <c r="H26" s="38"/>
      <c r="I26" s="117" t="s">
        <v>28</v>
      </c>
      <c r="J26" s="107" t="str">
        <f>IF('Rekapitulace stavby'!AN20="","",'Rekapitulace stavby'!AN20)</f>
        <v/>
      </c>
      <c r="K26" s="38"/>
      <c r="L26" s="11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s="2" customFormat="1" ht="6.95" customHeight="1">
      <c r="A27" s="38"/>
      <c r="B27" s="43"/>
      <c r="C27" s="38"/>
      <c r="D27" s="38"/>
      <c r="E27" s="38"/>
      <c r="F27" s="38"/>
      <c r="G27" s="38"/>
      <c r="H27" s="38"/>
      <c r="I27" s="38"/>
      <c r="J27" s="38"/>
      <c r="K27" s="38"/>
      <c r="L27" s="11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s="2" customFormat="1" ht="12" customHeight="1">
      <c r="A28" s="38"/>
      <c r="B28" s="43"/>
      <c r="C28" s="38"/>
      <c r="D28" s="117" t="s">
        <v>35</v>
      </c>
      <c r="E28" s="38"/>
      <c r="F28" s="38"/>
      <c r="G28" s="38"/>
      <c r="H28" s="38"/>
      <c r="I28" s="38"/>
      <c r="J28" s="38"/>
      <c r="K28" s="38"/>
      <c r="L28" s="11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s="8" customFormat="1" ht="71.25" customHeight="1">
      <c r="A29" s="120"/>
      <c r="B29" s="121"/>
      <c r="C29" s="120"/>
      <c r="D29" s="120"/>
      <c r="E29" s="429" t="s">
        <v>36</v>
      </c>
      <c r="F29" s="429"/>
      <c r="G29" s="429"/>
      <c r="H29" s="429"/>
      <c r="I29" s="120"/>
      <c r="J29" s="120"/>
      <c r="K29" s="120"/>
      <c r="L29" s="122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</row>
    <row r="30" spans="1:31" s="2" customFormat="1" ht="6.95" customHeight="1">
      <c r="A30" s="38"/>
      <c r="B30" s="43"/>
      <c r="C30" s="38"/>
      <c r="D30" s="38"/>
      <c r="E30" s="38"/>
      <c r="F30" s="38"/>
      <c r="G30" s="38"/>
      <c r="H30" s="38"/>
      <c r="I30" s="38"/>
      <c r="J30" s="38"/>
      <c r="K30" s="38"/>
      <c r="L30" s="11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s="2" customFormat="1" ht="6.95" customHeight="1">
      <c r="A31" s="38"/>
      <c r="B31" s="43"/>
      <c r="C31" s="38"/>
      <c r="D31" s="123"/>
      <c r="E31" s="123"/>
      <c r="F31" s="123"/>
      <c r="G31" s="123"/>
      <c r="H31" s="123"/>
      <c r="I31" s="123"/>
      <c r="J31" s="123"/>
      <c r="K31" s="123"/>
      <c r="L31" s="11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s="2" customFormat="1" ht="25.35" customHeight="1">
      <c r="A32" s="38"/>
      <c r="B32" s="43"/>
      <c r="C32" s="38"/>
      <c r="D32" s="124" t="s">
        <v>37</v>
      </c>
      <c r="E32" s="38"/>
      <c r="F32" s="38"/>
      <c r="G32" s="38"/>
      <c r="H32" s="38"/>
      <c r="I32" s="38"/>
      <c r="J32" s="125">
        <f>ROUND(J97, 2)</f>
        <v>0</v>
      </c>
      <c r="K32" s="38"/>
      <c r="L32" s="11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s="2" customFormat="1" ht="6.95" customHeight="1">
      <c r="A33" s="38"/>
      <c r="B33" s="43"/>
      <c r="C33" s="38"/>
      <c r="D33" s="123"/>
      <c r="E33" s="123"/>
      <c r="F33" s="123"/>
      <c r="G33" s="123"/>
      <c r="H33" s="123"/>
      <c r="I33" s="123"/>
      <c r="J33" s="123"/>
      <c r="K33" s="123"/>
      <c r="L33" s="11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s="2" customFormat="1" ht="14.45" customHeight="1">
      <c r="A34" s="38"/>
      <c r="B34" s="43"/>
      <c r="C34" s="38"/>
      <c r="D34" s="38"/>
      <c r="E34" s="38"/>
      <c r="F34" s="126" t="s">
        <v>39</v>
      </c>
      <c r="G34" s="38"/>
      <c r="H34" s="38"/>
      <c r="I34" s="126" t="s">
        <v>38</v>
      </c>
      <c r="J34" s="126" t="s">
        <v>40</v>
      </c>
      <c r="K34" s="38"/>
      <c r="L34" s="11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s="2" customFormat="1" ht="14.45" customHeight="1">
      <c r="A35" s="38"/>
      <c r="B35" s="43"/>
      <c r="C35" s="38"/>
      <c r="D35" s="127" t="s">
        <v>41</v>
      </c>
      <c r="E35" s="117" t="s">
        <v>42</v>
      </c>
      <c r="F35" s="128">
        <f>ROUND((SUM(BE97:BE440)),  2)</f>
        <v>0</v>
      </c>
      <c r="G35" s="38"/>
      <c r="H35" s="38"/>
      <c r="I35" s="129">
        <v>0.21</v>
      </c>
      <c r="J35" s="128">
        <f>ROUND(((SUM(BE97:BE440))*I35),  2)</f>
        <v>0</v>
      </c>
      <c r="K35" s="38"/>
      <c r="L35" s="11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s="2" customFormat="1" ht="14.45" customHeight="1">
      <c r="A36" s="38"/>
      <c r="B36" s="43"/>
      <c r="C36" s="38"/>
      <c r="D36" s="38"/>
      <c r="E36" s="117" t="s">
        <v>43</v>
      </c>
      <c r="F36" s="128">
        <f>ROUND((SUM(BF97:BF440)),  2)</f>
        <v>0</v>
      </c>
      <c r="G36" s="38"/>
      <c r="H36" s="38"/>
      <c r="I36" s="129">
        <v>0.12</v>
      </c>
      <c r="J36" s="128">
        <f>ROUND(((SUM(BF97:BF440))*I36),  2)</f>
        <v>0</v>
      </c>
      <c r="K36" s="38"/>
      <c r="L36" s="11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s="2" customFormat="1" ht="14.45" hidden="1" customHeight="1">
      <c r="A37" s="38"/>
      <c r="B37" s="43"/>
      <c r="C37" s="38"/>
      <c r="D37" s="38"/>
      <c r="E37" s="117" t="s">
        <v>44</v>
      </c>
      <c r="F37" s="128">
        <f>ROUND((SUM(BG97:BG440)),  2)</f>
        <v>0</v>
      </c>
      <c r="G37" s="38"/>
      <c r="H37" s="38"/>
      <c r="I37" s="129">
        <v>0.21</v>
      </c>
      <c r="J37" s="128">
        <f>0</f>
        <v>0</v>
      </c>
      <c r="K37" s="38"/>
      <c r="L37" s="11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s="2" customFormat="1" ht="14.45" hidden="1" customHeight="1">
      <c r="A38" s="38"/>
      <c r="B38" s="43"/>
      <c r="C38" s="38"/>
      <c r="D38" s="38"/>
      <c r="E38" s="117" t="s">
        <v>45</v>
      </c>
      <c r="F38" s="128">
        <f>ROUND((SUM(BH97:BH440)),  2)</f>
        <v>0</v>
      </c>
      <c r="G38" s="38"/>
      <c r="H38" s="38"/>
      <c r="I38" s="129">
        <v>0.12</v>
      </c>
      <c r="J38" s="128">
        <f>0</f>
        <v>0</v>
      </c>
      <c r="K38" s="38"/>
      <c r="L38" s="11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s="2" customFormat="1" ht="14.45" hidden="1" customHeight="1">
      <c r="A39" s="38"/>
      <c r="B39" s="43"/>
      <c r="C39" s="38"/>
      <c r="D39" s="38"/>
      <c r="E39" s="117" t="s">
        <v>46</v>
      </c>
      <c r="F39" s="128">
        <f>ROUND((SUM(BI97:BI440)),  2)</f>
        <v>0</v>
      </c>
      <c r="G39" s="38"/>
      <c r="H39" s="38"/>
      <c r="I39" s="129">
        <v>0</v>
      </c>
      <c r="J39" s="128">
        <f>0</f>
        <v>0</v>
      </c>
      <c r="K39" s="38"/>
      <c r="L39" s="11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s="2" customFormat="1" ht="6.95" customHeight="1">
      <c r="A40" s="38"/>
      <c r="B40" s="43"/>
      <c r="C40" s="38"/>
      <c r="D40" s="38"/>
      <c r="E40" s="38"/>
      <c r="F40" s="38"/>
      <c r="G40" s="38"/>
      <c r="H40" s="38"/>
      <c r="I40" s="38"/>
      <c r="J40" s="38"/>
      <c r="K40" s="38"/>
      <c r="L40" s="11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s="2" customFormat="1" ht="25.35" customHeight="1">
      <c r="A41" s="38"/>
      <c r="B41" s="43"/>
      <c r="C41" s="130"/>
      <c r="D41" s="131" t="s">
        <v>47</v>
      </c>
      <c r="E41" s="132"/>
      <c r="F41" s="132"/>
      <c r="G41" s="133" t="s">
        <v>48</v>
      </c>
      <c r="H41" s="134" t="s">
        <v>49</v>
      </c>
      <c r="I41" s="132"/>
      <c r="J41" s="135">
        <f>SUM(J32:J39)</f>
        <v>0</v>
      </c>
      <c r="K41" s="136"/>
      <c r="L41" s="11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s="2" customFormat="1" ht="14.45" customHeight="1">
      <c r="A42" s="38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6" spans="1:31" s="2" customFormat="1" ht="6.95" customHeight="1">
      <c r="A46" s="38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s="2" customFormat="1" ht="24.95" customHeight="1">
      <c r="A47" s="38"/>
      <c r="B47" s="39"/>
      <c r="C47" s="27" t="s">
        <v>163</v>
      </c>
      <c r="D47" s="40"/>
      <c r="E47" s="40"/>
      <c r="F47" s="40"/>
      <c r="G47" s="40"/>
      <c r="H47" s="40"/>
      <c r="I47" s="40"/>
      <c r="J47" s="40"/>
      <c r="K47" s="40"/>
      <c r="L47" s="11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s="2" customFormat="1" ht="6.95" customHeight="1">
      <c r="A48" s="38"/>
      <c r="B48" s="39"/>
      <c r="C48" s="40"/>
      <c r="D48" s="40"/>
      <c r="E48" s="40"/>
      <c r="F48" s="40"/>
      <c r="G48" s="40"/>
      <c r="H48" s="40"/>
      <c r="I48" s="40"/>
      <c r="J48" s="40"/>
      <c r="K48" s="40"/>
      <c r="L48" s="11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47" s="2" customFormat="1" ht="12" customHeight="1">
      <c r="A49" s="38"/>
      <c r="B49" s="39"/>
      <c r="C49" s="33" t="s">
        <v>15</v>
      </c>
      <c r="D49" s="40"/>
      <c r="E49" s="40"/>
      <c r="F49" s="40"/>
      <c r="G49" s="40"/>
      <c r="H49" s="40"/>
      <c r="I49" s="40"/>
      <c r="J49" s="40"/>
      <c r="K49" s="40"/>
      <c r="L49" s="11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47" s="2" customFormat="1" ht="16.5" customHeight="1">
      <c r="A50" s="38"/>
      <c r="B50" s="39"/>
      <c r="C50" s="40"/>
      <c r="D50" s="40"/>
      <c r="E50" s="430" t="str">
        <f>E7</f>
        <v>Rekonstrukce rehabilitace v 1.PP budovy B v HNSP v Bílině</v>
      </c>
      <c r="F50" s="431"/>
      <c r="G50" s="431"/>
      <c r="H50" s="431"/>
      <c r="I50" s="40"/>
      <c r="J50" s="40"/>
      <c r="K50" s="40"/>
      <c r="L50" s="11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47" s="1" customFormat="1" ht="12" customHeight="1">
      <c r="B51" s="25"/>
      <c r="C51" s="33" t="s">
        <v>147</v>
      </c>
      <c r="D51" s="26"/>
      <c r="E51" s="26"/>
      <c r="F51" s="26"/>
      <c r="G51" s="26"/>
      <c r="H51" s="26"/>
      <c r="I51" s="26"/>
      <c r="J51" s="26"/>
      <c r="K51" s="26"/>
      <c r="L51" s="24"/>
    </row>
    <row r="52" spans="1:47" s="2" customFormat="1" ht="16.5" customHeight="1">
      <c r="A52" s="38"/>
      <c r="B52" s="39"/>
      <c r="C52" s="40"/>
      <c r="D52" s="40"/>
      <c r="E52" s="430" t="s">
        <v>4002</v>
      </c>
      <c r="F52" s="432"/>
      <c r="G52" s="432"/>
      <c r="H52" s="432"/>
      <c r="I52" s="40"/>
      <c r="J52" s="40"/>
      <c r="K52" s="40"/>
      <c r="L52" s="11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47" s="2" customFormat="1" ht="12" customHeight="1">
      <c r="A53" s="38"/>
      <c r="B53" s="39"/>
      <c r="C53" s="33" t="s">
        <v>2649</v>
      </c>
      <c r="D53" s="40"/>
      <c r="E53" s="40"/>
      <c r="F53" s="40"/>
      <c r="G53" s="40"/>
      <c r="H53" s="40"/>
      <c r="I53" s="40"/>
      <c r="J53" s="40"/>
      <c r="K53" s="40"/>
      <c r="L53" s="11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47" s="2" customFormat="1" ht="16.5" customHeight="1">
      <c r="A54" s="38"/>
      <c r="B54" s="39"/>
      <c r="C54" s="40"/>
      <c r="D54" s="40"/>
      <c r="E54" s="384" t="str">
        <f>E11</f>
        <v>1 - Elektroinstalace - silnoproud</v>
      </c>
      <c r="F54" s="432"/>
      <c r="G54" s="432"/>
      <c r="H54" s="432"/>
      <c r="I54" s="40"/>
      <c r="J54" s="40"/>
      <c r="K54" s="40"/>
      <c r="L54" s="11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47" s="2" customFormat="1" ht="6.95" customHeight="1">
      <c r="A55" s="38"/>
      <c r="B55" s="39"/>
      <c r="C55" s="40"/>
      <c r="D55" s="40"/>
      <c r="E55" s="40"/>
      <c r="F55" s="40"/>
      <c r="G55" s="40"/>
      <c r="H55" s="40"/>
      <c r="I55" s="40"/>
      <c r="J55" s="40"/>
      <c r="K55" s="40"/>
      <c r="L55" s="11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47" s="2" customFormat="1" ht="12" customHeight="1">
      <c r="A56" s="38"/>
      <c r="B56" s="39"/>
      <c r="C56" s="33" t="s">
        <v>20</v>
      </c>
      <c r="D56" s="40"/>
      <c r="E56" s="40"/>
      <c r="F56" s="31" t="str">
        <f>F14</f>
        <v xml:space="preserve"> </v>
      </c>
      <c r="G56" s="40"/>
      <c r="H56" s="40"/>
      <c r="I56" s="33" t="s">
        <v>22</v>
      </c>
      <c r="J56" s="63" t="str">
        <f>IF(J14="","",J14)</f>
        <v>14. 12. 2025</v>
      </c>
      <c r="K56" s="40"/>
      <c r="L56" s="11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47" s="2" customFormat="1" ht="6.95" customHeight="1">
      <c r="A57" s="38"/>
      <c r="B57" s="39"/>
      <c r="C57" s="40"/>
      <c r="D57" s="40"/>
      <c r="E57" s="40"/>
      <c r="F57" s="40"/>
      <c r="G57" s="40"/>
      <c r="H57" s="40"/>
      <c r="I57" s="40"/>
      <c r="J57" s="40"/>
      <c r="K57" s="40"/>
      <c r="L57" s="11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47" s="2" customFormat="1" ht="15.2" customHeight="1">
      <c r="A58" s="38"/>
      <c r="B58" s="39"/>
      <c r="C58" s="33" t="s">
        <v>24</v>
      </c>
      <c r="D58" s="40"/>
      <c r="E58" s="40"/>
      <c r="F58" s="31" t="str">
        <f>E17</f>
        <v>Město Bílina, Břežánská 50/4, 418 01 Bílina</v>
      </c>
      <c r="G58" s="40"/>
      <c r="H58" s="40"/>
      <c r="I58" s="33" t="s">
        <v>32</v>
      </c>
      <c r="J58" s="36" t="str">
        <f>E23</f>
        <v xml:space="preserve"> </v>
      </c>
      <c r="K58" s="40"/>
      <c r="L58" s="11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47" s="2" customFormat="1" ht="15.2" customHeight="1">
      <c r="A59" s="38"/>
      <c r="B59" s="39"/>
      <c r="C59" s="33" t="s">
        <v>30</v>
      </c>
      <c r="D59" s="40"/>
      <c r="E59" s="40"/>
      <c r="F59" s="31" t="str">
        <f>IF(E20="","",E20)</f>
        <v>Vyplň údaj</v>
      </c>
      <c r="G59" s="40"/>
      <c r="H59" s="40"/>
      <c r="I59" s="33" t="s">
        <v>34</v>
      </c>
      <c r="J59" s="36" t="str">
        <f>E26</f>
        <v xml:space="preserve"> </v>
      </c>
      <c r="K59" s="40"/>
      <c r="L59" s="11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47" s="2" customFormat="1" ht="10.35" customHeight="1">
      <c r="A60" s="38"/>
      <c r="B60" s="39"/>
      <c r="C60" s="40"/>
      <c r="D60" s="40"/>
      <c r="E60" s="40"/>
      <c r="F60" s="40"/>
      <c r="G60" s="40"/>
      <c r="H60" s="40"/>
      <c r="I60" s="40"/>
      <c r="J60" s="40"/>
      <c r="K60" s="40"/>
      <c r="L60" s="11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47" s="2" customFormat="1" ht="29.25" customHeight="1">
      <c r="A61" s="38"/>
      <c r="B61" s="39"/>
      <c r="C61" s="141" t="s">
        <v>164</v>
      </c>
      <c r="D61" s="142"/>
      <c r="E61" s="142"/>
      <c r="F61" s="142"/>
      <c r="G61" s="142"/>
      <c r="H61" s="142"/>
      <c r="I61" s="142"/>
      <c r="J61" s="143" t="s">
        <v>165</v>
      </c>
      <c r="K61" s="142"/>
      <c r="L61" s="11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47" s="2" customFormat="1" ht="10.35" customHeight="1">
      <c r="A62" s="38"/>
      <c r="B62" s="39"/>
      <c r="C62" s="40"/>
      <c r="D62" s="40"/>
      <c r="E62" s="40"/>
      <c r="F62" s="40"/>
      <c r="G62" s="40"/>
      <c r="H62" s="40"/>
      <c r="I62" s="40"/>
      <c r="J62" s="40"/>
      <c r="K62" s="40"/>
      <c r="L62" s="11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47" s="2" customFormat="1" ht="22.9" customHeight="1">
      <c r="A63" s="38"/>
      <c r="B63" s="39"/>
      <c r="C63" s="144" t="s">
        <v>69</v>
      </c>
      <c r="D63" s="40"/>
      <c r="E63" s="40"/>
      <c r="F63" s="40"/>
      <c r="G63" s="40"/>
      <c r="H63" s="40"/>
      <c r="I63" s="40"/>
      <c r="J63" s="81">
        <f>J97</f>
        <v>0</v>
      </c>
      <c r="K63" s="40"/>
      <c r="L63" s="11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U63" s="21" t="s">
        <v>166</v>
      </c>
    </row>
    <row r="64" spans="1:47" s="9" customFormat="1" ht="24.95" customHeight="1">
      <c r="B64" s="145"/>
      <c r="C64" s="146"/>
      <c r="D64" s="147" t="s">
        <v>1069</v>
      </c>
      <c r="E64" s="148"/>
      <c r="F64" s="148"/>
      <c r="G64" s="148"/>
      <c r="H64" s="148"/>
      <c r="I64" s="148"/>
      <c r="J64" s="149">
        <f>J98</f>
        <v>0</v>
      </c>
      <c r="K64" s="146"/>
      <c r="L64" s="150"/>
    </row>
    <row r="65" spans="1:31" s="10" customFormat="1" ht="19.899999999999999" customHeight="1">
      <c r="B65" s="151"/>
      <c r="C65" s="101"/>
      <c r="D65" s="152" t="s">
        <v>168</v>
      </c>
      <c r="E65" s="153"/>
      <c r="F65" s="153"/>
      <c r="G65" s="153"/>
      <c r="H65" s="153"/>
      <c r="I65" s="153"/>
      <c r="J65" s="154">
        <f>J99</f>
        <v>0</v>
      </c>
      <c r="K65" s="101"/>
      <c r="L65" s="155"/>
    </row>
    <row r="66" spans="1:31" s="10" customFormat="1" ht="14.85" customHeight="1">
      <c r="B66" s="151"/>
      <c r="C66" s="101"/>
      <c r="D66" s="152" t="s">
        <v>169</v>
      </c>
      <c r="E66" s="153"/>
      <c r="F66" s="153"/>
      <c r="G66" s="153"/>
      <c r="H66" s="153"/>
      <c r="I66" s="153"/>
      <c r="J66" s="154">
        <f>J100</f>
        <v>0</v>
      </c>
      <c r="K66" s="101"/>
      <c r="L66" s="155"/>
    </row>
    <row r="67" spans="1:31" s="10" customFormat="1" ht="19.899999999999999" customHeight="1">
      <c r="B67" s="151"/>
      <c r="C67" s="101"/>
      <c r="D67" s="152" t="s">
        <v>1080</v>
      </c>
      <c r="E67" s="153"/>
      <c r="F67" s="153"/>
      <c r="G67" s="153"/>
      <c r="H67" s="153"/>
      <c r="I67" s="153"/>
      <c r="J67" s="154">
        <f>J111</f>
        <v>0</v>
      </c>
      <c r="K67" s="101"/>
      <c r="L67" s="155"/>
    </row>
    <row r="68" spans="1:31" s="10" customFormat="1" ht="14.85" customHeight="1">
      <c r="B68" s="151"/>
      <c r="C68" s="101"/>
      <c r="D68" s="152" t="s">
        <v>173</v>
      </c>
      <c r="E68" s="153"/>
      <c r="F68" s="153"/>
      <c r="G68" s="153"/>
      <c r="H68" s="153"/>
      <c r="I68" s="153"/>
      <c r="J68" s="154">
        <f>J112</f>
        <v>0</v>
      </c>
      <c r="K68" s="101"/>
      <c r="L68" s="155"/>
    </row>
    <row r="69" spans="1:31" s="10" customFormat="1" ht="14.85" customHeight="1">
      <c r="B69" s="151"/>
      <c r="C69" s="101"/>
      <c r="D69" s="152" t="s">
        <v>174</v>
      </c>
      <c r="E69" s="153"/>
      <c r="F69" s="153"/>
      <c r="G69" s="153"/>
      <c r="H69" s="153"/>
      <c r="I69" s="153"/>
      <c r="J69" s="154">
        <f>J125</f>
        <v>0</v>
      </c>
      <c r="K69" s="101"/>
      <c r="L69" s="155"/>
    </row>
    <row r="70" spans="1:31" s="10" customFormat="1" ht="14.85" customHeight="1">
      <c r="B70" s="151"/>
      <c r="C70" s="101"/>
      <c r="D70" s="152" t="s">
        <v>1082</v>
      </c>
      <c r="E70" s="153"/>
      <c r="F70" s="153"/>
      <c r="G70" s="153"/>
      <c r="H70" s="153"/>
      <c r="I70" s="153"/>
      <c r="J70" s="154">
        <f>J146</f>
        <v>0</v>
      </c>
      <c r="K70" s="101"/>
      <c r="L70" s="155"/>
    </row>
    <row r="71" spans="1:31" s="9" customFormat="1" ht="24.95" customHeight="1">
      <c r="B71" s="145"/>
      <c r="C71" s="146"/>
      <c r="D71" s="147" t="s">
        <v>1083</v>
      </c>
      <c r="E71" s="148"/>
      <c r="F71" s="148"/>
      <c r="G71" s="148"/>
      <c r="H71" s="148"/>
      <c r="I71" s="148"/>
      <c r="J71" s="149">
        <f>J150</f>
        <v>0</v>
      </c>
      <c r="K71" s="146"/>
      <c r="L71" s="150"/>
    </row>
    <row r="72" spans="1:31" s="10" customFormat="1" ht="19.899999999999999" customHeight="1">
      <c r="B72" s="151"/>
      <c r="C72" s="101"/>
      <c r="D72" s="152" t="s">
        <v>182</v>
      </c>
      <c r="E72" s="153"/>
      <c r="F72" s="153"/>
      <c r="G72" s="153"/>
      <c r="H72" s="153"/>
      <c r="I72" s="153"/>
      <c r="J72" s="154">
        <f>J151</f>
        <v>0</v>
      </c>
      <c r="K72" s="101"/>
      <c r="L72" s="155"/>
    </row>
    <row r="73" spans="1:31" s="10" customFormat="1" ht="19.899999999999999" customHeight="1">
      <c r="B73" s="151"/>
      <c r="C73" s="101"/>
      <c r="D73" s="152" t="s">
        <v>183</v>
      </c>
      <c r="E73" s="153"/>
      <c r="F73" s="153"/>
      <c r="G73" s="153"/>
      <c r="H73" s="153"/>
      <c r="I73" s="153"/>
      <c r="J73" s="154">
        <f>J414</f>
        <v>0</v>
      </c>
      <c r="K73" s="101"/>
      <c r="L73" s="155"/>
    </row>
    <row r="74" spans="1:31" s="9" customFormat="1" ht="24.95" customHeight="1">
      <c r="B74" s="145"/>
      <c r="C74" s="146"/>
      <c r="D74" s="147" t="s">
        <v>4004</v>
      </c>
      <c r="E74" s="148"/>
      <c r="F74" s="148"/>
      <c r="G74" s="148"/>
      <c r="H74" s="148"/>
      <c r="I74" s="148"/>
      <c r="J74" s="149">
        <f>J434</f>
        <v>0</v>
      </c>
      <c r="K74" s="146"/>
      <c r="L74" s="150"/>
    </row>
    <row r="75" spans="1:31" s="10" customFormat="1" ht="19.899999999999999" customHeight="1">
      <c r="B75" s="151"/>
      <c r="C75" s="101"/>
      <c r="D75" s="152" t="s">
        <v>4005</v>
      </c>
      <c r="E75" s="153"/>
      <c r="F75" s="153"/>
      <c r="G75" s="153"/>
      <c r="H75" s="153"/>
      <c r="I75" s="153"/>
      <c r="J75" s="154">
        <f>J435</f>
        <v>0</v>
      </c>
      <c r="K75" s="101"/>
      <c r="L75" s="155"/>
    </row>
    <row r="76" spans="1:31" s="2" customFormat="1" ht="21.75" customHeight="1">
      <c r="A76" s="38"/>
      <c r="B76" s="39"/>
      <c r="C76" s="40"/>
      <c r="D76" s="40"/>
      <c r="E76" s="40"/>
      <c r="F76" s="40"/>
      <c r="G76" s="40"/>
      <c r="H76" s="40"/>
      <c r="I76" s="40"/>
      <c r="J76" s="40"/>
      <c r="K76" s="40"/>
      <c r="L76" s="11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pans="1:31" s="2" customFormat="1" ht="6.95" customHeight="1">
      <c r="A77" s="38"/>
      <c r="B77" s="51"/>
      <c r="C77" s="52"/>
      <c r="D77" s="52"/>
      <c r="E77" s="52"/>
      <c r="F77" s="52"/>
      <c r="G77" s="52"/>
      <c r="H77" s="52"/>
      <c r="I77" s="52"/>
      <c r="J77" s="52"/>
      <c r="K77" s="52"/>
      <c r="L77" s="11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pans="1:31" s="2" customFormat="1" ht="6.95" customHeight="1">
      <c r="A81" s="38"/>
      <c r="B81" s="53"/>
      <c r="C81" s="54"/>
      <c r="D81" s="54"/>
      <c r="E81" s="54"/>
      <c r="F81" s="54"/>
      <c r="G81" s="54"/>
      <c r="H81" s="54"/>
      <c r="I81" s="54"/>
      <c r="J81" s="54"/>
      <c r="K81" s="54"/>
      <c r="L81" s="11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31" s="2" customFormat="1" ht="24.95" customHeight="1">
      <c r="A82" s="38"/>
      <c r="B82" s="39"/>
      <c r="C82" s="27" t="s">
        <v>192</v>
      </c>
      <c r="D82" s="40"/>
      <c r="E82" s="40"/>
      <c r="F82" s="40"/>
      <c r="G82" s="40"/>
      <c r="H82" s="40"/>
      <c r="I82" s="40"/>
      <c r="J82" s="40"/>
      <c r="K82" s="40"/>
      <c r="L82" s="11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31" s="2" customFormat="1" ht="6.95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11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31" s="2" customFormat="1" ht="12" customHeight="1">
      <c r="A84" s="38"/>
      <c r="B84" s="39"/>
      <c r="C84" s="33" t="s">
        <v>15</v>
      </c>
      <c r="D84" s="40"/>
      <c r="E84" s="40"/>
      <c r="F84" s="40"/>
      <c r="G84" s="40"/>
      <c r="H84" s="40"/>
      <c r="I84" s="40"/>
      <c r="J84" s="40"/>
      <c r="K84" s="40"/>
      <c r="L84" s="11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31" s="2" customFormat="1" ht="16.5" customHeight="1">
      <c r="A85" s="38"/>
      <c r="B85" s="39"/>
      <c r="C85" s="40"/>
      <c r="D85" s="40"/>
      <c r="E85" s="430" t="str">
        <f>E7</f>
        <v>Rekonstrukce rehabilitace v 1.PP budovy B v HNSP v Bílině</v>
      </c>
      <c r="F85" s="431"/>
      <c r="G85" s="431"/>
      <c r="H85" s="431"/>
      <c r="I85" s="40"/>
      <c r="J85" s="40"/>
      <c r="K85" s="40"/>
      <c r="L85" s="11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31" s="1" customFormat="1" ht="12" customHeight="1">
      <c r="B86" s="25"/>
      <c r="C86" s="33" t="s">
        <v>147</v>
      </c>
      <c r="D86" s="26"/>
      <c r="E86" s="26"/>
      <c r="F86" s="26"/>
      <c r="G86" s="26"/>
      <c r="H86" s="26"/>
      <c r="I86" s="26"/>
      <c r="J86" s="26"/>
      <c r="K86" s="26"/>
      <c r="L86" s="24"/>
    </row>
    <row r="87" spans="1:31" s="2" customFormat="1" ht="16.5" customHeight="1">
      <c r="A87" s="38"/>
      <c r="B87" s="39"/>
      <c r="C87" s="40"/>
      <c r="D87" s="40"/>
      <c r="E87" s="430" t="s">
        <v>4002</v>
      </c>
      <c r="F87" s="432"/>
      <c r="G87" s="432"/>
      <c r="H87" s="432"/>
      <c r="I87" s="40"/>
      <c r="J87" s="40"/>
      <c r="K87" s="40"/>
      <c r="L87" s="11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pans="1:31" s="2" customFormat="1" ht="12" customHeight="1">
      <c r="A88" s="38"/>
      <c r="B88" s="39"/>
      <c r="C88" s="33" t="s">
        <v>2649</v>
      </c>
      <c r="D88" s="40"/>
      <c r="E88" s="40"/>
      <c r="F88" s="40"/>
      <c r="G88" s="40"/>
      <c r="H88" s="40"/>
      <c r="I88" s="40"/>
      <c r="J88" s="40"/>
      <c r="K88" s="40"/>
      <c r="L88" s="11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31" s="2" customFormat="1" ht="16.5" customHeight="1">
      <c r="A89" s="38"/>
      <c r="B89" s="39"/>
      <c r="C89" s="40"/>
      <c r="D89" s="40"/>
      <c r="E89" s="384" t="str">
        <f>E11</f>
        <v>1 - Elektroinstalace - silnoproud</v>
      </c>
      <c r="F89" s="432"/>
      <c r="G89" s="432"/>
      <c r="H89" s="432"/>
      <c r="I89" s="40"/>
      <c r="J89" s="40"/>
      <c r="K89" s="40"/>
      <c r="L89" s="11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31" s="2" customFormat="1" ht="6.95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11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31" s="2" customFormat="1" ht="12" customHeight="1">
      <c r="A91" s="38"/>
      <c r="B91" s="39"/>
      <c r="C91" s="33" t="s">
        <v>20</v>
      </c>
      <c r="D91" s="40"/>
      <c r="E91" s="40"/>
      <c r="F91" s="31" t="str">
        <f>F14</f>
        <v xml:space="preserve"> </v>
      </c>
      <c r="G91" s="40"/>
      <c r="H91" s="40"/>
      <c r="I91" s="33" t="s">
        <v>22</v>
      </c>
      <c r="J91" s="63" t="str">
        <f>IF(J14="","",J14)</f>
        <v>14. 12. 2025</v>
      </c>
      <c r="K91" s="40"/>
      <c r="L91" s="11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31" s="2" customFormat="1" ht="6.95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11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31" s="2" customFormat="1" ht="15.2" customHeight="1">
      <c r="A93" s="38"/>
      <c r="B93" s="39"/>
      <c r="C93" s="33" t="s">
        <v>24</v>
      </c>
      <c r="D93" s="40"/>
      <c r="E93" s="40"/>
      <c r="F93" s="31" t="str">
        <f>E17</f>
        <v>Město Bílina, Břežánská 50/4, 418 01 Bílina</v>
      </c>
      <c r="G93" s="40"/>
      <c r="H93" s="40"/>
      <c r="I93" s="33" t="s">
        <v>32</v>
      </c>
      <c r="J93" s="36" t="str">
        <f>E23</f>
        <v xml:space="preserve"> </v>
      </c>
      <c r="K93" s="40"/>
      <c r="L93" s="11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pans="1:31" s="2" customFormat="1" ht="15.2" customHeight="1">
      <c r="A94" s="38"/>
      <c r="B94" s="39"/>
      <c r="C94" s="33" t="s">
        <v>30</v>
      </c>
      <c r="D94" s="40"/>
      <c r="E94" s="40"/>
      <c r="F94" s="31" t="str">
        <f>IF(E20="","",E20)</f>
        <v>Vyplň údaj</v>
      </c>
      <c r="G94" s="40"/>
      <c r="H94" s="40"/>
      <c r="I94" s="33" t="s">
        <v>34</v>
      </c>
      <c r="J94" s="36" t="str">
        <f>E26</f>
        <v xml:space="preserve"> </v>
      </c>
      <c r="K94" s="40"/>
      <c r="L94" s="11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31" s="2" customFormat="1" ht="10.35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11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pans="1:31" s="11" customFormat="1" ht="29.25" customHeight="1">
      <c r="A96" s="156"/>
      <c r="B96" s="157"/>
      <c r="C96" s="158" t="s">
        <v>193</v>
      </c>
      <c r="D96" s="159" t="s">
        <v>56</v>
      </c>
      <c r="E96" s="159" t="s">
        <v>52</v>
      </c>
      <c r="F96" s="159" t="s">
        <v>53</v>
      </c>
      <c r="G96" s="159" t="s">
        <v>194</v>
      </c>
      <c r="H96" s="159" t="s">
        <v>195</v>
      </c>
      <c r="I96" s="159" t="s">
        <v>196</v>
      </c>
      <c r="J96" s="159" t="s">
        <v>165</v>
      </c>
      <c r="K96" s="160" t="s">
        <v>197</v>
      </c>
      <c r="L96" s="161"/>
      <c r="M96" s="72" t="s">
        <v>18</v>
      </c>
      <c r="N96" s="73" t="s">
        <v>41</v>
      </c>
      <c r="O96" s="73" t="s">
        <v>198</v>
      </c>
      <c r="P96" s="73" t="s">
        <v>199</v>
      </c>
      <c r="Q96" s="73" t="s">
        <v>200</v>
      </c>
      <c r="R96" s="73" t="s">
        <v>201</v>
      </c>
      <c r="S96" s="73" t="s">
        <v>202</v>
      </c>
      <c r="T96" s="73" t="s">
        <v>203</v>
      </c>
      <c r="U96" s="74" t="s">
        <v>204</v>
      </c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</row>
    <row r="97" spans="1:65" s="2" customFormat="1" ht="22.9" customHeight="1">
      <c r="A97" s="38"/>
      <c r="B97" s="39"/>
      <c r="C97" s="79" t="s">
        <v>205</v>
      </c>
      <c r="D97" s="40"/>
      <c r="E97" s="40"/>
      <c r="F97" s="40"/>
      <c r="G97" s="40"/>
      <c r="H97" s="40"/>
      <c r="I97" s="40"/>
      <c r="J97" s="162">
        <f>BK97</f>
        <v>0</v>
      </c>
      <c r="K97" s="40"/>
      <c r="L97" s="43"/>
      <c r="M97" s="75"/>
      <c r="N97" s="163"/>
      <c r="O97" s="76"/>
      <c r="P97" s="164">
        <f>P98+P150+P434</f>
        <v>0</v>
      </c>
      <c r="Q97" s="76"/>
      <c r="R97" s="164">
        <f>R98+R150+R434</f>
        <v>2.3492800000000003</v>
      </c>
      <c r="S97" s="76"/>
      <c r="T97" s="164">
        <f>T98+T150+T434</f>
        <v>1.1503999999999999</v>
      </c>
      <c r="U97" s="77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T97" s="21" t="s">
        <v>70</v>
      </c>
      <c r="AU97" s="21" t="s">
        <v>166</v>
      </c>
      <c r="BK97" s="165">
        <f>BK98+BK150+BK434</f>
        <v>0</v>
      </c>
    </row>
    <row r="98" spans="1:65" s="12" customFormat="1" ht="25.9" customHeight="1">
      <c r="B98" s="166"/>
      <c r="C98" s="167"/>
      <c r="D98" s="168" t="s">
        <v>70</v>
      </c>
      <c r="E98" s="169" t="s">
        <v>206</v>
      </c>
      <c r="F98" s="169" t="s">
        <v>1091</v>
      </c>
      <c r="G98" s="167"/>
      <c r="H98" s="167"/>
      <c r="I98" s="170"/>
      <c r="J98" s="171">
        <f>BK98</f>
        <v>0</v>
      </c>
      <c r="K98" s="167"/>
      <c r="L98" s="172"/>
      <c r="M98" s="173"/>
      <c r="N98" s="174"/>
      <c r="O98" s="174"/>
      <c r="P98" s="175">
        <f>P99+P111</f>
        <v>0</v>
      </c>
      <c r="Q98" s="174"/>
      <c r="R98" s="175">
        <f>R99+R111</f>
        <v>0.58938000000000001</v>
      </c>
      <c r="S98" s="174"/>
      <c r="T98" s="175">
        <f>T99+T111</f>
        <v>1.1503999999999999</v>
      </c>
      <c r="U98" s="176"/>
      <c r="AR98" s="177" t="s">
        <v>76</v>
      </c>
      <c r="AT98" s="178" t="s">
        <v>70</v>
      </c>
      <c r="AU98" s="178" t="s">
        <v>71</v>
      </c>
      <c r="AY98" s="177" t="s">
        <v>208</v>
      </c>
      <c r="BK98" s="179">
        <f>BK99+BK111</f>
        <v>0</v>
      </c>
    </row>
    <row r="99" spans="1:65" s="12" customFormat="1" ht="22.9" customHeight="1">
      <c r="B99" s="166"/>
      <c r="C99" s="167"/>
      <c r="D99" s="168" t="s">
        <v>70</v>
      </c>
      <c r="E99" s="180" t="s">
        <v>103</v>
      </c>
      <c r="F99" s="180" t="s">
        <v>209</v>
      </c>
      <c r="G99" s="167"/>
      <c r="H99" s="167"/>
      <c r="I99" s="170"/>
      <c r="J99" s="181">
        <f>BK99</f>
        <v>0</v>
      </c>
      <c r="K99" s="167"/>
      <c r="L99" s="172"/>
      <c r="M99" s="173"/>
      <c r="N99" s="174"/>
      <c r="O99" s="174"/>
      <c r="P99" s="175">
        <f>P100</f>
        <v>0</v>
      </c>
      <c r="Q99" s="174"/>
      <c r="R99" s="175">
        <f>R100</f>
        <v>0.53868000000000005</v>
      </c>
      <c r="S99" s="174"/>
      <c r="T99" s="175">
        <f>T100</f>
        <v>0</v>
      </c>
      <c r="U99" s="176"/>
      <c r="AR99" s="177" t="s">
        <v>76</v>
      </c>
      <c r="AT99" s="178" t="s">
        <v>70</v>
      </c>
      <c r="AU99" s="178" t="s">
        <v>76</v>
      </c>
      <c r="AY99" s="177" t="s">
        <v>208</v>
      </c>
      <c r="BK99" s="179">
        <f>BK100</f>
        <v>0</v>
      </c>
    </row>
    <row r="100" spans="1:65" s="12" customFormat="1" ht="20.85" customHeight="1">
      <c r="B100" s="166"/>
      <c r="C100" s="167"/>
      <c r="D100" s="168" t="s">
        <v>70</v>
      </c>
      <c r="E100" s="180" t="s">
        <v>210</v>
      </c>
      <c r="F100" s="180" t="s">
        <v>211</v>
      </c>
      <c r="G100" s="167"/>
      <c r="H100" s="167"/>
      <c r="I100" s="170"/>
      <c r="J100" s="181">
        <f>BK100</f>
        <v>0</v>
      </c>
      <c r="K100" s="167"/>
      <c r="L100" s="172"/>
      <c r="M100" s="173"/>
      <c r="N100" s="174"/>
      <c r="O100" s="174"/>
      <c r="P100" s="175">
        <f>SUM(P101:P110)</f>
        <v>0</v>
      </c>
      <c r="Q100" s="174"/>
      <c r="R100" s="175">
        <f>SUM(R101:R110)</f>
        <v>0.53868000000000005</v>
      </c>
      <c r="S100" s="174"/>
      <c r="T100" s="175">
        <f>SUM(T101:T110)</f>
        <v>0</v>
      </c>
      <c r="U100" s="176"/>
      <c r="AR100" s="177" t="s">
        <v>76</v>
      </c>
      <c r="AT100" s="178" t="s">
        <v>70</v>
      </c>
      <c r="AU100" s="178" t="s">
        <v>80</v>
      </c>
      <c r="AY100" s="177" t="s">
        <v>208</v>
      </c>
      <c r="BK100" s="179">
        <f>SUM(BK101:BK110)</f>
        <v>0</v>
      </c>
    </row>
    <row r="101" spans="1:65" s="2" customFormat="1" ht="21.75" customHeight="1">
      <c r="A101" s="38"/>
      <c r="B101" s="39"/>
      <c r="C101" s="182" t="s">
        <v>76</v>
      </c>
      <c r="D101" s="182" t="s">
        <v>212</v>
      </c>
      <c r="E101" s="183" t="s">
        <v>3216</v>
      </c>
      <c r="F101" s="184" t="s">
        <v>3217</v>
      </c>
      <c r="G101" s="185" t="s">
        <v>129</v>
      </c>
      <c r="H101" s="186">
        <v>1.6</v>
      </c>
      <c r="I101" s="187"/>
      <c r="J101" s="186">
        <f>ROUND(I101*H101,2)</f>
        <v>0</v>
      </c>
      <c r="K101" s="184" t="s">
        <v>215</v>
      </c>
      <c r="L101" s="43"/>
      <c r="M101" s="188" t="s">
        <v>18</v>
      </c>
      <c r="N101" s="189" t="s">
        <v>42</v>
      </c>
      <c r="O101" s="68"/>
      <c r="P101" s="190">
        <f>O101*H101</f>
        <v>0</v>
      </c>
      <c r="Q101" s="190">
        <v>5.6000000000000001E-2</v>
      </c>
      <c r="R101" s="190">
        <f>Q101*H101</f>
        <v>8.9600000000000013E-2</v>
      </c>
      <c r="S101" s="190">
        <v>0</v>
      </c>
      <c r="T101" s="190">
        <f>S101*H101</f>
        <v>0</v>
      </c>
      <c r="U101" s="191" t="s">
        <v>18</v>
      </c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R101" s="192" t="s">
        <v>89</v>
      </c>
      <c r="AT101" s="192" t="s">
        <v>212</v>
      </c>
      <c r="AU101" s="192" t="s">
        <v>83</v>
      </c>
      <c r="AY101" s="21" t="s">
        <v>208</v>
      </c>
      <c r="BE101" s="193">
        <f>IF(N101="základní",J101,0)</f>
        <v>0</v>
      </c>
      <c r="BF101" s="193">
        <f>IF(N101="snížená",J101,0)</f>
        <v>0</v>
      </c>
      <c r="BG101" s="193">
        <f>IF(N101="zákl. přenesená",J101,0)</f>
        <v>0</v>
      </c>
      <c r="BH101" s="193">
        <f>IF(N101="sníž. přenesená",J101,0)</f>
        <v>0</v>
      </c>
      <c r="BI101" s="193">
        <f>IF(N101="nulová",J101,0)</f>
        <v>0</v>
      </c>
      <c r="BJ101" s="21" t="s">
        <v>76</v>
      </c>
      <c r="BK101" s="193">
        <f>ROUND(I101*H101,2)</f>
        <v>0</v>
      </c>
      <c r="BL101" s="21" t="s">
        <v>89</v>
      </c>
      <c r="BM101" s="192" t="s">
        <v>4006</v>
      </c>
    </row>
    <row r="102" spans="1:65" s="2" customFormat="1" ht="11.25">
      <c r="A102" s="38"/>
      <c r="B102" s="39"/>
      <c r="C102" s="40"/>
      <c r="D102" s="194" t="s">
        <v>217</v>
      </c>
      <c r="E102" s="40"/>
      <c r="F102" s="195" t="s">
        <v>3219</v>
      </c>
      <c r="G102" s="40"/>
      <c r="H102" s="40"/>
      <c r="I102" s="196"/>
      <c r="J102" s="40"/>
      <c r="K102" s="40"/>
      <c r="L102" s="43"/>
      <c r="M102" s="197"/>
      <c r="N102" s="198"/>
      <c r="O102" s="68"/>
      <c r="P102" s="68"/>
      <c r="Q102" s="68"/>
      <c r="R102" s="68"/>
      <c r="S102" s="68"/>
      <c r="T102" s="68"/>
      <c r="U102" s="69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T102" s="21" t="s">
        <v>217</v>
      </c>
      <c r="AU102" s="21" t="s">
        <v>83</v>
      </c>
    </row>
    <row r="103" spans="1:65" s="2" customFormat="1" ht="11.25">
      <c r="A103" s="38"/>
      <c r="B103" s="39"/>
      <c r="C103" s="40"/>
      <c r="D103" s="199" t="s">
        <v>219</v>
      </c>
      <c r="E103" s="40"/>
      <c r="F103" s="200" t="s">
        <v>3220</v>
      </c>
      <c r="G103" s="40"/>
      <c r="H103" s="40"/>
      <c r="I103" s="196"/>
      <c r="J103" s="40"/>
      <c r="K103" s="40"/>
      <c r="L103" s="43"/>
      <c r="M103" s="197"/>
      <c r="N103" s="198"/>
      <c r="O103" s="68"/>
      <c r="P103" s="68"/>
      <c r="Q103" s="68"/>
      <c r="R103" s="68"/>
      <c r="S103" s="68"/>
      <c r="T103" s="68"/>
      <c r="U103" s="69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T103" s="21" t="s">
        <v>219</v>
      </c>
      <c r="AU103" s="21" t="s">
        <v>83</v>
      </c>
    </row>
    <row r="104" spans="1:65" s="14" customFormat="1" ht="11.25">
      <c r="B104" s="211"/>
      <c r="C104" s="212"/>
      <c r="D104" s="194" t="s">
        <v>221</v>
      </c>
      <c r="E104" s="213" t="s">
        <v>18</v>
      </c>
      <c r="F104" s="214" t="s">
        <v>4007</v>
      </c>
      <c r="G104" s="212"/>
      <c r="H104" s="215">
        <v>1.6</v>
      </c>
      <c r="I104" s="216"/>
      <c r="J104" s="212"/>
      <c r="K104" s="212"/>
      <c r="L104" s="217"/>
      <c r="M104" s="218"/>
      <c r="N104" s="219"/>
      <c r="O104" s="219"/>
      <c r="P104" s="219"/>
      <c r="Q104" s="219"/>
      <c r="R104" s="219"/>
      <c r="S104" s="219"/>
      <c r="T104" s="219"/>
      <c r="U104" s="220"/>
      <c r="AT104" s="221" t="s">
        <v>221</v>
      </c>
      <c r="AU104" s="221" t="s">
        <v>83</v>
      </c>
      <c r="AV104" s="14" t="s">
        <v>80</v>
      </c>
      <c r="AW104" s="14" t="s">
        <v>33</v>
      </c>
      <c r="AX104" s="14" t="s">
        <v>76</v>
      </c>
      <c r="AY104" s="221" t="s">
        <v>208</v>
      </c>
    </row>
    <row r="105" spans="1:65" s="2" customFormat="1" ht="24.2" customHeight="1">
      <c r="A105" s="38"/>
      <c r="B105" s="39"/>
      <c r="C105" s="182" t="s">
        <v>80</v>
      </c>
      <c r="D105" s="182" t="s">
        <v>212</v>
      </c>
      <c r="E105" s="183" t="s">
        <v>1334</v>
      </c>
      <c r="F105" s="184" t="s">
        <v>1335</v>
      </c>
      <c r="G105" s="185" t="s">
        <v>129</v>
      </c>
      <c r="H105" s="186">
        <v>10.9</v>
      </c>
      <c r="I105" s="187"/>
      <c r="J105" s="186">
        <f>ROUND(I105*H105,2)</f>
        <v>0</v>
      </c>
      <c r="K105" s="184" t="s">
        <v>215</v>
      </c>
      <c r="L105" s="43"/>
      <c r="M105" s="188" t="s">
        <v>18</v>
      </c>
      <c r="N105" s="189" t="s">
        <v>42</v>
      </c>
      <c r="O105" s="68"/>
      <c r="P105" s="190">
        <f>O105*H105</f>
        <v>0</v>
      </c>
      <c r="Q105" s="190">
        <v>4.1200000000000001E-2</v>
      </c>
      <c r="R105" s="190">
        <f>Q105*H105</f>
        <v>0.44908000000000003</v>
      </c>
      <c r="S105" s="190">
        <v>0</v>
      </c>
      <c r="T105" s="190">
        <f>S105*H105</f>
        <v>0</v>
      </c>
      <c r="U105" s="191" t="s">
        <v>18</v>
      </c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R105" s="192" t="s">
        <v>89</v>
      </c>
      <c r="AT105" s="192" t="s">
        <v>212</v>
      </c>
      <c r="AU105" s="192" t="s">
        <v>83</v>
      </c>
      <c r="AY105" s="21" t="s">
        <v>208</v>
      </c>
      <c r="BE105" s="193">
        <f>IF(N105="základní",J105,0)</f>
        <v>0</v>
      </c>
      <c r="BF105" s="193">
        <f>IF(N105="snížená",J105,0)</f>
        <v>0</v>
      </c>
      <c r="BG105" s="193">
        <f>IF(N105="zákl. přenesená",J105,0)</f>
        <v>0</v>
      </c>
      <c r="BH105" s="193">
        <f>IF(N105="sníž. přenesená",J105,0)</f>
        <v>0</v>
      </c>
      <c r="BI105" s="193">
        <f>IF(N105="nulová",J105,0)</f>
        <v>0</v>
      </c>
      <c r="BJ105" s="21" t="s">
        <v>76</v>
      </c>
      <c r="BK105" s="193">
        <f>ROUND(I105*H105,2)</f>
        <v>0</v>
      </c>
      <c r="BL105" s="21" t="s">
        <v>89</v>
      </c>
      <c r="BM105" s="192" t="s">
        <v>4008</v>
      </c>
    </row>
    <row r="106" spans="1:65" s="2" customFormat="1" ht="19.5">
      <c r="A106" s="38"/>
      <c r="B106" s="39"/>
      <c r="C106" s="40"/>
      <c r="D106" s="194" t="s">
        <v>217</v>
      </c>
      <c r="E106" s="40"/>
      <c r="F106" s="195" t="s">
        <v>1337</v>
      </c>
      <c r="G106" s="40"/>
      <c r="H106" s="40"/>
      <c r="I106" s="196"/>
      <c r="J106" s="40"/>
      <c r="K106" s="40"/>
      <c r="L106" s="43"/>
      <c r="M106" s="197"/>
      <c r="N106" s="198"/>
      <c r="O106" s="68"/>
      <c r="P106" s="68"/>
      <c r="Q106" s="68"/>
      <c r="R106" s="68"/>
      <c r="S106" s="68"/>
      <c r="T106" s="68"/>
      <c r="U106" s="69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T106" s="21" t="s">
        <v>217</v>
      </c>
      <c r="AU106" s="21" t="s">
        <v>83</v>
      </c>
    </row>
    <row r="107" spans="1:65" s="2" customFormat="1" ht="11.25">
      <c r="A107" s="38"/>
      <c r="B107" s="39"/>
      <c r="C107" s="40"/>
      <c r="D107" s="199" t="s">
        <v>219</v>
      </c>
      <c r="E107" s="40"/>
      <c r="F107" s="200" t="s">
        <v>1338</v>
      </c>
      <c r="G107" s="40"/>
      <c r="H107" s="40"/>
      <c r="I107" s="196"/>
      <c r="J107" s="40"/>
      <c r="K107" s="40"/>
      <c r="L107" s="43"/>
      <c r="M107" s="197"/>
      <c r="N107" s="198"/>
      <c r="O107" s="68"/>
      <c r="P107" s="68"/>
      <c r="Q107" s="68"/>
      <c r="R107" s="68"/>
      <c r="S107" s="68"/>
      <c r="T107" s="68"/>
      <c r="U107" s="69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T107" s="21" t="s">
        <v>219</v>
      </c>
      <c r="AU107" s="21" t="s">
        <v>83</v>
      </c>
    </row>
    <row r="108" spans="1:65" s="14" customFormat="1" ht="11.25">
      <c r="B108" s="211"/>
      <c r="C108" s="212"/>
      <c r="D108" s="194" t="s">
        <v>221</v>
      </c>
      <c r="E108" s="213" t="s">
        <v>18</v>
      </c>
      <c r="F108" s="214" t="s">
        <v>4009</v>
      </c>
      <c r="G108" s="212"/>
      <c r="H108" s="215">
        <v>9.3000000000000007</v>
      </c>
      <c r="I108" s="216"/>
      <c r="J108" s="212"/>
      <c r="K108" s="212"/>
      <c r="L108" s="217"/>
      <c r="M108" s="218"/>
      <c r="N108" s="219"/>
      <c r="O108" s="219"/>
      <c r="P108" s="219"/>
      <c r="Q108" s="219"/>
      <c r="R108" s="219"/>
      <c r="S108" s="219"/>
      <c r="T108" s="219"/>
      <c r="U108" s="220"/>
      <c r="AT108" s="221" t="s">
        <v>221</v>
      </c>
      <c r="AU108" s="221" t="s">
        <v>83</v>
      </c>
      <c r="AV108" s="14" t="s">
        <v>80</v>
      </c>
      <c r="AW108" s="14" t="s">
        <v>33</v>
      </c>
      <c r="AX108" s="14" t="s">
        <v>71</v>
      </c>
      <c r="AY108" s="221" t="s">
        <v>208</v>
      </c>
    </row>
    <row r="109" spans="1:65" s="14" customFormat="1" ht="11.25">
      <c r="B109" s="211"/>
      <c r="C109" s="212"/>
      <c r="D109" s="194" t="s">
        <v>221</v>
      </c>
      <c r="E109" s="213" t="s">
        <v>18</v>
      </c>
      <c r="F109" s="214" t="s">
        <v>4007</v>
      </c>
      <c r="G109" s="212"/>
      <c r="H109" s="215">
        <v>1.6</v>
      </c>
      <c r="I109" s="216"/>
      <c r="J109" s="212"/>
      <c r="K109" s="212"/>
      <c r="L109" s="217"/>
      <c r="M109" s="218"/>
      <c r="N109" s="219"/>
      <c r="O109" s="219"/>
      <c r="P109" s="219"/>
      <c r="Q109" s="219"/>
      <c r="R109" s="219"/>
      <c r="S109" s="219"/>
      <c r="T109" s="219"/>
      <c r="U109" s="220"/>
      <c r="AT109" s="221" t="s">
        <v>221</v>
      </c>
      <c r="AU109" s="221" t="s">
        <v>83</v>
      </c>
      <c r="AV109" s="14" t="s">
        <v>80</v>
      </c>
      <c r="AW109" s="14" t="s">
        <v>33</v>
      </c>
      <c r="AX109" s="14" t="s">
        <v>71</v>
      </c>
      <c r="AY109" s="221" t="s">
        <v>208</v>
      </c>
    </row>
    <row r="110" spans="1:65" s="16" customFormat="1" ht="11.25">
      <c r="B110" s="233"/>
      <c r="C110" s="234"/>
      <c r="D110" s="194" t="s">
        <v>221</v>
      </c>
      <c r="E110" s="235" t="s">
        <v>18</v>
      </c>
      <c r="F110" s="236" t="s">
        <v>247</v>
      </c>
      <c r="G110" s="234"/>
      <c r="H110" s="237">
        <v>10.9</v>
      </c>
      <c r="I110" s="238"/>
      <c r="J110" s="234"/>
      <c r="K110" s="234"/>
      <c r="L110" s="239"/>
      <c r="M110" s="240"/>
      <c r="N110" s="241"/>
      <c r="O110" s="241"/>
      <c r="P110" s="241"/>
      <c r="Q110" s="241"/>
      <c r="R110" s="241"/>
      <c r="S110" s="241"/>
      <c r="T110" s="241"/>
      <c r="U110" s="242"/>
      <c r="AT110" s="243" t="s">
        <v>221</v>
      </c>
      <c r="AU110" s="243" t="s">
        <v>83</v>
      </c>
      <c r="AV110" s="16" t="s">
        <v>89</v>
      </c>
      <c r="AW110" s="16" t="s">
        <v>33</v>
      </c>
      <c r="AX110" s="16" t="s">
        <v>76</v>
      </c>
      <c r="AY110" s="243" t="s">
        <v>208</v>
      </c>
    </row>
    <row r="111" spans="1:65" s="12" customFormat="1" ht="22.9" customHeight="1">
      <c r="B111" s="166"/>
      <c r="C111" s="167"/>
      <c r="D111" s="168" t="s">
        <v>70</v>
      </c>
      <c r="E111" s="180" t="s">
        <v>248</v>
      </c>
      <c r="F111" s="180" t="s">
        <v>1578</v>
      </c>
      <c r="G111" s="167"/>
      <c r="H111" s="167"/>
      <c r="I111" s="170"/>
      <c r="J111" s="181">
        <f>BK111</f>
        <v>0</v>
      </c>
      <c r="K111" s="167"/>
      <c r="L111" s="172"/>
      <c r="M111" s="173"/>
      <c r="N111" s="174"/>
      <c r="O111" s="174"/>
      <c r="P111" s="175">
        <f>P112+P125+P146</f>
        <v>0</v>
      </c>
      <c r="Q111" s="174"/>
      <c r="R111" s="175">
        <f>R112+R125+R146</f>
        <v>5.0700000000000002E-2</v>
      </c>
      <c r="S111" s="174"/>
      <c r="T111" s="175">
        <f>T112+T125+T146</f>
        <v>1.1503999999999999</v>
      </c>
      <c r="U111" s="176"/>
      <c r="AR111" s="177" t="s">
        <v>76</v>
      </c>
      <c r="AT111" s="178" t="s">
        <v>70</v>
      </c>
      <c r="AU111" s="178" t="s">
        <v>76</v>
      </c>
      <c r="AY111" s="177" t="s">
        <v>208</v>
      </c>
      <c r="BK111" s="179">
        <f>BK112+BK125+BK146</f>
        <v>0</v>
      </c>
    </row>
    <row r="112" spans="1:65" s="12" customFormat="1" ht="20.85" customHeight="1">
      <c r="B112" s="166"/>
      <c r="C112" s="167"/>
      <c r="D112" s="168" t="s">
        <v>70</v>
      </c>
      <c r="E112" s="180" t="s">
        <v>410</v>
      </c>
      <c r="F112" s="180" t="s">
        <v>411</v>
      </c>
      <c r="G112" s="167"/>
      <c r="H112" s="167"/>
      <c r="I112" s="170"/>
      <c r="J112" s="181">
        <f>BK112</f>
        <v>0</v>
      </c>
      <c r="K112" s="167"/>
      <c r="L112" s="172"/>
      <c r="M112" s="173"/>
      <c r="N112" s="174"/>
      <c r="O112" s="174"/>
      <c r="P112" s="175">
        <f>SUM(P113:P124)</f>
        <v>0</v>
      </c>
      <c r="Q112" s="174"/>
      <c r="R112" s="175">
        <f>SUM(R113:R124)</f>
        <v>5.0700000000000002E-2</v>
      </c>
      <c r="S112" s="174"/>
      <c r="T112" s="175">
        <f>SUM(T113:T124)</f>
        <v>1.1503999999999999</v>
      </c>
      <c r="U112" s="176"/>
      <c r="AR112" s="177" t="s">
        <v>76</v>
      </c>
      <c r="AT112" s="178" t="s">
        <v>70</v>
      </c>
      <c r="AU112" s="178" t="s">
        <v>80</v>
      </c>
      <c r="AY112" s="177" t="s">
        <v>208</v>
      </c>
      <c r="BK112" s="179">
        <f>SUM(BK113:BK124)</f>
        <v>0</v>
      </c>
    </row>
    <row r="113" spans="1:65" s="2" customFormat="1" ht="24.2" customHeight="1">
      <c r="A113" s="38"/>
      <c r="B113" s="39"/>
      <c r="C113" s="182" t="s">
        <v>83</v>
      </c>
      <c r="D113" s="182" t="s">
        <v>212</v>
      </c>
      <c r="E113" s="183" t="s">
        <v>3229</v>
      </c>
      <c r="F113" s="184" t="s">
        <v>3230</v>
      </c>
      <c r="G113" s="185" t="s">
        <v>331</v>
      </c>
      <c r="H113" s="186">
        <v>20</v>
      </c>
      <c r="I113" s="187"/>
      <c r="J113" s="186">
        <f>ROUND(I113*H113,2)</f>
        <v>0</v>
      </c>
      <c r="K113" s="184" t="s">
        <v>215</v>
      </c>
      <c r="L113" s="43"/>
      <c r="M113" s="188" t="s">
        <v>18</v>
      </c>
      <c r="N113" s="189" t="s">
        <v>42</v>
      </c>
      <c r="O113" s="68"/>
      <c r="P113" s="190">
        <f>O113*H113</f>
        <v>0</v>
      </c>
      <c r="Q113" s="190">
        <v>0</v>
      </c>
      <c r="R113" s="190">
        <f>Q113*H113</f>
        <v>0</v>
      </c>
      <c r="S113" s="190">
        <v>1.7999999999999999E-2</v>
      </c>
      <c r="T113" s="190">
        <f>S113*H113</f>
        <v>0.36</v>
      </c>
      <c r="U113" s="191" t="s">
        <v>18</v>
      </c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R113" s="192" t="s">
        <v>89</v>
      </c>
      <c r="AT113" s="192" t="s">
        <v>212</v>
      </c>
      <c r="AU113" s="192" t="s">
        <v>83</v>
      </c>
      <c r="AY113" s="21" t="s">
        <v>208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1" t="s">
        <v>76</v>
      </c>
      <c r="BK113" s="193">
        <f>ROUND(I113*H113,2)</f>
        <v>0</v>
      </c>
      <c r="BL113" s="21" t="s">
        <v>89</v>
      </c>
      <c r="BM113" s="192" t="s">
        <v>4010</v>
      </c>
    </row>
    <row r="114" spans="1:65" s="2" customFormat="1" ht="19.5">
      <c r="A114" s="38"/>
      <c r="B114" s="39"/>
      <c r="C114" s="40"/>
      <c r="D114" s="194" t="s">
        <v>217</v>
      </c>
      <c r="E114" s="40"/>
      <c r="F114" s="195" t="s">
        <v>3232</v>
      </c>
      <c r="G114" s="40"/>
      <c r="H114" s="40"/>
      <c r="I114" s="196"/>
      <c r="J114" s="40"/>
      <c r="K114" s="40"/>
      <c r="L114" s="43"/>
      <c r="M114" s="197"/>
      <c r="N114" s="198"/>
      <c r="O114" s="68"/>
      <c r="P114" s="68"/>
      <c r="Q114" s="68"/>
      <c r="R114" s="68"/>
      <c r="S114" s="68"/>
      <c r="T114" s="68"/>
      <c r="U114" s="69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T114" s="21" t="s">
        <v>217</v>
      </c>
      <c r="AU114" s="21" t="s">
        <v>83</v>
      </c>
    </row>
    <row r="115" spans="1:65" s="2" customFormat="1" ht="11.25">
      <c r="A115" s="38"/>
      <c r="B115" s="39"/>
      <c r="C115" s="40"/>
      <c r="D115" s="199" t="s">
        <v>219</v>
      </c>
      <c r="E115" s="40"/>
      <c r="F115" s="200" t="s">
        <v>3233</v>
      </c>
      <c r="G115" s="40"/>
      <c r="H115" s="40"/>
      <c r="I115" s="196"/>
      <c r="J115" s="40"/>
      <c r="K115" s="40"/>
      <c r="L115" s="43"/>
      <c r="M115" s="197"/>
      <c r="N115" s="198"/>
      <c r="O115" s="68"/>
      <c r="P115" s="68"/>
      <c r="Q115" s="68"/>
      <c r="R115" s="68"/>
      <c r="S115" s="68"/>
      <c r="T115" s="68"/>
      <c r="U115" s="69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T115" s="21" t="s">
        <v>219</v>
      </c>
      <c r="AU115" s="21" t="s">
        <v>83</v>
      </c>
    </row>
    <row r="116" spans="1:65" s="2" customFormat="1" ht="24.2" customHeight="1">
      <c r="A116" s="38"/>
      <c r="B116" s="39"/>
      <c r="C116" s="182" t="s">
        <v>89</v>
      </c>
      <c r="D116" s="182" t="s">
        <v>212</v>
      </c>
      <c r="E116" s="183" t="s">
        <v>4011</v>
      </c>
      <c r="F116" s="184" t="s">
        <v>4012</v>
      </c>
      <c r="G116" s="185" t="s">
        <v>331</v>
      </c>
      <c r="H116" s="186">
        <v>32</v>
      </c>
      <c r="I116" s="187"/>
      <c r="J116" s="186">
        <f>ROUND(I116*H116,2)</f>
        <v>0</v>
      </c>
      <c r="K116" s="184" t="s">
        <v>215</v>
      </c>
      <c r="L116" s="43"/>
      <c r="M116" s="188" t="s">
        <v>18</v>
      </c>
      <c r="N116" s="189" t="s">
        <v>42</v>
      </c>
      <c r="O116" s="68"/>
      <c r="P116" s="190">
        <f>O116*H116</f>
        <v>0</v>
      </c>
      <c r="Q116" s="190">
        <v>7.6000000000000004E-4</v>
      </c>
      <c r="R116" s="190">
        <f>Q116*H116</f>
        <v>2.4320000000000001E-2</v>
      </c>
      <c r="S116" s="190">
        <v>2.0999999999999999E-3</v>
      </c>
      <c r="T116" s="190">
        <f>S116*H116</f>
        <v>6.7199999999999996E-2</v>
      </c>
      <c r="U116" s="191" t="s">
        <v>18</v>
      </c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R116" s="192" t="s">
        <v>89</v>
      </c>
      <c r="AT116" s="192" t="s">
        <v>212</v>
      </c>
      <c r="AU116" s="192" t="s">
        <v>83</v>
      </c>
      <c r="AY116" s="21" t="s">
        <v>208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1" t="s">
        <v>76</v>
      </c>
      <c r="BK116" s="193">
        <f>ROUND(I116*H116,2)</f>
        <v>0</v>
      </c>
      <c r="BL116" s="21" t="s">
        <v>89</v>
      </c>
      <c r="BM116" s="192" t="s">
        <v>4013</v>
      </c>
    </row>
    <row r="117" spans="1:65" s="2" customFormat="1" ht="29.25">
      <c r="A117" s="38"/>
      <c r="B117" s="39"/>
      <c r="C117" s="40"/>
      <c r="D117" s="194" t="s">
        <v>217</v>
      </c>
      <c r="E117" s="40"/>
      <c r="F117" s="195" t="s">
        <v>4014</v>
      </c>
      <c r="G117" s="40"/>
      <c r="H117" s="40"/>
      <c r="I117" s="196"/>
      <c r="J117" s="40"/>
      <c r="K117" s="40"/>
      <c r="L117" s="43"/>
      <c r="M117" s="197"/>
      <c r="N117" s="198"/>
      <c r="O117" s="68"/>
      <c r="P117" s="68"/>
      <c r="Q117" s="68"/>
      <c r="R117" s="68"/>
      <c r="S117" s="68"/>
      <c r="T117" s="68"/>
      <c r="U117" s="69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T117" s="21" t="s">
        <v>217</v>
      </c>
      <c r="AU117" s="21" t="s">
        <v>83</v>
      </c>
    </row>
    <row r="118" spans="1:65" s="2" customFormat="1" ht="11.25">
      <c r="A118" s="38"/>
      <c r="B118" s="39"/>
      <c r="C118" s="40"/>
      <c r="D118" s="199" t="s">
        <v>219</v>
      </c>
      <c r="E118" s="40"/>
      <c r="F118" s="200" t="s">
        <v>4015</v>
      </c>
      <c r="G118" s="40"/>
      <c r="H118" s="40"/>
      <c r="I118" s="196"/>
      <c r="J118" s="40"/>
      <c r="K118" s="40"/>
      <c r="L118" s="43"/>
      <c r="M118" s="197"/>
      <c r="N118" s="198"/>
      <c r="O118" s="68"/>
      <c r="P118" s="68"/>
      <c r="Q118" s="68"/>
      <c r="R118" s="68"/>
      <c r="S118" s="68"/>
      <c r="T118" s="68"/>
      <c r="U118" s="69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21" t="s">
        <v>219</v>
      </c>
      <c r="AU118" s="21" t="s">
        <v>83</v>
      </c>
    </row>
    <row r="119" spans="1:65" s="2" customFormat="1" ht="24.2" customHeight="1">
      <c r="A119" s="38"/>
      <c r="B119" s="39"/>
      <c r="C119" s="182" t="s">
        <v>94</v>
      </c>
      <c r="D119" s="182" t="s">
        <v>212</v>
      </c>
      <c r="E119" s="183" t="s">
        <v>4016</v>
      </c>
      <c r="F119" s="184" t="s">
        <v>4017</v>
      </c>
      <c r="G119" s="185" t="s">
        <v>331</v>
      </c>
      <c r="H119" s="186">
        <v>24</v>
      </c>
      <c r="I119" s="187"/>
      <c r="J119" s="186">
        <f>ROUND(I119*H119,2)</f>
        <v>0</v>
      </c>
      <c r="K119" s="184" t="s">
        <v>215</v>
      </c>
      <c r="L119" s="43"/>
      <c r="M119" s="188" t="s">
        <v>18</v>
      </c>
      <c r="N119" s="189" t="s">
        <v>42</v>
      </c>
      <c r="O119" s="68"/>
      <c r="P119" s="190">
        <f>O119*H119</f>
        <v>0</v>
      </c>
      <c r="Q119" s="190">
        <v>9.7000000000000005E-4</v>
      </c>
      <c r="R119" s="190">
        <f>Q119*H119</f>
        <v>2.3280000000000002E-2</v>
      </c>
      <c r="S119" s="190">
        <v>4.3E-3</v>
      </c>
      <c r="T119" s="190">
        <f>S119*H119</f>
        <v>0.1032</v>
      </c>
      <c r="U119" s="191" t="s">
        <v>18</v>
      </c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R119" s="192" t="s">
        <v>89</v>
      </c>
      <c r="AT119" s="192" t="s">
        <v>212</v>
      </c>
      <c r="AU119" s="192" t="s">
        <v>83</v>
      </c>
      <c r="AY119" s="21" t="s">
        <v>208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1" t="s">
        <v>76</v>
      </c>
      <c r="BK119" s="193">
        <f>ROUND(I119*H119,2)</f>
        <v>0</v>
      </c>
      <c r="BL119" s="21" t="s">
        <v>89</v>
      </c>
      <c r="BM119" s="192" t="s">
        <v>4018</v>
      </c>
    </row>
    <row r="120" spans="1:65" s="2" customFormat="1" ht="29.25">
      <c r="A120" s="38"/>
      <c r="B120" s="39"/>
      <c r="C120" s="40"/>
      <c r="D120" s="194" t="s">
        <v>217</v>
      </c>
      <c r="E120" s="40"/>
      <c r="F120" s="195" t="s">
        <v>4019</v>
      </c>
      <c r="G120" s="40"/>
      <c r="H120" s="40"/>
      <c r="I120" s="196"/>
      <c r="J120" s="40"/>
      <c r="K120" s="40"/>
      <c r="L120" s="43"/>
      <c r="M120" s="197"/>
      <c r="N120" s="198"/>
      <c r="O120" s="68"/>
      <c r="P120" s="68"/>
      <c r="Q120" s="68"/>
      <c r="R120" s="68"/>
      <c r="S120" s="68"/>
      <c r="T120" s="68"/>
      <c r="U120" s="69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T120" s="21" t="s">
        <v>217</v>
      </c>
      <c r="AU120" s="21" t="s">
        <v>83</v>
      </c>
    </row>
    <row r="121" spans="1:65" s="2" customFormat="1" ht="11.25">
      <c r="A121" s="38"/>
      <c r="B121" s="39"/>
      <c r="C121" s="40"/>
      <c r="D121" s="199" t="s">
        <v>219</v>
      </c>
      <c r="E121" s="40"/>
      <c r="F121" s="200" t="s">
        <v>4020</v>
      </c>
      <c r="G121" s="40"/>
      <c r="H121" s="40"/>
      <c r="I121" s="196"/>
      <c r="J121" s="40"/>
      <c r="K121" s="40"/>
      <c r="L121" s="43"/>
      <c r="M121" s="197"/>
      <c r="N121" s="198"/>
      <c r="O121" s="68"/>
      <c r="P121" s="68"/>
      <c r="Q121" s="68"/>
      <c r="R121" s="68"/>
      <c r="S121" s="68"/>
      <c r="T121" s="68"/>
      <c r="U121" s="69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21" t="s">
        <v>219</v>
      </c>
      <c r="AU121" s="21" t="s">
        <v>83</v>
      </c>
    </row>
    <row r="122" spans="1:65" s="2" customFormat="1" ht="24.2" customHeight="1">
      <c r="A122" s="38"/>
      <c r="B122" s="39"/>
      <c r="C122" s="182" t="s">
        <v>103</v>
      </c>
      <c r="D122" s="182" t="s">
        <v>212</v>
      </c>
      <c r="E122" s="183" t="s">
        <v>4021</v>
      </c>
      <c r="F122" s="184" t="s">
        <v>4022</v>
      </c>
      <c r="G122" s="185" t="s">
        <v>331</v>
      </c>
      <c r="H122" s="186">
        <v>310</v>
      </c>
      <c r="I122" s="187"/>
      <c r="J122" s="186">
        <f>ROUND(I122*H122,2)</f>
        <v>0</v>
      </c>
      <c r="K122" s="184" t="s">
        <v>215</v>
      </c>
      <c r="L122" s="43"/>
      <c r="M122" s="188" t="s">
        <v>18</v>
      </c>
      <c r="N122" s="189" t="s">
        <v>42</v>
      </c>
      <c r="O122" s="68"/>
      <c r="P122" s="190">
        <f>O122*H122</f>
        <v>0</v>
      </c>
      <c r="Q122" s="190">
        <v>1.0000000000000001E-5</v>
      </c>
      <c r="R122" s="190">
        <f>Q122*H122</f>
        <v>3.1000000000000003E-3</v>
      </c>
      <c r="S122" s="190">
        <v>2E-3</v>
      </c>
      <c r="T122" s="190">
        <f>S122*H122</f>
        <v>0.62</v>
      </c>
      <c r="U122" s="191" t="s">
        <v>18</v>
      </c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R122" s="192" t="s">
        <v>89</v>
      </c>
      <c r="AT122" s="192" t="s">
        <v>212</v>
      </c>
      <c r="AU122" s="192" t="s">
        <v>83</v>
      </c>
      <c r="AY122" s="21" t="s">
        <v>208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1" t="s">
        <v>76</v>
      </c>
      <c r="BK122" s="193">
        <f>ROUND(I122*H122,2)</f>
        <v>0</v>
      </c>
      <c r="BL122" s="21" t="s">
        <v>89</v>
      </c>
      <c r="BM122" s="192" t="s">
        <v>4023</v>
      </c>
    </row>
    <row r="123" spans="1:65" s="2" customFormat="1" ht="19.5">
      <c r="A123" s="38"/>
      <c r="B123" s="39"/>
      <c r="C123" s="40"/>
      <c r="D123" s="194" t="s">
        <v>217</v>
      </c>
      <c r="E123" s="40"/>
      <c r="F123" s="195" t="s">
        <v>4024</v>
      </c>
      <c r="G123" s="40"/>
      <c r="H123" s="40"/>
      <c r="I123" s="196"/>
      <c r="J123" s="40"/>
      <c r="K123" s="40"/>
      <c r="L123" s="43"/>
      <c r="M123" s="197"/>
      <c r="N123" s="198"/>
      <c r="O123" s="68"/>
      <c r="P123" s="68"/>
      <c r="Q123" s="68"/>
      <c r="R123" s="68"/>
      <c r="S123" s="68"/>
      <c r="T123" s="68"/>
      <c r="U123" s="69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21" t="s">
        <v>217</v>
      </c>
      <c r="AU123" s="21" t="s">
        <v>83</v>
      </c>
    </row>
    <row r="124" spans="1:65" s="2" customFormat="1" ht="11.25">
      <c r="A124" s="38"/>
      <c r="B124" s="39"/>
      <c r="C124" s="40"/>
      <c r="D124" s="199" t="s">
        <v>219</v>
      </c>
      <c r="E124" s="40"/>
      <c r="F124" s="200" t="s">
        <v>4025</v>
      </c>
      <c r="G124" s="40"/>
      <c r="H124" s="40"/>
      <c r="I124" s="196"/>
      <c r="J124" s="40"/>
      <c r="K124" s="40"/>
      <c r="L124" s="43"/>
      <c r="M124" s="197"/>
      <c r="N124" s="198"/>
      <c r="O124" s="68"/>
      <c r="P124" s="68"/>
      <c r="Q124" s="68"/>
      <c r="R124" s="68"/>
      <c r="S124" s="68"/>
      <c r="T124" s="68"/>
      <c r="U124" s="69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21" t="s">
        <v>219</v>
      </c>
      <c r="AU124" s="21" t="s">
        <v>83</v>
      </c>
    </row>
    <row r="125" spans="1:65" s="12" customFormat="1" ht="20.85" customHeight="1">
      <c r="B125" s="166"/>
      <c r="C125" s="167"/>
      <c r="D125" s="168" t="s">
        <v>70</v>
      </c>
      <c r="E125" s="180" t="s">
        <v>543</v>
      </c>
      <c r="F125" s="180" t="s">
        <v>544</v>
      </c>
      <c r="G125" s="167"/>
      <c r="H125" s="167"/>
      <c r="I125" s="170"/>
      <c r="J125" s="181">
        <f>BK125</f>
        <v>0</v>
      </c>
      <c r="K125" s="167"/>
      <c r="L125" s="172"/>
      <c r="M125" s="173"/>
      <c r="N125" s="174"/>
      <c r="O125" s="174"/>
      <c r="P125" s="175">
        <f>SUM(P126:P145)</f>
        <v>0</v>
      </c>
      <c r="Q125" s="174"/>
      <c r="R125" s="175">
        <f>SUM(R126:R145)</f>
        <v>0</v>
      </c>
      <c r="S125" s="174"/>
      <c r="T125" s="175">
        <f>SUM(T126:T145)</f>
        <v>0</v>
      </c>
      <c r="U125" s="176"/>
      <c r="AR125" s="177" t="s">
        <v>76</v>
      </c>
      <c r="AT125" s="178" t="s">
        <v>70</v>
      </c>
      <c r="AU125" s="178" t="s">
        <v>80</v>
      </c>
      <c r="AY125" s="177" t="s">
        <v>208</v>
      </c>
      <c r="BK125" s="179">
        <f>SUM(BK126:BK145)</f>
        <v>0</v>
      </c>
    </row>
    <row r="126" spans="1:65" s="2" customFormat="1" ht="24.2" customHeight="1">
      <c r="A126" s="38"/>
      <c r="B126" s="39"/>
      <c r="C126" s="182" t="s">
        <v>121</v>
      </c>
      <c r="D126" s="182" t="s">
        <v>212</v>
      </c>
      <c r="E126" s="183" t="s">
        <v>553</v>
      </c>
      <c r="F126" s="184" t="s">
        <v>554</v>
      </c>
      <c r="G126" s="185" t="s">
        <v>548</v>
      </c>
      <c r="H126" s="186">
        <v>1.1499999999999999</v>
      </c>
      <c r="I126" s="187"/>
      <c r="J126" s="186">
        <f>ROUND(I126*H126,2)</f>
        <v>0</v>
      </c>
      <c r="K126" s="184" t="s">
        <v>215</v>
      </c>
      <c r="L126" s="43"/>
      <c r="M126" s="188" t="s">
        <v>18</v>
      </c>
      <c r="N126" s="189" t="s">
        <v>42</v>
      </c>
      <c r="O126" s="68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0">
        <f>S126*H126</f>
        <v>0</v>
      </c>
      <c r="U126" s="191" t="s">
        <v>18</v>
      </c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2" t="s">
        <v>89</v>
      </c>
      <c r="AT126" s="192" t="s">
        <v>212</v>
      </c>
      <c r="AU126" s="192" t="s">
        <v>83</v>
      </c>
      <c r="AY126" s="21" t="s">
        <v>208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1" t="s">
        <v>76</v>
      </c>
      <c r="BK126" s="193">
        <f>ROUND(I126*H126,2)</f>
        <v>0</v>
      </c>
      <c r="BL126" s="21" t="s">
        <v>89</v>
      </c>
      <c r="BM126" s="192" t="s">
        <v>4026</v>
      </c>
    </row>
    <row r="127" spans="1:65" s="2" customFormat="1" ht="19.5">
      <c r="A127" s="38"/>
      <c r="B127" s="39"/>
      <c r="C127" s="40"/>
      <c r="D127" s="194" t="s">
        <v>217</v>
      </c>
      <c r="E127" s="40"/>
      <c r="F127" s="195" t="s">
        <v>556</v>
      </c>
      <c r="G127" s="40"/>
      <c r="H127" s="40"/>
      <c r="I127" s="196"/>
      <c r="J127" s="40"/>
      <c r="K127" s="40"/>
      <c r="L127" s="43"/>
      <c r="M127" s="197"/>
      <c r="N127" s="198"/>
      <c r="O127" s="68"/>
      <c r="P127" s="68"/>
      <c r="Q127" s="68"/>
      <c r="R127" s="68"/>
      <c r="S127" s="68"/>
      <c r="T127" s="68"/>
      <c r="U127" s="69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21" t="s">
        <v>217</v>
      </c>
      <c r="AU127" s="21" t="s">
        <v>83</v>
      </c>
    </row>
    <row r="128" spans="1:65" s="2" customFormat="1" ht="11.25">
      <c r="A128" s="38"/>
      <c r="B128" s="39"/>
      <c r="C128" s="40"/>
      <c r="D128" s="199" t="s">
        <v>219</v>
      </c>
      <c r="E128" s="40"/>
      <c r="F128" s="200" t="s">
        <v>557</v>
      </c>
      <c r="G128" s="40"/>
      <c r="H128" s="40"/>
      <c r="I128" s="196"/>
      <c r="J128" s="40"/>
      <c r="K128" s="40"/>
      <c r="L128" s="43"/>
      <c r="M128" s="197"/>
      <c r="N128" s="198"/>
      <c r="O128" s="68"/>
      <c r="P128" s="68"/>
      <c r="Q128" s="68"/>
      <c r="R128" s="68"/>
      <c r="S128" s="68"/>
      <c r="T128" s="68"/>
      <c r="U128" s="69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21" t="s">
        <v>219</v>
      </c>
      <c r="AU128" s="21" t="s">
        <v>83</v>
      </c>
    </row>
    <row r="129" spans="1:65" s="2" customFormat="1" ht="33" customHeight="1">
      <c r="A129" s="38"/>
      <c r="B129" s="39"/>
      <c r="C129" s="182" t="s">
        <v>124</v>
      </c>
      <c r="D129" s="182" t="s">
        <v>212</v>
      </c>
      <c r="E129" s="183" t="s">
        <v>559</v>
      </c>
      <c r="F129" s="184" t="s">
        <v>560</v>
      </c>
      <c r="G129" s="185" t="s">
        <v>548</v>
      </c>
      <c r="H129" s="186">
        <v>2.2999999999999998</v>
      </c>
      <c r="I129" s="187"/>
      <c r="J129" s="186">
        <f>ROUND(I129*H129,2)</f>
        <v>0</v>
      </c>
      <c r="K129" s="184" t="s">
        <v>215</v>
      </c>
      <c r="L129" s="43"/>
      <c r="M129" s="188" t="s">
        <v>18</v>
      </c>
      <c r="N129" s="189" t="s">
        <v>42</v>
      </c>
      <c r="O129" s="68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0">
        <f>S129*H129</f>
        <v>0</v>
      </c>
      <c r="U129" s="191" t="s">
        <v>18</v>
      </c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89</v>
      </c>
      <c r="AT129" s="192" t="s">
        <v>212</v>
      </c>
      <c r="AU129" s="192" t="s">
        <v>83</v>
      </c>
      <c r="AY129" s="21" t="s">
        <v>208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1" t="s">
        <v>76</v>
      </c>
      <c r="BK129" s="193">
        <f>ROUND(I129*H129,2)</f>
        <v>0</v>
      </c>
      <c r="BL129" s="21" t="s">
        <v>89</v>
      </c>
      <c r="BM129" s="192" t="s">
        <v>4027</v>
      </c>
    </row>
    <row r="130" spans="1:65" s="2" customFormat="1" ht="39">
      <c r="A130" s="38"/>
      <c r="B130" s="39"/>
      <c r="C130" s="40"/>
      <c r="D130" s="194" t="s">
        <v>217</v>
      </c>
      <c r="E130" s="40"/>
      <c r="F130" s="195" t="s">
        <v>562</v>
      </c>
      <c r="G130" s="40"/>
      <c r="H130" s="40"/>
      <c r="I130" s="196"/>
      <c r="J130" s="40"/>
      <c r="K130" s="40"/>
      <c r="L130" s="43"/>
      <c r="M130" s="197"/>
      <c r="N130" s="198"/>
      <c r="O130" s="68"/>
      <c r="P130" s="68"/>
      <c r="Q130" s="68"/>
      <c r="R130" s="68"/>
      <c r="S130" s="68"/>
      <c r="T130" s="68"/>
      <c r="U130" s="69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21" t="s">
        <v>217</v>
      </c>
      <c r="AU130" s="21" t="s">
        <v>83</v>
      </c>
    </row>
    <row r="131" spans="1:65" s="2" customFormat="1" ht="11.25">
      <c r="A131" s="38"/>
      <c r="B131" s="39"/>
      <c r="C131" s="40"/>
      <c r="D131" s="199" t="s">
        <v>219</v>
      </c>
      <c r="E131" s="40"/>
      <c r="F131" s="200" t="s">
        <v>563</v>
      </c>
      <c r="G131" s="40"/>
      <c r="H131" s="40"/>
      <c r="I131" s="196"/>
      <c r="J131" s="40"/>
      <c r="K131" s="40"/>
      <c r="L131" s="43"/>
      <c r="M131" s="197"/>
      <c r="N131" s="198"/>
      <c r="O131" s="68"/>
      <c r="P131" s="68"/>
      <c r="Q131" s="68"/>
      <c r="R131" s="68"/>
      <c r="S131" s="68"/>
      <c r="T131" s="68"/>
      <c r="U131" s="69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21" t="s">
        <v>219</v>
      </c>
      <c r="AU131" s="21" t="s">
        <v>83</v>
      </c>
    </row>
    <row r="132" spans="1:65" s="14" customFormat="1" ht="11.25">
      <c r="B132" s="211"/>
      <c r="C132" s="212"/>
      <c r="D132" s="194" t="s">
        <v>221</v>
      </c>
      <c r="E132" s="212"/>
      <c r="F132" s="214" t="s">
        <v>4028</v>
      </c>
      <c r="G132" s="212"/>
      <c r="H132" s="215">
        <v>2.2999999999999998</v>
      </c>
      <c r="I132" s="216"/>
      <c r="J132" s="212"/>
      <c r="K132" s="212"/>
      <c r="L132" s="217"/>
      <c r="M132" s="218"/>
      <c r="N132" s="219"/>
      <c r="O132" s="219"/>
      <c r="P132" s="219"/>
      <c r="Q132" s="219"/>
      <c r="R132" s="219"/>
      <c r="S132" s="219"/>
      <c r="T132" s="219"/>
      <c r="U132" s="220"/>
      <c r="AT132" s="221" t="s">
        <v>221</v>
      </c>
      <c r="AU132" s="221" t="s">
        <v>83</v>
      </c>
      <c r="AV132" s="14" t="s">
        <v>80</v>
      </c>
      <c r="AW132" s="14" t="s">
        <v>4</v>
      </c>
      <c r="AX132" s="14" t="s">
        <v>76</v>
      </c>
      <c r="AY132" s="221" t="s">
        <v>208</v>
      </c>
    </row>
    <row r="133" spans="1:65" s="2" customFormat="1" ht="24.2" customHeight="1">
      <c r="A133" s="38"/>
      <c r="B133" s="39"/>
      <c r="C133" s="182" t="s">
        <v>248</v>
      </c>
      <c r="D133" s="182" t="s">
        <v>212</v>
      </c>
      <c r="E133" s="183" t="s">
        <v>565</v>
      </c>
      <c r="F133" s="184" t="s">
        <v>566</v>
      </c>
      <c r="G133" s="185" t="s">
        <v>548</v>
      </c>
      <c r="H133" s="186">
        <v>1.1499999999999999</v>
      </c>
      <c r="I133" s="187"/>
      <c r="J133" s="186">
        <f>ROUND(I133*H133,2)</f>
        <v>0</v>
      </c>
      <c r="K133" s="184" t="s">
        <v>215</v>
      </c>
      <c r="L133" s="43"/>
      <c r="M133" s="188" t="s">
        <v>18</v>
      </c>
      <c r="N133" s="189" t="s">
        <v>42</v>
      </c>
      <c r="O133" s="68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0">
        <f>S133*H133</f>
        <v>0</v>
      </c>
      <c r="U133" s="191" t="s">
        <v>18</v>
      </c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89</v>
      </c>
      <c r="AT133" s="192" t="s">
        <v>212</v>
      </c>
      <c r="AU133" s="192" t="s">
        <v>83</v>
      </c>
      <c r="AY133" s="21" t="s">
        <v>208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1" t="s">
        <v>76</v>
      </c>
      <c r="BK133" s="193">
        <f>ROUND(I133*H133,2)</f>
        <v>0</v>
      </c>
      <c r="BL133" s="21" t="s">
        <v>89</v>
      </c>
      <c r="BM133" s="192" t="s">
        <v>4029</v>
      </c>
    </row>
    <row r="134" spans="1:65" s="2" customFormat="1" ht="19.5">
      <c r="A134" s="38"/>
      <c r="B134" s="39"/>
      <c r="C134" s="40"/>
      <c r="D134" s="194" t="s">
        <v>217</v>
      </c>
      <c r="E134" s="40"/>
      <c r="F134" s="195" t="s">
        <v>568</v>
      </c>
      <c r="G134" s="40"/>
      <c r="H134" s="40"/>
      <c r="I134" s="196"/>
      <c r="J134" s="40"/>
      <c r="K134" s="40"/>
      <c r="L134" s="43"/>
      <c r="M134" s="197"/>
      <c r="N134" s="198"/>
      <c r="O134" s="68"/>
      <c r="P134" s="68"/>
      <c r="Q134" s="68"/>
      <c r="R134" s="68"/>
      <c r="S134" s="68"/>
      <c r="T134" s="68"/>
      <c r="U134" s="69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21" t="s">
        <v>217</v>
      </c>
      <c r="AU134" s="21" t="s">
        <v>83</v>
      </c>
    </row>
    <row r="135" spans="1:65" s="2" customFormat="1" ht="11.25">
      <c r="A135" s="38"/>
      <c r="B135" s="39"/>
      <c r="C135" s="40"/>
      <c r="D135" s="199" t="s">
        <v>219</v>
      </c>
      <c r="E135" s="40"/>
      <c r="F135" s="200" t="s">
        <v>569</v>
      </c>
      <c r="G135" s="40"/>
      <c r="H135" s="40"/>
      <c r="I135" s="196"/>
      <c r="J135" s="40"/>
      <c r="K135" s="40"/>
      <c r="L135" s="43"/>
      <c r="M135" s="197"/>
      <c r="N135" s="198"/>
      <c r="O135" s="68"/>
      <c r="P135" s="68"/>
      <c r="Q135" s="68"/>
      <c r="R135" s="68"/>
      <c r="S135" s="68"/>
      <c r="T135" s="68"/>
      <c r="U135" s="69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21" t="s">
        <v>219</v>
      </c>
      <c r="AU135" s="21" t="s">
        <v>83</v>
      </c>
    </row>
    <row r="136" spans="1:65" s="2" customFormat="1" ht="24.2" customHeight="1">
      <c r="A136" s="38"/>
      <c r="B136" s="39"/>
      <c r="C136" s="182" t="s">
        <v>301</v>
      </c>
      <c r="D136" s="182" t="s">
        <v>212</v>
      </c>
      <c r="E136" s="183" t="s">
        <v>571</v>
      </c>
      <c r="F136" s="184" t="s">
        <v>572</v>
      </c>
      <c r="G136" s="185" t="s">
        <v>548</v>
      </c>
      <c r="H136" s="186">
        <v>23</v>
      </c>
      <c r="I136" s="187"/>
      <c r="J136" s="186">
        <f>ROUND(I136*H136,2)</f>
        <v>0</v>
      </c>
      <c r="K136" s="184" t="s">
        <v>215</v>
      </c>
      <c r="L136" s="43"/>
      <c r="M136" s="188" t="s">
        <v>18</v>
      </c>
      <c r="N136" s="189" t="s">
        <v>42</v>
      </c>
      <c r="O136" s="68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0">
        <f>S136*H136</f>
        <v>0</v>
      </c>
      <c r="U136" s="191" t="s">
        <v>18</v>
      </c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89</v>
      </c>
      <c r="AT136" s="192" t="s">
        <v>212</v>
      </c>
      <c r="AU136" s="192" t="s">
        <v>83</v>
      </c>
      <c r="AY136" s="21" t="s">
        <v>208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21" t="s">
        <v>76</v>
      </c>
      <c r="BK136" s="193">
        <f>ROUND(I136*H136,2)</f>
        <v>0</v>
      </c>
      <c r="BL136" s="21" t="s">
        <v>89</v>
      </c>
      <c r="BM136" s="192" t="s">
        <v>4030</v>
      </c>
    </row>
    <row r="137" spans="1:65" s="2" customFormat="1" ht="29.25">
      <c r="A137" s="38"/>
      <c r="B137" s="39"/>
      <c r="C137" s="40"/>
      <c r="D137" s="194" t="s">
        <v>217</v>
      </c>
      <c r="E137" s="40"/>
      <c r="F137" s="195" t="s">
        <v>574</v>
      </c>
      <c r="G137" s="40"/>
      <c r="H137" s="40"/>
      <c r="I137" s="196"/>
      <c r="J137" s="40"/>
      <c r="K137" s="40"/>
      <c r="L137" s="43"/>
      <c r="M137" s="197"/>
      <c r="N137" s="198"/>
      <c r="O137" s="68"/>
      <c r="P137" s="68"/>
      <c r="Q137" s="68"/>
      <c r="R137" s="68"/>
      <c r="S137" s="68"/>
      <c r="T137" s="68"/>
      <c r="U137" s="69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21" t="s">
        <v>217</v>
      </c>
      <c r="AU137" s="21" t="s">
        <v>83</v>
      </c>
    </row>
    <row r="138" spans="1:65" s="2" customFormat="1" ht="11.25">
      <c r="A138" s="38"/>
      <c r="B138" s="39"/>
      <c r="C138" s="40"/>
      <c r="D138" s="199" t="s">
        <v>219</v>
      </c>
      <c r="E138" s="40"/>
      <c r="F138" s="200" t="s">
        <v>575</v>
      </c>
      <c r="G138" s="40"/>
      <c r="H138" s="40"/>
      <c r="I138" s="196"/>
      <c r="J138" s="40"/>
      <c r="K138" s="40"/>
      <c r="L138" s="43"/>
      <c r="M138" s="197"/>
      <c r="N138" s="198"/>
      <c r="O138" s="68"/>
      <c r="P138" s="68"/>
      <c r="Q138" s="68"/>
      <c r="R138" s="68"/>
      <c r="S138" s="68"/>
      <c r="T138" s="68"/>
      <c r="U138" s="69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21" t="s">
        <v>219</v>
      </c>
      <c r="AU138" s="21" t="s">
        <v>83</v>
      </c>
    </row>
    <row r="139" spans="1:65" s="14" customFormat="1" ht="11.25">
      <c r="B139" s="211"/>
      <c r="C139" s="212"/>
      <c r="D139" s="194" t="s">
        <v>221</v>
      </c>
      <c r="E139" s="212"/>
      <c r="F139" s="214" t="s">
        <v>4031</v>
      </c>
      <c r="G139" s="212"/>
      <c r="H139" s="215">
        <v>23</v>
      </c>
      <c r="I139" s="216"/>
      <c r="J139" s="212"/>
      <c r="K139" s="212"/>
      <c r="L139" s="217"/>
      <c r="M139" s="218"/>
      <c r="N139" s="219"/>
      <c r="O139" s="219"/>
      <c r="P139" s="219"/>
      <c r="Q139" s="219"/>
      <c r="R139" s="219"/>
      <c r="S139" s="219"/>
      <c r="T139" s="219"/>
      <c r="U139" s="220"/>
      <c r="AT139" s="221" t="s">
        <v>221</v>
      </c>
      <c r="AU139" s="221" t="s">
        <v>83</v>
      </c>
      <c r="AV139" s="14" t="s">
        <v>80</v>
      </c>
      <c r="AW139" s="14" t="s">
        <v>4</v>
      </c>
      <c r="AX139" s="14" t="s">
        <v>76</v>
      </c>
      <c r="AY139" s="221" t="s">
        <v>208</v>
      </c>
    </row>
    <row r="140" spans="1:65" s="2" customFormat="1" ht="33" customHeight="1">
      <c r="A140" s="38"/>
      <c r="B140" s="39"/>
      <c r="C140" s="182" t="s">
        <v>308</v>
      </c>
      <c r="D140" s="182" t="s">
        <v>212</v>
      </c>
      <c r="E140" s="183" t="s">
        <v>578</v>
      </c>
      <c r="F140" s="184" t="s">
        <v>579</v>
      </c>
      <c r="G140" s="185" t="s">
        <v>548</v>
      </c>
      <c r="H140" s="186">
        <v>2.14</v>
      </c>
      <c r="I140" s="187"/>
      <c r="J140" s="186">
        <f>ROUND(I140*H140,2)</f>
        <v>0</v>
      </c>
      <c r="K140" s="184" t="s">
        <v>215</v>
      </c>
      <c r="L140" s="43"/>
      <c r="M140" s="188" t="s">
        <v>18</v>
      </c>
      <c r="N140" s="189" t="s">
        <v>42</v>
      </c>
      <c r="O140" s="68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0">
        <f>S140*H140</f>
        <v>0</v>
      </c>
      <c r="U140" s="191" t="s">
        <v>18</v>
      </c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89</v>
      </c>
      <c r="AT140" s="192" t="s">
        <v>212</v>
      </c>
      <c r="AU140" s="192" t="s">
        <v>83</v>
      </c>
      <c r="AY140" s="21" t="s">
        <v>208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21" t="s">
        <v>76</v>
      </c>
      <c r="BK140" s="193">
        <f>ROUND(I140*H140,2)</f>
        <v>0</v>
      </c>
      <c r="BL140" s="21" t="s">
        <v>89</v>
      </c>
      <c r="BM140" s="192" t="s">
        <v>4032</v>
      </c>
    </row>
    <row r="141" spans="1:65" s="2" customFormat="1" ht="29.25">
      <c r="A141" s="38"/>
      <c r="B141" s="39"/>
      <c r="C141" s="40"/>
      <c r="D141" s="194" t="s">
        <v>217</v>
      </c>
      <c r="E141" s="40"/>
      <c r="F141" s="195" t="s">
        <v>581</v>
      </c>
      <c r="G141" s="40"/>
      <c r="H141" s="40"/>
      <c r="I141" s="196"/>
      <c r="J141" s="40"/>
      <c r="K141" s="40"/>
      <c r="L141" s="43"/>
      <c r="M141" s="197"/>
      <c r="N141" s="198"/>
      <c r="O141" s="68"/>
      <c r="P141" s="68"/>
      <c r="Q141" s="68"/>
      <c r="R141" s="68"/>
      <c r="S141" s="68"/>
      <c r="T141" s="68"/>
      <c r="U141" s="69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21" t="s">
        <v>217</v>
      </c>
      <c r="AU141" s="21" t="s">
        <v>83</v>
      </c>
    </row>
    <row r="142" spans="1:65" s="2" customFormat="1" ht="11.25">
      <c r="A142" s="38"/>
      <c r="B142" s="39"/>
      <c r="C142" s="40"/>
      <c r="D142" s="199" t="s">
        <v>219</v>
      </c>
      <c r="E142" s="40"/>
      <c r="F142" s="200" t="s">
        <v>582</v>
      </c>
      <c r="G142" s="40"/>
      <c r="H142" s="40"/>
      <c r="I142" s="196"/>
      <c r="J142" s="40"/>
      <c r="K142" s="40"/>
      <c r="L142" s="43"/>
      <c r="M142" s="197"/>
      <c r="N142" s="198"/>
      <c r="O142" s="68"/>
      <c r="P142" s="68"/>
      <c r="Q142" s="68"/>
      <c r="R142" s="68"/>
      <c r="S142" s="68"/>
      <c r="T142" s="68"/>
      <c r="U142" s="69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21" t="s">
        <v>219</v>
      </c>
      <c r="AU142" s="21" t="s">
        <v>83</v>
      </c>
    </row>
    <row r="143" spans="1:65" s="14" customFormat="1" ht="11.25">
      <c r="B143" s="211"/>
      <c r="C143" s="212"/>
      <c r="D143" s="194" t="s">
        <v>221</v>
      </c>
      <c r="E143" s="213" t="s">
        <v>18</v>
      </c>
      <c r="F143" s="214" t="s">
        <v>3241</v>
      </c>
      <c r="G143" s="212"/>
      <c r="H143" s="215">
        <v>2.2799999999999998</v>
      </c>
      <c r="I143" s="216"/>
      <c r="J143" s="212"/>
      <c r="K143" s="212"/>
      <c r="L143" s="217"/>
      <c r="M143" s="218"/>
      <c r="N143" s="219"/>
      <c r="O143" s="219"/>
      <c r="P143" s="219"/>
      <c r="Q143" s="219"/>
      <c r="R143" s="219"/>
      <c r="S143" s="219"/>
      <c r="T143" s="219"/>
      <c r="U143" s="220"/>
      <c r="AT143" s="221" t="s">
        <v>221</v>
      </c>
      <c r="AU143" s="221" t="s">
        <v>83</v>
      </c>
      <c r="AV143" s="14" t="s">
        <v>80</v>
      </c>
      <c r="AW143" s="14" t="s">
        <v>33</v>
      </c>
      <c r="AX143" s="14" t="s">
        <v>71</v>
      </c>
      <c r="AY143" s="221" t="s">
        <v>208</v>
      </c>
    </row>
    <row r="144" spans="1:65" s="14" customFormat="1" ht="11.25">
      <c r="B144" s="211"/>
      <c r="C144" s="212"/>
      <c r="D144" s="194" t="s">
        <v>221</v>
      </c>
      <c r="E144" s="213" t="s">
        <v>18</v>
      </c>
      <c r="F144" s="214" t="s">
        <v>3242</v>
      </c>
      <c r="G144" s="212"/>
      <c r="H144" s="215">
        <v>-0.14000000000000001</v>
      </c>
      <c r="I144" s="216"/>
      <c r="J144" s="212"/>
      <c r="K144" s="212"/>
      <c r="L144" s="217"/>
      <c r="M144" s="218"/>
      <c r="N144" s="219"/>
      <c r="O144" s="219"/>
      <c r="P144" s="219"/>
      <c r="Q144" s="219"/>
      <c r="R144" s="219"/>
      <c r="S144" s="219"/>
      <c r="T144" s="219"/>
      <c r="U144" s="220"/>
      <c r="AT144" s="221" t="s">
        <v>221</v>
      </c>
      <c r="AU144" s="221" t="s">
        <v>83</v>
      </c>
      <c r="AV144" s="14" t="s">
        <v>80</v>
      </c>
      <c r="AW144" s="14" t="s">
        <v>33</v>
      </c>
      <c r="AX144" s="14" t="s">
        <v>71</v>
      </c>
      <c r="AY144" s="221" t="s">
        <v>208</v>
      </c>
    </row>
    <row r="145" spans="1:65" s="16" customFormat="1" ht="11.25">
      <c r="B145" s="233"/>
      <c r="C145" s="234"/>
      <c r="D145" s="194" t="s">
        <v>221</v>
      </c>
      <c r="E145" s="235" t="s">
        <v>18</v>
      </c>
      <c r="F145" s="236" t="s">
        <v>247</v>
      </c>
      <c r="G145" s="234"/>
      <c r="H145" s="237">
        <v>2.14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1"/>
      <c r="U145" s="242"/>
      <c r="AT145" s="243" t="s">
        <v>221</v>
      </c>
      <c r="AU145" s="243" t="s">
        <v>83</v>
      </c>
      <c r="AV145" s="16" t="s">
        <v>89</v>
      </c>
      <c r="AW145" s="16" t="s">
        <v>33</v>
      </c>
      <c r="AX145" s="16" t="s">
        <v>76</v>
      </c>
      <c r="AY145" s="243" t="s">
        <v>208</v>
      </c>
    </row>
    <row r="146" spans="1:65" s="12" customFormat="1" ht="20.85" customHeight="1">
      <c r="B146" s="166"/>
      <c r="C146" s="167"/>
      <c r="D146" s="168" t="s">
        <v>70</v>
      </c>
      <c r="E146" s="180" t="s">
        <v>648</v>
      </c>
      <c r="F146" s="180" t="s">
        <v>1659</v>
      </c>
      <c r="G146" s="167"/>
      <c r="H146" s="167"/>
      <c r="I146" s="170"/>
      <c r="J146" s="181">
        <f>BK146</f>
        <v>0</v>
      </c>
      <c r="K146" s="167"/>
      <c r="L146" s="172"/>
      <c r="M146" s="173"/>
      <c r="N146" s="174"/>
      <c r="O146" s="174"/>
      <c r="P146" s="175">
        <f>SUM(P147:P149)</f>
        <v>0</v>
      </c>
      <c r="Q146" s="174"/>
      <c r="R146" s="175">
        <f>SUM(R147:R149)</f>
        <v>0</v>
      </c>
      <c r="S146" s="174"/>
      <c r="T146" s="175">
        <f>SUM(T147:T149)</f>
        <v>0</v>
      </c>
      <c r="U146" s="176"/>
      <c r="AR146" s="177" t="s">
        <v>76</v>
      </c>
      <c r="AT146" s="178" t="s">
        <v>70</v>
      </c>
      <c r="AU146" s="178" t="s">
        <v>80</v>
      </c>
      <c r="AY146" s="177" t="s">
        <v>208</v>
      </c>
      <c r="BK146" s="179">
        <f>SUM(BK147:BK149)</f>
        <v>0</v>
      </c>
    </row>
    <row r="147" spans="1:65" s="2" customFormat="1" ht="21.75" customHeight="1">
      <c r="A147" s="38"/>
      <c r="B147" s="39"/>
      <c r="C147" s="182" t="s">
        <v>8</v>
      </c>
      <c r="D147" s="182" t="s">
        <v>212</v>
      </c>
      <c r="E147" s="183" t="s">
        <v>651</v>
      </c>
      <c r="F147" s="184" t="s">
        <v>652</v>
      </c>
      <c r="G147" s="185" t="s">
        <v>548</v>
      </c>
      <c r="H147" s="186">
        <v>0.59</v>
      </c>
      <c r="I147" s="187"/>
      <c r="J147" s="186">
        <f>ROUND(I147*H147,2)</f>
        <v>0</v>
      </c>
      <c r="K147" s="184" t="s">
        <v>215</v>
      </c>
      <c r="L147" s="43"/>
      <c r="M147" s="188" t="s">
        <v>18</v>
      </c>
      <c r="N147" s="189" t="s">
        <v>42</v>
      </c>
      <c r="O147" s="68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0">
        <f>S147*H147</f>
        <v>0</v>
      </c>
      <c r="U147" s="191" t="s">
        <v>18</v>
      </c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89</v>
      </c>
      <c r="AT147" s="192" t="s">
        <v>212</v>
      </c>
      <c r="AU147" s="192" t="s">
        <v>83</v>
      </c>
      <c r="AY147" s="21" t="s">
        <v>208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21" t="s">
        <v>76</v>
      </c>
      <c r="BK147" s="193">
        <f>ROUND(I147*H147,2)</f>
        <v>0</v>
      </c>
      <c r="BL147" s="21" t="s">
        <v>89</v>
      </c>
      <c r="BM147" s="192" t="s">
        <v>4033</v>
      </c>
    </row>
    <row r="148" spans="1:65" s="2" customFormat="1" ht="29.25">
      <c r="A148" s="38"/>
      <c r="B148" s="39"/>
      <c r="C148" s="40"/>
      <c r="D148" s="194" t="s">
        <v>217</v>
      </c>
      <c r="E148" s="40"/>
      <c r="F148" s="195" t="s">
        <v>654</v>
      </c>
      <c r="G148" s="40"/>
      <c r="H148" s="40"/>
      <c r="I148" s="196"/>
      <c r="J148" s="40"/>
      <c r="K148" s="40"/>
      <c r="L148" s="43"/>
      <c r="M148" s="197"/>
      <c r="N148" s="198"/>
      <c r="O148" s="68"/>
      <c r="P148" s="68"/>
      <c r="Q148" s="68"/>
      <c r="R148" s="68"/>
      <c r="S148" s="68"/>
      <c r="T148" s="68"/>
      <c r="U148" s="69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21" t="s">
        <v>217</v>
      </c>
      <c r="AU148" s="21" t="s">
        <v>83</v>
      </c>
    </row>
    <row r="149" spans="1:65" s="2" customFormat="1" ht="11.25">
      <c r="A149" s="38"/>
      <c r="B149" s="39"/>
      <c r="C149" s="40"/>
      <c r="D149" s="199" t="s">
        <v>219</v>
      </c>
      <c r="E149" s="40"/>
      <c r="F149" s="200" t="s">
        <v>655</v>
      </c>
      <c r="G149" s="40"/>
      <c r="H149" s="40"/>
      <c r="I149" s="196"/>
      <c r="J149" s="40"/>
      <c r="K149" s="40"/>
      <c r="L149" s="43"/>
      <c r="M149" s="197"/>
      <c r="N149" s="198"/>
      <c r="O149" s="68"/>
      <c r="P149" s="68"/>
      <c r="Q149" s="68"/>
      <c r="R149" s="68"/>
      <c r="S149" s="68"/>
      <c r="T149" s="68"/>
      <c r="U149" s="69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21" t="s">
        <v>219</v>
      </c>
      <c r="AU149" s="21" t="s">
        <v>83</v>
      </c>
    </row>
    <row r="150" spans="1:65" s="12" customFormat="1" ht="25.9" customHeight="1">
      <c r="B150" s="166"/>
      <c r="C150" s="167"/>
      <c r="D150" s="168" t="s">
        <v>70</v>
      </c>
      <c r="E150" s="169" t="s">
        <v>656</v>
      </c>
      <c r="F150" s="169" t="s">
        <v>1668</v>
      </c>
      <c r="G150" s="167"/>
      <c r="H150" s="167"/>
      <c r="I150" s="170"/>
      <c r="J150" s="171">
        <f>BK150</f>
        <v>0</v>
      </c>
      <c r="K150" s="167"/>
      <c r="L150" s="172"/>
      <c r="M150" s="173"/>
      <c r="N150" s="174"/>
      <c r="O150" s="174"/>
      <c r="P150" s="175">
        <f>P151+P414</f>
        <v>0</v>
      </c>
      <c r="Q150" s="174"/>
      <c r="R150" s="175">
        <f>R151+R414</f>
        <v>1.7595000000000001</v>
      </c>
      <c r="S150" s="174"/>
      <c r="T150" s="175">
        <f>T151+T414</f>
        <v>0</v>
      </c>
      <c r="U150" s="176"/>
      <c r="AR150" s="177" t="s">
        <v>80</v>
      </c>
      <c r="AT150" s="178" t="s">
        <v>70</v>
      </c>
      <c r="AU150" s="178" t="s">
        <v>71</v>
      </c>
      <c r="AY150" s="177" t="s">
        <v>208</v>
      </c>
      <c r="BK150" s="179">
        <f>BK151+BK414</f>
        <v>0</v>
      </c>
    </row>
    <row r="151" spans="1:65" s="12" customFormat="1" ht="22.9" customHeight="1">
      <c r="B151" s="166"/>
      <c r="C151" s="167"/>
      <c r="D151" s="168" t="s">
        <v>70</v>
      </c>
      <c r="E151" s="180" t="s">
        <v>756</v>
      </c>
      <c r="F151" s="180" t="s">
        <v>106</v>
      </c>
      <c r="G151" s="167"/>
      <c r="H151" s="167"/>
      <c r="I151" s="170"/>
      <c r="J151" s="181">
        <f>BK151</f>
        <v>0</v>
      </c>
      <c r="K151" s="167"/>
      <c r="L151" s="172"/>
      <c r="M151" s="173"/>
      <c r="N151" s="174"/>
      <c r="O151" s="174"/>
      <c r="P151" s="175">
        <f>SUM(P152:P413)</f>
        <v>0</v>
      </c>
      <c r="Q151" s="174"/>
      <c r="R151" s="175">
        <f>SUM(R152:R413)</f>
        <v>1.7589000000000001</v>
      </c>
      <c r="S151" s="174"/>
      <c r="T151" s="175">
        <f>SUM(T152:T413)</f>
        <v>0</v>
      </c>
      <c r="U151" s="176"/>
      <c r="AR151" s="177" t="s">
        <v>80</v>
      </c>
      <c r="AT151" s="178" t="s">
        <v>70</v>
      </c>
      <c r="AU151" s="178" t="s">
        <v>76</v>
      </c>
      <c r="AY151" s="177" t="s">
        <v>208</v>
      </c>
      <c r="BK151" s="179">
        <f>SUM(BK152:BK413)</f>
        <v>0</v>
      </c>
    </row>
    <row r="152" spans="1:65" s="2" customFormat="1" ht="16.5" customHeight="1">
      <c r="A152" s="38"/>
      <c r="B152" s="39"/>
      <c r="C152" s="182" t="s">
        <v>322</v>
      </c>
      <c r="D152" s="182" t="s">
        <v>212</v>
      </c>
      <c r="E152" s="183" t="s">
        <v>4034</v>
      </c>
      <c r="F152" s="184" t="s">
        <v>4035</v>
      </c>
      <c r="G152" s="185" t="s">
        <v>402</v>
      </c>
      <c r="H152" s="186">
        <v>321</v>
      </c>
      <c r="I152" s="187"/>
      <c r="J152" s="186">
        <f>ROUND(I152*H152,2)</f>
        <v>0</v>
      </c>
      <c r="K152" s="184" t="s">
        <v>215</v>
      </c>
      <c r="L152" s="43"/>
      <c r="M152" s="188" t="s">
        <v>18</v>
      </c>
      <c r="N152" s="189" t="s">
        <v>42</v>
      </c>
      <c r="O152" s="68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0">
        <f>S152*H152</f>
        <v>0</v>
      </c>
      <c r="U152" s="191" t="s">
        <v>18</v>
      </c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343</v>
      </c>
      <c r="AT152" s="192" t="s">
        <v>212</v>
      </c>
      <c r="AU152" s="192" t="s">
        <v>80</v>
      </c>
      <c r="AY152" s="21" t="s">
        <v>208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1" t="s">
        <v>76</v>
      </c>
      <c r="BK152" s="193">
        <f>ROUND(I152*H152,2)</f>
        <v>0</v>
      </c>
      <c r="BL152" s="21" t="s">
        <v>343</v>
      </c>
      <c r="BM152" s="192" t="s">
        <v>4036</v>
      </c>
    </row>
    <row r="153" spans="1:65" s="2" customFormat="1" ht="29.25">
      <c r="A153" s="38"/>
      <c r="B153" s="39"/>
      <c r="C153" s="40"/>
      <c r="D153" s="194" t="s">
        <v>217</v>
      </c>
      <c r="E153" s="40"/>
      <c r="F153" s="195" t="s">
        <v>4037</v>
      </c>
      <c r="G153" s="40"/>
      <c r="H153" s="40"/>
      <c r="I153" s="196"/>
      <c r="J153" s="40"/>
      <c r="K153" s="40"/>
      <c r="L153" s="43"/>
      <c r="M153" s="197"/>
      <c r="N153" s="198"/>
      <c r="O153" s="68"/>
      <c r="P153" s="68"/>
      <c r="Q153" s="68"/>
      <c r="R153" s="68"/>
      <c r="S153" s="68"/>
      <c r="T153" s="68"/>
      <c r="U153" s="69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21" t="s">
        <v>217</v>
      </c>
      <c r="AU153" s="21" t="s">
        <v>80</v>
      </c>
    </row>
    <row r="154" spans="1:65" s="2" customFormat="1" ht="11.25">
      <c r="A154" s="38"/>
      <c r="B154" s="39"/>
      <c r="C154" s="40"/>
      <c r="D154" s="199" t="s">
        <v>219</v>
      </c>
      <c r="E154" s="40"/>
      <c r="F154" s="200" t="s">
        <v>4038</v>
      </c>
      <c r="G154" s="40"/>
      <c r="H154" s="40"/>
      <c r="I154" s="196"/>
      <c r="J154" s="40"/>
      <c r="K154" s="40"/>
      <c r="L154" s="43"/>
      <c r="M154" s="197"/>
      <c r="N154" s="198"/>
      <c r="O154" s="68"/>
      <c r="P154" s="68"/>
      <c r="Q154" s="68"/>
      <c r="R154" s="68"/>
      <c r="S154" s="68"/>
      <c r="T154" s="68"/>
      <c r="U154" s="69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21" t="s">
        <v>219</v>
      </c>
      <c r="AU154" s="21" t="s">
        <v>80</v>
      </c>
    </row>
    <row r="155" spans="1:65" s="2" customFormat="1" ht="24.2" customHeight="1">
      <c r="A155" s="38"/>
      <c r="B155" s="39"/>
      <c r="C155" s="249" t="s">
        <v>328</v>
      </c>
      <c r="D155" s="249" t="s">
        <v>1397</v>
      </c>
      <c r="E155" s="250" t="s">
        <v>4039</v>
      </c>
      <c r="F155" s="251" t="s">
        <v>4040</v>
      </c>
      <c r="G155" s="252" t="s">
        <v>402</v>
      </c>
      <c r="H155" s="253">
        <v>321</v>
      </c>
      <c r="I155" s="254"/>
      <c r="J155" s="253">
        <f>ROUND(I155*H155,2)</f>
        <v>0</v>
      </c>
      <c r="K155" s="251" t="s">
        <v>215</v>
      </c>
      <c r="L155" s="255"/>
      <c r="M155" s="256" t="s">
        <v>18</v>
      </c>
      <c r="N155" s="257" t="s">
        <v>42</v>
      </c>
      <c r="O155" s="68"/>
      <c r="P155" s="190">
        <f>O155*H155</f>
        <v>0</v>
      </c>
      <c r="Q155" s="190">
        <v>9.0000000000000006E-5</v>
      </c>
      <c r="R155" s="190">
        <f>Q155*H155</f>
        <v>2.8890000000000002E-2</v>
      </c>
      <c r="S155" s="190">
        <v>0</v>
      </c>
      <c r="T155" s="190">
        <f>S155*H155</f>
        <v>0</v>
      </c>
      <c r="U155" s="191" t="s">
        <v>18</v>
      </c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2" t="s">
        <v>545</v>
      </c>
      <c r="AT155" s="192" t="s">
        <v>1397</v>
      </c>
      <c r="AU155" s="192" t="s">
        <v>80</v>
      </c>
      <c r="AY155" s="21" t="s">
        <v>208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21" t="s">
        <v>76</v>
      </c>
      <c r="BK155" s="193">
        <f>ROUND(I155*H155,2)</f>
        <v>0</v>
      </c>
      <c r="BL155" s="21" t="s">
        <v>343</v>
      </c>
      <c r="BM155" s="192" t="s">
        <v>4041</v>
      </c>
    </row>
    <row r="156" spans="1:65" s="2" customFormat="1" ht="19.5">
      <c r="A156" s="38"/>
      <c r="B156" s="39"/>
      <c r="C156" s="40"/>
      <c r="D156" s="194" t="s">
        <v>217</v>
      </c>
      <c r="E156" s="40"/>
      <c r="F156" s="195" t="s">
        <v>4040</v>
      </c>
      <c r="G156" s="40"/>
      <c r="H156" s="40"/>
      <c r="I156" s="196"/>
      <c r="J156" s="40"/>
      <c r="K156" s="40"/>
      <c r="L156" s="43"/>
      <c r="M156" s="197"/>
      <c r="N156" s="198"/>
      <c r="O156" s="68"/>
      <c r="P156" s="68"/>
      <c r="Q156" s="68"/>
      <c r="R156" s="68"/>
      <c r="S156" s="68"/>
      <c r="T156" s="68"/>
      <c r="U156" s="69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21" t="s">
        <v>217</v>
      </c>
      <c r="AU156" s="21" t="s">
        <v>80</v>
      </c>
    </row>
    <row r="157" spans="1:65" s="2" customFormat="1" ht="24.2" customHeight="1">
      <c r="A157" s="38"/>
      <c r="B157" s="39"/>
      <c r="C157" s="182" t="s">
        <v>335</v>
      </c>
      <c r="D157" s="182" t="s">
        <v>212</v>
      </c>
      <c r="E157" s="183" t="s">
        <v>4042</v>
      </c>
      <c r="F157" s="184" t="s">
        <v>4043</v>
      </c>
      <c r="G157" s="185" t="s">
        <v>402</v>
      </c>
      <c r="H157" s="186">
        <v>6</v>
      </c>
      <c r="I157" s="187"/>
      <c r="J157" s="186">
        <f>ROUND(I157*H157,2)</f>
        <v>0</v>
      </c>
      <c r="K157" s="184" t="s">
        <v>215</v>
      </c>
      <c r="L157" s="43"/>
      <c r="M157" s="188" t="s">
        <v>18</v>
      </c>
      <c r="N157" s="189" t="s">
        <v>42</v>
      </c>
      <c r="O157" s="68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0">
        <f>S157*H157</f>
        <v>0</v>
      </c>
      <c r="U157" s="191" t="s">
        <v>18</v>
      </c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343</v>
      </c>
      <c r="AT157" s="192" t="s">
        <v>212</v>
      </c>
      <c r="AU157" s="192" t="s">
        <v>80</v>
      </c>
      <c r="AY157" s="21" t="s">
        <v>208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1" t="s">
        <v>76</v>
      </c>
      <c r="BK157" s="193">
        <f>ROUND(I157*H157,2)</f>
        <v>0</v>
      </c>
      <c r="BL157" s="21" t="s">
        <v>343</v>
      </c>
      <c r="BM157" s="192" t="s">
        <v>4044</v>
      </c>
    </row>
    <row r="158" spans="1:65" s="2" customFormat="1" ht="39">
      <c r="A158" s="38"/>
      <c r="B158" s="39"/>
      <c r="C158" s="40"/>
      <c r="D158" s="194" t="s">
        <v>217</v>
      </c>
      <c r="E158" s="40"/>
      <c r="F158" s="195" t="s">
        <v>4045</v>
      </c>
      <c r="G158" s="40"/>
      <c r="H158" s="40"/>
      <c r="I158" s="196"/>
      <c r="J158" s="40"/>
      <c r="K158" s="40"/>
      <c r="L158" s="43"/>
      <c r="M158" s="197"/>
      <c r="N158" s="198"/>
      <c r="O158" s="68"/>
      <c r="P158" s="68"/>
      <c r="Q158" s="68"/>
      <c r="R158" s="68"/>
      <c r="S158" s="68"/>
      <c r="T158" s="68"/>
      <c r="U158" s="69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21" t="s">
        <v>217</v>
      </c>
      <c r="AU158" s="21" t="s">
        <v>80</v>
      </c>
    </row>
    <row r="159" spans="1:65" s="2" customFormat="1" ht="11.25">
      <c r="A159" s="38"/>
      <c r="B159" s="39"/>
      <c r="C159" s="40"/>
      <c r="D159" s="199" t="s">
        <v>219</v>
      </c>
      <c r="E159" s="40"/>
      <c r="F159" s="200" t="s">
        <v>4046</v>
      </c>
      <c r="G159" s="40"/>
      <c r="H159" s="40"/>
      <c r="I159" s="196"/>
      <c r="J159" s="40"/>
      <c r="K159" s="40"/>
      <c r="L159" s="43"/>
      <c r="M159" s="197"/>
      <c r="N159" s="198"/>
      <c r="O159" s="68"/>
      <c r="P159" s="68"/>
      <c r="Q159" s="68"/>
      <c r="R159" s="68"/>
      <c r="S159" s="68"/>
      <c r="T159" s="68"/>
      <c r="U159" s="69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21" t="s">
        <v>219</v>
      </c>
      <c r="AU159" s="21" t="s">
        <v>80</v>
      </c>
    </row>
    <row r="160" spans="1:65" s="2" customFormat="1" ht="16.5" customHeight="1">
      <c r="A160" s="38"/>
      <c r="B160" s="39"/>
      <c r="C160" s="249" t="s">
        <v>343</v>
      </c>
      <c r="D160" s="249" t="s">
        <v>1397</v>
      </c>
      <c r="E160" s="250" t="s">
        <v>4047</v>
      </c>
      <c r="F160" s="251" t="s">
        <v>4048</v>
      </c>
      <c r="G160" s="252" t="s">
        <v>402</v>
      </c>
      <c r="H160" s="253">
        <v>6</v>
      </c>
      <c r="I160" s="254"/>
      <c r="J160" s="253">
        <f>ROUND(I160*H160,2)</f>
        <v>0</v>
      </c>
      <c r="K160" s="251" t="s">
        <v>215</v>
      </c>
      <c r="L160" s="255"/>
      <c r="M160" s="256" t="s">
        <v>18</v>
      </c>
      <c r="N160" s="257" t="s">
        <v>42</v>
      </c>
      <c r="O160" s="68"/>
      <c r="P160" s="190">
        <f>O160*H160</f>
        <v>0</v>
      </c>
      <c r="Q160" s="190">
        <v>1.1E-4</v>
      </c>
      <c r="R160" s="190">
        <f>Q160*H160</f>
        <v>6.6E-4</v>
      </c>
      <c r="S160" s="190">
        <v>0</v>
      </c>
      <c r="T160" s="190">
        <f>S160*H160</f>
        <v>0</v>
      </c>
      <c r="U160" s="191" t="s">
        <v>18</v>
      </c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545</v>
      </c>
      <c r="AT160" s="192" t="s">
        <v>1397</v>
      </c>
      <c r="AU160" s="192" t="s">
        <v>80</v>
      </c>
      <c r="AY160" s="21" t="s">
        <v>208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21" t="s">
        <v>76</v>
      </c>
      <c r="BK160" s="193">
        <f>ROUND(I160*H160,2)</f>
        <v>0</v>
      </c>
      <c r="BL160" s="21" t="s">
        <v>343</v>
      </c>
      <c r="BM160" s="192" t="s">
        <v>4049</v>
      </c>
    </row>
    <row r="161" spans="1:65" s="2" customFormat="1" ht="11.25">
      <c r="A161" s="38"/>
      <c r="B161" s="39"/>
      <c r="C161" s="40"/>
      <c r="D161" s="194" t="s">
        <v>217</v>
      </c>
      <c r="E161" s="40"/>
      <c r="F161" s="195" t="s">
        <v>4048</v>
      </c>
      <c r="G161" s="40"/>
      <c r="H161" s="40"/>
      <c r="I161" s="196"/>
      <c r="J161" s="40"/>
      <c r="K161" s="40"/>
      <c r="L161" s="43"/>
      <c r="M161" s="197"/>
      <c r="N161" s="198"/>
      <c r="O161" s="68"/>
      <c r="P161" s="68"/>
      <c r="Q161" s="68"/>
      <c r="R161" s="68"/>
      <c r="S161" s="68"/>
      <c r="T161" s="68"/>
      <c r="U161" s="69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21" t="s">
        <v>217</v>
      </c>
      <c r="AU161" s="21" t="s">
        <v>80</v>
      </c>
    </row>
    <row r="162" spans="1:65" s="2" customFormat="1" ht="24.2" customHeight="1">
      <c r="A162" s="38"/>
      <c r="B162" s="39"/>
      <c r="C162" s="182" t="s">
        <v>357</v>
      </c>
      <c r="D162" s="182" t="s">
        <v>212</v>
      </c>
      <c r="E162" s="183" t="s">
        <v>4050</v>
      </c>
      <c r="F162" s="184" t="s">
        <v>4051</v>
      </c>
      <c r="G162" s="185" t="s">
        <v>331</v>
      </c>
      <c r="H162" s="186">
        <v>281</v>
      </c>
      <c r="I162" s="187"/>
      <c r="J162" s="186">
        <f>ROUND(I162*H162,2)</f>
        <v>0</v>
      </c>
      <c r="K162" s="184" t="s">
        <v>215</v>
      </c>
      <c r="L162" s="43"/>
      <c r="M162" s="188" t="s">
        <v>18</v>
      </c>
      <c r="N162" s="189" t="s">
        <v>42</v>
      </c>
      <c r="O162" s="68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0">
        <f>S162*H162</f>
        <v>0</v>
      </c>
      <c r="U162" s="191" t="s">
        <v>18</v>
      </c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2" t="s">
        <v>343</v>
      </c>
      <c r="AT162" s="192" t="s">
        <v>212</v>
      </c>
      <c r="AU162" s="192" t="s">
        <v>80</v>
      </c>
      <c r="AY162" s="21" t="s">
        <v>208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1" t="s">
        <v>76</v>
      </c>
      <c r="BK162" s="193">
        <f>ROUND(I162*H162,2)</f>
        <v>0</v>
      </c>
      <c r="BL162" s="21" t="s">
        <v>343</v>
      </c>
      <c r="BM162" s="192" t="s">
        <v>4052</v>
      </c>
    </row>
    <row r="163" spans="1:65" s="2" customFormat="1" ht="19.5">
      <c r="A163" s="38"/>
      <c r="B163" s="39"/>
      <c r="C163" s="40"/>
      <c r="D163" s="194" t="s">
        <v>217</v>
      </c>
      <c r="E163" s="40"/>
      <c r="F163" s="195" t="s">
        <v>4053</v>
      </c>
      <c r="G163" s="40"/>
      <c r="H163" s="40"/>
      <c r="I163" s="196"/>
      <c r="J163" s="40"/>
      <c r="K163" s="40"/>
      <c r="L163" s="43"/>
      <c r="M163" s="197"/>
      <c r="N163" s="198"/>
      <c r="O163" s="68"/>
      <c r="P163" s="68"/>
      <c r="Q163" s="68"/>
      <c r="R163" s="68"/>
      <c r="S163" s="68"/>
      <c r="T163" s="68"/>
      <c r="U163" s="69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21" t="s">
        <v>217</v>
      </c>
      <c r="AU163" s="21" t="s">
        <v>80</v>
      </c>
    </row>
    <row r="164" spans="1:65" s="2" customFormat="1" ht="11.25">
      <c r="A164" s="38"/>
      <c r="B164" s="39"/>
      <c r="C164" s="40"/>
      <c r="D164" s="199" t="s">
        <v>219</v>
      </c>
      <c r="E164" s="40"/>
      <c r="F164" s="200" t="s">
        <v>4054</v>
      </c>
      <c r="G164" s="40"/>
      <c r="H164" s="40"/>
      <c r="I164" s="196"/>
      <c r="J164" s="40"/>
      <c r="K164" s="40"/>
      <c r="L164" s="43"/>
      <c r="M164" s="197"/>
      <c r="N164" s="198"/>
      <c r="O164" s="68"/>
      <c r="P164" s="68"/>
      <c r="Q164" s="68"/>
      <c r="R164" s="68"/>
      <c r="S164" s="68"/>
      <c r="T164" s="68"/>
      <c r="U164" s="69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21" t="s">
        <v>219</v>
      </c>
      <c r="AU164" s="21" t="s">
        <v>80</v>
      </c>
    </row>
    <row r="165" spans="1:65" s="2" customFormat="1" ht="44.25" customHeight="1">
      <c r="A165" s="38"/>
      <c r="B165" s="39"/>
      <c r="C165" s="249" t="s">
        <v>365</v>
      </c>
      <c r="D165" s="249" t="s">
        <v>1397</v>
      </c>
      <c r="E165" s="250" t="s">
        <v>4055</v>
      </c>
      <c r="F165" s="251" t="s">
        <v>4056</v>
      </c>
      <c r="G165" s="252" t="s">
        <v>331</v>
      </c>
      <c r="H165" s="253">
        <v>281</v>
      </c>
      <c r="I165" s="254"/>
      <c r="J165" s="253">
        <f>ROUND(I165*H165,2)</f>
        <v>0</v>
      </c>
      <c r="K165" s="251" t="s">
        <v>215</v>
      </c>
      <c r="L165" s="255"/>
      <c r="M165" s="256" t="s">
        <v>18</v>
      </c>
      <c r="N165" s="257" t="s">
        <v>42</v>
      </c>
      <c r="O165" s="68"/>
      <c r="P165" s="190">
        <f>O165*H165</f>
        <v>0</v>
      </c>
      <c r="Q165" s="190">
        <v>1.1E-4</v>
      </c>
      <c r="R165" s="190">
        <f>Q165*H165</f>
        <v>3.091E-2</v>
      </c>
      <c r="S165" s="190">
        <v>0</v>
      </c>
      <c r="T165" s="190">
        <f>S165*H165</f>
        <v>0</v>
      </c>
      <c r="U165" s="191" t="s">
        <v>18</v>
      </c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2" t="s">
        <v>545</v>
      </c>
      <c r="AT165" s="192" t="s">
        <v>1397</v>
      </c>
      <c r="AU165" s="192" t="s">
        <v>80</v>
      </c>
      <c r="AY165" s="21" t="s">
        <v>208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21" t="s">
        <v>76</v>
      </c>
      <c r="BK165" s="193">
        <f>ROUND(I165*H165,2)</f>
        <v>0</v>
      </c>
      <c r="BL165" s="21" t="s">
        <v>343</v>
      </c>
      <c r="BM165" s="192" t="s">
        <v>4057</v>
      </c>
    </row>
    <row r="166" spans="1:65" s="2" customFormat="1" ht="29.25">
      <c r="A166" s="38"/>
      <c r="B166" s="39"/>
      <c r="C166" s="40"/>
      <c r="D166" s="194" t="s">
        <v>217</v>
      </c>
      <c r="E166" s="40"/>
      <c r="F166" s="195" t="s">
        <v>4056</v>
      </c>
      <c r="G166" s="40"/>
      <c r="H166" s="40"/>
      <c r="I166" s="196"/>
      <c r="J166" s="40"/>
      <c r="K166" s="40"/>
      <c r="L166" s="43"/>
      <c r="M166" s="197"/>
      <c r="N166" s="198"/>
      <c r="O166" s="68"/>
      <c r="P166" s="68"/>
      <c r="Q166" s="68"/>
      <c r="R166" s="68"/>
      <c r="S166" s="68"/>
      <c r="T166" s="68"/>
      <c r="U166" s="69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21" t="s">
        <v>217</v>
      </c>
      <c r="AU166" s="21" t="s">
        <v>80</v>
      </c>
    </row>
    <row r="167" spans="1:65" s="2" customFormat="1" ht="24.2" customHeight="1">
      <c r="A167" s="38"/>
      <c r="B167" s="39"/>
      <c r="C167" s="182" t="s">
        <v>379</v>
      </c>
      <c r="D167" s="182" t="s">
        <v>212</v>
      </c>
      <c r="E167" s="183" t="s">
        <v>4050</v>
      </c>
      <c r="F167" s="184" t="s">
        <v>4051</v>
      </c>
      <c r="G167" s="185" t="s">
        <v>331</v>
      </c>
      <c r="H167" s="186">
        <v>914</v>
      </c>
      <c r="I167" s="187"/>
      <c r="J167" s="186">
        <f>ROUND(I167*H167,2)</f>
        <v>0</v>
      </c>
      <c r="K167" s="184" t="s">
        <v>215</v>
      </c>
      <c r="L167" s="43"/>
      <c r="M167" s="188" t="s">
        <v>18</v>
      </c>
      <c r="N167" s="189" t="s">
        <v>42</v>
      </c>
      <c r="O167" s="68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0">
        <f>S167*H167</f>
        <v>0</v>
      </c>
      <c r="U167" s="191" t="s">
        <v>18</v>
      </c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2" t="s">
        <v>343</v>
      </c>
      <c r="AT167" s="192" t="s">
        <v>212</v>
      </c>
      <c r="AU167" s="192" t="s">
        <v>80</v>
      </c>
      <c r="AY167" s="21" t="s">
        <v>208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1" t="s">
        <v>76</v>
      </c>
      <c r="BK167" s="193">
        <f>ROUND(I167*H167,2)</f>
        <v>0</v>
      </c>
      <c r="BL167" s="21" t="s">
        <v>343</v>
      </c>
      <c r="BM167" s="192" t="s">
        <v>4058</v>
      </c>
    </row>
    <row r="168" spans="1:65" s="2" customFormat="1" ht="19.5">
      <c r="A168" s="38"/>
      <c r="B168" s="39"/>
      <c r="C168" s="40"/>
      <c r="D168" s="194" t="s">
        <v>217</v>
      </c>
      <c r="E168" s="40"/>
      <c r="F168" s="195" t="s">
        <v>4053</v>
      </c>
      <c r="G168" s="40"/>
      <c r="H168" s="40"/>
      <c r="I168" s="196"/>
      <c r="J168" s="40"/>
      <c r="K168" s="40"/>
      <c r="L168" s="43"/>
      <c r="M168" s="197"/>
      <c r="N168" s="198"/>
      <c r="O168" s="68"/>
      <c r="P168" s="68"/>
      <c r="Q168" s="68"/>
      <c r="R168" s="68"/>
      <c r="S168" s="68"/>
      <c r="T168" s="68"/>
      <c r="U168" s="69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21" t="s">
        <v>217</v>
      </c>
      <c r="AU168" s="21" t="s">
        <v>80</v>
      </c>
    </row>
    <row r="169" spans="1:65" s="2" customFormat="1" ht="11.25">
      <c r="A169" s="38"/>
      <c r="B169" s="39"/>
      <c r="C169" s="40"/>
      <c r="D169" s="199" t="s">
        <v>219</v>
      </c>
      <c r="E169" s="40"/>
      <c r="F169" s="200" t="s">
        <v>4054</v>
      </c>
      <c r="G169" s="40"/>
      <c r="H169" s="40"/>
      <c r="I169" s="196"/>
      <c r="J169" s="40"/>
      <c r="K169" s="40"/>
      <c r="L169" s="43"/>
      <c r="M169" s="197"/>
      <c r="N169" s="198"/>
      <c r="O169" s="68"/>
      <c r="P169" s="68"/>
      <c r="Q169" s="68"/>
      <c r="R169" s="68"/>
      <c r="S169" s="68"/>
      <c r="T169" s="68"/>
      <c r="U169" s="69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21" t="s">
        <v>219</v>
      </c>
      <c r="AU169" s="21" t="s">
        <v>80</v>
      </c>
    </row>
    <row r="170" spans="1:65" s="2" customFormat="1" ht="44.25" customHeight="1">
      <c r="A170" s="38"/>
      <c r="B170" s="39"/>
      <c r="C170" s="249" t="s">
        <v>390</v>
      </c>
      <c r="D170" s="249" t="s">
        <v>1397</v>
      </c>
      <c r="E170" s="250" t="s">
        <v>4059</v>
      </c>
      <c r="F170" s="251" t="s">
        <v>4060</v>
      </c>
      <c r="G170" s="252" t="s">
        <v>331</v>
      </c>
      <c r="H170" s="253">
        <v>914</v>
      </c>
      <c r="I170" s="254"/>
      <c r="J170" s="253">
        <f>ROUND(I170*H170,2)</f>
        <v>0</v>
      </c>
      <c r="K170" s="251" t="s">
        <v>18</v>
      </c>
      <c r="L170" s="255"/>
      <c r="M170" s="256" t="s">
        <v>18</v>
      </c>
      <c r="N170" s="257" t="s">
        <v>42</v>
      </c>
      <c r="O170" s="68"/>
      <c r="P170" s="190">
        <f>O170*H170</f>
        <v>0</v>
      </c>
      <c r="Q170" s="190">
        <v>1.1E-4</v>
      </c>
      <c r="R170" s="190">
        <f>Q170*H170</f>
        <v>0.10054</v>
      </c>
      <c r="S170" s="190">
        <v>0</v>
      </c>
      <c r="T170" s="190">
        <f>S170*H170</f>
        <v>0</v>
      </c>
      <c r="U170" s="191" t="s">
        <v>18</v>
      </c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2" t="s">
        <v>545</v>
      </c>
      <c r="AT170" s="192" t="s">
        <v>1397</v>
      </c>
      <c r="AU170" s="192" t="s">
        <v>80</v>
      </c>
      <c r="AY170" s="21" t="s">
        <v>208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1" t="s">
        <v>76</v>
      </c>
      <c r="BK170" s="193">
        <f>ROUND(I170*H170,2)</f>
        <v>0</v>
      </c>
      <c r="BL170" s="21" t="s">
        <v>343</v>
      </c>
      <c r="BM170" s="192" t="s">
        <v>4061</v>
      </c>
    </row>
    <row r="171" spans="1:65" s="2" customFormat="1" ht="29.25">
      <c r="A171" s="38"/>
      <c r="B171" s="39"/>
      <c r="C171" s="40"/>
      <c r="D171" s="194" t="s">
        <v>217</v>
      </c>
      <c r="E171" s="40"/>
      <c r="F171" s="195" t="s">
        <v>4060</v>
      </c>
      <c r="G171" s="40"/>
      <c r="H171" s="40"/>
      <c r="I171" s="196"/>
      <c r="J171" s="40"/>
      <c r="K171" s="40"/>
      <c r="L171" s="43"/>
      <c r="M171" s="197"/>
      <c r="N171" s="198"/>
      <c r="O171" s="68"/>
      <c r="P171" s="68"/>
      <c r="Q171" s="68"/>
      <c r="R171" s="68"/>
      <c r="S171" s="68"/>
      <c r="T171" s="68"/>
      <c r="U171" s="69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21" t="s">
        <v>217</v>
      </c>
      <c r="AU171" s="21" t="s">
        <v>80</v>
      </c>
    </row>
    <row r="172" spans="1:65" s="2" customFormat="1" ht="24.2" customHeight="1">
      <c r="A172" s="38"/>
      <c r="B172" s="39"/>
      <c r="C172" s="182" t="s">
        <v>7</v>
      </c>
      <c r="D172" s="182" t="s">
        <v>212</v>
      </c>
      <c r="E172" s="183" t="s">
        <v>4062</v>
      </c>
      <c r="F172" s="184" t="s">
        <v>4063</v>
      </c>
      <c r="G172" s="185" t="s">
        <v>331</v>
      </c>
      <c r="H172" s="186">
        <v>73</v>
      </c>
      <c r="I172" s="187"/>
      <c r="J172" s="186">
        <f>ROUND(I172*H172,2)</f>
        <v>0</v>
      </c>
      <c r="K172" s="184" t="s">
        <v>215</v>
      </c>
      <c r="L172" s="43"/>
      <c r="M172" s="188" t="s">
        <v>18</v>
      </c>
      <c r="N172" s="189" t="s">
        <v>42</v>
      </c>
      <c r="O172" s="68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0">
        <f>S172*H172</f>
        <v>0</v>
      </c>
      <c r="U172" s="191" t="s">
        <v>18</v>
      </c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2" t="s">
        <v>343</v>
      </c>
      <c r="AT172" s="192" t="s">
        <v>212</v>
      </c>
      <c r="AU172" s="192" t="s">
        <v>80</v>
      </c>
      <c r="AY172" s="21" t="s">
        <v>208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1" t="s">
        <v>76</v>
      </c>
      <c r="BK172" s="193">
        <f>ROUND(I172*H172,2)</f>
        <v>0</v>
      </c>
      <c r="BL172" s="21" t="s">
        <v>343</v>
      </c>
      <c r="BM172" s="192" t="s">
        <v>4064</v>
      </c>
    </row>
    <row r="173" spans="1:65" s="2" customFormat="1" ht="19.5">
      <c r="A173" s="38"/>
      <c r="B173" s="39"/>
      <c r="C173" s="40"/>
      <c r="D173" s="194" t="s">
        <v>217</v>
      </c>
      <c r="E173" s="40"/>
      <c r="F173" s="195" t="s">
        <v>4065</v>
      </c>
      <c r="G173" s="40"/>
      <c r="H173" s="40"/>
      <c r="I173" s="196"/>
      <c r="J173" s="40"/>
      <c r="K173" s="40"/>
      <c r="L173" s="43"/>
      <c r="M173" s="197"/>
      <c r="N173" s="198"/>
      <c r="O173" s="68"/>
      <c r="P173" s="68"/>
      <c r="Q173" s="68"/>
      <c r="R173" s="68"/>
      <c r="S173" s="68"/>
      <c r="T173" s="68"/>
      <c r="U173" s="69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21" t="s">
        <v>217</v>
      </c>
      <c r="AU173" s="21" t="s">
        <v>80</v>
      </c>
    </row>
    <row r="174" spans="1:65" s="2" customFormat="1" ht="11.25">
      <c r="A174" s="38"/>
      <c r="B174" s="39"/>
      <c r="C174" s="40"/>
      <c r="D174" s="199" t="s">
        <v>219</v>
      </c>
      <c r="E174" s="40"/>
      <c r="F174" s="200" t="s">
        <v>4066</v>
      </c>
      <c r="G174" s="40"/>
      <c r="H174" s="40"/>
      <c r="I174" s="196"/>
      <c r="J174" s="40"/>
      <c r="K174" s="40"/>
      <c r="L174" s="43"/>
      <c r="M174" s="197"/>
      <c r="N174" s="198"/>
      <c r="O174" s="68"/>
      <c r="P174" s="68"/>
      <c r="Q174" s="68"/>
      <c r="R174" s="68"/>
      <c r="S174" s="68"/>
      <c r="T174" s="68"/>
      <c r="U174" s="69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21" t="s">
        <v>219</v>
      </c>
      <c r="AU174" s="21" t="s">
        <v>80</v>
      </c>
    </row>
    <row r="175" spans="1:65" s="2" customFormat="1" ht="24.2" customHeight="1">
      <c r="A175" s="38"/>
      <c r="B175" s="39"/>
      <c r="C175" s="249" t="s">
        <v>412</v>
      </c>
      <c r="D175" s="249" t="s">
        <v>1397</v>
      </c>
      <c r="E175" s="250" t="s">
        <v>4067</v>
      </c>
      <c r="F175" s="251" t="s">
        <v>4068</v>
      </c>
      <c r="G175" s="252" t="s">
        <v>331</v>
      </c>
      <c r="H175" s="253">
        <v>73</v>
      </c>
      <c r="I175" s="254"/>
      <c r="J175" s="253">
        <f>ROUND(I175*H175,2)</f>
        <v>0</v>
      </c>
      <c r="K175" s="251" t="s">
        <v>215</v>
      </c>
      <c r="L175" s="255"/>
      <c r="M175" s="256" t="s">
        <v>18</v>
      </c>
      <c r="N175" s="257" t="s">
        <v>42</v>
      </c>
      <c r="O175" s="68"/>
      <c r="P175" s="190">
        <f>O175*H175</f>
        <v>0</v>
      </c>
      <c r="Q175" s="190">
        <v>1.7000000000000001E-4</v>
      </c>
      <c r="R175" s="190">
        <f>Q175*H175</f>
        <v>1.2410000000000001E-2</v>
      </c>
      <c r="S175" s="190">
        <v>0</v>
      </c>
      <c r="T175" s="190">
        <f>S175*H175</f>
        <v>0</v>
      </c>
      <c r="U175" s="191" t="s">
        <v>18</v>
      </c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2" t="s">
        <v>545</v>
      </c>
      <c r="AT175" s="192" t="s">
        <v>1397</v>
      </c>
      <c r="AU175" s="192" t="s">
        <v>80</v>
      </c>
      <c r="AY175" s="21" t="s">
        <v>208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21" t="s">
        <v>76</v>
      </c>
      <c r="BK175" s="193">
        <f>ROUND(I175*H175,2)</f>
        <v>0</v>
      </c>
      <c r="BL175" s="21" t="s">
        <v>343</v>
      </c>
      <c r="BM175" s="192" t="s">
        <v>4069</v>
      </c>
    </row>
    <row r="176" spans="1:65" s="2" customFormat="1" ht="19.5">
      <c r="A176" s="38"/>
      <c r="B176" s="39"/>
      <c r="C176" s="40"/>
      <c r="D176" s="194" t="s">
        <v>217</v>
      </c>
      <c r="E176" s="40"/>
      <c r="F176" s="195" t="s">
        <v>4068</v>
      </c>
      <c r="G176" s="40"/>
      <c r="H176" s="40"/>
      <c r="I176" s="196"/>
      <c r="J176" s="40"/>
      <c r="K176" s="40"/>
      <c r="L176" s="43"/>
      <c r="M176" s="197"/>
      <c r="N176" s="198"/>
      <c r="O176" s="68"/>
      <c r="P176" s="68"/>
      <c r="Q176" s="68"/>
      <c r="R176" s="68"/>
      <c r="S176" s="68"/>
      <c r="T176" s="68"/>
      <c r="U176" s="69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21" t="s">
        <v>217</v>
      </c>
      <c r="AU176" s="21" t="s">
        <v>80</v>
      </c>
    </row>
    <row r="177" spans="1:65" s="2" customFormat="1" ht="19.5">
      <c r="A177" s="38"/>
      <c r="B177" s="39"/>
      <c r="C177" s="40"/>
      <c r="D177" s="194" t="s">
        <v>703</v>
      </c>
      <c r="E177" s="40"/>
      <c r="F177" s="244" t="s">
        <v>4070</v>
      </c>
      <c r="G177" s="40"/>
      <c r="H177" s="40"/>
      <c r="I177" s="196"/>
      <c r="J177" s="40"/>
      <c r="K177" s="40"/>
      <c r="L177" s="43"/>
      <c r="M177" s="197"/>
      <c r="N177" s="198"/>
      <c r="O177" s="68"/>
      <c r="P177" s="68"/>
      <c r="Q177" s="68"/>
      <c r="R177" s="68"/>
      <c r="S177" s="68"/>
      <c r="T177" s="68"/>
      <c r="U177" s="69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21" t="s">
        <v>703</v>
      </c>
      <c r="AU177" s="21" t="s">
        <v>80</v>
      </c>
    </row>
    <row r="178" spans="1:65" s="2" customFormat="1" ht="33" customHeight="1">
      <c r="A178" s="38"/>
      <c r="B178" s="39"/>
      <c r="C178" s="182" t="s">
        <v>420</v>
      </c>
      <c r="D178" s="182" t="s">
        <v>212</v>
      </c>
      <c r="E178" s="183" t="s">
        <v>4071</v>
      </c>
      <c r="F178" s="184" t="s">
        <v>4072</v>
      </c>
      <c r="G178" s="185" t="s">
        <v>331</v>
      </c>
      <c r="H178" s="186">
        <v>612</v>
      </c>
      <c r="I178" s="187"/>
      <c r="J178" s="186">
        <f>ROUND(I178*H178,2)</f>
        <v>0</v>
      </c>
      <c r="K178" s="184" t="s">
        <v>215</v>
      </c>
      <c r="L178" s="43"/>
      <c r="M178" s="188" t="s">
        <v>18</v>
      </c>
      <c r="N178" s="189" t="s">
        <v>42</v>
      </c>
      <c r="O178" s="68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0">
        <f>S178*H178</f>
        <v>0</v>
      </c>
      <c r="U178" s="191" t="s">
        <v>18</v>
      </c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2" t="s">
        <v>343</v>
      </c>
      <c r="AT178" s="192" t="s">
        <v>212</v>
      </c>
      <c r="AU178" s="192" t="s">
        <v>80</v>
      </c>
      <c r="AY178" s="21" t="s">
        <v>208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21" t="s">
        <v>76</v>
      </c>
      <c r="BK178" s="193">
        <f>ROUND(I178*H178,2)</f>
        <v>0</v>
      </c>
      <c r="BL178" s="21" t="s">
        <v>343</v>
      </c>
      <c r="BM178" s="192" t="s">
        <v>4073</v>
      </c>
    </row>
    <row r="179" spans="1:65" s="2" customFormat="1" ht="29.25">
      <c r="A179" s="38"/>
      <c r="B179" s="39"/>
      <c r="C179" s="40"/>
      <c r="D179" s="194" t="s">
        <v>217</v>
      </c>
      <c r="E179" s="40"/>
      <c r="F179" s="195" t="s">
        <v>4074</v>
      </c>
      <c r="G179" s="40"/>
      <c r="H179" s="40"/>
      <c r="I179" s="196"/>
      <c r="J179" s="40"/>
      <c r="K179" s="40"/>
      <c r="L179" s="43"/>
      <c r="M179" s="197"/>
      <c r="N179" s="198"/>
      <c r="O179" s="68"/>
      <c r="P179" s="68"/>
      <c r="Q179" s="68"/>
      <c r="R179" s="68"/>
      <c r="S179" s="68"/>
      <c r="T179" s="68"/>
      <c r="U179" s="69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21" t="s">
        <v>217</v>
      </c>
      <c r="AU179" s="21" t="s">
        <v>80</v>
      </c>
    </row>
    <row r="180" spans="1:65" s="2" customFormat="1" ht="11.25">
      <c r="A180" s="38"/>
      <c r="B180" s="39"/>
      <c r="C180" s="40"/>
      <c r="D180" s="199" t="s">
        <v>219</v>
      </c>
      <c r="E180" s="40"/>
      <c r="F180" s="200" t="s">
        <v>4075</v>
      </c>
      <c r="G180" s="40"/>
      <c r="H180" s="40"/>
      <c r="I180" s="196"/>
      <c r="J180" s="40"/>
      <c r="K180" s="40"/>
      <c r="L180" s="43"/>
      <c r="M180" s="197"/>
      <c r="N180" s="198"/>
      <c r="O180" s="68"/>
      <c r="P180" s="68"/>
      <c r="Q180" s="68"/>
      <c r="R180" s="68"/>
      <c r="S180" s="68"/>
      <c r="T180" s="68"/>
      <c r="U180" s="69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21" t="s">
        <v>219</v>
      </c>
      <c r="AU180" s="21" t="s">
        <v>80</v>
      </c>
    </row>
    <row r="181" spans="1:65" s="2" customFormat="1" ht="49.15" customHeight="1">
      <c r="A181" s="38"/>
      <c r="B181" s="39"/>
      <c r="C181" s="249" t="s">
        <v>428</v>
      </c>
      <c r="D181" s="249" t="s">
        <v>1397</v>
      </c>
      <c r="E181" s="250" t="s">
        <v>4076</v>
      </c>
      <c r="F181" s="251" t="s">
        <v>4077</v>
      </c>
      <c r="G181" s="252" t="s">
        <v>331</v>
      </c>
      <c r="H181" s="253">
        <v>612</v>
      </c>
      <c r="I181" s="254"/>
      <c r="J181" s="253">
        <f>ROUND(I181*H181,2)</f>
        <v>0</v>
      </c>
      <c r="K181" s="251" t="s">
        <v>215</v>
      </c>
      <c r="L181" s="255"/>
      <c r="M181" s="256" t="s">
        <v>18</v>
      </c>
      <c r="N181" s="257" t="s">
        <v>42</v>
      </c>
      <c r="O181" s="68"/>
      <c r="P181" s="190">
        <f>O181*H181</f>
        <v>0</v>
      </c>
      <c r="Q181" s="190">
        <v>1.1E-4</v>
      </c>
      <c r="R181" s="190">
        <f>Q181*H181</f>
        <v>6.7320000000000005E-2</v>
      </c>
      <c r="S181" s="190">
        <v>0</v>
      </c>
      <c r="T181" s="190">
        <f>S181*H181</f>
        <v>0</v>
      </c>
      <c r="U181" s="191" t="s">
        <v>18</v>
      </c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2" t="s">
        <v>545</v>
      </c>
      <c r="AT181" s="192" t="s">
        <v>1397</v>
      </c>
      <c r="AU181" s="192" t="s">
        <v>80</v>
      </c>
      <c r="AY181" s="21" t="s">
        <v>208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21" t="s">
        <v>76</v>
      </c>
      <c r="BK181" s="193">
        <f>ROUND(I181*H181,2)</f>
        <v>0</v>
      </c>
      <c r="BL181" s="21" t="s">
        <v>343</v>
      </c>
      <c r="BM181" s="192" t="s">
        <v>4078</v>
      </c>
    </row>
    <row r="182" spans="1:65" s="2" customFormat="1" ht="29.25">
      <c r="A182" s="38"/>
      <c r="B182" s="39"/>
      <c r="C182" s="40"/>
      <c r="D182" s="194" t="s">
        <v>217</v>
      </c>
      <c r="E182" s="40"/>
      <c r="F182" s="195" t="s">
        <v>4077</v>
      </c>
      <c r="G182" s="40"/>
      <c r="H182" s="40"/>
      <c r="I182" s="196"/>
      <c r="J182" s="40"/>
      <c r="K182" s="40"/>
      <c r="L182" s="43"/>
      <c r="M182" s="197"/>
      <c r="N182" s="198"/>
      <c r="O182" s="68"/>
      <c r="P182" s="68"/>
      <c r="Q182" s="68"/>
      <c r="R182" s="68"/>
      <c r="S182" s="68"/>
      <c r="T182" s="68"/>
      <c r="U182" s="69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21" t="s">
        <v>217</v>
      </c>
      <c r="AU182" s="21" t="s">
        <v>80</v>
      </c>
    </row>
    <row r="183" spans="1:65" s="2" customFormat="1" ht="33" customHeight="1">
      <c r="A183" s="38"/>
      <c r="B183" s="39"/>
      <c r="C183" s="182" t="s">
        <v>435</v>
      </c>
      <c r="D183" s="182" t="s">
        <v>212</v>
      </c>
      <c r="E183" s="183" t="s">
        <v>4079</v>
      </c>
      <c r="F183" s="184" t="s">
        <v>4080</v>
      </c>
      <c r="G183" s="185" t="s">
        <v>331</v>
      </c>
      <c r="H183" s="186">
        <v>2341</v>
      </c>
      <c r="I183" s="187"/>
      <c r="J183" s="186">
        <f>ROUND(I183*H183,2)</f>
        <v>0</v>
      </c>
      <c r="K183" s="184" t="s">
        <v>215</v>
      </c>
      <c r="L183" s="43"/>
      <c r="M183" s="188" t="s">
        <v>18</v>
      </c>
      <c r="N183" s="189" t="s">
        <v>42</v>
      </c>
      <c r="O183" s="68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0">
        <f>S183*H183</f>
        <v>0</v>
      </c>
      <c r="U183" s="191" t="s">
        <v>18</v>
      </c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2" t="s">
        <v>343</v>
      </c>
      <c r="AT183" s="192" t="s">
        <v>212</v>
      </c>
      <c r="AU183" s="192" t="s">
        <v>80</v>
      </c>
      <c r="AY183" s="21" t="s">
        <v>208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1" t="s">
        <v>76</v>
      </c>
      <c r="BK183" s="193">
        <f>ROUND(I183*H183,2)</f>
        <v>0</v>
      </c>
      <c r="BL183" s="21" t="s">
        <v>343</v>
      </c>
      <c r="BM183" s="192" t="s">
        <v>4081</v>
      </c>
    </row>
    <row r="184" spans="1:65" s="2" customFormat="1" ht="19.5">
      <c r="A184" s="38"/>
      <c r="B184" s="39"/>
      <c r="C184" s="40"/>
      <c r="D184" s="194" t="s">
        <v>217</v>
      </c>
      <c r="E184" s="40"/>
      <c r="F184" s="195" t="s">
        <v>4082</v>
      </c>
      <c r="G184" s="40"/>
      <c r="H184" s="40"/>
      <c r="I184" s="196"/>
      <c r="J184" s="40"/>
      <c r="K184" s="40"/>
      <c r="L184" s="43"/>
      <c r="M184" s="197"/>
      <c r="N184" s="198"/>
      <c r="O184" s="68"/>
      <c r="P184" s="68"/>
      <c r="Q184" s="68"/>
      <c r="R184" s="68"/>
      <c r="S184" s="68"/>
      <c r="T184" s="68"/>
      <c r="U184" s="69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21" t="s">
        <v>217</v>
      </c>
      <c r="AU184" s="21" t="s">
        <v>80</v>
      </c>
    </row>
    <row r="185" spans="1:65" s="2" customFormat="1" ht="11.25">
      <c r="A185" s="38"/>
      <c r="B185" s="39"/>
      <c r="C185" s="40"/>
      <c r="D185" s="199" t="s">
        <v>219</v>
      </c>
      <c r="E185" s="40"/>
      <c r="F185" s="200" t="s">
        <v>4083</v>
      </c>
      <c r="G185" s="40"/>
      <c r="H185" s="40"/>
      <c r="I185" s="196"/>
      <c r="J185" s="40"/>
      <c r="K185" s="40"/>
      <c r="L185" s="43"/>
      <c r="M185" s="197"/>
      <c r="N185" s="198"/>
      <c r="O185" s="68"/>
      <c r="P185" s="68"/>
      <c r="Q185" s="68"/>
      <c r="R185" s="68"/>
      <c r="S185" s="68"/>
      <c r="T185" s="68"/>
      <c r="U185" s="69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21" t="s">
        <v>219</v>
      </c>
      <c r="AU185" s="21" t="s">
        <v>80</v>
      </c>
    </row>
    <row r="186" spans="1:65" s="2" customFormat="1" ht="49.15" customHeight="1">
      <c r="A186" s="38"/>
      <c r="B186" s="39"/>
      <c r="C186" s="249" t="s">
        <v>443</v>
      </c>
      <c r="D186" s="249" t="s">
        <v>1397</v>
      </c>
      <c r="E186" s="250" t="s">
        <v>4084</v>
      </c>
      <c r="F186" s="251" t="s">
        <v>4085</v>
      </c>
      <c r="G186" s="252" t="s">
        <v>331</v>
      </c>
      <c r="H186" s="253">
        <v>2341</v>
      </c>
      <c r="I186" s="254"/>
      <c r="J186" s="253">
        <f>ROUND(I186*H186,2)</f>
        <v>0</v>
      </c>
      <c r="K186" s="251" t="s">
        <v>215</v>
      </c>
      <c r="L186" s="255"/>
      <c r="M186" s="256" t="s">
        <v>18</v>
      </c>
      <c r="N186" s="257" t="s">
        <v>42</v>
      </c>
      <c r="O186" s="68"/>
      <c r="P186" s="190">
        <f>O186*H186</f>
        <v>0</v>
      </c>
      <c r="Q186" s="190">
        <v>1.2999999999999999E-4</v>
      </c>
      <c r="R186" s="190">
        <f>Q186*H186</f>
        <v>0.30432999999999999</v>
      </c>
      <c r="S186" s="190">
        <v>0</v>
      </c>
      <c r="T186" s="190">
        <f>S186*H186</f>
        <v>0</v>
      </c>
      <c r="U186" s="191" t="s">
        <v>18</v>
      </c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2" t="s">
        <v>545</v>
      </c>
      <c r="AT186" s="192" t="s">
        <v>1397</v>
      </c>
      <c r="AU186" s="192" t="s">
        <v>80</v>
      </c>
      <c r="AY186" s="21" t="s">
        <v>208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21" t="s">
        <v>76</v>
      </c>
      <c r="BK186" s="193">
        <f>ROUND(I186*H186,2)</f>
        <v>0</v>
      </c>
      <c r="BL186" s="21" t="s">
        <v>343</v>
      </c>
      <c r="BM186" s="192" t="s">
        <v>4086</v>
      </c>
    </row>
    <row r="187" spans="1:65" s="2" customFormat="1" ht="29.25">
      <c r="A187" s="38"/>
      <c r="B187" s="39"/>
      <c r="C187" s="40"/>
      <c r="D187" s="194" t="s">
        <v>217</v>
      </c>
      <c r="E187" s="40"/>
      <c r="F187" s="195" t="s">
        <v>4085</v>
      </c>
      <c r="G187" s="40"/>
      <c r="H187" s="40"/>
      <c r="I187" s="196"/>
      <c r="J187" s="40"/>
      <c r="K187" s="40"/>
      <c r="L187" s="43"/>
      <c r="M187" s="197"/>
      <c r="N187" s="198"/>
      <c r="O187" s="68"/>
      <c r="P187" s="68"/>
      <c r="Q187" s="68"/>
      <c r="R187" s="68"/>
      <c r="S187" s="68"/>
      <c r="T187" s="68"/>
      <c r="U187" s="69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21" t="s">
        <v>217</v>
      </c>
      <c r="AU187" s="21" t="s">
        <v>80</v>
      </c>
    </row>
    <row r="188" spans="1:65" s="2" customFormat="1" ht="33" customHeight="1">
      <c r="A188" s="38"/>
      <c r="B188" s="39"/>
      <c r="C188" s="182" t="s">
        <v>452</v>
      </c>
      <c r="D188" s="182" t="s">
        <v>212</v>
      </c>
      <c r="E188" s="183" t="s">
        <v>4087</v>
      </c>
      <c r="F188" s="184" t="s">
        <v>4088</v>
      </c>
      <c r="G188" s="185" t="s">
        <v>331</v>
      </c>
      <c r="H188" s="186">
        <v>10</v>
      </c>
      <c r="I188" s="187"/>
      <c r="J188" s="186">
        <f>ROUND(I188*H188,2)</f>
        <v>0</v>
      </c>
      <c r="K188" s="184" t="s">
        <v>215</v>
      </c>
      <c r="L188" s="43"/>
      <c r="M188" s="188" t="s">
        <v>18</v>
      </c>
      <c r="N188" s="189" t="s">
        <v>42</v>
      </c>
      <c r="O188" s="68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0">
        <f>S188*H188</f>
        <v>0</v>
      </c>
      <c r="U188" s="191" t="s">
        <v>18</v>
      </c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2" t="s">
        <v>343</v>
      </c>
      <c r="AT188" s="192" t="s">
        <v>212</v>
      </c>
      <c r="AU188" s="192" t="s">
        <v>80</v>
      </c>
      <c r="AY188" s="21" t="s">
        <v>208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21" t="s">
        <v>76</v>
      </c>
      <c r="BK188" s="193">
        <f>ROUND(I188*H188,2)</f>
        <v>0</v>
      </c>
      <c r="BL188" s="21" t="s">
        <v>343</v>
      </c>
      <c r="BM188" s="192" t="s">
        <v>4089</v>
      </c>
    </row>
    <row r="189" spans="1:65" s="2" customFormat="1" ht="29.25">
      <c r="A189" s="38"/>
      <c r="B189" s="39"/>
      <c r="C189" s="40"/>
      <c r="D189" s="194" t="s">
        <v>217</v>
      </c>
      <c r="E189" s="40"/>
      <c r="F189" s="195" t="s">
        <v>4090</v>
      </c>
      <c r="G189" s="40"/>
      <c r="H189" s="40"/>
      <c r="I189" s="196"/>
      <c r="J189" s="40"/>
      <c r="K189" s="40"/>
      <c r="L189" s="43"/>
      <c r="M189" s="197"/>
      <c r="N189" s="198"/>
      <c r="O189" s="68"/>
      <c r="P189" s="68"/>
      <c r="Q189" s="68"/>
      <c r="R189" s="68"/>
      <c r="S189" s="68"/>
      <c r="T189" s="68"/>
      <c r="U189" s="69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21" t="s">
        <v>217</v>
      </c>
      <c r="AU189" s="21" t="s">
        <v>80</v>
      </c>
    </row>
    <row r="190" spans="1:65" s="2" customFormat="1" ht="11.25">
      <c r="A190" s="38"/>
      <c r="B190" s="39"/>
      <c r="C190" s="40"/>
      <c r="D190" s="199" t="s">
        <v>219</v>
      </c>
      <c r="E190" s="40"/>
      <c r="F190" s="200" t="s">
        <v>4091</v>
      </c>
      <c r="G190" s="40"/>
      <c r="H190" s="40"/>
      <c r="I190" s="196"/>
      <c r="J190" s="40"/>
      <c r="K190" s="40"/>
      <c r="L190" s="43"/>
      <c r="M190" s="197"/>
      <c r="N190" s="198"/>
      <c r="O190" s="68"/>
      <c r="P190" s="68"/>
      <c r="Q190" s="68"/>
      <c r="R190" s="68"/>
      <c r="S190" s="68"/>
      <c r="T190" s="68"/>
      <c r="U190" s="69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21" t="s">
        <v>219</v>
      </c>
      <c r="AU190" s="21" t="s">
        <v>80</v>
      </c>
    </row>
    <row r="191" spans="1:65" s="2" customFormat="1" ht="49.15" customHeight="1">
      <c r="A191" s="38"/>
      <c r="B191" s="39"/>
      <c r="C191" s="249" t="s">
        <v>459</v>
      </c>
      <c r="D191" s="249" t="s">
        <v>1397</v>
      </c>
      <c r="E191" s="250" t="s">
        <v>4092</v>
      </c>
      <c r="F191" s="251" t="s">
        <v>4093</v>
      </c>
      <c r="G191" s="252" t="s">
        <v>331</v>
      </c>
      <c r="H191" s="253">
        <v>10</v>
      </c>
      <c r="I191" s="254"/>
      <c r="J191" s="253">
        <f>ROUND(I191*H191,2)</f>
        <v>0</v>
      </c>
      <c r="K191" s="251" t="s">
        <v>215</v>
      </c>
      <c r="L191" s="255"/>
      <c r="M191" s="256" t="s">
        <v>18</v>
      </c>
      <c r="N191" s="257" t="s">
        <v>42</v>
      </c>
      <c r="O191" s="68"/>
      <c r="P191" s="190">
        <f>O191*H191</f>
        <v>0</v>
      </c>
      <c r="Q191" s="190">
        <v>2.7E-4</v>
      </c>
      <c r="R191" s="190">
        <f>Q191*H191</f>
        <v>2.7000000000000001E-3</v>
      </c>
      <c r="S191" s="190">
        <v>0</v>
      </c>
      <c r="T191" s="190">
        <f>S191*H191</f>
        <v>0</v>
      </c>
      <c r="U191" s="191" t="s">
        <v>18</v>
      </c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2" t="s">
        <v>545</v>
      </c>
      <c r="AT191" s="192" t="s">
        <v>1397</v>
      </c>
      <c r="AU191" s="192" t="s">
        <v>80</v>
      </c>
      <c r="AY191" s="21" t="s">
        <v>208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1" t="s">
        <v>76</v>
      </c>
      <c r="BK191" s="193">
        <f>ROUND(I191*H191,2)</f>
        <v>0</v>
      </c>
      <c r="BL191" s="21" t="s">
        <v>343</v>
      </c>
      <c r="BM191" s="192" t="s">
        <v>4094</v>
      </c>
    </row>
    <row r="192" spans="1:65" s="2" customFormat="1" ht="29.25">
      <c r="A192" s="38"/>
      <c r="B192" s="39"/>
      <c r="C192" s="40"/>
      <c r="D192" s="194" t="s">
        <v>217</v>
      </c>
      <c r="E192" s="40"/>
      <c r="F192" s="195" t="s">
        <v>4093</v>
      </c>
      <c r="G192" s="40"/>
      <c r="H192" s="40"/>
      <c r="I192" s="196"/>
      <c r="J192" s="40"/>
      <c r="K192" s="40"/>
      <c r="L192" s="43"/>
      <c r="M192" s="197"/>
      <c r="N192" s="198"/>
      <c r="O192" s="68"/>
      <c r="P192" s="68"/>
      <c r="Q192" s="68"/>
      <c r="R192" s="68"/>
      <c r="S192" s="68"/>
      <c r="T192" s="68"/>
      <c r="U192" s="69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21" t="s">
        <v>217</v>
      </c>
      <c r="AU192" s="21" t="s">
        <v>80</v>
      </c>
    </row>
    <row r="193" spans="1:65" s="2" customFormat="1" ht="33" customHeight="1">
      <c r="A193" s="38"/>
      <c r="B193" s="39"/>
      <c r="C193" s="182" t="s">
        <v>465</v>
      </c>
      <c r="D193" s="182" t="s">
        <v>212</v>
      </c>
      <c r="E193" s="183" t="s">
        <v>4095</v>
      </c>
      <c r="F193" s="184" t="s">
        <v>4096</v>
      </c>
      <c r="G193" s="185" t="s">
        <v>331</v>
      </c>
      <c r="H193" s="186">
        <v>35</v>
      </c>
      <c r="I193" s="187"/>
      <c r="J193" s="186">
        <f>ROUND(I193*H193,2)</f>
        <v>0</v>
      </c>
      <c r="K193" s="184" t="s">
        <v>215</v>
      </c>
      <c r="L193" s="43"/>
      <c r="M193" s="188" t="s">
        <v>18</v>
      </c>
      <c r="N193" s="189" t="s">
        <v>42</v>
      </c>
      <c r="O193" s="68"/>
      <c r="P193" s="190">
        <f>O193*H193</f>
        <v>0</v>
      </c>
      <c r="Q193" s="190">
        <v>0</v>
      </c>
      <c r="R193" s="190">
        <f>Q193*H193</f>
        <v>0</v>
      </c>
      <c r="S193" s="190">
        <v>0</v>
      </c>
      <c r="T193" s="190">
        <f>S193*H193</f>
        <v>0</v>
      </c>
      <c r="U193" s="191" t="s">
        <v>18</v>
      </c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2" t="s">
        <v>343</v>
      </c>
      <c r="AT193" s="192" t="s">
        <v>212</v>
      </c>
      <c r="AU193" s="192" t="s">
        <v>80</v>
      </c>
      <c r="AY193" s="21" t="s">
        <v>208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21" t="s">
        <v>76</v>
      </c>
      <c r="BK193" s="193">
        <f>ROUND(I193*H193,2)</f>
        <v>0</v>
      </c>
      <c r="BL193" s="21" t="s">
        <v>343</v>
      </c>
      <c r="BM193" s="192" t="s">
        <v>4097</v>
      </c>
    </row>
    <row r="194" spans="1:65" s="2" customFormat="1" ht="19.5">
      <c r="A194" s="38"/>
      <c r="B194" s="39"/>
      <c r="C194" s="40"/>
      <c r="D194" s="194" t="s">
        <v>217</v>
      </c>
      <c r="E194" s="40"/>
      <c r="F194" s="195" t="s">
        <v>4098</v>
      </c>
      <c r="G194" s="40"/>
      <c r="H194" s="40"/>
      <c r="I194" s="196"/>
      <c r="J194" s="40"/>
      <c r="K194" s="40"/>
      <c r="L194" s="43"/>
      <c r="M194" s="197"/>
      <c r="N194" s="198"/>
      <c r="O194" s="68"/>
      <c r="P194" s="68"/>
      <c r="Q194" s="68"/>
      <c r="R194" s="68"/>
      <c r="S194" s="68"/>
      <c r="T194" s="68"/>
      <c r="U194" s="69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21" t="s">
        <v>217</v>
      </c>
      <c r="AU194" s="21" t="s">
        <v>80</v>
      </c>
    </row>
    <row r="195" spans="1:65" s="2" customFormat="1" ht="11.25">
      <c r="A195" s="38"/>
      <c r="B195" s="39"/>
      <c r="C195" s="40"/>
      <c r="D195" s="199" t="s">
        <v>219</v>
      </c>
      <c r="E195" s="40"/>
      <c r="F195" s="200" t="s">
        <v>4099</v>
      </c>
      <c r="G195" s="40"/>
      <c r="H195" s="40"/>
      <c r="I195" s="196"/>
      <c r="J195" s="40"/>
      <c r="K195" s="40"/>
      <c r="L195" s="43"/>
      <c r="M195" s="197"/>
      <c r="N195" s="198"/>
      <c r="O195" s="68"/>
      <c r="P195" s="68"/>
      <c r="Q195" s="68"/>
      <c r="R195" s="68"/>
      <c r="S195" s="68"/>
      <c r="T195" s="68"/>
      <c r="U195" s="69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21" t="s">
        <v>219</v>
      </c>
      <c r="AU195" s="21" t="s">
        <v>80</v>
      </c>
    </row>
    <row r="196" spans="1:65" s="2" customFormat="1" ht="24.2" customHeight="1">
      <c r="A196" s="38"/>
      <c r="B196" s="39"/>
      <c r="C196" s="249" t="s">
        <v>529</v>
      </c>
      <c r="D196" s="249" t="s">
        <v>1397</v>
      </c>
      <c r="E196" s="250" t="s">
        <v>4100</v>
      </c>
      <c r="F196" s="251" t="s">
        <v>4101</v>
      </c>
      <c r="G196" s="252" t="s">
        <v>331</v>
      </c>
      <c r="H196" s="253">
        <v>35</v>
      </c>
      <c r="I196" s="254"/>
      <c r="J196" s="253">
        <f>ROUND(I196*H196,2)</f>
        <v>0</v>
      </c>
      <c r="K196" s="251" t="s">
        <v>215</v>
      </c>
      <c r="L196" s="255"/>
      <c r="M196" s="256" t="s">
        <v>18</v>
      </c>
      <c r="N196" s="257" t="s">
        <v>42</v>
      </c>
      <c r="O196" s="68"/>
      <c r="P196" s="190">
        <f>O196*H196</f>
        <v>0</v>
      </c>
      <c r="Q196" s="190">
        <v>5.2999999999999998E-4</v>
      </c>
      <c r="R196" s="190">
        <f>Q196*H196</f>
        <v>1.8550000000000001E-2</v>
      </c>
      <c r="S196" s="190">
        <v>0</v>
      </c>
      <c r="T196" s="190">
        <f>S196*H196</f>
        <v>0</v>
      </c>
      <c r="U196" s="191" t="s">
        <v>18</v>
      </c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2" t="s">
        <v>545</v>
      </c>
      <c r="AT196" s="192" t="s">
        <v>1397</v>
      </c>
      <c r="AU196" s="192" t="s">
        <v>80</v>
      </c>
      <c r="AY196" s="21" t="s">
        <v>208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21" t="s">
        <v>76</v>
      </c>
      <c r="BK196" s="193">
        <f>ROUND(I196*H196,2)</f>
        <v>0</v>
      </c>
      <c r="BL196" s="21" t="s">
        <v>343</v>
      </c>
      <c r="BM196" s="192" t="s">
        <v>4102</v>
      </c>
    </row>
    <row r="197" spans="1:65" s="2" customFormat="1" ht="19.5">
      <c r="A197" s="38"/>
      <c r="B197" s="39"/>
      <c r="C197" s="40"/>
      <c r="D197" s="194" t="s">
        <v>217</v>
      </c>
      <c r="E197" s="40"/>
      <c r="F197" s="195" t="s">
        <v>4101</v>
      </c>
      <c r="G197" s="40"/>
      <c r="H197" s="40"/>
      <c r="I197" s="196"/>
      <c r="J197" s="40"/>
      <c r="K197" s="40"/>
      <c r="L197" s="43"/>
      <c r="M197" s="197"/>
      <c r="N197" s="198"/>
      <c r="O197" s="68"/>
      <c r="P197" s="68"/>
      <c r="Q197" s="68"/>
      <c r="R197" s="68"/>
      <c r="S197" s="68"/>
      <c r="T197" s="68"/>
      <c r="U197" s="69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21" t="s">
        <v>217</v>
      </c>
      <c r="AU197" s="21" t="s">
        <v>80</v>
      </c>
    </row>
    <row r="198" spans="1:65" s="2" customFormat="1" ht="24.2" customHeight="1">
      <c r="A198" s="38"/>
      <c r="B198" s="39"/>
      <c r="C198" s="182" t="s">
        <v>535</v>
      </c>
      <c r="D198" s="182" t="s">
        <v>212</v>
      </c>
      <c r="E198" s="183" t="s">
        <v>4103</v>
      </c>
      <c r="F198" s="184" t="s">
        <v>4104</v>
      </c>
      <c r="G198" s="185" t="s">
        <v>331</v>
      </c>
      <c r="H198" s="186">
        <v>56</v>
      </c>
      <c r="I198" s="187"/>
      <c r="J198" s="186">
        <f>ROUND(I198*H198,2)</f>
        <v>0</v>
      </c>
      <c r="K198" s="184" t="s">
        <v>215</v>
      </c>
      <c r="L198" s="43"/>
      <c r="M198" s="188" t="s">
        <v>18</v>
      </c>
      <c r="N198" s="189" t="s">
        <v>42</v>
      </c>
      <c r="O198" s="68"/>
      <c r="P198" s="190">
        <f>O198*H198</f>
        <v>0</v>
      </c>
      <c r="Q198" s="190">
        <v>0</v>
      </c>
      <c r="R198" s="190">
        <f>Q198*H198</f>
        <v>0</v>
      </c>
      <c r="S198" s="190">
        <v>0</v>
      </c>
      <c r="T198" s="190">
        <f>S198*H198</f>
        <v>0</v>
      </c>
      <c r="U198" s="191" t="s">
        <v>18</v>
      </c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2" t="s">
        <v>343</v>
      </c>
      <c r="AT198" s="192" t="s">
        <v>212</v>
      </c>
      <c r="AU198" s="192" t="s">
        <v>80</v>
      </c>
      <c r="AY198" s="21" t="s">
        <v>208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1" t="s">
        <v>76</v>
      </c>
      <c r="BK198" s="193">
        <f>ROUND(I198*H198,2)</f>
        <v>0</v>
      </c>
      <c r="BL198" s="21" t="s">
        <v>343</v>
      </c>
      <c r="BM198" s="192" t="s">
        <v>4105</v>
      </c>
    </row>
    <row r="199" spans="1:65" s="2" customFormat="1" ht="29.25">
      <c r="A199" s="38"/>
      <c r="B199" s="39"/>
      <c r="C199" s="40"/>
      <c r="D199" s="194" t="s">
        <v>217</v>
      </c>
      <c r="E199" s="40"/>
      <c r="F199" s="195" t="s">
        <v>4106</v>
      </c>
      <c r="G199" s="40"/>
      <c r="H199" s="40"/>
      <c r="I199" s="196"/>
      <c r="J199" s="40"/>
      <c r="K199" s="40"/>
      <c r="L199" s="43"/>
      <c r="M199" s="197"/>
      <c r="N199" s="198"/>
      <c r="O199" s="68"/>
      <c r="P199" s="68"/>
      <c r="Q199" s="68"/>
      <c r="R199" s="68"/>
      <c r="S199" s="68"/>
      <c r="T199" s="68"/>
      <c r="U199" s="69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21" t="s">
        <v>217</v>
      </c>
      <c r="AU199" s="21" t="s">
        <v>80</v>
      </c>
    </row>
    <row r="200" spans="1:65" s="2" customFormat="1" ht="11.25">
      <c r="A200" s="38"/>
      <c r="B200" s="39"/>
      <c r="C200" s="40"/>
      <c r="D200" s="199" t="s">
        <v>219</v>
      </c>
      <c r="E200" s="40"/>
      <c r="F200" s="200" t="s">
        <v>4107</v>
      </c>
      <c r="G200" s="40"/>
      <c r="H200" s="40"/>
      <c r="I200" s="196"/>
      <c r="J200" s="40"/>
      <c r="K200" s="40"/>
      <c r="L200" s="43"/>
      <c r="M200" s="197"/>
      <c r="N200" s="198"/>
      <c r="O200" s="68"/>
      <c r="P200" s="68"/>
      <c r="Q200" s="68"/>
      <c r="R200" s="68"/>
      <c r="S200" s="68"/>
      <c r="T200" s="68"/>
      <c r="U200" s="69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21" t="s">
        <v>219</v>
      </c>
      <c r="AU200" s="21" t="s">
        <v>80</v>
      </c>
    </row>
    <row r="201" spans="1:65" s="2" customFormat="1" ht="49.15" customHeight="1">
      <c r="A201" s="38"/>
      <c r="B201" s="39"/>
      <c r="C201" s="249" t="s">
        <v>545</v>
      </c>
      <c r="D201" s="249" t="s">
        <v>1397</v>
      </c>
      <c r="E201" s="250" t="s">
        <v>4084</v>
      </c>
      <c r="F201" s="251" t="s">
        <v>4085</v>
      </c>
      <c r="G201" s="252" t="s">
        <v>331</v>
      </c>
      <c r="H201" s="253">
        <v>56</v>
      </c>
      <c r="I201" s="254"/>
      <c r="J201" s="253">
        <f>ROUND(I201*H201,2)</f>
        <v>0</v>
      </c>
      <c r="K201" s="251" t="s">
        <v>215</v>
      </c>
      <c r="L201" s="255"/>
      <c r="M201" s="256" t="s">
        <v>18</v>
      </c>
      <c r="N201" s="257" t="s">
        <v>42</v>
      </c>
      <c r="O201" s="68"/>
      <c r="P201" s="190">
        <f>O201*H201</f>
        <v>0</v>
      </c>
      <c r="Q201" s="190">
        <v>1.2999999999999999E-4</v>
      </c>
      <c r="R201" s="190">
        <f>Q201*H201</f>
        <v>7.2799999999999991E-3</v>
      </c>
      <c r="S201" s="190">
        <v>0</v>
      </c>
      <c r="T201" s="190">
        <f>S201*H201</f>
        <v>0</v>
      </c>
      <c r="U201" s="191" t="s">
        <v>18</v>
      </c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2" t="s">
        <v>545</v>
      </c>
      <c r="AT201" s="192" t="s">
        <v>1397</v>
      </c>
      <c r="AU201" s="192" t="s">
        <v>80</v>
      </c>
      <c r="AY201" s="21" t="s">
        <v>208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21" t="s">
        <v>76</v>
      </c>
      <c r="BK201" s="193">
        <f>ROUND(I201*H201,2)</f>
        <v>0</v>
      </c>
      <c r="BL201" s="21" t="s">
        <v>343</v>
      </c>
      <c r="BM201" s="192" t="s">
        <v>4108</v>
      </c>
    </row>
    <row r="202" spans="1:65" s="2" customFormat="1" ht="29.25">
      <c r="A202" s="38"/>
      <c r="B202" s="39"/>
      <c r="C202" s="40"/>
      <c r="D202" s="194" t="s">
        <v>217</v>
      </c>
      <c r="E202" s="40"/>
      <c r="F202" s="195" t="s">
        <v>4085</v>
      </c>
      <c r="G202" s="40"/>
      <c r="H202" s="40"/>
      <c r="I202" s="196"/>
      <c r="J202" s="40"/>
      <c r="K202" s="40"/>
      <c r="L202" s="43"/>
      <c r="M202" s="197"/>
      <c r="N202" s="198"/>
      <c r="O202" s="68"/>
      <c r="P202" s="68"/>
      <c r="Q202" s="68"/>
      <c r="R202" s="68"/>
      <c r="S202" s="68"/>
      <c r="T202" s="68"/>
      <c r="U202" s="69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21" t="s">
        <v>217</v>
      </c>
      <c r="AU202" s="21" t="s">
        <v>80</v>
      </c>
    </row>
    <row r="203" spans="1:65" s="2" customFormat="1" ht="24.2" customHeight="1">
      <c r="A203" s="38"/>
      <c r="B203" s="39"/>
      <c r="C203" s="182" t="s">
        <v>552</v>
      </c>
      <c r="D203" s="182" t="s">
        <v>212</v>
      </c>
      <c r="E203" s="183" t="s">
        <v>4103</v>
      </c>
      <c r="F203" s="184" t="s">
        <v>4104</v>
      </c>
      <c r="G203" s="185" t="s">
        <v>331</v>
      </c>
      <c r="H203" s="186">
        <v>1820</v>
      </c>
      <c r="I203" s="187"/>
      <c r="J203" s="186">
        <f>ROUND(I203*H203,2)</f>
        <v>0</v>
      </c>
      <c r="K203" s="184" t="s">
        <v>215</v>
      </c>
      <c r="L203" s="43"/>
      <c r="M203" s="188" t="s">
        <v>18</v>
      </c>
      <c r="N203" s="189" t="s">
        <v>42</v>
      </c>
      <c r="O203" s="68"/>
      <c r="P203" s="190">
        <f>O203*H203</f>
        <v>0</v>
      </c>
      <c r="Q203" s="190">
        <v>0</v>
      </c>
      <c r="R203" s="190">
        <f>Q203*H203</f>
        <v>0</v>
      </c>
      <c r="S203" s="190">
        <v>0</v>
      </c>
      <c r="T203" s="190">
        <f>S203*H203</f>
        <v>0</v>
      </c>
      <c r="U203" s="191" t="s">
        <v>18</v>
      </c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2" t="s">
        <v>343</v>
      </c>
      <c r="AT203" s="192" t="s">
        <v>212</v>
      </c>
      <c r="AU203" s="192" t="s">
        <v>80</v>
      </c>
      <c r="AY203" s="21" t="s">
        <v>208</v>
      </c>
      <c r="BE203" s="193">
        <f>IF(N203="základní",J203,0)</f>
        <v>0</v>
      </c>
      <c r="BF203" s="193">
        <f>IF(N203="snížená",J203,0)</f>
        <v>0</v>
      </c>
      <c r="BG203" s="193">
        <f>IF(N203="zákl. přenesená",J203,0)</f>
        <v>0</v>
      </c>
      <c r="BH203" s="193">
        <f>IF(N203="sníž. přenesená",J203,0)</f>
        <v>0</v>
      </c>
      <c r="BI203" s="193">
        <f>IF(N203="nulová",J203,0)</f>
        <v>0</v>
      </c>
      <c r="BJ203" s="21" t="s">
        <v>76</v>
      </c>
      <c r="BK203" s="193">
        <f>ROUND(I203*H203,2)</f>
        <v>0</v>
      </c>
      <c r="BL203" s="21" t="s">
        <v>343</v>
      </c>
      <c r="BM203" s="192" t="s">
        <v>4109</v>
      </c>
    </row>
    <row r="204" spans="1:65" s="2" customFormat="1" ht="29.25">
      <c r="A204" s="38"/>
      <c r="B204" s="39"/>
      <c r="C204" s="40"/>
      <c r="D204" s="194" t="s">
        <v>217</v>
      </c>
      <c r="E204" s="40"/>
      <c r="F204" s="195" t="s">
        <v>4106</v>
      </c>
      <c r="G204" s="40"/>
      <c r="H204" s="40"/>
      <c r="I204" s="196"/>
      <c r="J204" s="40"/>
      <c r="K204" s="40"/>
      <c r="L204" s="43"/>
      <c r="M204" s="197"/>
      <c r="N204" s="198"/>
      <c r="O204" s="68"/>
      <c r="P204" s="68"/>
      <c r="Q204" s="68"/>
      <c r="R204" s="68"/>
      <c r="S204" s="68"/>
      <c r="T204" s="68"/>
      <c r="U204" s="69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21" t="s">
        <v>217</v>
      </c>
      <c r="AU204" s="21" t="s">
        <v>80</v>
      </c>
    </row>
    <row r="205" spans="1:65" s="2" customFormat="1" ht="11.25">
      <c r="A205" s="38"/>
      <c r="B205" s="39"/>
      <c r="C205" s="40"/>
      <c r="D205" s="199" t="s">
        <v>219</v>
      </c>
      <c r="E205" s="40"/>
      <c r="F205" s="200" t="s">
        <v>4107</v>
      </c>
      <c r="G205" s="40"/>
      <c r="H205" s="40"/>
      <c r="I205" s="196"/>
      <c r="J205" s="40"/>
      <c r="K205" s="40"/>
      <c r="L205" s="43"/>
      <c r="M205" s="197"/>
      <c r="N205" s="198"/>
      <c r="O205" s="68"/>
      <c r="P205" s="68"/>
      <c r="Q205" s="68"/>
      <c r="R205" s="68"/>
      <c r="S205" s="68"/>
      <c r="T205" s="68"/>
      <c r="U205" s="69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21" t="s">
        <v>219</v>
      </c>
      <c r="AU205" s="21" t="s">
        <v>80</v>
      </c>
    </row>
    <row r="206" spans="1:65" s="2" customFormat="1" ht="49.15" customHeight="1">
      <c r="A206" s="38"/>
      <c r="B206" s="39"/>
      <c r="C206" s="249" t="s">
        <v>558</v>
      </c>
      <c r="D206" s="249" t="s">
        <v>1397</v>
      </c>
      <c r="E206" s="250" t="s">
        <v>4110</v>
      </c>
      <c r="F206" s="251" t="s">
        <v>4111</v>
      </c>
      <c r="G206" s="252" t="s">
        <v>331</v>
      </c>
      <c r="H206" s="253">
        <v>1820</v>
      </c>
      <c r="I206" s="254"/>
      <c r="J206" s="253">
        <f>ROUND(I206*H206,2)</f>
        <v>0</v>
      </c>
      <c r="K206" s="251" t="s">
        <v>215</v>
      </c>
      <c r="L206" s="255"/>
      <c r="M206" s="256" t="s">
        <v>18</v>
      </c>
      <c r="N206" s="257" t="s">
        <v>42</v>
      </c>
      <c r="O206" s="68"/>
      <c r="P206" s="190">
        <f>O206*H206</f>
        <v>0</v>
      </c>
      <c r="Q206" s="190">
        <v>1.7000000000000001E-4</v>
      </c>
      <c r="R206" s="190">
        <f>Q206*H206</f>
        <v>0.30940000000000001</v>
      </c>
      <c r="S206" s="190">
        <v>0</v>
      </c>
      <c r="T206" s="190">
        <f>S206*H206</f>
        <v>0</v>
      </c>
      <c r="U206" s="191" t="s">
        <v>18</v>
      </c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2" t="s">
        <v>545</v>
      </c>
      <c r="AT206" s="192" t="s">
        <v>1397</v>
      </c>
      <c r="AU206" s="192" t="s">
        <v>80</v>
      </c>
      <c r="AY206" s="21" t="s">
        <v>208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1" t="s">
        <v>76</v>
      </c>
      <c r="BK206" s="193">
        <f>ROUND(I206*H206,2)</f>
        <v>0</v>
      </c>
      <c r="BL206" s="21" t="s">
        <v>343</v>
      </c>
      <c r="BM206" s="192" t="s">
        <v>4112</v>
      </c>
    </row>
    <row r="207" spans="1:65" s="2" customFormat="1" ht="29.25">
      <c r="A207" s="38"/>
      <c r="B207" s="39"/>
      <c r="C207" s="40"/>
      <c r="D207" s="194" t="s">
        <v>217</v>
      </c>
      <c r="E207" s="40"/>
      <c r="F207" s="195" t="s">
        <v>4111</v>
      </c>
      <c r="G207" s="40"/>
      <c r="H207" s="40"/>
      <c r="I207" s="196"/>
      <c r="J207" s="40"/>
      <c r="K207" s="40"/>
      <c r="L207" s="43"/>
      <c r="M207" s="197"/>
      <c r="N207" s="198"/>
      <c r="O207" s="68"/>
      <c r="P207" s="68"/>
      <c r="Q207" s="68"/>
      <c r="R207" s="68"/>
      <c r="S207" s="68"/>
      <c r="T207" s="68"/>
      <c r="U207" s="69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21" t="s">
        <v>217</v>
      </c>
      <c r="AU207" s="21" t="s">
        <v>80</v>
      </c>
    </row>
    <row r="208" spans="1:65" s="2" customFormat="1" ht="24.2" customHeight="1">
      <c r="A208" s="38"/>
      <c r="B208" s="39"/>
      <c r="C208" s="182" t="s">
        <v>564</v>
      </c>
      <c r="D208" s="182" t="s">
        <v>212</v>
      </c>
      <c r="E208" s="183" t="s">
        <v>4113</v>
      </c>
      <c r="F208" s="184" t="s">
        <v>4114</v>
      </c>
      <c r="G208" s="185" t="s">
        <v>331</v>
      </c>
      <c r="H208" s="186">
        <v>73</v>
      </c>
      <c r="I208" s="187"/>
      <c r="J208" s="186">
        <f>ROUND(I208*H208,2)</f>
        <v>0</v>
      </c>
      <c r="K208" s="184" t="s">
        <v>215</v>
      </c>
      <c r="L208" s="43"/>
      <c r="M208" s="188" t="s">
        <v>18</v>
      </c>
      <c r="N208" s="189" t="s">
        <v>42</v>
      </c>
      <c r="O208" s="68"/>
      <c r="P208" s="190">
        <f>O208*H208</f>
        <v>0</v>
      </c>
      <c r="Q208" s="190">
        <v>0</v>
      </c>
      <c r="R208" s="190">
        <f>Q208*H208</f>
        <v>0</v>
      </c>
      <c r="S208" s="190">
        <v>0</v>
      </c>
      <c r="T208" s="190">
        <f>S208*H208</f>
        <v>0</v>
      </c>
      <c r="U208" s="191" t="s">
        <v>18</v>
      </c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2" t="s">
        <v>343</v>
      </c>
      <c r="AT208" s="192" t="s">
        <v>212</v>
      </c>
      <c r="AU208" s="192" t="s">
        <v>80</v>
      </c>
      <c r="AY208" s="21" t="s">
        <v>208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1" t="s">
        <v>76</v>
      </c>
      <c r="BK208" s="193">
        <f>ROUND(I208*H208,2)</f>
        <v>0</v>
      </c>
      <c r="BL208" s="21" t="s">
        <v>343</v>
      </c>
      <c r="BM208" s="192" t="s">
        <v>4115</v>
      </c>
    </row>
    <row r="209" spans="1:65" s="2" customFormat="1" ht="29.25">
      <c r="A209" s="38"/>
      <c r="B209" s="39"/>
      <c r="C209" s="40"/>
      <c r="D209" s="194" t="s">
        <v>217</v>
      </c>
      <c r="E209" s="40"/>
      <c r="F209" s="195" t="s">
        <v>4116</v>
      </c>
      <c r="G209" s="40"/>
      <c r="H209" s="40"/>
      <c r="I209" s="196"/>
      <c r="J209" s="40"/>
      <c r="K209" s="40"/>
      <c r="L209" s="43"/>
      <c r="M209" s="197"/>
      <c r="N209" s="198"/>
      <c r="O209" s="68"/>
      <c r="P209" s="68"/>
      <c r="Q209" s="68"/>
      <c r="R209" s="68"/>
      <c r="S209" s="68"/>
      <c r="T209" s="68"/>
      <c r="U209" s="69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21" t="s">
        <v>217</v>
      </c>
      <c r="AU209" s="21" t="s">
        <v>80</v>
      </c>
    </row>
    <row r="210" spans="1:65" s="2" customFormat="1" ht="11.25">
      <c r="A210" s="38"/>
      <c r="B210" s="39"/>
      <c r="C210" s="40"/>
      <c r="D210" s="199" t="s">
        <v>219</v>
      </c>
      <c r="E210" s="40"/>
      <c r="F210" s="200" t="s">
        <v>4117</v>
      </c>
      <c r="G210" s="40"/>
      <c r="H210" s="40"/>
      <c r="I210" s="196"/>
      <c r="J210" s="40"/>
      <c r="K210" s="40"/>
      <c r="L210" s="43"/>
      <c r="M210" s="197"/>
      <c r="N210" s="198"/>
      <c r="O210" s="68"/>
      <c r="P210" s="68"/>
      <c r="Q210" s="68"/>
      <c r="R210" s="68"/>
      <c r="S210" s="68"/>
      <c r="T210" s="68"/>
      <c r="U210" s="69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21" t="s">
        <v>219</v>
      </c>
      <c r="AU210" s="21" t="s">
        <v>80</v>
      </c>
    </row>
    <row r="211" spans="1:65" s="2" customFormat="1" ht="24.2" customHeight="1">
      <c r="A211" s="38"/>
      <c r="B211" s="39"/>
      <c r="C211" s="249" t="s">
        <v>570</v>
      </c>
      <c r="D211" s="249" t="s">
        <v>1397</v>
      </c>
      <c r="E211" s="250" t="s">
        <v>4118</v>
      </c>
      <c r="F211" s="251" t="s">
        <v>4119</v>
      </c>
      <c r="G211" s="252" t="s">
        <v>331</v>
      </c>
      <c r="H211" s="253">
        <v>73</v>
      </c>
      <c r="I211" s="254"/>
      <c r="J211" s="253">
        <f>ROUND(I211*H211,2)</f>
        <v>0</v>
      </c>
      <c r="K211" s="251" t="s">
        <v>215</v>
      </c>
      <c r="L211" s="255"/>
      <c r="M211" s="256" t="s">
        <v>18</v>
      </c>
      <c r="N211" s="257" t="s">
        <v>42</v>
      </c>
      <c r="O211" s="68"/>
      <c r="P211" s="190">
        <f>O211*H211</f>
        <v>0</v>
      </c>
      <c r="Q211" s="190">
        <v>7.6999999999999996E-4</v>
      </c>
      <c r="R211" s="190">
        <f>Q211*H211</f>
        <v>5.6209999999999996E-2</v>
      </c>
      <c r="S211" s="190">
        <v>0</v>
      </c>
      <c r="T211" s="190">
        <f>S211*H211</f>
        <v>0</v>
      </c>
      <c r="U211" s="191" t="s">
        <v>18</v>
      </c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2" t="s">
        <v>545</v>
      </c>
      <c r="AT211" s="192" t="s">
        <v>1397</v>
      </c>
      <c r="AU211" s="192" t="s">
        <v>80</v>
      </c>
      <c r="AY211" s="21" t="s">
        <v>208</v>
      </c>
      <c r="BE211" s="193">
        <f>IF(N211="základní",J211,0)</f>
        <v>0</v>
      </c>
      <c r="BF211" s="193">
        <f>IF(N211="snížená",J211,0)</f>
        <v>0</v>
      </c>
      <c r="BG211" s="193">
        <f>IF(N211="zákl. přenesená",J211,0)</f>
        <v>0</v>
      </c>
      <c r="BH211" s="193">
        <f>IF(N211="sníž. přenesená",J211,0)</f>
        <v>0</v>
      </c>
      <c r="BI211" s="193">
        <f>IF(N211="nulová",J211,0)</f>
        <v>0</v>
      </c>
      <c r="BJ211" s="21" t="s">
        <v>76</v>
      </c>
      <c r="BK211" s="193">
        <f>ROUND(I211*H211,2)</f>
        <v>0</v>
      </c>
      <c r="BL211" s="21" t="s">
        <v>343</v>
      </c>
      <c r="BM211" s="192" t="s">
        <v>4120</v>
      </c>
    </row>
    <row r="212" spans="1:65" s="2" customFormat="1" ht="19.5">
      <c r="A212" s="38"/>
      <c r="B212" s="39"/>
      <c r="C212" s="40"/>
      <c r="D212" s="194" t="s">
        <v>217</v>
      </c>
      <c r="E212" s="40"/>
      <c r="F212" s="195" t="s">
        <v>4119</v>
      </c>
      <c r="G212" s="40"/>
      <c r="H212" s="40"/>
      <c r="I212" s="196"/>
      <c r="J212" s="40"/>
      <c r="K212" s="40"/>
      <c r="L212" s="43"/>
      <c r="M212" s="197"/>
      <c r="N212" s="198"/>
      <c r="O212" s="68"/>
      <c r="P212" s="68"/>
      <c r="Q212" s="68"/>
      <c r="R212" s="68"/>
      <c r="S212" s="68"/>
      <c r="T212" s="68"/>
      <c r="U212" s="69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21" t="s">
        <v>217</v>
      </c>
      <c r="AU212" s="21" t="s">
        <v>80</v>
      </c>
    </row>
    <row r="213" spans="1:65" s="2" customFormat="1" ht="24.2" customHeight="1">
      <c r="A213" s="38"/>
      <c r="B213" s="39"/>
      <c r="C213" s="182" t="s">
        <v>577</v>
      </c>
      <c r="D213" s="182" t="s">
        <v>212</v>
      </c>
      <c r="E213" s="183" t="s">
        <v>4121</v>
      </c>
      <c r="F213" s="184" t="s">
        <v>4122</v>
      </c>
      <c r="G213" s="185" t="s">
        <v>331</v>
      </c>
      <c r="H213" s="186">
        <v>38</v>
      </c>
      <c r="I213" s="187"/>
      <c r="J213" s="186">
        <f>ROUND(I213*H213,2)</f>
        <v>0</v>
      </c>
      <c r="K213" s="184" t="s">
        <v>215</v>
      </c>
      <c r="L213" s="43"/>
      <c r="M213" s="188" t="s">
        <v>18</v>
      </c>
      <c r="N213" s="189" t="s">
        <v>42</v>
      </c>
      <c r="O213" s="68"/>
      <c r="P213" s="190">
        <f>O213*H213</f>
        <v>0</v>
      </c>
      <c r="Q213" s="190">
        <v>0</v>
      </c>
      <c r="R213" s="190">
        <f>Q213*H213</f>
        <v>0</v>
      </c>
      <c r="S213" s="190">
        <v>0</v>
      </c>
      <c r="T213" s="190">
        <f>S213*H213</f>
        <v>0</v>
      </c>
      <c r="U213" s="191" t="s">
        <v>18</v>
      </c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2" t="s">
        <v>343</v>
      </c>
      <c r="AT213" s="192" t="s">
        <v>212</v>
      </c>
      <c r="AU213" s="192" t="s">
        <v>80</v>
      </c>
      <c r="AY213" s="21" t="s">
        <v>208</v>
      </c>
      <c r="BE213" s="193">
        <f>IF(N213="základní",J213,0)</f>
        <v>0</v>
      </c>
      <c r="BF213" s="193">
        <f>IF(N213="snížená",J213,0)</f>
        <v>0</v>
      </c>
      <c r="BG213" s="193">
        <f>IF(N213="zákl. přenesená",J213,0)</f>
        <v>0</v>
      </c>
      <c r="BH213" s="193">
        <f>IF(N213="sníž. přenesená",J213,0)</f>
        <v>0</v>
      </c>
      <c r="BI213" s="193">
        <f>IF(N213="nulová",J213,0)</f>
        <v>0</v>
      </c>
      <c r="BJ213" s="21" t="s">
        <v>76</v>
      </c>
      <c r="BK213" s="193">
        <f>ROUND(I213*H213,2)</f>
        <v>0</v>
      </c>
      <c r="BL213" s="21" t="s">
        <v>343</v>
      </c>
      <c r="BM213" s="192" t="s">
        <v>4123</v>
      </c>
    </row>
    <row r="214" spans="1:65" s="2" customFormat="1" ht="29.25">
      <c r="A214" s="38"/>
      <c r="B214" s="39"/>
      <c r="C214" s="40"/>
      <c r="D214" s="194" t="s">
        <v>217</v>
      </c>
      <c r="E214" s="40"/>
      <c r="F214" s="195" t="s">
        <v>4124</v>
      </c>
      <c r="G214" s="40"/>
      <c r="H214" s="40"/>
      <c r="I214" s="196"/>
      <c r="J214" s="40"/>
      <c r="K214" s="40"/>
      <c r="L214" s="43"/>
      <c r="M214" s="197"/>
      <c r="N214" s="198"/>
      <c r="O214" s="68"/>
      <c r="P214" s="68"/>
      <c r="Q214" s="68"/>
      <c r="R214" s="68"/>
      <c r="S214" s="68"/>
      <c r="T214" s="68"/>
      <c r="U214" s="69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21" t="s">
        <v>217</v>
      </c>
      <c r="AU214" s="21" t="s">
        <v>80</v>
      </c>
    </row>
    <row r="215" spans="1:65" s="2" customFormat="1" ht="11.25">
      <c r="A215" s="38"/>
      <c r="B215" s="39"/>
      <c r="C215" s="40"/>
      <c r="D215" s="199" t="s">
        <v>219</v>
      </c>
      <c r="E215" s="40"/>
      <c r="F215" s="200" t="s">
        <v>4125</v>
      </c>
      <c r="G215" s="40"/>
      <c r="H215" s="40"/>
      <c r="I215" s="196"/>
      <c r="J215" s="40"/>
      <c r="K215" s="40"/>
      <c r="L215" s="43"/>
      <c r="M215" s="197"/>
      <c r="N215" s="198"/>
      <c r="O215" s="68"/>
      <c r="P215" s="68"/>
      <c r="Q215" s="68"/>
      <c r="R215" s="68"/>
      <c r="S215" s="68"/>
      <c r="T215" s="68"/>
      <c r="U215" s="69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21" t="s">
        <v>219</v>
      </c>
      <c r="AU215" s="21" t="s">
        <v>80</v>
      </c>
    </row>
    <row r="216" spans="1:65" s="2" customFormat="1" ht="24.2" customHeight="1">
      <c r="A216" s="38"/>
      <c r="B216" s="39"/>
      <c r="C216" s="249" t="s">
        <v>601</v>
      </c>
      <c r="D216" s="249" t="s">
        <v>1397</v>
      </c>
      <c r="E216" s="250" t="s">
        <v>4126</v>
      </c>
      <c r="F216" s="251" t="s">
        <v>4127</v>
      </c>
      <c r="G216" s="252" t="s">
        <v>331</v>
      </c>
      <c r="H216" s="253">
        <v>38</v>
      </c>
      <c r="I216" s="254"/>
      <c r="J216" s="253">
        <f>ROUND(I216*H216,2)</f>
        <v>0</v>
      </c>
      <c r="K216" s="251" t="s">
        <v>215</v>
      </c>
      <c r="L216" s="255"/>
      <c r="M216" s="256" t="s">
        <v>18</v>
      </c>
      <c r="N216" s="257" t="s">
        <v>42</v>
      </c>
      <c r="O216" s="68"/>
      <c r="P216" s="190">
        <f>O216*H216</f>
        <v>0</v>
      </c>
      <c r="Q216" s="190">
        <v>1.83E-3</v>
      </c>
      <c r="R216" s="190">
        <f>Q216*H216</f>
        <v>6.9540000000000005E-2</v>
      </c>
      <c r="S216" s="190">
        <v>0</v>
      </c>
      <c r="T216" s="190">
        <f>S216*H216</f>
        <v>0</v>
      </c>
      <c r="U216" s="191" t="s">
        <v>18</v>
      </c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2" t="s">
        <v>545</v>
      </c>
      <c r="AT216" s="192" t="s">
        <v>1397</v>
      </c>
      <c r="AU216" s="192" t="s">
        <v>80</v>
      </c>
      <c r="AY216" s="21" t="s">
        <v>208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21" t="s">
        <v>76</v>
      </c>
      <c r="BK216" s="193">
        <f>ROUND(I216*H216,2)</f>
        <v>0</v>
      </c>
      <c r="BL216" s="21" t="s">
        <v>343</v>
      </c>
      <c r="BM216" s="192" t="s">
        <v>4128</v>
      </c>
    </row>
    <row r="217" spans="1:65" s="2" customFormat="1" ht="19.5">
      <c r="A217" s="38"/>
      <c r="B217" s="39"/>
      <c r="C217" s="40"/>
      <c r="D217" s="194" t="s">
        <v>217</v>
      </c>
      <c r="E217" s="40"/>
      <c r="F217" s="195" t="s">
        <v>4127</v>
      </c>
      <c r="G217" s="40"/>
      <c r="H217" s="40"/>
      <c r="I217" s="196"/>
      <c r="J217" s="40"/>
      <c r="K217" s="40"/>
      <c r="L217" s="43"/>
      <c r="M217" s="197"/>
      <c r="N217" s="198"/>
      <c r="O217" s="68"/>
      <c r="P217" s="68"/>
      <c r="Q217" s="68"/>
      <c r="R217" s="68"/>
      <c r="S217" s="68"/>
      <c r="T217" s="68"/>
      <c r="U217" s="69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21" t="s">
        <v>217</v>
      </c>
      <c r="AU217" s="21" t="s">
        <v>80</v>
      </c>
    </row>
    <row r="218" spans="1:65" s="2" customFormat="1" ht="19.5">
      <c r="A218" s="38"/>
      <c r="B218" s="39"/>
      <c r="C218" s="40"/>
      <c r="D218" s="194" t="s">
        <v>703</v>
      </c>
      <c r="E218" s="40"/>
      <c r="F218" s="244" t="s">
        <v>4129</v>
      </c>
      <c r="G218" s="40"/>
      <c r="H218" s="40"/>
      <c r="I218" s="196"/>
      <c r="J218" s="40"/>
      <c r="K218" s="40"/>
      <c r="L218" s="43"/>
      <c r="M218" s="197"/>
      <c r="N218" s="198"/>
      <c r="O218" s="68"/>
      <c r="P218" s="68"/>
      <c r="Q218" s="68"/>
      <c r="R218" s="68"/>
      <c r="S218" s="68"/>
      <c r="T218" s="68"/>
      <c r="U218" s="69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21" t="s">
        <v>703</v>
      </c>
      <c r="AU218" s="21" t="s">
        <v>80</v>
      </c>
    </row>
    <row r="219" spans="1:65" s="2" customFormat="1" ht="21.75" customHeight="1">
      <c r="A219" s="38"/>
      <c r="B219" s="39"/>
      <c r="C219" s="182" t="s">
        <v>608</v>
      </c>
      <c r="D219" s="182" t="s">
        <v>212</v>
      </c>
      <c r="E219" s="183" t="s">
        <v>4130</v>
      </c>
      <c r="F219" s="184" t="s">
        <v>4131</v>
      </c>
      <c r="G219" s="185" t="s">
        <v>402</v>
      </c>
      <c r="H219" s="186">
        <v>1375</v>
      </c>
      <c r="I219" s="187"/>
      <c r="J219" s="186">
        <f>ROUND(I219*H219,2)</f>
        <v>0</v>
      </c>
      <c r="K219" s="184" t="s">
        <v>215</v>
      </c>
      <c r="L219" s="43"/>
      <c r="M219" s="188" t="s">
        <v>18</v>
      </c>
      <c r="N219" s="189" t="s">
        <v>42</v>
      </c>
      <c r="O219" s="68"/>
      <c r="P219" s="190">
        <f>O219*H219</f>
        <v>0</v>
      </c>
      <c r="Q219" s="190">
        <v>0</v>
      </c>
      <c r="R219" s="190">
        <f>Q219*H219</f>
        <v>0</v>
      </c>
      <c r="S219" s="190">
        <v>0</v>
      </c>
      <c r="T219" s="190">
        <f>S219*H219</f>
        <v>0</v>
      </c>
      <c r="U219" s="191" t="s">
        <v>18</v>
      </c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2" t="s">
        <v>343</v>
      </c>
      <c r="AT219" s="192" t="s">
        <v>212</v>
      </c>
      <c r="AU219" s="192" t="s">
        <v>80</v>
      </c>
      <c r="AY219" s="21" t="s">
        <v>208</v>
      </c>
      <c r="BE219" s="193">
        <f>IF(N219="základní",J219,0)</f>
        <v>0</v>
      </c>
      <c r="BF219" s="193">
        <f>IF(N219="snížená",J219,0)</f>
        <v>0</v>
      </c>
      <c r="BG219" s="193">
        <f>IF(N219="zákl. přenesená",J219,0)</f>
        <v>0</v>
      </c>
      <c r="BH219" s="193">
        <f>IF(N219="sníž. přenesená",J219,0)</f>
        <v>0</v>
      </c>
      <c r="BI219" s="193">
        <f>IF(N219="nulová",J219,0)</f>
        <v>0</v>
      </c>
      <c r="BJ219" s="21" t="s">
        <v>76</v>
      </c>
      <c r="BK219" s="193">
        <f>ROUND(I219*H219,2)</f>
        <v>0</v>
      </c>
      <c r="BL219" s="21" t="s">
        <v>343</v>
      </c>
      <c r="BM219" s="192" t="s">
        <v>4132</v>
      </c>
    </row>
    <row r="220" spans="1:65" s="2" customFormat="1" ht="29.25">
      <c r="A220" s="38"/>
      <c r="B220" s="39"/>
      <c r="C220" s="40"/>
      <c r="D220" s="194" t="s">
        <v>217</v>
      </c>
      <c r="E220" s="40"/>
      <c r="F220" s="195" t="s">
        <v>4133</v>
      </c>
      <c r="G220" s="40"/>
      <c r="H220" s="40"/>
      <c r="I220" s="196"/>
      <c r="J220" s="40"/>
      <c r="K220" s="40"/>
      <c r="L220" s="43"/>
      <c r="M220" s="197"/>
      <c r="N220" s="198"/>
      <c r="O220" s="68"/>
      <c r="P220" s="68"/>
      <c r="Q220" s="68"/>
      <c r="R220" s="68"/>
      <c r="S220" s="68"/>
      <c r="T220" s="68"/>
      <c r="U220" s="69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21" t="s">
        <v>217</v>
      </c>
      <c r="AU220" s="21" t="s">
        <v>80</v>
      </c>
    </row>
    <row r="221" spans="1:65" s="2" customFormat="1" ht="11.25">
      <c r="A221" s="38"/>
      <c r="B221" s="39"/>
      <c r="C221" s="40"/>
      <c r="D221" s="199" t="s">
        <v>219</v>
      </c>
      <c r="E221" s="40"/>
      <c r="F221" s="200" t="s">
        <v>4134</v>
      </c>
      <c r="G221" s="40"/>
      <c r="H221" s="40"/>
      <c r="I221" s="196"/>
      <c r="J221" s="40"/>
      <c r="K221" s="40"/>
      <c r="L221" s="43"/>
      <c r="M221" s="197"/>
      <c r="N221" s="198"/>
      <c r="O221" s="68"/>
      <c r="P221" s="68"/>
      <c r="Q221" s="68"/>
      <c r="R221" s="68"/>
      <c r="S221" s="68"/>
      <c r="T221" s="68"/>
      <c r="U221" s="69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21" t="s">
        <v>219</v>
      </c>
      <c r="AU221" s="21" t="s">
        <v>80</v>
      </c>
    </row>
    <row r="222" spans="1:65" s="2" customFormat="1" ht="21.75" customHeight="1">
      <c r="A222" s="38"/>
      <c r="B222" s="39"/>
      <c r="C222" s="182" t="s">
        <v>615</v>
      </c>
      <c r="D222" s="182" t="s">
        <v>212</v>
      </c>
      <c r="E222" s="183" t="s">
        <v>4135</v>
      </c>
      <c r="F222" s="184" t="s">
        <v>4136</v>
      </c>
      <c r="G222" s="185" t="s">
        <v>402</v>
      </c>
      <c r="H222" s="186">
        <v>91</v>
      </c>
      <c r="I222" s="187"/>
      <c r="J222" s="186">
        <f>ROUND(I222*H222,2)</f>
        <v>0</v>
      </c>
      <c r="K222" s="184" t="s">
        <v>215</v>
      </c>
      <c r="L222" s="43"/>
      <c r="M222" s="188" t="s">
        <v>18</v>
      </c>
      <c r="N222" s="189" t="s">
        <v>42</v>
      </c>
      <c r="O222" s="68"/>
      <c r="P222" s="190">
        <f>O222*H222</f>
        <v>0</v>
      </c>
      <c r="Q222" s="190">
        <v>0</v>
      </c>
      <c r="R222" s="190">
        <f>Q222*H222</f>
        <v>0</v>
      </c>
      <c r="S222" s="190">
        <v>0</v>
      </c>
      <c r="T222" s="190">
        <f>S222*H222</f>
        <v>0</v>
      </c>
      <c r="U222" s="191" t="s">
        <v>18</v>
      </c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2" t="s">
        <v>343</v>
      </c>
      <c r="AT222" s="192" t="s">
        <v>212</v>
      </c>
      <c r="AU222" s="192" t="s">
        <v>80</v>
      </c>
      <c r="AY222" s="21" t="s">
        <v>208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21" t="s">
        <v>76</v>
      </c>
      <c r="BK222" s="193">
        <f>ROUND(I222*H222,2)</f>
        <v>0</v>
      </c>
      <c r="BL222" s="21" t="s">
        <v>343</v>
      </c>
      <c r="BM222" s="192" t="s">
        <v>4137</v>
      </c>
    </row>
    <row r="223" spans="1:65" s="2" customFormat="1" ht="19.5">
      <c r="A223" s="38"/>
      <c r="B223" s="39"/>
      <c r="C223" s="40"/>
      <c r="D223" s="194" t="s">
        <v>217</v>
      </c>
      <c r="E223" s="40"/>
      <c r="F223" s="195" t="s">
        <v>4138</v>
      </c>
      <c r="G223" s="40"/>
      <c r="H223" s="40"/>
      <c r="I223" s="196"/>
      <c r="J223" s="40"/>
      <c r="K223" s="40"/>
      <c r="L223" s="43"/>
      <c r="M223" s="197"/>
      <c r="N223" s="198"/>
      <c r="O223" s="68"/>
      <c r="P223" s="68"/>
      <c r="Q223" s="68"/>
      <c r="R223" s="68"/>
      <c r="S223" s="68"/>
      <c r="T223" s="68"/>
      <c r="U223" s="69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21" t="s">
        <v>217</v>
      </c>
      <c r="AU223" s="21" t="s">
        <v>80</v>
      </c>
    </row>
    <row r="224" spans="1:65" s="2" customFormat="1" ht="11.25">
      <c r="A224" s="38"/>
      <c r="B224" s="39"/>
      <c r="C224" s="40"/>
      <c r="D224" s="199" t="s">
        <v>219</v>
      </c>
      <c r="E224" s="40"/>
      <c r="F224" s="200" t="s">
        <v>4139</v>
      </c>
      <c r="G224" s="40"/>
      <c r="H224" s="40"/>
      <c r="I224" s="196"/>
      <c r="J224" s="40"/>
      <c r="K224" s="40"/>
      <c r="L224" s="43"/>
      <c r="M224" s="197"/>
      <c r="N224" s="198"/>
      <c r="O224" s="68"/>
      <c r="P224" s="68"/>
      <c r="Q224" s="68"/>
      <c r="R224" s="68"/>
      <c r="S224" s="68"/>
      <c r="T224" s="68"/>
      <c r="U224" s="69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21" t="s">
        <v>219</v>
      </c>
      <c r="AU224" s="21" t="s">
        <v>80</v>
      </c>
    </row>
    <row r="225" spans="1:65" s="2" customFormat="1" ht="21.75" customHeight="1">
      <c r="A225" s="38"/>
      <c r="B225" s="39"/>
      <c r="C225" s="182" t="s">
        <v>621</v>
      </c>
      <c r="D225" s="182" t="s">
        <v>212</v>
      </c>
      <c r="E225" s="183" t="s">
        <v>4140</v>
      </c>
      <c r="F225" s="184" t="s">
        <v>4141</v>
      </c>
      <c r="G225" s="185" t="s">
        <v>402</v>
      </c>
      <c r="H225" s="186">
        <v>104</v>
      </c>
      <c r="I225" s="187"/>
      <c r="J225" s="186">
        <f>ROUND(I225*H225,2)</f>
        <v>0</v>
      </c>
      <c r="K225" s="184" t="s">
        <v>215</v>
      </c>
      <c r="L225" s="43"/>
      <c r="M225" s="188" t="s">
        <v>18</v>
      </c>
      <c r="N225" s="189" t="s">
        <v>42</v>
      </c>
      <c r="O225" s="68"/>
      <c r="P225" s="190">
        <f>O225*H225</f>
        <v>0</v>
      </c>
      <c r="Q225" s="190">
        <v>0</v>
      </c>
      <c r="R225" s="190">
        <f>Q225*H225</f>
        <v>0</v>
      </c>
      <c r="S225" s="190">
        <v>0</v>
      </c>
      <c r="T225" s="190">
        <f>S225*H225</f>
        <v>0</v>
      </c>
      <c r="U225" s="191" t="s">
        <v>18</v>
      </c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2" t="s">
        <v>343</v>
      </c>
      <c r="AT225" s="192" t="s">
        <v>212</v>
      </c>
      <c r="AU225" s="192" t="s">
        <v>80</v>
      </c>
      <c r="AY225" s="21" t="s">
        <v>208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21" t="s">
        <v>76</v>
      </c>
      <c r="BK225" s="193">
        <f>ROUND(I225*H225,2)</f>
        <v>0</v>
      </c>
      <c r="BL225" s="21" t="s">
        <v>343</v>
      </c>
      <c r="BM225" s="192" t="s">
        <v>4142</v>
      </c>
    </row>
    <row r="226" spans="1:65" s="2" customFormat="1" ht="19.5">
      <c r="A226" s="38"/>
      <c r="B226" s="39"/>
      <c r="C226" s="40"/>
      <c r="D226" s="194" t="s">
        <v>217</v>
      </c>
      <c r="E226" s="40"/>
      <c r="F226" s="195" t="s">
        <v>4143</v>
      </c>
      <c r="G226" s="40"/>
      <c r="H226" s="40"/>
      <c r="I226" s="196"/>
      <c r="J226" s="40"/>
      <c r="K226" s="40"/>
      <c r="L226" s="43"/>
      <c r="M226" s="197"/>
      <c r="N226" s="198"/>
      <c r="O226" s="68"/>
      <c r="P226" s="68"/>
      <c r="Q226" s="68"/>
      <c r="R226" s="68"/>
      <c r="S226" s="68"/>
      <c r="T226" s="68"/>
      <c r="U226" s="69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21" t="s">
        <v>217</v>
      </c>
      <c r="AU226" s="21" t="s">
        <v>80</v>
      </c>
    </row>
    <row r="227" spans="1:65" s="2" customFormat="1" ht="11.25">
      <c r="A227" s="38"/>
      <c r="B227" s="39"/>
      <c r="C227" s="40"/>
      <c r="D227" s="199" t="s">
        <v>219</v>
      </c>
      <c r="E227" s="40"/>
      <c r="F227" s="200" t="s">
        <v>4144</v>
      </c>
      <c r="G227" s="40"/>
      <c r="H227" s="40"/>
      <c r="I227" s="196"/>
      <c r="J227" s="40"/>
      <c r="K227" s="40"/>
      <c r="L227" s="43"/>
      <c r="M227" s="197"/>
      <c r="N227" s="198"/>
      <c r="O227" s="68"/>
      <c r="P227" s="68"/>
      <c r="Q227" s="68"/>
      <c r="R227" s="68"/>
      <c r="S227" s="68"/>
      <c r="T227" s="68"/>
      <c r="U227" s="69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21" t="s">
        <v>219</v>
      </c>
      <c r="AU227" s="21" t="s">
        <v>80</v>
      </c>
    </row>
    <row r="228" spans="1:65" s="2" customFormat="1" ht="21.75" customHeight="1">
      <c r="A228" s="38"/>
      <c r="B228" s="39"/>
      <c r="C228" s="182" t="s">
        <v>626</v>
      </c>
      <c r="D228" s="182" t="s">
        <v>212</v>
      </c>
      <c r="E228" s="183" t="s">
        <v>4145</v>
      </c>
      <c r="F228" s="184" t="s">
        <v>4146</v>
      </c>
      <c r="G228" s="185" t="s">
        <v>402</v>
      </c>
      <c r="H228" s="186">
        <v>20</v>
      </c>
      <c r="I228" s="187"/>
      <c r="J228" s="186">
        <f>ROUND(I228*H228,2)</f>
        <v>0</v>
      </c>
      <c r="K228" s="184" t="s">
        <v>215</v>
      </c>
      <c r="L228" s="43"/>
      <c r="M228" s="188" t="s">
        <v>18</v>
      </c>
      <c r="N228" s="189" t="s">
        <v>42</v>
      </c>
      <c r="O228" s="68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0">
        <f>S228*H228</f>
        <v>0</v>
      </c>
      <c r="U228" s="191" t="s">
        <v>18</v>
      </c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2" t="s">
        <v>343</v>
      </c>
      <c r="AT228" s="192" t="s">
        <v>212</v>
      </c>
      <c r="AU228" s="192" t="s">
        <v>80</v>
      </c>
      <c r="AY228" s="21" t="s">
        <v>208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1" t="s">
        <v>76</v>
      </c>
      <c r="BK228" s="193">
        <f>ROUND(I228*H228,2)</f>
        <v>0</v>
      </c>
      <c r="BL228" s="21" t="s">
        <v>343</v>
      </c>
      <c r="BM228" s="192" t="s">
        <v>4147</v>
      </c>
    </row>
    <row r="229" spans="1:65" s="2" customFormat="1" ht="19.5">
      <c r="A229" s="38"/>
      <c r="B229" s="39"/>
      <c r="C229" s="40"/>
      <c r="D229" s="194" t="s">
        <v>217</v>
      </c>
      <c r="E229" s="40"/>
      <c r="F229" s="195" t="s">
        <v>4148</v>
      </c>
      <c r="G229" s="40"/>
      <c r="H229" s="40"/>
      <c r="I229" s="196"/>
      <c r="J229" s="40"/>
      <c r="K229" s="40"/>
      <c r="L229" s="43"/>
      <c r="M229" s="197"/>
      <c r="N229" s="198"/>
      <c r="O229" s="68"/>
      <c r="P229" s="68"/>
      <c r="Q229" s="68"/>
      <c r="R229" s="68"/>
      <c r="S229" s="68"/>
      <c r="T229" s="68"/>
      <c r="U229" s="69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21" t="s">
        <v>217</v>
      </c>
      <c r="AU229" s="21" t="s">
        <v>80</v>
      </c>
    </row>
    <row r="230" spans="1:65" s="2" customFormat="1" ht="11.25">
      <c r="A230" s="38"/>
      <c r="B230" s="39"/>
      <c r="C230" s="40"/>
      <c r="D230" s="199" t="s">
        <v>219</v>
      </c>
      <c r="E230" s="40"/>
      <c r="F230" s="200" t="s">
        <v>4149</v>
      </c>
      <c r="G230" s="40"/>
      <c r="H230" s="40"/>
      <c r="I230" s="196"/>
      <c r="J230" s="40"/>
      <c r="K230" s="40"/>
      <c r="L230" s="43"/>
      <c r="M230" s="197"/>
      <c r="N230" s="198"/>
      <c r="O230" s="68"/>
      <c r="P230" s="68"/>
      <c r="Q230" s="68"/>
      <c r="R230" s="68"/>
      <c r="S230" s="68"/>
      <c r="T230" s="68"/>
      <c r="U230" s="69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21" t="s">
        <v>219</v>
      </c>
      <c r="AU230" s="21" t="s">
        <v>80</v>
      </c>
    </row>
    <row r="231" spans="1:65" s="2" customFormat="1" ht="16.5" customHeight="1">
      <c r="A231" s="38"/>
      <c r="B231" s="39"/>
      <c r="C231" s="182" t="s">
        <v>633</v>
      </c>
      <c r="D231" s="182" t="s">
        <v>212</v>
      </c>
      <c r="E231" s="183" t="s">
        <v>4150</v>
      </c>
      <c r="F231" s="184" t="s">
        <v>4151</v>
      </c>
      <c r="G231" s="185" t="s">
        <v>792</v>
      </c>
      <c r="H231" s="186">
        <v>1</v>
      </c>
      <c r="I231" s="187"/>
      <c r="J231" s="186">
        <f>ROUND(I231*H231,2)</f>
        <v>0</v>
      </c>
      <c r="K231" s="184" t="s">
        <v>18</v>
      </c>
      <c r="L231" s="43"/>
      <c r="M231" s="188" t="s">
        <v>18</v>
      </c>
      <c r="N231" s="189" t="s">
        <v>42</v>
      </c>
      <c r="O231" s="68"/>
      <c r="P231" s="190">
        <f>O231*H231</f>
        <v>0</v>
      </c>
      <c r="Q231" s="190">
        <v>0</v>
      </c>
      <c r="R231" s="190">
        <f>Q231*H231</f>
        <v>0</v>
      </c>
      <c r="S231" s="190">
        <v>0</v>
      </c>
      <c r="T231" s="190">
        <f>S231*H231</f>
        <v>0</v>
      </c>
      <c r="U231" s="191" t="s">
        <v>18</v>
      </c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92" t="s">
        <v>343</v>
      </c>
      <c r="AT231" s="192" t="s">
        <v>212</v>
      </c>
      <c r="AU231" s="192" t="s">
        <v>80</v>
      </c>
      <c r="AY231" s="21" t="s">
        <v>208</v>
      </c>
      <c r="BE231" s="193">
        <f>IF(N231="základní",J231,0)</f>
        <v>0</v>
      </c>
      <c r="BF231" s="193">
        <f>IF(N231="snížená",J231,0)</f>
        <v>0</v>
      </c>
      <c r="BG231" s="193">
        <f>IF(N231="zákl. přenesená",J231,0)</f>
        <v>0</v>
      </c>
      <c r="BH231" s="193">
        <f>IF(N231="sníž. přenesená",J231,0)</f>
        <v>0</v>
      </c>
      <c r="BI231" s="193">
        <f>IF(N231="nulová",J231,0)</f>
        <v>0</v>
      </c>
      <c r="BJ231" s="21" t="s">
        <v>76</v>
      </c>
      <c r="BK231" s="193">
        <f>ROUND(I231*H231,2)</f>
        <v>0</v>
      </c>
      <c r="BL231" s="21" t="s">
        <v>343</v>
      </c>
      <c r="BM231" s="192" t="s">
        <v>4152</v>
      </c>
    </row>
    <row r="232" spans="1:65" s="2" customFormat="1" ht="11.25">
      <c r="A232" s="38"/>
      <c r="B232" s="39"/>
      <c r="C232" s="40"/>
      <c r="D232" s="194" t="s">
        <v>217</v>
      </c>
      <c r="E232" s="40"/>
      <c r="F232" s="195" t="s">
        <v>4151</v>
      </c>
      <c r="G232" s="40"/>
      <c r="H232" s="40"/>
      <c r="I232" s="196"/>
      <c r="J232" s="40"/>
      <c r="K232" s="40"/>
      <c r="L232" s="43"/>
      <c r="M232" s="197"/>
      <c r="N232" s="198"/>
      <c r="O232" s="68"/>
      <c r="P232" s="68"/>
      <c r="Q232" s="68"/>
      <c r="R232" s="68"/>
      <c r="S232" s="68"/>
      <c r="T232" s="68"/>
      <c r="U232" s="69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21" t="s">
        <v>217</v>
      </c>
      <c r="AU232" s="21" t="s">
        <v>80</v>
      </c>
    </row>
    <row r="233" spans="1:65" s="14" customFormat="1" ht="11.25">
      <c r="B233" s="211"/>
      <c r="C233" s="212"/>
      <c r="D233" s="194" t="s">
        <v>221</v>
      </c>
      <c r="E233" s="213" t="s">
        <v>18</v>
      </c>
      <c r="F233" s="214" t="s">
        <v>76</v>
      </c>
      <c r="G233" s="212"/>
      <c r="H233" s="215">
        <v>1</v>
      </c>
      <c r="I233" s="216"/>
      <c r="J233" s="212"/>
      <c r="K233" s="212"/>
      <c r="L233" s="217"/>
      <c r="M233" s="218"/>
      <c r="N233" s="219"/>
      <c r="O233" s="219"/>
      <c r="P233" s="219"/>
      <c r="Q233" s="219"/>
      <c r="R233" s="219"/>
      <c r="S233" s="219"/>
      <c r="T233" s="219"/>
      <c r="U233" s="220"/>
      <c r="AT233" s="221" t="s">
        <v>221</v>
      </c>
      <c r="AU233" s="221" t="s">
        <v>80</v>
      </c>
      <c r="AV233" s="14" t="s">
        <v>80</v>
      </c>
      <c r="AW233" s="14" t="s">
        <v>33</v>
      </c>
      <c r="AX233" s="14" t="s">
        <v>76</v>
      </c>
      <c r="AY233" s="221" t="s">
        <v>208</v>
      </c>
    </row>
    <row r="234" spans="1:65" s="2" customFormat="1" ht="16.5" customHeight="1">
      <c r="A234" s="38"/>
      <c r="B234" s="39"/>
      <c r="C234" s="182" t="s">
        <v>641</v>
      </c>
      <c r="D234" s="182" t="s">
        <v>212</v>
      </c>
      <c r="E234" s="183" t="s">
        <v>4153</v>
      </c>
      <c r="F234" s="184" t="s">
        <v>4154</v>
      </c>
      <c r="G234" s="185" t="s">
        <v>402</v>
      </c>
      <c r="H234" s="186">
        <v>1</v>
      </c>
      <c r="I234" s="187"/>
      <c r="J234" s="186">
        <f>ROUND(I234*H234,2)</f>
        <v>0</v>
      </c>
      <c r="K234" s="184" t="s">
        <v>18</v>
      </c>
      <c r="L234" s="43"/>
      <c r="M234" s="188" t="s">
        <v>18</v>
      </c>
      <c r="N234" s="189" t="s">
        <v>42</v>
      </c>
      <c r="O234" s="68"/>
      <c r="P234" s="190">
        <f>O234*H234</f>
        <v>0</v>
      </c>
      <c r="Q234" s="190">
        <v>0</v>
      </c>
      <c r="R234" s="190">
        <f>Q234*H234</f>
        <v>0</v>
      </c>
      <c r="S234" s="190">
        <v>0</v>
      </c>
      <c r="T234" s="190">
        <f>S234*H234</f>
        <v>0</v>
      </c>
      <c r="U234" s="191" t="s">
        <v>18</v>
      </c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2" t="s">
        <v>343</v>
      </c>
      <c r="AT234" s="192" t="s">
        <v>212</v>
      </c>
      <c r="AU234" s="192" t="s">
        <v>80</v>
      </c>
      <c r="AY234" s="21" t="s">
        <v>208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21" t="s">
        <v>76</v>
      </c>
      <c r="BK234" s="193">
        <f>ROUND(I234*H234,2)</f>
        <v>0</v>
      </c>
      <c r="BL234" s="21" t="s">
        <v>343</v>
      </c>
      <c r="BM234" s="192" t="s">
        <v>4155</v>
      </c>
    </row>
    <row r="235" spans="1:65" s="2" customFormat="1" ht="11.25">
      <c r="A235" s="38"/>
      <c r="B235" s="39"/>
      <c r="C235" s="40"/>
      <c r="D235" s="194" t="s">
        <v>217</v>
      </c>
      <c r="E235" s="40"/>
      <c r="F235" s="195" t="s">
        <v>4154</v>
      </c>
      <c r="G235" s="40"/>
      <c r="H235" s="40"/>
      <c r="I235" s="196"/>
      <c r="J235" s="40"/>
      <c r="K235" s="40"/>
      <c r="L235" s="43"/>
      <c r="M235" s="197"/>
      <c r="N235" s="198"/>
      <c r="O235" s="68"/>
      <c r="P235" s="68"/>
      <c r="Q235" s="68"/>
      <c r="R235" s="68"/>
      <c r="S235" s="68"/>
      <c r="T235" s="68"/>
      <c r="U235" s="69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21" t="s">
        <v>217</v>
      </c>
      <c r="AU235" s="21" t="s">
        <v>80</v>
      </c>
    </row>
    <row r="236" spans="1:65" s="2" customFormat="1" ht="19.5">
      <c r="A236" s="38"/>
      <c r="B236" s="39"/>
      <c r="C236" s="40"/>
      <c r="D236" s="194" t="s">
        <v>703</v>
      </c>
      <c r="E236" s="40"/>
      <c r="F236" s="244" t="s">
        <v>4156</v>
      </c>
      <c r="G236" s="40"/>
      <c r="H236" s="40"/>
      <c r="I236" s="196"/>
      <c r="J236" s="40"/>
      <c r="K236" s="40"/>
      <c r="L236" s="43"/>
      <c r="M236" s="197"/>
      <c r="N236" s="198"/>
      <c r="O236" s="68"/>
      <c r="P236" s="68"/>
      <c r="Q236" s="68"/>
      <c r="R236" s="68"/>
      <c r="S236" s="68"/>
      <c r="T236" s="68"/>
      <c r="U236" s="69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21" t="s">
        <v>703</v>
      </c>
      <c r="AU236" s="21" t="s">
        <v>80</v>
      </c>
    </row>
    <row r="237" spans="1:65" s="2" customFormat="1" ht="16.5" customHeight="1">
      <c r="A237" s="38"/>
      <c r="B237" s="39"/>
      <c r="C237" s="182" t="s">
        <v>650</v>
      </c>
      <c r="D237" s="182" t="s">
        <v>212</v>
      </c>
      <c r="E237" s="183" t="s">
        <v>4157</v>
      </c>
      <c r="F237" s="184" t="s">
        <v>4158</v>
      </c>
      <c r="G237" s="185" t="s">
        <v>402</v>
      </c>
      <c r="H237" s="186">
        <v>1</v>
      </c>
      <c r="I237" s="187"/>
      <c r="J237" s="186">
        <f>ROUND(I237*H237,2)</f>
        <v>0</v>
      </c>
      <c r="K237" s="184" t="s">
        <v>18</v>
      </c>
      <c r="L237" s="43"/>
      <c r="M237" s="188" t="s">
        <v>18</v>
      </c>
      <c r="N237" s="189" t="s">
        <v>42</v>
      </c>
      <c r="O237" s="68"/>
      <c r="P237" s="190">
        <f>O237*H237</f>
        <v>0</v>
      </c>
      <c r="Q237" s="190">
        <v>0</v>
      </c>
      <c r="R237" s="190">
        <f>Q237*H237</f>
        <v>0</v>
      </c>
      <c r="S237" s="190">
        <v>0</v>
      </c>
      <c r="T237" s="190">
        <f>S237*H237</f>
        <v>0</v>
      </c>
      <c r="U237" s="191" t="s">
        <v>18</v>
      </c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2" t="s">
        <v>343</v>
      </c>
      <c r="AT237" s="192" t="s">
        <v>212</v>
      </c>
      <c r="AU237" s="192" t="s">
        <v>80</v>
      </c>
      <c r="AY237" s="21" t="s">
        <v>208</v>
      </c>
      <c r="BE237" s="193">
        <f>IF(N237="základní",J237,0)</f>
        <v>0</v>
      </c>
      <c r="BF237" s="193">
        <f>IF(N237="snížená",J237,0)</f>
        <v>0</v>
      </c>
      <c r="BG237" s="193">
        <f>IF(N237="zákl. přenesená",J237,0)</f>
        <v>0</v>
      </c>
      <c r="BH237" s="193">
        <f>IF(N237="sníž. přenesená",J237,0)</f>
        <v>0</v>
      </c>
      <c r="BI237" s="193">
        <f>IF(N237="nulová",J237,0)</f>
        <v>0</v>
      </c>
      <c r="BJ237" s="21" t="s">
        <v>76</v>
      </c>
      <c r="BK237" s="193">
        <f>ROUND(I237*H237,2)</f>
        <v>0</v>
      </c>
      <c r="BL237" s="21" t="s">
        <v>343</v>
      </c>
      <c r="BM237" s="192" t="s">
        <v>4159</v>
      </c>
    </row>
    <row r="238" spans="1:65" s="2" customFormat="1" ht="11.25">
      <c r="A238" s="38"/>
      <c r="B238" s="39"/>
      <c r="C238" s="40"/>
      <c r="D238" s="194" t="s">
        <v>217</v>
      </c>
      <c r="E238" s="40"/>
      <c r="F238" s="195" t="s">
        <v>4158</v>
      </c>
      <c r="G238" s="40"/>
      <c r="H238" s="40"/>
      <c r="I238" s="196"/>
      <c r="J238" s="40"/>
      <c r="K238" s="40"/>
      <c r="L238" s="43"/>
      <c r="M238" s="197"/>
      <c r="N238" s="198"/>
      <c r="O238" s="68"/>
      <c r="P238" s="68"/>
      <c r="Q238" s="68"/>
      <c r="R238" s="68"/>
      <c r="S238" s="68"/>
      <c r="T238" s="68"/>
      <c r="U238" s="69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21" t="s">
        <v>217</v>
      </c>
      <c r="AU238" s="21" t="s">
        <v>80</v>
      </c>
    </row>
    <row r="239" spans="1:65" s="2" customFormat="1" ht="19.5">
      <c r="A239" s="38"/>
      <c r="B239" s="39"/>
      <c r="C239" s="40"/>
      <c r="D239" s="194" t="s">
        <v>703</v>
      </c>
      <c r="E239" s="40"/>
      <c r="F239" s="244" t="s">
        <v>4156</v>
      </c>
      <c r="G239" s="40"/>
      <c r="H239" s="40"/>
      <c r="I239" s="196"/>
      <c r="J239" s="40"/>
      <c r="K239" s="40"/>
      <c r="L239" s="43"/>
      <c r="M239" s="197"/>
      <c r="N239" s="198"/>
      <c r="O239" s="68"/>
      <c r="P239" s="68"/>
      <c r="Q239" s="68"/>
      <c r="R239" s="68"/>
      <c r="S239" s="68"/>
      <c r="T239" s="68"/>
      <c r="U239" s="69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21" t="s">
        <v>703</v>
      </c>
      <c r="AU239" s="21" t="s">
        <v>80</v>
      </c>
    </row>
    <row r="240" spans="1:65" s="2" customFormat="1" ht="16.5" customHeight="1">
      <c r="A240" s="38"/>
      <c r="B240" s="39"/>
      <c r="C240" s="182" t="s">
        <v>660</v>
      </c>
      <c r="D240" s="182" t="s">
        <v>212</v>
      </c>
      <c r="E240" s="183" t="s">
        <v>4160</v>
      </c>
      <c r="F240" s="184" t="s">
        <v>4161</v>
      </c>
      <c r="G240" s="185" t="s">
        <v>402</v>
      </c>
      <c r="H240" s="186">
        <v>1</v>
      </c>
      <c r="I240" s="187"/>
      <c r="J240" s="186">
        <f>ROUND(I240*H240,2)</f>
        <v>0</v>
      </c>
      <c r="K240" s="184" t="s">
        <v>18</v>
      </c>
      <c r="L240" s="43"/>
      <c r="M240" s="188" t="s">
        <v>18</v>
      </c>
      <c r="N240" s="189" t="s">
        <v>42</v>
      </c>
      <c r="O240" s="68"/>
      <c r="P240" s="190">
        <f>O240*H240</f>
        <v>0</v>
      </c>
      <c r="Q240" s="190">
        <v>0</v>
      </c>
      <c r="R240" s="190">
        <f>Q240*H240</f>
        <v>0</v>
      </c>
      <c r="S240" s="190">
        <v>0</v>
      </c>
      <c r="T240" s="190">
        <f>S240*H240</f>
        <v>0</v>
      </c>
      <c r="U240" s="191" t="s">
        <v>18</v>
      </c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2" t="s">
        <v>343</v>
      </c>
      <c r="AT240" s="192" t="s">
        <v>212</v>
      </c>
      <c r="AU240" s="192" t="s">
        <v>80</v>
      </c>
      <c r="AY240" s="21" t="s">
        <v>208</v>
      </c>
      <c r="BE240" s="193">
        <f>IF(N240="základní",J240,0)</f>
        <v>0</v>
      </c>
      <c r="BF240" s="193">
        <f>IF(N240="snížená",J240,0)</f>
        <v>0</v>
      </c>
      <c r="BG240" s="193">
        <f>IF(N240="zákl. přenesená",J240,0)</f>
        <v>0</v>
      </c>
      <c r="BH240" s="193">
        <f>IF(N240="sníž. přenesená",J240,0)</f>
        <v>0</v>
      </c>
      <c r="BI240" s="193">
        <f>IF(N240="nulová",J240,0)</f>
        <v>0</v>
      </c>
      <c r="BJ240" s="21" t="s">
        <v>76</v>
      </c>
      <c r="BK240" s="193">
        <f>ROUND(I240*H240,2)</f>
        <v>0</v>
      </c>
      <c r="BL240" s="21" t="s">
        <v>343</v>
      </c>
      <c r="BM240" s="192" t="s">
        <v>4162</v>
      </c>
    </row>
    <row r="241" spans="1:65" s="2" customFormat="1" ht="11.25">
      <c r="A241" s="38"/>
      <c r="B241" s="39"/>
      <c r="C241" s="40"/>
      <c r="D241" s="194" t="s">
        <v>217</v>
      </c>
      <c r="E241" s="40"/>
      <c r="F241" s="195" t="s">
        <v>4161</v>
      </c>
      <c r="G241" s="40"/>
      <c r="H241" s="40"/>
      <c r="I241" s="196"/>
      <c r="J241" s="40"/>
      <c r="K241" s="40"/>
      <c r="L241" s="43"/>
      <c r="M241" s="197"/>
      <c r="N241" s="198"/>
      <c r="O241" s="68"/>
      <c r="P241" s="68"/>
      <c r="Q241" s="68"/>
      <c r="R241" s="68"/>
      <c r="S241" s="68"/>
      <c r="T241" s="68"/>
      <c r="U241" s="69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21" t="s">
        <v>217</v>
      </c>
      <c r="AU241" s="21" t="s">
        <v>80</v>
      </c>
    </row>
    <row r="242" spans="1:65" s="2" customFormat="1" ht="19.5">
      <c r="A242" s="38"/>
      <c r="B242" s="39"/>
      <c r="C242" s="40"/>
      <c r="D242" s="194" t="s">
        <v>703</v>
      </c>
      <c r="E242" s="40"/>
      <c r="F242" s="244" t="s">
        <v>4156</v>
      </c>
      <c r="G242" s="40"/>
      <c r="H242" s="40"/>
      <c r="I242" s="196"/>
      <c r="J242" s="40"/>
      <c r="K242" s="40"/>
      <c r="L242" s="43"/>
      <c r="M242" s="197"/>
      <c r="N242" s="198"/>
      <c r="O242" s="68"/>
      <c r="P242" s="68"/>
      <c r="Q242" s="68"/>
      <c r="R242" s="68"/>
      <c r="S242" s="68"/>
      <c r="T242" s="68"/>
      <c r="U242" s="69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21" t="s">
        <v>703</v>
      </c>
      <c r="AU242" s="21" t="s">
        <v>80</v>
      </c>
    </row>
    <row r="243" spans="1:65" s="2" customFormat="1" ht="24.2" customHeight="1">
      <c r="A243" s="38"/>
      <c r="B243" s="39"/>
      <c r="C243" s="182" t="s">
        <v>672</v>
      </c>
      <c r="D243" s="182" t="s">
        <v>212</v>
      </c>
      <c r="E243" s="183" t="s">
        <v>4163</v>
      </c>
      <c r="F243" s="184" t="s">
        <v>4164</v>
      </c>
      <c r="G243" s="185" t="s">
        <v>402</v>
      </c>
      <c r="H243" s="186">
        <v>45</v>
      </c>
      <c r="I243" s="187"/>
      <c r="J243" s="186">
        <f>ROUND(I243*H243,2)</f>
        <v>0</v>
      </c>
      <c r="K243" s="184" t="s">
        <v>215</v>
      </c>
      <c r="L243" s="43"/>
      <c r="M243" s="188" t="s">
        <v>18</v>
      </c>
      <c r="N243" s="189" t="s">
        <v>42</v>
      </c>
      <c r="O243" s="68"/>
      <c r="P243" s="190">
        <f>O243*H243</f>
        <v>0</v>
      </c>
      <c r="Q243" s="190">
        <v>0</v>
      </c>
      <c r="R243" s="190">
        <f>Q243*H243</f>
        <v>0</v>
      </c>
      <c r="S243" s="190">
        <v>0</v>
      </c>
      <c r="T243" s="190">
        <f>S243*H243</f>
        <v>0</v>
      </c>
      <c r="U243" s="191" t="s">
        <v>18</v>
      </c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2" t="s">
        <v>343</v>
      </c>
      <c r="AT243" s="192" t="s">
        <v>212</v>
      </c>
      <c r="AU243" s="192" t="s">
        <v>80</v>
      </c>
      <c r="AY243" s="21" t="s">
        <v>208</v>
      </c>
      <c r="BE243" s="193">
        <f>IF(N243="základní",J243,0)</f>
        <v>0</v>
      </c>
      <c r="BF243" s="193">
        <f>IF(N243="snížená",J243,0)</f>
        <v>0</v>
      </c>
      <c r="BG243" s="193">
        <f>IF(N243="zákl. přenesená",J243,0)</f>
        <v>0</v>
      </c>
      <c r="BH243" s="193">
        <f>IF(N243="sníž. přenesená",J243,0)</f>
        <v>0</v>
      </c>
      <c r="BI243" s="193">
        <f>IF(N243="nulová",J243,0)</f>
        <v>0</v>
      </c>
      <c r="BJ243" s="21" t="s">
        <v>76</v>
      </c>
      <c r="BK243" s="193">
        <f>ROUND(I243*H243,2)</f>
        <v>0</v>
      </c>
      <c r="BL243" s="21" t="s">
        <v>343</v>
      </c>
      <c r="BM243" s="192" t="s">
        <v>4165</v>
      </c>
    </row>
    <row r="244" spans="1:65" s="2" customFormat="1" ht="29.25">
      <c r="A244" s="38"/>
      <c r="B244" s="39"/>
      <c r="C244" s="40"/>
      <c r="D244" s="194" t="s">
        <v>217</v>
      </c>
      <c r="E244" s="40"/>
      <c r="F244" s="195" t="s">
        <v>4166</v>
      </c>
      <c r="G244" s="40"/>
      <c r="H244" s="40"/>
      <c r="I244" s="196"/>
      <c r="J244" s="40"/>
      <c r="K244" s="40"/>
      <c r="L244" s="43"/>
      <c r="M244" s="197"/>
      <c r="N244" s="198"/>
      <c r="O244" s="68"/>
      <c r="P244" s="68"/>
      <c r="Q244" s="68"/>
      <c r="R244" s="68"/>
      <c r="S244" s="68"/>
      <c r="T244" s="68"/>
      <c r="U244" s="69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21" t="s">
        <v>217</v>
      </c>
      <c r="AU244" s="21" t="s">
        <v>80</v>
      </c>
    </row>
    <row r="245" spans="1:65" s="2" customFormat="1" ht="11.25">
      <c r="A245" s="38"/>
      <c r="B245" s="39"/>
      <c r="C245" s="40"/>
      <c r="D245" s="199" t="s">
        <v>219</v>
      </c>
      <c r="E245" s="40"/>
      <c r="F245" s="200" t="s">
        <v>4167</v>
      </c>
      <c r="G245" s="40"/>
      <c r="H245" s="40"/>
      <c r="I245" s="196"/>
      <c r="J245" s="40"/>
      <c r="K245" s="40"/>
      <c r="L245" s="43"/>
      <c r="M245" s="197"/>
      <c r="N245" s="198"/>
      <c r="O245" s="68"/>
      <c r="P245" s="68"/>
      <c r="Q245" s="68"/>
      <c r="R245" s="68"/>
      <c r="S245" s="68"/>
      <c r="T245" s="68"/>
      <c r="U245" s="69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21" t="s">
        <v>219</v>
      </c>
      <c r="AU245" s="21" t="s">
        <v>80</v>
      </c>
    </row>
    <row r="246" spans="1:65" s="2" customFormat="1" ht="24.2" customHeight="1">
      <c r="A246" s="38"/>
      <c r="B246" s="39"/>
      <c r="C246" s="249" t="s">
        <v>686</v>
      </c>
      <c r="D246" s="249" t="s">
        <v>1397</v>
      </c>
      <c r="E246" s="250" t="s">
        <v>4168</v>
      </c>
      <c r="F246" s="251" t="s">
        <v>4169</v>
      </c>
      <c r="G246" s="252" t="s">
        <v>402</v>
      </c>
      <c r="H246" s="253">
        <v>45</v>
      </c>
      <c r="I246" s="254"/>
      <c r="J246" s="253">
        <f>ROUND(I246*H246,2)</f>
        <v>0</v>
      </c>
      <c r="K246" s="251" t="s">
        <v>215</v>
      </c>
      <c r="L246" s="255"/>
      <c r="M246" s="256" t="s">
        <v>18</v>
      </c>
      <c r="N246" s="257" t="s">
        <v>42</v>
      </c>
      <c r="O246" s="68"/>
      <c r="P246" s="190">
        <f>O246*H246</f>
        <v>0</v>
      </c>
      <c r="Q246" s="190">
        <v>4.0000000000000003E-5</v>
      </c>
      <c r="R246" s="190">
        <f>Q246*H246</f>
        <v>1.8000000000000002E-3</v>
      </c>
      <c r="S246" s="190">
        <v>0</v>
      </c>
      <c r="T246" s="190">
        <f>S246*H246</f>
        <v>0</v>
      </c>
      <c r="U246" s="191" t="s">
        <v>18</v>
      </c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2" t="s">
        <v>545</v>
      </c>
      <c r="AT246" s="192" t="s">
        <v>1397</v>
      </c>
      <c r="AU246" s="192" t="s">
        <v>80</v>
      </c>
      <c r="AY246" s="21" t="s">
        <v>208</v>
      </c>
      <c r="BE246" s="193">
        <f>IF(N246="základní",J246,0)</f>
        <v>0</v>
      </c>
      <c r="BF246" s="193">
        <f>IF(N246="snížená",J246,0)</f>
        <v>0</v>
      </c>
      <c r="BG246" s="193">
        <f>IF(N246="zákl. přenesená",J246,0)</f>
        <v>0</v>
      </c>
      <c r="BH246" s="193">
        <f>IF(N246="sníž. přenesená",J246,0)</f>
        <v>0</v>
      </c>
      <c r="BI246" s="193">
        <f>IF(N246="nulová",J246,0)</f>
        <v>0</v>
      </c>
      <c r="BJ246" s="21" t="s">
        <v>76</v>
      </c>
      <c r="BK246" s="193">
        <f>ROUND(I246*H246,2)</f>
        <v>0</v>
      </c>
      <c r="BL246" s="21" t="s">
        <v>343</v>
      </c>
      <c r="BM246" s="192" t="s">
        <v>4170</v>
      </c>
    </row>
    <row r="247" spans="1:65" s="2" customFormat="1" ht="19.5">
      <c r="A247" s="38"/>
      <c r="B247" s="39"/>
      <c r="C247" s="40"/>
      <c r="D247" s="194" t="s">
        <v>217</v>
      </c>
      <c r="E247" s="40"/>
      <c r="F247" s="195" t="s">
        <v>4169</v>
      </c>
      <c r="G247" s="40"/>
      <c r="H247" s="40"/>
      <c r="I247" s="196"/>
      <c r="J247" s="40"/>
      <c r="K247" s="40"/>
      <c r="L247" s="43"/>
      <c r="M247" s="197"/>
      <c r="N247" s="198"/>
      <c r="O247" s="68"/>
      <c r="P247" s="68"/>
      <c r="Q247" s="68"/>
      <c r="R247" s="68"/>
      <c r="S247" s="68"/>
      <c r="T247" s="68"/>
      <c r="U247" s="69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21" t="s">
        <v>217</v>
      </c>
      <c r="AU247" s="21" t="s">
        <v>80</v>
      </c>
    </row>
    <row r="248" spans="1:65" s="2" customFormat="1" ht="16.5" customHeight="1">
      <c r="A248" s="38"/>
      <c r="B248" s="39"/>
      <c r="C248" s="249" t="s">
        <v>693</v>
      </c>
      <c r="D248" s="249" t="s">
        <v>1397</v>
      </c>
      <c r="E248" s="250" t="s">
        <v>4171</v>
      </c>
      <c r="F248" s="251" t="s">
        <v>4172</v>
      </c>
      <c r="G248" s="252" t="s">
        <v>402</v>
      </c>
      <c r="H248" s="253">
        <v>45</v>
      </c>
      <c r="I248" s="254"/>
      <c r="J248" s="253">
        <f>ROUND(I248*H248,2)</f>
        <v>0</v>
      </c>
      <c r="K248" s="251" t="s">
        <v>215</v>
      </c>
      <c r="L248" s="255"/>
      <c r="M248" s="256" t="s">
        <v>18</v>
      </c>
      <c r="N248" s="257" t="s">
        <v>42</v>
      </c>
      <c r="O248" s="68"/>
      <c r="P248" s="190">
        <f>O248*H248</f>
        <v>0</v>
      </c>
      <c r="Q248" s="190">
        <v>3.0000000000000001E-5</v>
      </c>
      <c r="R248" s="190">
        <f>Q248*H248</f>
        <v>1.3500000000000001E-3</v>
      </c>
      <c r="S248" s="190">
        <v>0</v>
      </c>
      <c r="T248" s="190">
        <f>S248*H248</f>
        <v>0</v>
      </c>
      <c r="U248" s="191" t="s">
        <v>18</v>
      </c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2" t="s">
        <v>545</v>
      </c>
      <c r="AT248" s="192" t="s">
        <v>1397</v>
      </c>
      <c r="AU248" s="192" t="s">
        <v>80</v>
      </c>
      <c r="AY248" s="21" t="s">
        <v>208</v>
      </c>
      <c r="BE248" s="193">
        <f>IF(N248="základní",J248,0)</f>
        <v>0</v>
      </c>
      <c r="BF248" s="193">
        <f>IF(N248="snížená",J248,0)</f>
        <v>0</v>
      </c>
      <c r="BG248" s="193">
        <f>IF(N248="zákl. přenesená",J248,0)</f>
        <v>0</v>
      </c>
      <c r="BH248" s="193">
        <f>IF(N248="sníž. přenesená",J248,0)</f>
        <v>0</v>
      </c>
      <c r="BI248" s="193">
        <f>IF(N248="nulová",J248,0)</f>
        <v>0</v>
      </c>
      <c r="BJ248" s="21" t="s">
        <v>76</v>
      </c>
      <c r="BK248" s="193">
        <f>ROUND(I248*H248,2)</f>
        <v>0</v>
      </c>
      <c r="BL248" s="21" t="s">
        <v>343</v>
      </c>
      <c r="BM248" s="192" t="s">
        <v>4173</v>
      </c>
    </row>
    <row r="249" spans="1:65" s="2" customFormat="1" ht="11.25">
      <c r="A249" s="38"/>
      <c r="B249" s="39"/>
      <c r="C249" s="40"/>
      <c r="D249" s="194" t="s">
        <v>217</v>
      </c>
      <c r="E249" s="40"/>
      <c r="F249" s="195" t="s">
        <v>4172</v>
      </c>
      <c r="G249" s="40"/>
      <c r="H249" s="40"/>
      <c r="I249" s="196"/>
      <c r="J249" s="40"/>
      <c r="K249" s="40"/>
      <c r="L249" s="43"/>
      <c r="M249" s="197"/>
      <c r="N249" s="198"/>
      <c r="O249" s="68"/>
      <c r="P249" s="68"/>
      <c r="Q249" s="68"/>
      <c r="R249" s="68"/>
      <c r="S249" s="68"/>
      <c r="T249" s="68"/>
      <c r="U249" s="69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21" t="s">
        <v>217</v>
      </c>
      <c r="AU249" s="21" t="s">
        <v>80</v>
      </c>
    </row>
    <row r="250" spans="1:65" s="2" customFormat="1" ht="24.2" customHeight="1">
      <c r="A250" s="38"/>
      <c r="B250" s="39"/>
      <c r="C250" s="182" t="s">
        <v>699</v>
      </c>
      <c r="D250" s="182" t="s">
        <v>212</v>
      </c>
      <c r="E250" s="183" t="s">
        <v>4174</v>
      </c>
      <c r="F250" s="184" t="s">
        <v>4175</v>
      </c>
      <c r="G250" s="185" t="s">
        <v>402</v>
      </c>
      <c r="H250" s="186">
        <v>1</v>
      </c>
      <c r="I250" s="187"/>
      <c r="J250" s="186">
        <f>ROUND(I250*H250,2)</f>
        <v>0</v>
      </c>
      <c r="K250" s="184" t="s">
        <v>215</v>
      </c>
      <c r="L250" s="43"/>
      <c r="M250" s="188" t="s">
        <v>18</v>
      </c>
      <c r="N250" s="189" t="s">
        <v>42</v>
      </c>
      <c r="O250" s="68"/>
      <c r="P250" s="190">
        <f>O250*H250</f>
        <v>0</v>
      </c>
      <c r="Q250" s="190">
        <v>0</v>
      </c>
      <c r="R250" s="190">
        <f>Q250*H250</f>
        <v>0</v>
      </c>
      <c r="S250" s="190">
        <v>0</v>
      </c>
      <c r="T250" s="190">
        <f>S250*H250</f>
        <v>0</v>
      </c>
      <c r="U250" s="191" t="s">
        <v>18</v>
      </c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2" t="s">
        <v>343</v>
      </c>
      <c r="AT250" s="192" t="s">
        <v>212</v>
      </c>
      <c r="AU250" s="192" t="s">
        <v>80</v>
      </c>
      <c r="AY250" s="21" t="s">
        <v>208</v>
      </c>
      <c r="BE250" s="193">
        <f>IF(N250="základní",J250,0)</f>
        <v>0</v>
      </c>
      <c r="BF250" s="193">
        <f>IF(N250="snížená",J250,0)</f>
        <v>0</v>
      </c>
      <c r="BG250" s="193">
        <f>IF(N250="zákl. přenesená",J250,0)</f>
        <v>0</v>
      </c>
      <c r="BH250" s="193">
        <f>IF(N250="sníž. přenesená",J250,0)</f>
        <v>0</v>
      </c>
      <c r="BI250" s="193">
        <f>IF(N250="nulová",J250,0)</f>
        <v>0</v>
      </c>
      <c r="BJ250" s="21" t="s">
        <v>76</v>
      </c>
      <c r="BK250" s="193">
        <f>ROUND(I250*H250,2)</f>
        <v>0</v>
      </c>
      <c r="BL250" s="21" t="s">
        <v>343</v>
      </c>
      <c r="BM250" s="192" t="s">
        <v>4176</v>
      </c>
    </row>
    <row r="251" spans="1:65" s="2" customFormat="1" ht="29.25">
      <c r="A251" s="38"/>
      <c r="B251" s="39"/>
      <c r="C251" s="40"/>
      <c r="D251" s="194" t="s">
        <v>217</v>
      </c>
      <c r="E251" s="40"/>
      <c r="F251" s="195" t="s">
        <v>4177</v>
      </c>
      <c r="G251" s="40"/>
      <c r="H251" s="40"/>
      <c r="I251" s="196"/>
      <c r="J251" s="40"/>
      <c r="K251" s="40"/>
      <c r="L251" s="43"/>
      <c r="M251" s="197"/>
      <c r="N251" s="198"/>
      <c r="O251" s="68"/>
      <c r="P251" s="68"/>
      <c r="Q251" s="68"/>
      <c r="R251" s="68"/>
      <c r="S251" s="68"/>
      <c r="T251" s="68"/>
      <c r="U251" s="69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21" t="s">
        <v>217</v>
      </c>
      <c r="AU251" s="21" t="s">
        <v>80</v>
      </c>
    </row>
    <row r="252" spans="1:65" s="2" customFormat="1" ht="11.25">
      <c r="A252" s="38"/>
      <c r="B252" s="39"/>
      <c r="C252" s="40"/>
      <c r="D252" s="199" t="s">
        <v>219</v>
      </c>
      <c r="E252" s="40"/>
      <c r="F252" s="200" t="s">
        <v>4178</v>
      </c>
      <c r="G252" s="40"/>
      <c r="H252" s="40"/>
      <c r="I252" s="196"/>
      <c r="J252" s="40"/>
      <c r="K252" s="40"/>
      <c r="L252" s="43"/>
      <c r="M252" s="197"/>
      <c r="N252" s="198"/>
      <c r="O252" s="68"/>
      <c r="P252" s="68"/>
      <c r="Q252" s="68"/>
      <c r="R252" s="68"/>
      <c r="S252" s="68"/>
      <c r="T252" s="68"/>
      <c r="U252" s="69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21" t="s">
        <v>219</v>
      </c>
      <c r="AU252" s="21" t="s">
        <v>80</v>
      </c>
    </row>
    <row r="253" spans="1:65" s="2" customFormat="1" ht="24.2" customHeight="1">
      <c r="A253" s="38"/>
      <c r="B253" s="39"/>
      <c r="C253" s="249" t="s">
        <v>706</v>
      </c>
      <c r="D253" s="249" t="s">
        <v>1397</v>
      </c>
      <c r="E253" s="250" t="s">
        <v>4179</v>
      </c>
      <c r="F253" s="251" t="s">
        <v>4180</v>
      </c>
      <c r="G253" s="252" t="s">
        <v>402</v>
      </c>
      <c r="H253" s="253">
        <v>1</v>
      </c>
      <c r="I253" s="254"/>
      <c r="J253" s="253">
        <f>ROUND(I253*H253,2)</f>
        <v>0</v>
      </c>
      <c r="K253" s="251" t="s">
        <v>215</v>
      </c>
      <c r="L253" s="255"/>
      <c r="M253" s="256" t="s">
        <v>18</v>
      </c>
      <c r="N253" s="257" t="s">
        <v>42</v>
      </c>
      <c r="O253" s="68"/>
      <c r="P253" s="190">
        <f>O253*H253</f>
        <v>0</v>
      </c>
      <c r="Q253" s="190">
        <v>6.0000000000000002E-5</v>
      </c>
      <c r="R253" s="190">
        <f>Q253*H253</f>
        <v>6.0000000000000002E-5</v>
      </c>
      <c r="S253" s="190">
        <v>0</v>
      </c>
      <c r="T253" s="190">
        <f>S253*H253</f>
        <v>0</v>
      </c>
      <c r="U253" s="191" t="s">
        <v>18</v>
      </c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92" t="s">
        <v>545</v>
      </c>
      <c r="AT253" s="192" t="s">
        <v>1397</v>
      </c>
      <c r="AU253" s="192" t="s">
        <v>80</v>
      </c>
      <c r="AY253" s="21" t="s">
        <v>208</v>
      </c>
      <c r="BE253" s="193">
        <f>IF(N253="základní",J253,0)</f>
        <v>0</v>
      </c>
      <c r="BF253" s="193">
        <f>IF(N253="snížená",J253,0)</f>
        <v>0</v>
      </c>
      <c r="BG253" s="193">
        <f>IF(N253="zákl. přenesená",J253,0)</f>
        <v>0</v>
      </c>
      <c r="BH253" s="193">
        <f>IF(N253="sníž. přenesená",J253,0)</f>
        <v>0</v>
      </c>
      <c r="BI253" s="193">
        <f>IF(N253="nulová",J253,0)</f>
        <v>0</v>
      </c>
      <c r="BJ253" s="21" t="s">
        <v>76</v>
      </c>
      <c r="BK253" s="193">
        <f>ROUND(I253*H253,2)</f>
        <v>0</v>
      </c>
      <c r="BL253" s="21" t="s">
        <v>343</v>
      </c>
      <c r="BM253" s="192" t="s">
        <v>4181</v>
      </c>
    </row>
    <row r="254" spans="1:65" s="2" customFormat="1" ht="11.25">
      <c r="A254" s="38"/>
      <c r="B254" s="39"/>
      <c r="C254" s="40"/>
      <c r="D254" s="194" t="s">
        <v>217</v>
      </c>
      <c r="E254" s="40"/>
      <c r="F254" s="195" t="s">
        <v>4180</v>
      </c>
      <c r="G254" s="40"/>
      <c r="H254" s="40"/>
      <c r="I254" s="196"/>
      <c r="J254" s="40"/>
      <c r="K254" s="40"/>
      <c r="L254" s="43"/>
      <c r="M254" s="197"/>
      <c r="N254" s="198"/>
      <c r="O254" s="68"/>
      <c r="P254" s="68"/>
      <c r="Q254" s="68"/>
      <c r="R254" s="68"/>
      <c r="S254" s="68"/>
      <c r="T254" s="68"/>
      <c r="U254" s="69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21" t="s">
        <v>217</v>
      </c>
      <c r="AU254" s="21" t="s">
        <v>80</v>
      </c>
    </row>
    <row r="255" spans="1:65" s="2" customFormat="1" ht="16.5" customHeight="1">
      <c r="A255" s="38"/>
      <c r="B255" s="39"/>
      <c r="C255" s="249" t="s">
        <v>712</v>
      </c>
      <c r="D255" s="249" t="s">
        <v>1397</v>
      </c>
      <c r="E255" s="250" t="s">
        <v>4182</v>
      </c>
      <c r="F255" s="251" t="s">
        <v>4183</v>
      </c>
      <c r="G255" s="252" t="s">
        <v>402</v>
      </c>
      <c r="H255" s="253">
        <v>1</v>
      </c>
      <c r="I255" s="254"/>
      <c r="J255" s="253">
        <f>ROUND(I255*H255,2)</f>
        <v>0</v>
      </c>
      <c r="K255" s="251" t="s">
        <v>215</v>
      </c>
      <c r="L255" s="255"/>
      <c r="M255" s="256" t="s">
        <v>18</v>
      </c>
      <c r="N255" s="257" t="s">
        <v>42</v>
      </c>
      <c r="O255" s="68"/>
      <c r="P255" s="190">
        <f>O255*H255</f>
        <v>0</v>
      </c>
      <c r="Q255" s="190">
        <v>3.0000000000000001E-5</v>
      </c>
      <c r="R255" s="190">
        <f>Q255*H255</f>
        <v>3.0000000000000001E-5</v>
      </c>
      <c r="S255" s="190">
        <v>0</v>
      </c>
      <c r="T255" s="190">
        <f>S255*H255</f>
        <v>0</v>
      </c>
      <c r="U255" s="191" t="s">
        <v>18</v>
      </c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2" t="s">
        <v>545</v>
      </c>
      <c r="AT255" s="192" t="s">
        <v>1397</v>
      </c>
      <c r="AU255" s="192" t="s">
        <v>80</v>
      </c>
      <c r="AY255" s="21" t="s">
        <v>208</v>
      </c>
      <c r="BE255" s="193">
        <f>IF(N255="základní",J255,0)</f>
        <v>0</v>
      </c>
      <c r="BF255" s="193">
        <f>IF(N255="snížená",J255,0)</f>
        <v>0</v>
      </c>
      <c r="BG255" s="193">
        <f>IF(N255="zákl. přenesená",J255,0)</f>
        <v>0</v>
      </c>
      <c r="BH255" s="193">
        <f>IF(N255="sníž. přenesená",J255,0)</f>
        <v>0</v>
      </c>
      <c r="BI255" s="193">
        <f>IF(N255="nulová",J255,0)</f>
        <v>0</v>
      </c>
      <c r="BJ255" s="21" t="s">
        <v>76</v>
      </c>
      <c r="BK255" s="193">
        <f>ROUND(I255*H255,2)</f>
        <v>0</v>
      </c>
      <c r="BL255" s="21" t="s">
        <v>343</v>
      </c>
      <c r="BM255" s="192" t="s">
        <v>4184</v>
      </c>
    </row>
    <row r="256" spans="1:65" s="2" customFormat="1" ht="11.25">
      <c r="A256" s="38"/>
      <c r="B256" s="39"/>
      <c r="C256" s="40"/>
      <c r="D256" s="194" t="s">
        <v>217</v>
      </c>
      <c r="E256" s="40"/>
      <c r="F256" s="195" t="s">
        <v>4183</v>
      </c>
      <c r="G256" s="40"/>
      <c r="H256" s="40"/>
      <c r="I256" s="196"/>
      <c r="J256" s="40"/>
      <c r="K256" s="40"/>
      <c r="L256" s="43"/>
      <c r="M256" s="197"/>
      <c r="N256" s="198"/>
      <c r="O256" s="68"/>
      <c r="P256" s="68"/>
      <c r="Q256" s="68"/>
      <c r="R256" s="68"/>
      <c r="S256" s="68"/>
      <c r="T256" s="68"/>
      <c r="U256" s="69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21" t="s">
        <v>217</v>
      </c>
      <c r="AU256" s="21" t="s">
        <v>80</v>
      </c>
    </row>
    <row r="257" spans="1:65" s="2" customFormat="1" ht="24.2" customHeight="1">
      <c r="A257" s="38"/>
      <c r="B257" s="39"/>
      <c r="C257" s="182" t="s">
        <v>720</v>
      </c>
      <c r="D257" s="182" t="s">
        <v>212</v>
      </c>
      <c r="E257" s="183" t="s">
        <v>4185</v>
      </c>
      <c r="F257" s="184" t="s">
        <v>4186</v>
      </c>
      <c r="G257" s="185" t="s">
        <v>402</v>
      </c>
      <c r="H257" s="186">
        <v>10</v>
      </c>
      <c r="I257" s="187"/>
      <c r="J257" s="186">
        <f>ROUND(I257*H257,2)</f>
        <v>0</v>
      </c>
      <c r="K257" s="184" t="s">
        <v>215</v>
      </c>
      <c r="L257" s="43"/>
      <c r="M257" s="188" t="s">
        <v>18</v>
      </c>
      <c r="N257" s="189" t="s">
        <v>42</v>
      </c>
      <c r="O257" s="68"/>
      <c r="P257" s="190">
        <f>O257*H257</f>
        <v>0</v>
      </c>
      <c r="Q257" s="190">
        <v>0</v>
      </c>
      <c r="R257" s="190">
        <f>Q257*H257</f>
        <v>0</v>
      </c>
      <c r="S257" s="190">
        <v>0</v>
      </c>
      <c r="T257" s="190">
        <f>S257*H257</f>
        <v>0</v>
      </c>
      <c r="U257" s="191" t="s">
        <v>18</v>
      </c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2" t="s">
        <v>343</v>
      </c>
      <c r="AT257" s="192" t="s">
        <v>212</v>
      </c>
      <c r="AU257" s="192" t="s">
        <v>80</v>
      </c>
      <c r="AY257" s="21" t="s">
        <v>208</v>
      </c>
      <c r="BE257" s="193">
        <f>IF(N257="základní",J257,0)</f>
        <v>0</v>
      </c>
      <c r="BF257" s="193">
        <f>IF(N257="snížená",J257,0)</f>
        <v>0</v>
      </c>
      <c r="BG257" s="193">
        <f>IF(N257="zákl. přenesená",J257,0)</f>
        <v>0</v>
      </c>
      <c r="BH257" s="193">
        <f>IF(N257="sníž. přenesená",J257,0)</f>
        <v>0</v>
      </c>
      <c r="BI257" s="193">
        <f>IF(N257="nulová",J257,0)</f>
        <v>0</v>
      </c>
      <c r="BJ257" s="21" t="s">
        <v>76</v>
      </c>
      <c r="BK257" s="193">
        <f>ROUND(I257*H257,2)</f>
        <v>0</v>
      </c>
      <c r="BL257" s="21" t="s">
        <v>343</v>
      </c>
      <c r="BM257" s="192" t="s">
        <v>4187</v>
      </c>
    </row>
    <row r="258" spans="1:65" s="2" customFormat="1" ht="29.25">
      <c r="A258" s="38"/>
      <c r="B258" s="39"/>
      <c r="C258" s="40"/>
      <c r="D258" s="194" t="s">
        <v>217</v>
      </c>
      <c r="E258" s="40"/>
      <c r="F258" s="195" t="s">
        <v>4188</v>
      </c>
      <c r="G258" s="40"/>
      <c r="H258" s="40"/>
      <c r="I258" s="196"/>
      <c r="J258" s="40"/>
      <c r="K258" s="40"/>
      <c r="L258" s="43"/>
      <c r="M258" s="197"/>
      <c r="N258" s="198"/>
      <c r="O258" s="68"/>
      <c r="P258" s="68"/>
      <c r="Q258" s="68"/>
      <c r="R258" s="68"/>
      <c r="S258" s="68"/>
      <c r="T258" s="68"/>
      <c r="U258" s="69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21" t="s">
        <v>217</v>
      </c>
      <c r="AU258" s="21" t="s">
        <v>80</v>
      </c>
    </row>
    <row r="259" spans="1:65" s="2" customFormat="1" ht="11.25">
      <c r="A259" s="38"/>
      <c r="B259" s="39"/>
      <c r="C259" s="40"/>
      <c r="D259" s="199" t="s">
        <v>219</v>
      </c>
      <c r="E259" s="40"/>
      <c r="F259" s="200" t="s">
        <v>4189</v>
      </c>
      <c r="G259" s="40"/>
      <c r="H259" s="40"/>
      <c r="I259" s="196"/>
      <c r="J259" s="40"/>
      <c r="K259" s="40"/>
      <c r="L259" s="43"/>
      <c r="M259" s="197"/>
      <c r="N259" s="198"/>
      <c r="O259" s="68"/>
      <c r="P259" s="68"/>
      <c r="Q259" s="68"/>
      <c r="R259" s="68"/>
      <c r="S259" s="68"/>
      <c r="T259" s="68"/>
      <c r="U259" s="69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21" t="s">
        <v>219</v>
      </c>
      <c r="AU259" s="21" t="s">
        <v>80</v>
      </c>
    </row>
    <row r="260" spans="1:65" s="2" customFormat="1" ht="24.2" customHeight="1">
      <c r="A260" s="38"/>
      <c r="B260" s="39"/>
      <c r="C260" s="249" t="s">
        <v>729</v>
      </c>
      <c r="D260" s="249" t="s">
        <v>1397</v>
      </c>
      <c r="E260" s="250" t="s">
        <v>4190</v>
      </c>
      <c r="F260" s="251" t="s">
        <v>4191</v>
      </c>
      <c r="G260" s="252" t="s">
        <v>402</v>
      </c>
      <c r="H260" s="253">
        <v>10</v>
      </c>
      <c r="I260" s="254"/>
      <c r="J260" s="253">
        <f>ROUND(I260*H260,2)</f>
        <v>0</v>
      </c>
      <c r="K260" s="251" t="s">
        <v>215</v>
      </c>
      <c r="L260" s="255"/>
      <c r="M260" s="256" t="s">
        <v>18</v>
      </c>
      <c r="N260" s="257" t="s">
        <v>42</v>
      </c>
      <c r="O260" s="68"/>
      <c r="P260" s="190">
        <f>O260*H260</f>
        <v>0</v>
      </c>
      <c r="Q260" s="190">
        <v>4.0000000000000003E-5</v>
      </c>
      <c r="R260" s="190">
        <f>Q260*H260</f>
        <v>4.0000000000000002E-4</v>
      </c>
      <c r="S260" s="190">
        <v>0</v>
      </c>
      <c r="T260" s="190">
        <f>S260*H260</f>
        <v>0</v>
      </c>
      <c r="U260" s="191" t="s">
        <v>18</v>
      </c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2" t="s">
        <v>545</v>
      </c>
      <c r="AT260" s="192" t="s">
        <v>1397</v>
      </c>
      <c r="AU260" s="192" t="s">
        <v>80</v>
      </c>
      <c r="AY260" s="21" t="s">
        <v>208</v>
      </c>
      <c r="BE260" s="193">
        <f>IF(N260="základní",J260,0)</f>
        <v>0</v>
      </c>
      <c r="BF260" s="193">
        <f>IF(N260="snížená",J260,0)</f>
        <v>0</v>
      </c>
      <c r="BG260" s="193">
        <f>IF(N260="zákl. přenesená",J260,0)</f>
        <v>0</v>
      </c>
      <c r="BH260" s="193">
        <f>IF(N260="sníž. přenesená",J260,0)</f>
        <v>0</v>
      </c>
      <c r="BI260" s="193">
        <f>IF(N260="nulová",J260,0)</f>
        <v>0</v>
      </c>
      <c r="BJ260" s="21" t="s">
        <v>76</v>
      </c>
      <c r="BK260" s="193">
        <f>ROUND(I260*H260,2)</f>
        <v>0</v>
      </c>
      <c r="BL260" s="21" t="s">
        <v>343</v>
      </c>
      <c r="BM260" s="192" t="s">
        <v>4192</v>
      </c>
    </row>
    <row r="261" spans="1:65" s="2" customFormat="1" ht="11.25">
      <c r="A261" s="38"/>
      <c r="B261" s="39"/>
      <c r="C261" s="40"/>
      <c r="D261" s="194" t="s">
        <v>217</v>
      </c>
      <c r="E261" s="40"/>
      <c r="F261" s="195" t="s">
        <v>4191</v>
      </c>
      <c r="G261" s="40"/>
      <c r="H261" s="40"/>
      <c r="I261" s="196"/>
      <c r="J261" s="40"/>
      <c r="K261" s="40"/>
      <c r="L261" s="43"/>
      <c r="M261" s="197"/>
      <c r="N261" s="198"/>
      <c r="O261" s="68"/>
      <c r="P261" s="68"/>
      <c r="Q261" s="68"/>
      <c r="R261" s="68"/>
      <c r="S261" s="68"/>
      <c r="T261" s="68"/>
      <c r="U261" s="69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21" t="s">
        <v>217</v>
      </c>
      <c r="AU261" s="21" t="s">
        <v>80</v>
      </c>
    </row>
    <row r="262" spans="1:65" s="2" customFormat="1" ht="16.5" customHeight="1">
      <c r="A262" s="38"/>
      <c r="B262" s="39"/>
      <c r="C262" s="249" t="s">
        <v>735</v>
      </c>
      <c r="D262" s="249" t="s">
        <v>1397</v>
      </c>
      <c r="E262" s="250" t="s">
        <v>4171</v>
      </c>
      <c r="F262" s="251" t="s">
        <v>4172</v>
      </c>
      <c r="G262" s="252" t="s">
        <v>402</v>
      </c>
      <c r="H262" s="253">
        <v>10</v>
      </c>
      <c r="I262" s="254"/>
      <c r="J262" s="253">
        <f>ROUND(I262*H262,2)</f>
        <v>0</v>
      </c>
      <c r="K262" s="251" t="s">
        <v>215</v>
      </c>
      <c r="L262" s="255"/>
      <c r="M262" s="256" t="s">
        <v>18</v>
      </c>
      <c r="N262" s="257" t="s">
        <v>42</v>
      </c>
      <c r="O262" s="68"/>
      <c r="P262" s="190">
        <f>O262*H262</f>
        <v>0</v>
      </c>
      <c r="Q262" s="190">
        <v>3.0000000000000001E-5</v>
      </c>
      <c r="R262" s="190">
        <f>Q262*H262</f>
        <v>3.0000000000000003E-4</v>
      </c>
      <c r="S262" s="190">
        <v>0</v>
      </c>
      <c r="T262" s="190">
        <f>S262*H262</f>
        <v>0</v>
      </c>
      <c r="U262" s="191" t="s">
        <v>18</v>
      </c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2" t="s">
        <v>545</v>
      </c>
      <c r="AT262" s="192" t="s">
        <v>1397</v>
      </c>
      <c r="AU262" s="192" t="s">
        <v>80</v>
      </c>
      <c r="AY262" s="21" t="s">
        <v>208</v>
      </c>
      <c r="BE262" s="193">
        <f>IF(N262="základní",J262,0)</f>
        <v>0</v>
      </c>
      <c r="BF262" s="193">
        <f>IF(N262="snížená",J262,0)</f>
        <v>0</v>
      </c>
      <c r="BG262" s="193">
        <f>IF(N262="zákl. přenesená",J262,0)</f>
        <v>0</v>
      </c>
      <c r="BH262" s="193">
        <f>IF(N262="sníž. přenesená",J262,0)</f>
        <v>0</v>
      </c>
      <c r="BI262" s="193">
        <f>IF(N262="nulová",J262,0)</f>
        <v>0</v>
      </c>
      <c r="BJ262" s="21" t="s">
        <v>76</v>
      </c>
      <c r="BK262" s="193">
        <f>ROUND(I262*H262,2)</f>
        <v>0</v>
      </c>
      <c r="BL262" s="21" t="s">
        <v>343</v>
      </c>
      <c r="BM262" s="192" t="s">
        <v>4193</v>
      </c>
    </row>
    <row r="263" spans="1:65" s="2" customFormat="1" ht="11.25">
      <c r="A263" s="38"/>
      <c r="B263" s="39"/>
      <c r="C263" s="40"/>
      <c r="D263" s="194" t="s">
        <v>217</v>
      </c>
      <c r="E263" s="40"/>
      <c r="F263" s="195" t="s">
        <v>4172</v>
      </c>
      <c r="G263" s="40"/>
      <c r="H263" s="40"/>
      <c r="I263" s="196"/>
      <c r="J263" s="40"/>
      <c r="K263" s="40"/>
      <c r="L263" s="43"/>
      <c r="M263" s="197"/>
      <c r="N263" s="198"/>
      <c r="O263" s="68"/>
      <c r="P263" s="68"/>
      <c r="Q263" s="68"/>
      <c r="R263" s="68"/>
      <c r="S263" s="68"/>
      <c r="T263" s="68"/>
      <c r="U263" s="69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21" t="s">
        <v>217</v>
      </c>
      <c r="AU263" s="21" t="s">
        <v>80</v>
      </c>
    </row>
    <row r="264" spans="1:65" s="2" customFormat="1" ht="16.5" customHeight="1">
      <c r="A264" s="38"/>
      <c r="B264" s="39"/>
      <c r="C264" s="249" t="s">
        <v>749</v>
      </c>
      <c r="D264" s="249" t="s">
        <v>1397</v>
      </c>
      <c r="E264" s="250" t="s">
        <v>4194</v>
      </c>
      <c r="F264" s="251" t="s">
        <v>4195</v>
      </c>
      <c r="G264" s="252" t="s">
        <v>402</v>
      </c>
      <c r="H264" s="253">
        <v>118</v>
      </c>
      <c r="I264" s="254"/>
      <c r="J264" s="253">
        <f>ROUND(I264*H264,2)</f>
        <v>0</v>
      </c>
      <c r="K264" s="251" t="s">
        <v>215</v>
      </c>
      <c r="L264" s="255"/>
      <c r="M264" s="256" t="s">
        <v>18</v>
      </c>
      <c r="N264" s="257" t="s">
        <v>42</v>
      </c>
      <c r="O264" s="68"/>
      <c r="P264" s="190">
        <f>O264*H264</f>
        <v>0</v>
      </c>
      <c r="Q264" s="190">
        <v>1.0000000000000001E-5</v>
      </c>
      <c r="R264" s="190">
        <f>Q264*H264</f>
        <v>1.1800000000000001E-3</v>
      </c>
      <c r="S264" s="190">
        <v>0</v>
      </c>
      <c r="T264" s="190">
        <f>S264*H264</f>
        <v>0</v>
      </c>
      <c r="U264" s="191" t="s">
        <v>18</v>
      </c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2" t="s">
        <v>545</v>
      </c>
      <c r="AT264" s="192" t="s">
        <v>1397</v>
      </c>
      <c r="AU264" s="192" t="s">
        <v>80</v>
      </c>
      <c r="AY264" s="21" t="s">
        <v>208</v>
      </c>
      <c r="BE264" s="193">
        <f>IF(N264="základní",J264,0)</f>
        <v>0</v>
      </c>
      <c r="BF264" s="193">
        <f>IF(N264="snížená",J264,0)</f>
        <v>0</v>
      </c>
      <c r="BG264" s="193">
        <f>IF(N264="zákl. přenesená",J264,0)</f>
        <v>0</v>
      </c>
      <c r="BH264" s="193">
        <f>IF(N264="sníž. přenesená",J264,0)</f>
        <v>0</v>
      </c>
      <c r="BI264" s="193">
        <f>IF(N264="nulová",J264,0)</f>
        <v>0</v>
      </c>
      <c r="BJ264" s="21" t="s">
        <v>76</v>
      </c>
      <c r="BK264" s="193">
        <f>ROUND(I264*H264,2)</f>
        <v>0</v>
      </c>
      <c r="BL264" s="21" t="s">
        <v>343</v>
      </c>
      <c r="BM264" s="192" t="s">
        <v>4196</v>
      </c>
    </row>
    <row r="265" spans="1:65" s="2" customFormat="1" ht="11.25">
      <c r="A265" s="38"/>
      <c r="B265" s="39"/>
      <c r="C265" s="40"/>
      <c r="D265" s="194" t="s">
        <v>217</v>
      </c>
      <c r="E265" s="40"/>
      <c r="F265" s="195" t="s">
        <v>4195</v>
      </c>
      <c r="G265" s="40"/>
      <c r="H265" s="40"/>
      <c r="I265" s="196"/>
      <c r="J265" s="40"/>
      <c r="K265" s="40"/>
      <c r="L265" s="43"/>
      <c r="M265" s="197"/>
      <c r="N265" s="198"/>
      <c r="O265" s="68"/>
      <c r="P265" s="68"/>
      <c r="Q265" s="68"/>
      <c r="R265" s="68"/>
      <c r="S265" s="68"/>
      <c r="T265" s="68"/>
      <c r="U265" s="69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21" t="s">
        <v>217</v>
      </c>
      <c r="AU265" s="21" t="s">
        <v>80</v>
      </c>
    </row>
    <row r="266" spans="1:65" s="2" customFormat="1" ht="16.5" customHeight="1">
      <c r="A266" s="38"/>
      <c r="B266" s="39"/>
      <c r="C266" s="249" t="s">
        <v>757</v>
      </c>
      <c r="D266" s="249" t="s">
        <v>1397</v>
      </c>
      <c r="E266" s="250" t="s">
        <v>4197</v>
      </c>
      <c r="F266" s="251" t="s">
        <v>4198</v>
      </c>
      <c r="G266" s="252" t="s">
        <v>402</v>
      </c>
      <c r="H266" s="253">
        <v>45</v>
      </c>
      <c r="I266" s="254"/>
      <c r="J266" s="253">
        <f>ROUND(I266*H266,2)</f>
        <v>0</v>
      </c>
      <c r="K266" s="251" t="s">
        <v>215</v>
      </c>
      <c r="L266" s="255"/>
      <c r="M266" s="256" t="s">
        <v>18</v>
      </c>
      <c r="N266" s="257" t="s">
        <v>42</v>
      </c>
      <c r="O266" s="68"/>
      <c r="P266" s="190">
        <f>O266*H266</f>
        <v>0</v>
      </c>
      <c r="Q266" s="190">
        <v>2.0000000000000002E-5</v>
      </c>
      <c r="R266" s="190">
        <f>Q266*H266</f>
        <v>9.0000000000000008E-4</v>
      </c>
      <c r="S266" s="190">
        <v>0</v>
      </c>
      <c r="T266" s="190">
        <f>S266*H266</f>
        <v>0</v>
      </c>
      <c r="U266" s="191" t="s">
        <v>18</v>
      </c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2" t="s">
        <v>545</v>
      </c>
      <c r="AT266" s="192" t="s">
        <v>1397</v>
      </c>
      <c r="AU266" s="192" t="s">
        <v>80</v>
      </c>
      <c r="AY266" s="21" t="s">
        <v>208</v>
      </c>
      <c r="BE266" s="193">
        <f>IF(N266="základní",J266,0)</f>
        <v>0</v>
      </c>
      <c r="BF266" s="193">
        <f>IF(N266="snížená",J266,0)</f>
        <v>0</v>
      </c>
      <c r="BG266" s="193">
        <f>IF(N266="zákl. přenesená",J266,0)</f>
        <v>0</v>
      </c>
      <c r="BH266" s="193">
        <f>IF(N266="sníž. přenesená",J266,0)</f>
        <v>0</v>
      </c>
      <c r="BI266" s="193">
        <f>IF(N266="nulová",J266,0)</f>
        <v>0</v>
      </c>
      <c r="BJ266" s="21" t="s">
        <v>76</v>
      </c>
      <c r="BK266" s="193">
        <f>ROUND(I266*H266,2)</f>
        <v>0</v>
      </c>
      <c r="BL266" s="21" t="s">
        <v>343</v>
      </c>
      <c r="BM266" s="192" t="s">
        <v>4199</v>
      </c>
    </row>
    <row r="267" spans="1:65" s="2" customFormat="1" ht="11.25">
      <c r="A267" s="38"/>
      <c r="B267" s="39"/>
      <c r="C267" s="40"/>
      <c r="D267" s="194" t="s">
        <v>217</v>
      </c>
      <c r="E267" s="40"/>
      <c r="F267" s="195" t="s">
        <v>4198</v>
      </c>
      <c r="G267" s="40"/>
      <c r="H267" s="40"/>
      <c r="I267" s="196"/>
      <c r="J267" s="40"/>
      <c r="K267" s="40"/>
      <c r="L267" s="43"/>
      <c r="M267" s="197"/>
      <c r="N267" s="198"/>
      <c r="O267" s="68"/>
      <c r="P267" s="68"/>
      <c r="Q267" s="68"/>
      <c r="R267" s="68"/>
      <c r="S267" s="68"/>
      <c r="T267" s="68"/>
      <c r="U267" s="69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21" t="s">
        <v>217</v>
      </c>
      <c r="AU267" s="21" t="s">
        <v>80</v>
      </c>
    </row>
    <row r="268" spans="1:65" s="2" customFormat="1" ht="16.5" customHeight="1">
      <c r="A268" s="38"/>
      <c r="B268" s="39"/>
      <c r="C268" s="249" t="s">
        <v>764</v>
      </c>
      <c r="D268" s="249" t="s">
        <v>1397</v>
      </c>
      <c r="E268" s="250" t="s">
        <v>4200</v>
      </c>
      <c r="F268" s="251" t="s">
        <v>4201</v>
      </c>
      <c r="G268" s="252" t="s">
        <v>402</v>
      </c>
      <c r="H268" s="253">
        <v>17</v>
      </c>
      <c r="I268" s="254"/>
      <c r="J268" s="253">
        <f>ROUND(I268*H268,2)</f>
        <v>0</v>
      </c>
      <c r="K268" s="251" t="s">
        <v>215</v>
      </c>
      <c r="L268" s="255"/>
      <c r="M268" s="256" t="s">
        <v>18</v>
      </c>
      <c r="N268" s="257" t="s">
        <v>42</v>
      </c>
      <c r="O268" s="68"/>
      <c r="P268" s="190">
        <f>O268*H268</f>
        <v>0</v>
      </c>
      <c r="Q268" s="190">
        <v>3.0000000000000001E-5</v>
      </c>
      <c r="R268" s="190">
        <f>Q268*H268</f>
        <v>5.1000000000000004E-4</v>
      </c>
      <c r="S268" s="190">
        <v>0</v>
      </c>
      <c r="T268" s="190">
        <f>S268*H268</f>
        <v>0</v>
      </c>
      <c r="U268" s="191" t="s">
        <v>18</v>
      </c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2" t="s">
        <v>545</v>
      </c>
      <c r="AT268" s="192" t="s">
        <v>1397</v>
      </c>
      <c r="AU268" s="192" t="s">
        <v>80</v>
      </c>
      <c r="AY268" s="21" t="s">
        <v>208</v>
      </c>
      <c r="BE268" s="193">
        <f>IF(N268="základní",J268,0)</f>
        <v>0</v>
      </c>
      <c r="BF268" s="193">
        <f>IF(N268="snížená",J268,0)</f>
        <v>0</v>
      </c>
      <c r="BG268" s="193">
        <f>IF(N268="zákl. přenesená",J268,0)</f>
        <v>0</v>
      </c>
      <c r="BH268" s="193">
        <f>IF(N268="sníž. přenesená",J268,0)</f>
        <v>0</v>
      </c>
      <c r="BI268" s="193">
        <f>IF(N268="nulová",J268,0)</f>
        <v>0</v>
      </c>
      <c r="BJ268" s="21" t="s">
        <v>76</v>
      </c>
      <c r="BK268" s="193">
        <f>ROUND(I268*H268,2)</f>
        <v>0</v>
      </c>
      <c r="BL268" s="21" t="s">
        <v>343</v>
      </c>
      <c r="BM268" s="192" t="s">
        <v>4202</v>
      </c>
    </row>
    <row r="269" spans="1:65" s="2" customFormat="1" ht="11.25">
      <c r="A269" s="38"/>
      <c r="B269" s="39"/>
      <c r="C269" s="40"/>
      <c r="D269" s="194" t="s">
        <v>217</v>
      </c>
      <c r="E269" s="40"/>
      <c r="F269" s="195" t="s">
        <v>4201</v>
      </c>
      <c r="G269" s="40"/>
      <c r="H269" s="40"/>
      <c r="I269" s="196"/>
      <c r="J269" s="40"/>
      <c r="K269" s="40"/>
      <c r="L269" s="43"/>
      <c r="M269" s="197"/>
      <c r="N269" s="198"/>
      <c r="O269" s="68"/>
      <c r="P269" s="68"/>
      <c r="Q269" s="68"/>
      <c r="R269" s="68"/>
      <c r="S269" s="68"/>
      <c r="T269" s="68"/>
      <c r="U269" s="69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21" t="s">
        <v>217</v>
      </c>
      <c r="AU269" s="21" t="s">
        <v>80</v>
      </c>
    </row>
    <row r="270" spans="1:65" s="2" customFormat="1" ht="16.5" customHeight="1">
      <c r="A270" s="38"/>
      <c r="B270" s="39"/>
      <c r="C270" s="249" t="s">
        <v>771</v>
      </c>
      <c r="D270" s="249" t="s">
        <v>1397</v>
      </c>
      <c r="E270" s="250" t="s">
        <v>4203</v>
      </c>
      <c r="F270" s="251" t="s">
        <v>4204</v>
      </c>
      <c r="G270" s="252" t="s">
        <v>402</v>
      </c>
      <c r="H270" s="253">
        <v>12</v>
      </c>
      <c r="I270" s="254"/>
      <c r="J270" s="253">
        <f>ROUND(I270*H270,2)</f>
        <v>0</v>
      </c>
      <c r="K270" s="251" t="s">
        <v>215</v>
      </c>
      <c r="L270" s="255"/>
      <c r="M270" s="256" t="s">
        <v>18</v>
      </c>
      <c r="N270" s="257" t="s">
        <v>42</v>
      </c>
      <c r="O270" s="68"/>
      <c r="P270" s="190">
        <f>O270*H270</f>
        <v>0</v>
      </c>
      <c r="Q270" s="190">
        <v>4.0000000000000003E-5</v>
      </c>
      <c r="R270" s="190">
        <f>Q270*H270</f>
        <v>4.8000000000000007E-4</v>
      </c>
      <c r="S270" s="190">
        <v>0</v>
      </c>
      <c r="T270" s="190">
        <f>S270*H270</f>
        <v>0</v>
      </c>
      <c r="U270" s="191" t="s">
        <v>18</v>
      </c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92" t="s">
        <v>545</v>
      </c>
      <c r="AT270" s="192" t="s">
        <v>1397</v>
      </c>
      <c r="AU270" s="192" t="s">
        <v>80</v>
      </c>
      <c r="AY270" s="21" t="s">
        <v>208</v>
      </c>
      <c r="BE270" s="193">
        <f>IF(N270="základní",J270,0)</f>
        <v>0</v>
      </c>
      <c r="BF270" s="193">
        <f>IF(N270="snížená",J270,0)</f>
        <v>0</v>
      </c>
      <c r="BG270" s="193">
        <f>IF(N270="zákl. přenesená",J270,0)</f>
        <v>0</v>
      </c>
      <c r="BH270" s="193">
        <f>IF(N270="sníž. přenesená",J270,0)</f>
        <v>0</v>
      </c>
      <c r="BI270" s="193">
        <f>IF(N270="nulová",J270,0)</f>
        <v>0</v>
      </c>
      <c r="BJ270" s="21" t="s">
        <v>76</v>
      </c>
      <c r="BK270" s="193">
        <f>ROUND(I270*H270,2)</f>
        <v>0</v>
      </c>
      <c r="BL270" s="21" t="s">
        <v>343</v>
      </c>
      <c r="BM270" s="192" t="s">
        <v>4205</v>
      </c>
    </row>
    <row r="271" spans="1:65" s="2" customFormat="1" ht="11.25">
      <c r="A271" s="38"/>
      <c r="B271" s="39"/>
      <c r="C271" s="40"/>
      <c r="D271" s="194" t="s">
        <v>217</v>
      </c>
      <c r="E271" s="40"/>
      <c r="F271" s="195" t="s">
        <v>4204</v>
      </c>
      <c r="G271" s="40"/>
      <c r="H271" s="40"/>
      <c r="I271" s="196"/>
      <c r="J271" s="40"/>
      <c r="K271" s="40"/>
      <c r="L271" s="43"/>
      <c r="M271" s="197"/>
      <c r="N271" s="198"/>
      <c r="O271" s="68"/>
      <c r="P271" s="68"/>
      <c r="Q271" s="68"/>
      <c r="R271" s="68"/>
      <c r="S271" s="68"/>
      <c r="T271" s="68"/>
      <c r="U271" s="69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21" t="s">
        <v>217</v>
      </c>
      <c r="AU271" s="21" t="s">
        <v>80</v>
      </c>
    </row>
    <row r="272" spans="1:65" s="2" customFormat="1" ht="16.5" customHeight="1">
      <c r="A272" s="38"/>
      <c r="B272" s="39"/>
      <c r="C272" s="249" t="s">
        <v>782</v>
      </c>
      <c r="D272" s="249" t="s">
        <v>1397</v>
      </c>
      <c r="E272" s="250" t="s">
        <v>4206</v>
      </c>
      <c r="F272" s="251" t="s">
        <v>4207</v>
      </c>
      <c r="G272" s="252" t="s">
        <v>402</v>
      </c>
      <c r="H272" s="253">
        <v>1</v>
      </c>
      <c r="I272" s="254"/>
      <c r="J272" s="253">
        <f>ROUND(I272*H272,2)</f>
        <v>0</v>
      </c>
      <c r="K272" s="251" t="s">
        <v>215</v>
      </c>
      <c r="L272" s="255"/>
      <c r="M272" s="256" t="s">
        <v>18</v>
      </c>
      <c r="N272" s="257" t="s">
        <v>42</v>
      </c>
      <c r="O272" s="68"/>
      <c r="P272" s="190">
        <f>O272*H272</f>
        <v>0</v>
      </c>
      <c r="Q272" s="190">
        <v>6.0000000000000002E-5</v>
      </c>
      <c r="R272" s="190">
        <f>Q272*H272</f>
        <v>6.0000000000000002E-5</v>
      </c>
      <c r="S272" s="190">
        <v>0</v>
      </c>
      <c r="T272" s="190">
        <f>S272*H272</f>
        <v>0</v>
      </c>
      <c r="U272" s="191" t="s">
        <v>18</v>
      </c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2" t="s">
        <v>545</v>
      </c>
      <c r="AT272" s="192" t="s">
        <v>1397</v>
      </c>
      <c r="AU272" s="192" t="s">
        <v>80</v>
      </c>
      <c r="AY272" s="21" t="s">
        <v>208</v>
      </c>
      <c r="BE272" s="193">
        <f>IF(N272="základní",J272,0)</f>
        <v>0</v>
      </c>
      <c r="BF272" s="193">
        <f>IF(N272="snížená",J272,0)</f>
        <v>0</v>
      </c>
      <c r="BG272" s="193">
        <f>IF(N272="zákl. přenesená",J272,0)</f>
        <v>0</v>
      </c>
      <c r="BH272" s="193">
        <f>IF(N272="sníž. přenesená",J272,0)</f>
        <v>0</v>
      </c>
      <c r="BI272" s="193">
        <f>IF(N272="nulová",J272,0)</f>
        <v>0</v>
      </c>
      <c r="BJ272" s="21" t="s">
        <v>76</v>
      </c>
      <c r="BK272" s="193">
        <f>ROUND(I272*H272,2)</f>
        <v>0</v>
      </c>
      <c r="BL272" s="21" t="s">
        <v>343</v>
      </c>
      <c r="BM272" s="192" t="s">
        <v>4208</v>
      </c>
    </row>
    <row r="273" spans="1:65" s="2" customFormat="1" ht="11.25">
      <c r="A273" s="38"/>
      <c r="B273" s="39"/>
      <c r="C273" s="40"/>
      <c r="D273" s="194" t="s">
        <v>217</v>
      </c>
      <c r="E273" s="40"/>
      <c r="F273" s="195" t="s">
        <v>4207</v>
      </c>
      <c r="G273" s="40"/>
      <c r="H273" s="40"/>
      <c r="I273" s="196"/>
      <c r="J273" s="40"/>
      <c r="K273" s="40"/>
      <c r="L273" s="43"/>
      <c r="M273" s="197"/>
      <c r="N273" s="198"/>
      <c r="O273" s="68"/>
      <c r="P273" s="68"/>
      <c r="Q273" s="68"/>
      <c r="R273" s="68"/>
      <c r="S273" s="68"/>
      <c r="T273" s="68"/>
      <c r="U273" s="69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21" t="s">
        <v>217</v>
      </c>
      <c r="AU273" s="21" t="s">
        <v>80</v>
      </c>
    </row>
    <row r="274" spans="1:65" s="2" customFormat="1" ht="37.9" customHeight="1">
      <c r="A274" s="38"/>
      <c r="B274" s="39"/>
      <c r="C274" s="182" t="s">
        <v>210</v>
      </c>
      <c r="D274" s="182" t="s">
        <v>212</v>
      </c>
      <c r="E274" s="183" t="s">
        <v>4209</v>
      </c>
      <c r="F274" s="184" t="s">
        <v>4210</v>
      </c>
      <c r="G274" s="185" t="s">
        <v>402</v>
      </c>
      <c r="H274" s="186">
        <v>2</v>
      </c>
      <c r="I274" s="187"/>
      <c r="J274" s="186">
        <f>ROUND(I274*H274,2)</f>
        <v>0</v>
      </c>
      <c r="K274" s="184" t="s">
        <v>215</v>
      </c>
      <c r="L274" s="43"/>
      <c r="M274" s="188" t="s">
        <v>18</v>
      </c>
      <c r="N274" s="189" t="s">
        <v>42</v>
      </c>
      <c r="O274" s="68"/>
      <c r="P274" s="190">
        <f>O274*H274</f>
        <v>0</v>
      </c>
      <c r="Q274" s="190">
        <v>0</v>
      </c>
      <c r="R274" s="190">
        <f>Q274*H274</f>
        <v>0</v>
      </c>
      <c r="S274" s="190">
        <v>0</v>
      </c>
      <c r="T274" s="190">
        <f>S274*H274</f>
        <v>0</v>
      </c>
      <c r="U274" s="191" t="s">
        <v>18</v>
      </c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2" t="s">
        <v>343</v>
      </c>
      <c r="AT274" s="192" t="s">
        <v>212</v>
      </c>
      <c r="AU274" s="192" t="s">
        <v>80</v>
      </c>
      <c r="AY274" s="21" t="s">
        <v>208</v>
      </c>
      <c r="BE274" s="193">
        <f>IF(N274="základní",J274,0)</f>
        <v>0</v>
      </c>
      <c r="BF274" s="193">
        <f>IF(N274="snížená",J274,0)</f>
        <v>0</v>
      </c>
      <c r="BG274" s="193">
        <f>IF(N274="zákl. přenesená",J274,0)</f>
        <v>0</v>
      </c>
      <c r="BH274" s="193">
        <f>IF(N274="sníž. přenesená",J274,0)</f>
        <v>0</v>
      </c>
      <c r="BI274" s="193">
        <f>IF(N274="nulová",J274,0)</f>
        <v>0</v>
      </c>
      <c r="BJ274" s="21" t="s">
        <v>76</v>
      </c>
      <c r="BK274" s="193">
        <f>ROUND(I274*H274,2)</f>
        <v>0</v>
      </c>
      <c r="BL274" s="21" t="s">
        <v>343</v>
      </c>
      <c r="BM274" s="192" t="s">
        <v>4211</v>
      </c>
    </row>
    <row r="275" spans="1:65" s="2" customFormat="1" ht="29.25">
      <c r="A275" s="38"/>
      <c r="B275" s="39"/>
      <c r="C275" s="40"/>
      <c r="D275" s="194" t="s">
        <v>217</v>
      </c>
      <c r="E275" s="40"/>
      <c r="F275" s="195" t="s">
        <v>4212</v>
      </c>
      <c r="G275" s="40"/>
      <c r="H275" s="40"/>
      <c r="I275" s="196"/>
      <c r="J275" s="40"/>
      <c r="K275" s="40"/>
      <c r="L275" s="43"/>
      <c r="M275" s="197"/>
      <c r="N275" s="198"/>
      <c r="O275" s="68"/>
      <c r="P275" s="68"/>
      <c r="Q275" s="68"/>
      <c r="R275" s="68"/>
      <c r="S275" s="68"/>
      <c r="T275" s="68"/>
      <c r="U275" s="69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21" t="s">
        <v>217</v>
      </c>
      <c r="AU275" s="21" t="s">
        <v>80</v>
      </c>
    </row>
    <row r="276" spans="1:65" s="2" customFormat="1" ht="11.25">
      <c r="A276" s="38"/>
      <c r="B276" s="39"/>
      <c r="C276" s="40"/>
      <c r="D276" s="199" t="s">
        <v>219</v>
      </c>
      <c r="E276" s="40"/>
      <c r="F276" s="200" t="s">
        <v>4213</v>
      </c>
      <c r="G276" s="40"/>
      <c r="H276" s="40"/>
      <c r="I276" s="196"/>
      <c r="J276" s="40"/>
      <c r="K276" s="40"/>
      <c r="L276" s="43"/>
      <c r="M276" s="197"/>
      <c r="N276" s="198"/>
      <c r="O276" s="68"/>
      <c r="P276" s="68"/>
      <c r="Q276" s="68"/>
      <c r="R276" s="68"/>
      <c r="S276" s="68"/>
      <c r="T276" s="68"/>
      <c r="U276" s="69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21" t="s">
        <v>219</v>
      </c>
      <c r="AU276" s="21" t="s">
        <v>80</v>
      </c>
    </row>
    <row r="277" spans="1:65" s="2" customFormat="1" ht="33" customHeight="1">
      <c r="A277" s="38"/>
      <c r="B277" s="39"/>
      <c r="C277" s="249" t="s">
        <v>798</v>
      </c>
      <c r="D277" s="249" t="s">
        <v>1397</v>
      </c>
      <c r="E277" s="250" t="s">
        <v>4214</v>
      </c>
      <c r="F277" s="251" t="s">
        <v>4215</v>
      </c>
      <c r="G277" s="252" t="s">
        <v>402</v>
      </c>
      <c r="H277" s="253">
        <v>2</v>
      </c>
      <c r="I277" s="254"/>
      <c r="J277" s="253">
        <f>ROUND(I277*H277,2)</f>
        <v>0</v>
      </c>
      <c r="K277" s="251" t="s">
        <v>215</v>
      </c>
      <c r="L277" s="255"/>
      <c r="M277" s="256" t="s">
        <v>18</v>
      </c>
      <c r="N277" s="257" t="s">
        <v>42</v>
      </c>
      <c r="O277" s="68"/>
      <c r="P277" s="190">
        <f>O277*H277</f>
        <v>0</v>
      </c>
      <c r="Q277" s="190">
        <v>8.0000000000000007E-5</v>
      </c>
      <c r="R277" s="190">
        <f>Q277*H277</f>
        <v>1.6000000000000001E-4</v>
      </c>
      <c r="S277" s="190">
        <v>0</v>
      </c>
      <c r="T277" s="190">
        <f>S277*H277</f>
        <v>0</v>
      </c>
      <c r="U277" s="191" t="s">
        <v>18</v>
      </c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2" t="s">
        <v>545</v>
      </c>
      <c r="AT277" s="192" t="s">
        <v>1397</v>
      </c>
      <c r="AU277" s="192" t="s">
        <v>80</v>
      </c>
      <c r="AY277" s="21" t="s">
        <v>208</v>
      </c>
      <c r="BE277" s="193">
        <f>IF(N277="základní",J277,0)</f>
        <v>0</v>
      </c>
      <c r="BF277" s="193">
        <f>IF(N277="snížená",J277,0)</f>
        <v>0</v>
      </c>
      <c r="BG277" s="193">
        <f>IF(N277="zákl. přenesená",J277,0)</f>
        <v>0</v>
      </c>
      <c r="BH277" s="193">
        <f>IF(N277="sníž. přenesená",J277,0)</f>
        <v>0</v>
      </c>
      <c r="BI277" s="193">
        <f>IF(N277="nulová",J277,0)</f>
        <v>0</v>
      </c>
      <c r="BJ277" s="21" t="s">
        <v>76</v>
      </c>
      <c r="BK277" s="193">
        <f>ROUND(I277*H277,2)</f>
        <v>0</v>
      </c>
      <c r="BL277" s="21" t="s">
        <v>343</v>
      </c>
      <c r="BM277" s="192" t="s">
        <v>4216</v>
      </c>
    </row>
    <row r="278" spans="1:65" s="2" customFormat="1" ht="19.5">
      <c r="A278" s="38"/>
      <c r="B278" s="39"/>
      <c r="C278" s="40"/>
      <c r="D278" s="194" t="s">
        <v>217</v>
      </c>
      <c r="E278" s="40"/>
      <c r="F278" s="195" t="s">
        <v>4215</v>
      </c>
      <c r="G278" s="40"/>
      <c r="H278" s="40"/>
      <c r="I278" s="196"/>
      <c r="J278" s="40"/>
      <c r="K278" s="40"/>
      <c r="L278" s="43"/>
      <c r="M278" s="197"/>
      <c r="N278" s="198"/>
      <c r="O278" s="68"/>
      <c r="P278" s="68"/>
      <c r="Q278" s="68"/>
      <c r="R278" s="68"/>
      <c r="S278" s="68"/>
      <c r="T278" s="68"/>
      <c r="U278" s="69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21" t="s">
        <v>217</v>
      </c>
      <c r="AU278" s="21" t="s">
        <v>80</v>
      </c>
    </row>
    <row r="279" spans="1:65" s="2" customFormat="1" ht="21.75" customHeight="1">
      <c r="A279" s="38"/>
      <c r="B279" s="39"/>
      <c r="C279" s="182" t="s">
        <v>806</v>
      </c>
      <c r="D279" s="182" t="s">
        <v>212</v>
      </c>
      <c r="E279" s="183" t="s">
        <v>4217</v>
      </c>
      <c r="F279" s="184" t="s">
        <v>4218</v>
      </c>
      <c r="G279" s="185" t="s">
        <v>402</v>
      </c>
      <c r="H279" s="186">
        <v>10</v>
      </c>
      <c r="I279" s="187"/>
      <c r="J279" s="186">
        <f>ROUND(I279*H279,2)</f>
        <v>0</v>
      </c>
      <c r="K279" s="184" t="s">
        <v>215</v>
      </c>
      <c r="L279" s="43"/>
      <c r="M279" s="188" t="s">
        <v>18</v>
      </c>
      <c r="N279" s="189" t="s">
        <v>42</v>
      </c>
      <c r="O279" s="68"/>
      <c r="P279" s="190">
        <f>O279*H279</f>
        <v>0</v>
      </c>
      <c r="Q279" s="190">
        <v>0</v>
      </c>
      <c r="R279" s="190">
        <f>Q279*H279</f>
        <v>0</v>
      </c>
      <c r="S279" s="190">
        <v>0</v>
      </c>
      <c r="T279" s="190">
        <f>S279*H279</f>
        <v>0</v>
      </c>
      <c r="U279" s="191" t="s">
        <v>18</v>
      </c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92" t="s">
        <v>343</v>
      </c>
      <c r="AT279" s="192" t="s">
        <v>212</v>
      </c>
      <c r="AU279" s="192" t="s">
        <v>80</v>
      </c>
      <c r="AY279" s="21" t="s">
        <v>208</v>
      </c>
      <c r="BE279" s="193">
        <f>IF(N279="základní",J279,0)</f>
        <v>0</v>
      </c>
      <c r="BF279" s="193">
        <f>IF(N279="snížená",J279,0)</f>
        <v>0</v>
      </c>
      <c r="BG279" s="193">
        <f>IF(N279="zákl. přenesená",J279,0)</f>
        <v>0</v>
      </c>
      <c r="BH279" s="193">
        <f>IF(N279="sníž. přenesená",J279,0)</f>
        <v>0</v>
      </c>
      <c r="BI279" s="193">
        <f>IF(N279="nulová",J279,0)</f>
        <v>0</v>
      </c>
      <c r="BJ279" s="21" t="s">
        <v>76</v>
      </c>
      <c r="BK279" s="193">
        <f>ROUND(I279*H279,2)</f>
        <v>0</v>
      </c>
      <c r="BL279" s="21" t="s">
        <v>343</v>
      </c>
      <c r="BM279" s="192" t="s">
        <v>4219</v>
      </c>
    </row>
    <row r="280" spans="1:65" s="2" customFormat="1" ht="19.5">
      <c r="A280" s="38"/>
      <c r="B280" s="39"/>
      <c r="C280" s="40"/>
      <c r="D280" s="194" t="s">
        <v>217</v>
      </c>
      <c r="E280" s="40"/>
      <c r="F280" s="195" t="s">
        <v>4220</v>
      </c>
      <c r="G280" s="40"/>
      <c r="H280" s="40"/>
      <c r="I280" s="196"/>
      <c r="J280" s="40"/>
      <c r="K280" s="40"/>
      <c r="L280" s="43"/>
      <c r="M280" s="197"/>
      <c r="N280" s="198"/>
      <c r="O280" s="68"/>
      <c r="P280" s="68"/>
      <c r="Q280" s="68"/>
      <c r="R280" s="68"/>
      <c r="S280" s="68"/>
      <c r="T280" s="68"/>
      <c r="U280" s="69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21" t="s">
        <v>217</v>
      </c>
      <c r="AU280" s="21" t="s">
        <v>80</v>
      </c>
    </row>
    <row r="281" spans="1:65" s="2" customFormat="1" ht="11.25">
      <c r="A281" s="38"/>
      <c r="B281" s="39"/>
      <c r="C281" s="40"/>
      <c r="D281" s="199" t="s">
        <v>219</v>
      </c>
      <c r="E281" s="40"/>
      <c r="F281" s="200" t="s">
        <v>4221</v>
      </c>
      <c r="G281" s="40"/>
      <c r="H281" s="40"/>
      <c r="I281" s="196"/>
      <c r="J281" s="40"/>
      <c r="K281" s="40"/>
      <c r="L281" s="43"/>
      <c r="M281" s="197"/>
      <c r="N281" s="198"/>
      <c r="O281" s="68"/>
      <c r="P281" s="68"/>
      <c r="Q281" s="68"/>
      <c r="R281" s="68"/>
      <c r="S281" s="68"/>
      <c r="T281" s="68"/>
      <c r="U281" s="69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21" t="s">
        <v>219</v>
      </c>
      <c r="AU281" s="21" t="s">
        <v>80</v>
      </c>
    </row>
    <row r="282" spans="1:65" s="2" customFormat="1" ht="16.5" customHeight="1">
      <c r="A282" s="38"/>
      <c r="B282" s="39"/>
      <c r="C282" s="249" t="s">
        <v>814</v>
      </c>
      <c r="D282" s="249" t="s">
        <v>1397</v>
      </c>
      <c r="E282" s="250" t="s">
        <v>4222</v>
      </c>
      <c r="F282" s="251" t="s">
        <v>4223</v>
      </c>
      <c r="G282" s="252" t="s">
        <v>402</v>
      </c>
      <c r="H282" s="253">
        <v>10</v>
      </c>
      <c r="I282" s="254"/>
      <c r="J282" s="253">
        <f>ROUND(I282*H282,2)</f>
        <v>0</v>
      </c>
      <c r="K282" s="251" t="s">
        <v>215</v>
      </c>
      <c r="L282" s="255"/>
      <c r="M282" s="256" t="s">
        <v>18</v>
      </c>
      <c r="N282" s="257" t="s">
        <v>42</v>
      </c>
      <c r="O282" s="68"/>
      <c r="P282" s="190">
        <f>O282*H282</f>
        <v>0</v>
      </c>
      <c r="Q282" s="190">
        <v>1.1E-4</v>
      </c>
      <c r="R282" s="190">
        <f>Q282*H282</f>
        <v>1.1000000000000001E-3</v>
      </c>
      <c r="S282" s="190">
        <v>0</v>
      </c>
      <c r="T282" s="190">
        <f>S282*H282</f>
        <v>0</v>
      </c>
      <c r="U282" s="191" t="s">
        <v>18</v>
      </c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2" t="s">
        <v>545</v>
      </c>
      <c r="AT282" s="192" t="s">
        <v>1397</v>
      </c>
      <c r="AU282" s="192" t="s">
        <v>80</v>
      </c>
      <c r="AY282" s="21" t="s">
        <v>208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21" t="s">
        <v>76</v>
      </c>
      <c r="BK282" s="193">
        <f>ROUND(I282*H282,2)</f>
        <v>0</v>
      </c>
      <c r="BL282" s="21" t="s">
        <v>343</v>
      </c>
      <c r="BM282" s="192" t="s">
        <v>4224</v>
      </c>
    </row>
    <row r="283" spans="1:65" s="2" customFormat="1" ht="11.25">
      <c r="A283" s="38"/>
      <c r="B283" s="39"/>
      <c r="C283" s="40"/>
      <c r="D283" s="194" t="s">
        <v>217</v>
      </c>
      <c r="E283" s="40"/>
      <c r="F283" s="195" t="s">
        <v>4223</v>
      </c>
      <c r="G283" s="40"/>
      <c r="H283" s="40"/>
      <c r="I283" s="196"/>
      <c r="J283" s="40"/>
      <c r="K283" s="40"/>
      <c r="L283" s="43"/>
      <c r="M283" s="197"/>
      <c r="N283" s="198"/>
      <c r="O283" s="68"/>
      <c r="P283" s="68"/>
      <c r="Q283" s="68"/>
      <c r="R283" s="68"/>
      <c r="S283" s="68"/>
      <c r="T283" s="68"/>
      <c r="U283" s="69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21" t="s">
        <v>217</v>
      </c>
      <c r="AU283" s="21" t="s">
        <v>80</v>
      </c>
    </row>
    <row r="284" spans="1:65" s="2" customFormat="1" ht="33" customHeight="1">
      <c r="A284" s="38"/>
      <c r="B284" s="39"/>
      <c r="C284" s="182" t="s">
        <v>823</v>
      </c>
      <c r="D284" s="182" t="s">
        <v>212</v>
      </c>
      <c r="E284" s="183" t="s">
        <v>4225</v>
      </c>
      <c r="F284" s="184" t="s">
        <v>4226</v>
      </c>
      <c r="G284" s="185" t="s">
        <v>402</v>
      </c>
      <c r="H284" s="186">
        <v>176</v>
      </c>
      <c r="I284" s="187"/>
      <c r="J284" s="186">
        <f>ROUND(I284*H284,2)</f>
        <v>0</v>
      </c>
      <c r="K284" s="184" t="s">
        <v>215</v>
      </c>
      <c r="L284" s="43"/>
      <c r="M284" s="188" t="s">
        <v>18</v>
      </c>
      <c r="N284" s="189" t="s">
        <v>42</v>
      </c>
      <c r="O284" s="68"/>
      <c r="P284" s="190">
        <f>O284*H284</f>
        <v>0</v>
      </c>
      <c r="Q284" s="190">
        <v>0</v>
      </c>
      <c r="R284" s="190">
        <f>Q284*H284</f>
        <v>0</v>
      </c>
      <c r="S284" s="190">
        <v>0</v>
      </c>
      <c r="T284" s="190">
        <f>S284*H284</f>
        <v>0</v>
      </c>
      <c r="U284" s="191" t="s">
        <v>18</v>
      </c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2" t="s">
        <v>343</v>
      </c>
      <c r="AT284" s="192" t="s">
        <v>212</v>
      </c>
      <c r="AU284" s="192" t="s">
        <v>80</v>
      </c>
      <c r="AY284" s="21" t="s">
        <v>208</v>
      </c>
      <c r="BE284" s="193">
        <f>IF(N284="základní",J284,0)</f>
        <v>0</v>
      </c>
      <c r="BF284" s="193">
        <f>IF(N284="snížená",J284,0)</f>
        <v>0</v>
      </c>
      <c r="BG284" s="193">
        <f>IF(N284="zákl. přenesená",J284,0)</f>
        <v>0</v>
      </c>
      <c r="BH284" s="193">
        <f>IF(N284="sníž. přenesená",J284,0)</f>
        <v>0</v>
      </c>
      <c r="BI284" s="193">
        <f>IF(N284="nulová",J284,0)</f>
        <v>0</v>
      </c>
      <c r="BJ284" s="21" t="s">
        <v>76</v>
      </c>
      <c r="BK284" s="193">
        <f>ROUND(I284*H284,2)</f>
        <v>0</v>
      </c>
      <c r="BL284" s="21" t="s">
        <v>343</v>
      </c>
      <c r="BM284" s="192" t="s">
        <v>4227</v>
      </c>
    </row>
    <row r="285" spans="1:65" s="2" customFormat="1" ht="29.25">
      <c r="A285" s="38"/>
      <c r="B285" s="39"/>
      <c r="C285" s="40"/>
      <c r="D285" s="194" t="s">
        <v>217</v>
      </c>
      <c r="E285" s="40"/>
      <c r="F285" s="195" t="s">
        <v>4228</v>
      </c>
      <c r="G285" s="40"/>
      <c r="H285" s="40"/>
      <c r="I285" s="196"/>
      <c r="J285" s="40"/>
      <c r="K285" s="40"/>
      <c r="L285" s="43"/>
      <c r="M285" s="197"/>
      <c r="N285" s="198"/>
      <c r="O285" s="68"/>
      <c r="P285" s="68"/>
      <c r="Q285" s="68"/>
      <c r="R285" s="68"/>
      <c r="S285" s="68"/>
      <c r="T285" s="68"/>
      <c r="U285" s="69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21" t="s">
        <v>217</v>
      </c>
      <c r="AU285" s="21" t="s">
        <v>80</v>
      </c>
    </row>
    <row r="286" spans="1:65" s="2" customFormat="1" ht="11.25">
      <c r="A286" s="38"/>
      <c r="B286" s="39"/>
      <c r="C286" s="40"/>
      <c r="D286" s="199" t="s">
        <v>219</v>
      </c>
      <c r="E286" s="40"/>
      <c r="F286" s="200" t="s">
        <v>4229</v>
      </c>
      <c r="G286" s="40"/>
      <c r="H286" s="40"/>
      <c r="I286" s="196"/>
      <c r="J286" s="40"/>
      <c r="K286" s="40"/>
      <c r="L286" s="43"/>
      <c r="M286" s="197"/>
      <c r="N286" s="198"/>
      <c r="O286" s="68"/>
      <c r="P286" s="68"/>
      <c r="Q286" s="68"/>
      <c r="R286" s="68"/>
      <c r="S286" s="68"/>
      <c r="T286" s="68"/>
      <c r="U286" s="69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21" t="s">
        <v>219</v>
      </c>
      <c r="AU286" s="21" t="s">
        <v>80</v>
      </c>
    </row>
    <row r="287" spans="1:65" s="2" customFormat="1" ht="24.2" customHeight="1">
      <c r="A287" s="38"/>
      <c r="B287" s="39"/>
      <c r="C287" s="249" t="s">
        <v>832</v>
      </c>
      <c r="D287" s="249" t="s">
        <v>1397</v>
      </c>
      <c r="E287" s="250" t="s">
        <v>4230</v>
      </c>
      <c r="F287" s="251" t="s">
        <v>4231</v>
      </c>
      <c r="G287" s="252" t="s">
        <v>402</v>
      </c>
      <c r="H287" s="253">
        <v>176</v>
      </c>
      <c r="I287" s="254"/>
      <c r="J287" s="253">
        <f>ROUND(I287*H287,2)</f>
        <v>0</v>
      </c>
      <c r="K287" s="251" t="s">
        <v>215</v>
      </c>
      <c r="L287" s="255"/>
      <c r="M287" s="256" t="s">
        <v>18</v>
      </c>
      <c r="N287" s="257" t="s">
        <v>42</v>
      </c>
      <c r="O287" s="68"/>
      <c r="P287" s="190">
        <f>O287*H287</f>
        <v>0</v>
      </c>
      <c r="Q287" s="190">
        <v>6.9999999999999994E-5</v>
      </c>
      <c r="R287" s="190">
        <f>Q287*H287</f>
        <v>1.2319999999999999E-2</v>
      </c>
      <c r="S287" s="190">
        <v>0</v>
      </c>
      <c r="T287" s="190">
        <f>S287*H287</f>
        <v>0</v>
      </c>
      <c r="U287" s="191" t="s">
        <v>18</v>
      </c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2" t="s">
        <v>545</v>
      </c>
      <c r="AT287" s="192" t="s">
        <v>1397</v>
      </c>
      <c r="AU287" s="192" t="s">
        <v>80</v>
      </c>
      <c r="AY287" s="21" t="s">
        <v>208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21" t="s">
        <v>76</v>
      </c>
      <c r="BK287" s="193">
        <f>ROUND(I287*H287,2)</f>
        <v>0</v>
      </c>
      <c r="BL287" s="21" t="s">
        <v>343</v>
      </c>
      <c r="BM287" s="192" t="s">
        <v>4232</v>
      </c>
    </row>
    <row r="288" spans="1:65" s="2" customFormat="1" ht="11.25">
      <c r="A288" s="38"/>
      <c r="B288" s="39"/>
      <c r="C288" s="40"/>
      <c r="D288" s="194" t="s">
        <v>217</v>
      </c>
      <c r="E288" s="40"/>
      <c r="F288" s="195" t="s">
        <v>4231</v>
      </c>
      <c r="G288" s="40"/>
      <c r="H288" s="40"/>
      <c r="I288" s="196"/>
      <c r="J288" s="40"/>
      <c r="K288" s="40"/>
      <c r="L288" s="43"/>
      <c r="M288" s="197"/>
      <c r="N288" s="198"/>
      <c r="O288" s="68"/>
      <c r="P288" s="68"/>
      <c r="Q288" s="68"/>
      <c r="R288" s="68"/>
      <c r="S288" s="68"/>
      <c r="T288" s="68"/>
      <c r="U288" s="69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21" t="s">
        <v>217</v>
      </c>
      <c r="AU288" s="21" t="s">
        <v>80</v>
      </c>
    </row>
    <row r="289" spans="1:65" s="2" customFormat="1" ht="37.9" customHeight="1">
      <c r="A289" s="38"/>
      <c r="B289" s="39"/>
      <c r="C289" s="182" t="s">
        <v>840</v>
      </c>
      <c r="D289" s="182" t="s">
        <v>212</v>
      </c>
      <c r="E289" s="183" t="s">
        <v>4233</v>
      </c>
      <c r="F289" s="184" t="s">
        <v>4234</v>
      </c>
      <c r="G289" s="185" t="s">
        <v>402</v>
      </c>
      <c r="H289" s="186">
        <v>1</v>
      </c>
      <c r="I289" s="187"/>
      <c r="J289" s="186">
        <f>ROUND(I289*H289,2)</f>
        <v>0</v>
      </c>
      <c r="K289" s="184" t="s">
        <v>215</v>
      </c>
      <c r="L289" s="43"/>
      <c r="M289" s="188" t="s">
        <v>18</v>
      </c>
      <c r="N289" s="189" t="s">
        <v>42</v>
      </c>
      <c r="O289" s="68"/>
      <c r="P289" s="190">
        <f>O289*H289</f>
        <v>0</v>
      </c>
      <c r="Q289" s="190">
        <v>0</v>
      </c>
      <c r="R289" s="190">
        <f>Q289*H289</f>
        <v>0</v>
      </c>
      <c r="S289" s="190">
        <v>0</v>
      </c>
      <c r="T289" s="190">
        <f>S289*H289</f>
        <v>0</v>
      </c>
      <c r="U289" s="191" t="s">
        <v>18</v>
      </c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2" t="s">
        <v>343</v>
      </c>
      <c r="AT289" s="192" t="s">
        <v>212</v>
      </c>
      <c r="AU289" s="192" t="s">
        <v>80</v>
      </c>
      <c r="AY289" s="21" t="s">
        <v>208</v>
      </c>
      <c r="BE289" s="193">
        <f>IF(N289="základní",J289,0)</f>
        <v>0</v>
      </c>
      <c r="BF289" s="193">
        <f>IF(N289="snížená",J289,0)</f>
        <v>0</v>
      </c>
      <c r="BG289" s="193">
        <f>IF(N289="zákl. přenesená",J289,0)</f>
        <v>0</v>
      </c>
      <c r="BH289" s="193">
        <f>IF(N289="sníž. přenesená",J289,0)</f>
        <v>0</v>
      </c>
      <c r="BI289" s="193">
        <f>IF(N289="nulová",J289,0)</f>
        <v>0</v>
      </c>
      <c r="BJ289" s="21" t="s">
        <v>76</v>
      </c>
      <c r="BK289" s="193">
        <f>ROUND(I289*H289,2)</f>
        <v>0</v>
      </c>
      <c r="BL289" s="21" t="s">
        <v>343</v>
      </c>
      <c r="BM289" s="192" t="s">
        <v>4235</v>
      </c>
    </row>
    <row r="290" spans="1:65" s="2" customFormat="1" ht="29.25">
      <c r="A290" s="38"/>
      <c r="B290" s="39"/>
      <c r="C290" s="40"/>
      <c r="D290" s="194" t="s">
        <v>217</v>
      </c>
      <c r="E290" s="40"/>
      <c r="F290" s="195" t="s">
        <v>4236</v>
      </c>
      <c r="G290" s="40"/>
      <c r="H290" s="40"/>
      <c r="I290" s="196"/>
      <c r="J290" s="40"/>
      <c r="K290" s="40"/>
      <c r="L290" s="43"/>
      <c r="M290" s="197"/>
      <c r="N290" s="198"/>
      <c r="O290" s="68"/>
      <c r="P290" s="68"/>
      <c r="Q290" s="68"/>
      <c r="R290" s="68"/>
      <c r="S290" s="68"/>
      <c r="T290" s="68"/>
      <c r="U290" s="69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21" t="s">
        <v>217</v>
      </c>
      <c r="AU290" s="21" t="s">
        <v>80</v>
      </c>
    </row>
    <row r="291" spans="1:65" s="2" customFormat="1" ht="11.25">
      <c r="A291" s="38"/>
      <c r="B291" s="39"/>
      <c r="C291" s="40"/>
      <c r="D291" s="199" t="s">
        <v>219</v>
      </c>
      <c r="E291" s="40"/>
      <c r="F291" s="200" t="s">
        <v>4237</v>
      </c>
      <c r="G291" s="40"/>
      <c r="H291" s="40"/>
      <c r="I291" s="196"/>
      <c r="J291" s="40"/>
      <c r="K291" s="40"/>
      <c r="L291" s="43"/>
      <c r="M291" s="197"/>
      <c r="N291" s="198"/>
      <c r="O291" s="68"/>
      <c r="P291" s="68"/>
      <c r="Q291" s="68"/>
      <c r="R291" s="68"/>
      <c r="S291" s="68"/>
      <c r="T291" s="68"/>
      <c r="U291" s="69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21" t="s">
        <v>219</v>
      </c>
      <c r="AU291" s="21" t="s">
        <v>80</v>
      </c>
    </row>
    <row r="292" spans="1:65" s="2" customFormat="1" ht="24.2" customHeight="1">
      <c r="A292" s="38"/>
      <c r="B292" s="39"/>
      <c r="C292" s="249" t="s">
        <v>848</v>
      </c>
      <c r="D292" s="249" t="s">
        <v>1397</v>
      </c>
      <c r="E292" s="250" t="s">
        <v>4238</v>
      </c>
      <c r="F292" s="251" t="s">
        <v>4239</v>
      </c>
      <c r="G292" s="252" t="s">
        <v>402</v>
      </c>
      <c r="H292" s="253">
        <v>1</v>
      </c>
      <c r="I292" s="254"/>
      <c r="J292" s="253">
        <f>ROUND(I292*H292,2)</f>
        <v>0</v>
      </c>
      <c r="K292" s="251" t="s">
        <v>215</v>
      </c>
      <c r="L292" s="255"/>
      <c r="M292" s="256" t="s">
        <v>18</v>
      </c>
      <c r="N292" s="257" t="s">
        <v>42</v>
      </c>
      <c r="O292" s="68"/>
      <c r="P292" s="190">
        <f>O292*H292</f>
        <v>0</v>
      </c>
      <c r="Q292" s="190">
        <v>1E-4</v>
      </c>
      <c r="R292" s="190">
        <f>Q292*H292</f>
        <v>1E-4</v>
      </c>
      <c r="S292" s="190">
        <v>0</v>
      </c>
      <c r="T292" s="190">
        <f>S292*H292</f>
        <v>0</v>
      </c>
      <c r="U292" s="191" t="s">
        <v>18</v>
      </c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2" t="s">
        <v>545</v>
      </c>
      <c r="AT292" s="192" t="s">
        <v>1397</v>
      </c>
      <c r="AU292" s="192" t="s">
        <v>80</v>
      </c>
      <c r="AY292" s="21" t="s">
        <v>208</v>
      </c>
      <c r="BE292" s="193">
        <f>IF(N292="základní",J292,0)</f>
        <v>0</v>
      </c>
      <c r="BF292" s="193">
        <f>IF(N292="snížená",J292,0)</f>
        <v>0</v>
      </c>
      <c r="BG292" s="193">
        <f>IF(N292="zákl. přenesená",J292,0)</f>
        <v>0</v>
      </c>
      <c r="BH292" s="193">
        <f>IF(N292="sníž. přenesená",J292,0)</f>
        <v>0</v>
      </c>
      <c r="BI292" s="193">
        <f>IF(N292="nulová",J292,0)</f>
        <v>0</v>
      </c>
      <c r="BJ292" s="21" t="s">
        <v>76</v>
      </c>
      <c r="BK292" s="193">
        <f>ROUND(I292*H292,2)</f>
        <v>0</v>
      </c>
      <c r="BL292" s="21" t="s">
        <v>343</v>
      </c>
      <c r="BM292" s="192" t="s">
        <v>4240</v>
      </c>
    </row>
    <row r="293" spans="1:65" s="2" customFormat="1" ht="19.5">
      <c r="A293" s="38"/>
      <c r="B293" s="39"/>
      <c r="C293" s="40"/>
      <c r="D293" s="194" t="s">
        <v>217</v>
      </c>
      <c r="E293" s="40"/>
      <c r="F293" s="195" t="s">
        <v>4239</v>
      </c>
      <c r="G293" s="40"/>
      <c r="H293" s="40"/>
      <c r="I293" s="196"/>
      <c r="J293" s="40"/>
      <c r="K293" s="40"/>
      <c r="L293" s="43"/>
      <c r="M293" s="197"/>
      <c r="N293" s="198"/>
      <c r="O293" s="68"/>
      <c r="P293" s="68"/>
      <c r="Q293" s="68"/>
      <c r="R293" s="68"/>
      <c r="S293" s="68"/>
      <c r="T293" s="68"/>
      <c r="U293" s="69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21" t="s">
        <v>217</v>
      </c>
      <c r="AU293" s="21" t="s">
        <v>80</v>
      </c>
    </row>
    <row r="294" spans="1:65" s="2" customFormat="1" ht="33" customHeight="1">
      <c r="A294" s="38"/>
      <c r="B294" s="39"/>
      <c r="C294" s="182" t="s">
        <v>856</v>
      </c>
      <c r="D294" s="182" t="s">
        <v>212</v>
      </c>
      <c r="E294" s="183" t="s">
        <v>4241</v>
      </c>
      <c r="F294" s="184" t="s">
        <v>4242</v>
      </c>
      <c r="G294" s="185" t="s">
        <v>402</v>
      </c>
      <c r="H294" s="186">
        <v>21</v>
      </c>
      <c r="I294" s="187"/>
      <c r="J294" s="186">
        <f>ROUND(I294*H294,2)</f>
        <v>0</v>
      </c>
      <c r="K294" s="184" t="s">
        <v>215</v>
      </c>
      <c r="L294" s="43"/>
      <c r="M294" s="188" t="s">
        <v>18</v>
      </c>
      <c r="N294" s="189" t="s">
        <v>42</v>
      </c>
      <c r="O294" s="68"/>
      <c r="P294" s="190">
        <f>O294*H294</f>
        <v>0</v>
      </c>
      <c r="Q294" s="190">
        <v>0</v>
      </c>
      <c r="R294" s="190">
        <f>Q294*H294</f>
        <v>0</v>
      </c>
      <c r="S294" s="190">
        <v>0</v>
      </c>
      <c r="T294" s="190">
        <f>S294*H294</f>
        <v>0</v>
      </c>
      <c r="U294" s="191" t="s">
        <v>18</v>
      </c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92" t="s">
        <v>343</v>
      </c>
      <c r="AT294" s="192" t="s">
        <v>212</v>
      </c>
      <c r="AU294" s="192" t="s">
        <v>80</v>
      </c>
      <c r="AY294" s="21" t="s">
        <v>208</v>
      </c>
      <c r="BE294" s="193">
        <f>IF(N294="základní",J294,0)</f>
        <v>0</v>
      </c>
      <c r="BF294" s="193">
        <f>IF(N294="snížená",J294,0)</f>
        <v>0</v>
      </c>
      <c r="BG294" s="193">
        <f>IF(N294="zákl. přenesená",J294,0)</f>
        <v>0</v>
      </c>
      <c r="BH294" s="193">
        <f>IF(N294="sníž. přenesená",J294,0)</f>
        <v>0</v>
      </c>
      <c r="BI294" s="193">
        <f>IF(N294="nulová",J294,0)</f>
        <v>0</v>
      </c>
      <c r="BJ294" s="21" t="s">
        <v>76</v>
      </c>
      <c r="BK294" s="193">
        <f>ROUND(I294*H294,2)</f>
        <v>0</v>
      </c>
      <c r="BL294" s="21" t="s">
        <v>343</v>
      </c>
      <c r="BM294" s="192" t="s">
        <v>4243</v>
      </c>
    </row>
    <row r="295" spans="1:65" s="2" customFormat="1" ht="29.25">
      <c r="A295" s="38"/>
      <c r="B295" s="39"/>
      <c r="C295" s="40"/>
      <c r="D295" s="194" t="s">
        <v>217</v>
      </c>
      <c r="E295" s="40"/>
      <c r="F295" s="195" t="s">
        <v>4244</v>
      </c>
      <c r="G295" s="40"/>
      <c r="H295" s="40"/>
      <c r="I295" s="196"/>
      <c r="J295" s="40"/>
      <c r="K295" s="40"/>
      <c r="L295" s="43"/>
      <c r="M295" s="197"/>
      <c r="N295" s="198"/>
      <c r="O295" s="68"/>
      <c r="P295" s="68"/>
      <c r="Q295" s="68"/>
      <c r="R295" s="68"/>
      <c r="S295" s="68"/>
      <c r="T295" s="68"/>
      <c r="U295" s="69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21" t="s">
        <v>217</v>
      </c>
      <c r="AU295" s="21" t="s">
        <v>80</v>
      </c>
    </row>
    <row r="296" spans="1:65" s="2" customFormat="1" ht="11.25">
      <c r="A296" s="38"/>
      <c r="B296" s="39"/>
      <c r="C296" s="40"/>
      <c r="D296" s="199" t="s">
        <v>219</v>
      </c>
      <c r="E296" s="40"/>
      <c r="F296" s="200" t="s">
        <v>4245</v>
      </c>
      <c r="G296" s="40"/>
      <c r="H296" s="40"/>
      <c r="I296" s="196"/>
      <c r="J296" s="40"/>
      <c r="K296" s="40"/>
      <c r="L296" s="43"/>
      <c r="M296" s="197"/>
      <c r="N296" s="198"/>
      <c r="O296" s="68"/>
      <c r="P296" s="68"/>
      <c r="Q296" s="68"/>
      <c r="R296" s="68"/>
      <c r="S296" s="68"/>
      <c r="T296" s="68"/>
      <c r="U296" s="69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21" t="s">
        <v>219</v>
      </c>
      <c r="AU296" s="21" t="s">
        <v>80</v>
      </c>
    </row>
    <row r="297" spans="1:65" s="13" customFormat="1" ht="11.25">
      <c r="B297" s="201"/>
      <c r="C297" s="202"/>
      <c r="D297" s="194" t="s">
        <v>221</v>
      </c>
      <c r="E297" s="203" t="s">
        <v>18</v>
      </c>
      <c r="F297" s="204" t="s">
        <v>4246</v>
      </c>
      <c r="G297" s="202"/>
      <c r="H297" s="203" t="s">
        <v>18</v>
      </c>
      <c r="I297" s="205"/>
      <c r="J297" s="202"/>
      <c r="K297" s="202"/>
      <c r="L297" s="206"/>
      <c r="M297" s="207"/>
      <c r="N297" s="208"/>
      <c r="O297" s="208"/>
      <c r="P297" s="208"/>
      <c r="Q297" s="208"/>
      <c r="R297" s="208"/>
      <c r="S297" s="208"/>
      <c r="T297" s="208"/>
      <c r="U297" s="209"/>
      <c r="AT297" s="210" t="s">
        <v>221</v>
      </c>
      <c r="AU297" s="210" t="s">
        <v>80</v>
      </c>
      <c r="AV297" s="13" t="s">
        <v>76</v>
      </c>
      <c r="AW297" s="13" t="s">
        <v>33</v>
      </c>
      <c r="AX297" s="13" t="s">
        <v>71</v>
      </c>
      <c r="AY297" s="210" t="s">
        <v>208</v>
      </c>
    </row>
    <row r="298" spans="1:65" s="14" customFormat="1" ht="11.25">
      <c r="B298" s="211"/>
      <c r="C298" s="212"/>
      <c r="D298" s="194" t="s">
        <v>221</v>
      </c>
      <c r="E298" s="213" t="s">
        <v>18</v>
      </c>
      <c r="F298" s="214" t="s">
        <v>89</v>
      </c>
      <c r="G298" s="212"/>
      <c r="H298" s="215">
        <v>4</v>
      </c>
      <c r="I298" s="216"/>
      <c r="J298" s="212"/>
      <c r="K298" s="212"/>
      <c r="L298" s="217"/>
      <c r="M298" s="218"/>
      <c r="N298" s="219"/>
      <c r="O298" s="219"/>
      <c r="P298" s="219"/>
      <c r="Q298" s="219"/>
      <c r="R298" s="219"/>
      <c r="S298" s="219"/>
      <c r="T298" s="219"/>
      <c r="U298" s="220"/>
      <c r="AT298" s="221" t="s">
        <v>221</v>
      </c>
      <c r="AU298" s="221" t="s">
        <v>80</v>
      </c>
      <c r="AV298" s="14" t="s">
        <v>80</v>
      </c>
      <c r="AW298" s="14" t="s">
        <v>33</v>
      </c>
      <c r="AX298" s="14" t="s">
        <v>71</v>
      </c>
      <c r="AY298" s="221" t="s">
        <v>208</v>
      </c>
    </row>
    <row r="299" spans="1:65" s="13" customFormat="1" ht="11.25">
      <c r="B299" s="201"/>
      <c r="C299" s="202"/>
      <c r="D299" s="194" t="s">
        <v>221</v>
      </c>
      <c r="E299" s="203" t="s">
        <v>18</v>
      </c>
      <c r="F299" s="204" t="s">
        <v>4247</v>
      </c>
      <c r="G299" s="202"/>
      <c r="H299" s="203" t="s">
        <v>18</v>
      </c>
      <c r="I299" s="205"/>
      <c r="J299" s="202"/>
      <c r="K299" s="202"/>
      <c r="L299" s="206"/>
      <c r="M299" s="207"/>
      <c r="N299" s="208"/>
      <c r="O299" s="208"/>
      <c r="P299" s="208"/>
      <c r="Q299" s="208"/>
      <c r="R299" s="208"/>
      <c r="S299" s="208"/>
      <c r="T299" s="208"/>
      <c r="U299" s="209"/>
      <c r="AT299" s="210" t="s">
        <v>221</v>
      </c>
      <c r="AU299" s="210" t="s">
        <v>80</v>
      </c>
      <c r="AV299" s="13" t="s">
        <v>76</v>
      </c>
      <c r="AW299" s="13" t="s">
        <v>33</v>
      </c>
      <c r="AX299" s="13" t="s">
        <v>71</v>
      </c>
      <c r="AY299" s="210" t="s">
        <v>208</v>
      </c>
    </row>
    <row r="300" spans="1:65" s="14" customFormat="1" ht="11.25">
      <c r="B300" s="211"/>
      <c r="C300" s="212"/>
      <c r="D300" s="194" t="s">
        <v>221</v>
      </c>
      <c r="E300" s="213" t="s">
        <v>18</v>
      </c>
      <c r="F300" s="214" t="s">
        <v>357</v>
      </c>
      <c r="G300" s="212"/>
      <c r="H300" s="215">
        <v>17</v>
      </c>
      <c r="I300" s="216"/>
      <c r="J300" s="212"/>
      <c r="K300" s="212"/>
      <c r="L300" s="217"/>
      <c r="M300" s="218"/>
      <c r="N300" s="219"/>
      <c r="O300" s="219"/>
      <c r="P300" s="219"/>
      <c r="Q300" s="219"/>
      <c r="R300" s="219"/>
      <c r="S300" s="219"/>
      <c r="T300" s="219"/>
      <c r="U300" s="220"/>
      <c r="AT300" s="221" t="s">
        <v>221</v>
      </c>
      <c r="AU300" s="221" t="s">
        <v>80</v>
      </c>
      <c r="AV300" s="14" t="s">
        <v>80</v>
      </c>
      <c r="AW300" s="14" t="s">
        <v>33</v>
      </c>
      <c r="AX300" s="14" t="s">
        <v>71</v>
      </c>
      <c r="AY300" s="221" t="s">
        <v>208</v>
      </c>
    </row>
    <row r="301" spans="1:65" s="16" customFormat="1" ht="11.25">
      <c r="B301" s="233"/>
      <c r="C301" s="234"/>
      <c r="D301" s="194" t="s">
        <v>221</v>
      </c>
      <c r="E301" s="235" t="s">
        <v>18</v>
      </c>
      <c r="F301" s="236" t="s">
        <v>247</v>
      </c>
      <c r="G301" s="234"/>
      <c r="H301" s="237">
        <v>21</v>
      </c>
      <c r="I301" s="238"/>
      <c r="J301" s="234"/>
      <c r="K301" s="234"/>
      <c r="L301" s="239"/>
      <c r="M301" s="240"/>
      <c r="N301" s="241"/>
      <c r="O301" s="241"/>
      <c r="P301" s="241"/>
      <c r="Q301" s="241"/>
      <c r="R301" s="241"/>
      <c r="S301" s="241"/>
      <c r="T301" s="241"/>
      <c r="U301" s="242"/>
      <c r="AT301" s="243" t="s">
        <v>221</v>
      </c>
      <c r="AU301" s="243" t="s">
        <v>80</v>
      </c>
      <c r="AV301" s="16" t="s">
        <v>89</v>
      </c>
      <c r="AW301" s="16" t="s">
        <v>33</v>
      </c>
      <c r="AX301" s="16" t="s">
        <v>76</v>
      </c>
      <c r="AY301" s="243" t="s">
        <v>208</v>
      </c>
    </row>
    <row r="302" spans="1:65" s="2" customFormat="1" ht="24.2" customHeight="1">
      <c r="A302" s="38"/>
      <c r="B302" s="39"/>
      <c r="C302" s="249" t="s">
        <v>863</v>
      </c>
      <c r="D302" s="249" t="s">
        <v>1397</v>
      </c>
      <c r="E302" s="250" t="s">
        <v>4248</v>
      </c>
      <c r="F302" s="251" t="s">
        <v>4249</v>
      </c>
      <c r="G302" s="252" t="s">
        <v>402</v>
      </c>
      <c r="H302" s="253">
        <v>21</v>
      </c>
      <c r="I302" s="254"/>
      <c r="J302" s="253">
        <f>ROUND(I302*H302,2)</f>
        <v>0</v>
      </c>
      <c r="K302" s="251" t="s">
        <v>215</v>
      </c>
      <c r="L302" s="255"/>
      <c r="M302" s="256" t="s">
        <v>18</v>
      </c>
      <c r="N302" s="257" t="s">
        <v>42</v>
      </c>
      <c r="O302" s="68"/>
      <c r="P302" s="190">
        <f>O302*H302</f>
        <v>0</v>
      </c>
      <c r="Q302" s="190">
        <v>1.3999999999999999E-4</v>
      </c>
      <c r="R302" s="190">
        <f>Q302*H302</f>
        <v>2.9399999999999999E-3</v>
      </c>
      <c r="S302" s="190">
        <v>0</v>
      </c>
      <c r="T302" s="190">
        <f>S302*H302</f>
        <v>0</v>
      </c>
      <c r="U302" s="191" t="s">
        <v>18</v>
      </c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2" t="s">
        <v>545</v>
      </c>
      <c r="AT302" s="192" t="s">
        <v>1397</v>
      </c>
      <c r="AU302" s="192" t="s">
        <v>80</v>
      </c>
      <c r="AY302" s="21" t="s">
        <v>208</v>
      </c>
      <c r="BE302" s="193">
        <f>IF(N302="základní",J302,0)</f>
        <v>0</v>
      </c>
      <c r="BF302" s="193">
        <f>IF(N302="snížená",J302,0)</f>
        <v>0</v>
      </c>
      <c r="BG302" s="193">
        <f>IF(N302="zákl. přenesená",J302,0)</f>
        <v>0</v>
      </c>
      <c r="BH302" s="193">
        <f>IF(N302="sníž. přenesená",J302,0)</f>
        <v>0</v>
      </c>
      <c r="BI302" s="193">
        <f>IF(N302="nulová",J302,0)</f>
        <v>0</v>
      </c>
      <c r="BJ302" s="21" t="s">
        <v>76</v>
      </c>
      <c r="BK302" s="193">
        <f>ROUND(I302*H302,2)</f>
        <v>0</v>
      </c>
      <c r="BL302" s="21" t="s">
        <v>343</v>
      </c>
      <c r="BM302" s="192" t="s">
        <v>4250</v>
      </c>
    </row>
    <row r="303" spans="1:65" s="2" customFormat="1" ht="19.5">
      <c r="A303" s="38"/>
      <c r="B303" s="39"/>
      <c r="C303" s="40"/>
      <c r="D303" s="194" t="s">
        <v>217</v>
      </c>
      <c r="E303" s="40"/>
      <c r="F303" s="195" t="s">
        <v>4249</v>
      </c>
      <c r="G303" s="40"/>
      <c r="H303" s="40"/>
      <c r="I303" s="196"/>
      <c r="J303" s="40"/>
      <c r="K303" s="40"/>
      <c r="L303" s="43"/>
      <c r="M303" s="197"/>
      <c r="N303" s="198"/>
      <c r="O303" s="68"/>
      <c r="P303" s="68"/>
      <c r="Q303" s="68"/>
      <c r="R303" s="68"/>
      <c r="S303" s="68"/>
      <c r="T303" s="68"/>
      <c r="U303" s="69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21" t="s">
        <v>217</v>
      </c>
      <c r="AU303" s="21" t="s">
        <v>80</v>
      </c>
    </row>
    <row r="304" spans="1:65" s="13" customFormat="1" ht="11.25">
      <c r="B304" s="201"/>
      <c r="C304" s="202"/>
      <c r="D304" s="194" t="s">
        <v>221</v>
      </c>
      <c r="E304" s="203" t="s">
        <v>18</v>
      </c>
      <c r="F304" s="204" t="s">
        <v>4246</v>
      </c>
      <c r="G304" s="202"/>
      <c r="H304" s="203" t="s">
        <v>18</v>
      </c>
      <c r="I304" s="205"/>
      <c r="J304" s="202"/>
      <c r="K304" s="202"/>
      <c r="L304" s="206"/>
      <c r="M304" s="207"/>
      <c r="N304" s="208"/>
      <c r="O304" s="208"/>
      <c r="P304" s="208"/>
      <c r="Q304" s="208"/>
      <c r="R304" s="208"/>
      <c r="S304" s="208"/>
      <c r="T304" s="208"/>
      <c r="U304" s="209"/>
      <c r="AT304" s="210" t="s">
        <v>221</v>
      </c>
      <c r="AU304" s="210" t="s">
        <v>80</v>
      </c>
      <c r="AV304" s="13" t="s">
        <v>76</v>
      </c>
      <c r="AW304" s="13" t="s">
        <v>33</v>
      </c>
      <c r="AX304" s="13" t="s">
        <v>71</v>
      </c>
      <c r="AY304" s="210" t="s">
        <v>208</v>
      </c>
    </row>
    <row r="305" spans="1:65" s="14" customFormat="1" ht="11.25">
      <c r="B305" s="211"/>
      <c r="C305" s="212"/>
      <c r="D305" s="194" t="s">
        <v>221</v>
      </c>
      <c r="E305" s="213" t="s">
        <v>18</v>
      </c>
      <c r="F305" s="214" t="s">
        <v>89</v>
      </c>
      <c r="G305" s="212"/>
      <c r="H305" s="215">
        <v>4</v>
      </c>
      <c r="I305" s="216"/>
      <c r="J305" s="212"/>
      <c r="K305" s="212"/>
      <c r="L305" s="217"/>
      <c r="M305" s="218"/>
      <c r="N305" s="219"/>
      <c r="O305" s="219"/>
      <c r="P305" s="219"/>
      <c r="Q305" s="219"/>
      <c r="R305" s="219"/>
      <c r="S305" s="219"/>
      <c r="T305" s="219"/>
      <c r="U305" s="220"/>
      <c r="AT305" s="221" t="s">
        <v>221</v>
      </c>
      <c r="AU305" s="221" t="s">
        <v>80</v>
      </c>
      <c r="AV305" s="14" t="s">
        <v>80</v>
      </c>
      <c r="AW305" s="14" t="s">
        <v>33</v>
      </c>
      <c r="AX305" s="14" t="s">
        <v>71</v>
      </c>
      <c r="AY305" s="221" t="s">
        <v>208</v>
      </c>
    </row>
    <row r="306" spans="1:65" s="13" customFormat="1" ht="11.25">
      <c r="B306" s="201"/>
      <c r="C306" s="202"/>
      <c r="D306" s="194" t="s">
        <v>221</v>
      </c>
      <c r="E306" s="203" t="s">
        <v>18</v>
      </c>
      <c r="F306" s="204" t="s">
        <v>4247</v>
      </c>
      <c r="G306" s="202"/>
      <c r="H306" s="203" t="s">
        <v>18</v>
      </c>
      <c r="I306" s="205"/>
      <c r="J306" s="202"/>
      <c r="K306" s="202"/>
      <c r="L306" s="206"/>
      <c r="M306" s="207"/>
      <c r="N306" s="208"/>
      <c r="O306" s="208"/>
      <c r="P306" s="208"/>
      <c r="Q306" s="208"/>
      <c r="R306" s="208"/>
      <c r="S306" s="208"/>
      <c r="T306" s="208"/>
      <c r="U306" s="209"/>
      <c r="AT306" s="210" t="s">
        <v>221</v>
      </c>
      <c r="AU306" s="210" t="s">
        <v>80</v>
      </c>
      <c r="AV306" s="13" t="s">
        <v>76</v>
      </c>
      <c r="AW306" s="13" t="s">
        <v>33</v>
      </c>
      <c r="AX306" s="13" t="s">
        <v>71</v>
      </c>
      <c r="AY306" s="210" t="s">
        <v>208</v>
      </c>
    </row>
    <row r="307" spans="1:65" s="14" customFormat="1" ht="11.25">
      <c r="B307" s="211"/>
      <c r="C307" s="212"/>
      <c r="D307" s="194" t="s">
        <v>221</v>
      </c>
      <c r="E307" s="213" t="s">
        <v>18</v>
      </c>
      <c r="F307" s="214" t="s">
        <v>357</v>
      </c>
      <c r="G307" s="212"/>
      <c r="H307" s="215">
        <v>17</v>
      </c>
      <c r="I307" s="216"/>
      <c r="J307" s="212"/>
      <c r="K307" s="212"/>
      <c r="L307" s="217"/>
      <c r="M307" s="218"/>
      <c r="N307" s="219"/>
      <c r="O307" s="219"/>
      <c r="P307" s="219"/>
      <c r="Q307" s="219"/>
      <c r="R307" s="219"/>
      <c r="S307" s="219"/>
      <c r="T307" s="219"/>
      <c r="U307" s="220"/>
      <c r="AT307" s="221" t="s">
        <v>221</v>
      </c>
      <c r="AU307" s="221" t="s">
        <v>80</v>
      </c>
      <c r="AV307" s="14" t="s">
        <v>80</v>
      </c>
      <c r="AW307" s="14" t="s">
        <v>33</v>
      </c>
      <c r="AX307" s="14" t="s">
        <v>71</v>
      </c>
      <c r="AY307" s="221" t="s">
        <v>208</v>
      </c>
    </row>
    <row r="308" spans="1:65" s="16" customFormat="1" ht="11.25">
      <c r="B308" s="233"/>
      <c r="C308" s="234"/>
      <c r="D308" s="194" t="s">
        <v>221</v>
      </c>
      <c r="E308" s="235" t="s">
        <v>18</v>
      </c>
      <c r="F308" s="236" t="s">
        <v>247</v>
      </c>
      <c r="G308" s="234"/>
      <c r="H308" s="237">
        <v>21</v>
      </c>
      <c r="I308" s="238"/>
      <c r="J308" s="234"/>
      <c r="K308" s="234"/>
      <c r="L308" s="239"/>
      <c r="M308" s="240"/>
      <c r="N308" s="241"/>
      <c r="O308" s="241"/>
      <c r="P308" s="241"/>
      <c r="Q308" s="241"/>
      <c r="R308" s="241"/>
      <c r="S308" s="241"/>
      <c r="T308" s="241"/>
      <c r="U308" s="242"/>
      <c r="AT308" s="243" t="s">
        <v>221</v>
      </c>
      <c r="AU308" s="243" t="s">
        <v>80</v>
      </c>
      <c r="AV308" s="16" t="s">
        <v>89</v>
      </c>
      <c r="AW308" s="16" t="s">
        <v>33</v>
      </c>
      <c r="AX308" s="16" t="s">
        <v>76</v>
      </c>
      <c r="AY308" s="243" t="s">
        <v>208</v>
      </c>
    </row>
    <row r="309" spans="1:65" s="2" customFormat="1" ht="33" customHeight="1">
      <c r="A309" s="38"/>
      <c r="B309" s="39"/>
      <c r="C309" s="182" t="s">
        <v>869</v>
      </c>
      <c r="D309" s="182" t="s">
        <v>212</v>
      </c>
      <c r="E309" s="183" t="s">
        <v>4251</v>
      </c>
      <c r="F309" s="184" t="s">
        <v>4252</v>
      </c>
      <c r="G309" s="185" t="s">
        <v>402</v>
      </c>
      <c r="H309" s="186">
        <v>6</v>
      </c>
      <c r="I309" s="187"/>
      <c r="J309" s="186">
        <f>ROUND(I309*H309,2)</f>
        <v>0</v>
      </c>
      <c r="K309" s="184" t="s">
        <v>215</v>
      </c>
      <c r="L309" s="43"/>
      <c r="M309" s="188" t="s">
        <v>18</v>
      </c>
      <c r="N309" s="189" t="s">
        <v>42</v>
      </c>
      <c r="O309" s="68"/>
      <c r="P309" s="190">
        <f>O309*H309</f>
        <v>0</v>
      </c>
      <c r="Q309" s="190">
        <v>0</v>
      </c>
      <c r="R309" s="190">
        <f>Q309*H309</f>
        <v>0</v>
      </c>
      <c r="S309" s="190">
        <v>0</v>
      </c>
      <c r="T309" s="190">
        <f>S309*H309</f>
        <v>0</v>
      </c>
      <c r="U309" s="191" t="s">
        <v>18</v>
      </c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2" t="s">
        <v>343</v>
      </c>
      <c r="AT309" s="192" t="s">
        <v>212</v>
      </c>
      <c r="AU309" s="192" t="s">
        <v>80</v>
      </c>
      <c r="AY309" s="21" t="s">
        <v>208</v>
      </c>
      <c r="BE309" s="193">
        <f>IF(N309="základní",J309,0)</f>
        <v>0</v>
      </c>
      <c r="BF309" s="193">
        <f>IF(N309="snížená",J309,0)</f>
        <v>0</v>
      </c>
      <c r="BG309" s="193">
        <f>IF(N309="zákl. přenesená",J309,0)</f>
        <v>0</v>
      </c>
      <c r="BH309" s="193">
        <f>IF(N309="sníž. přenesená",J309,0)</f>
        <v>0</v>
      </c>
      <c r="BI309" s="193">
        <f>IF(N309="nulová",J309,0)</f>
        <v>0</v>
      </c>
      <c r="BJ309" s="21" t="s">
        <v>76</v>
      </c>
      <c r="BK309" s="193">
        <f>ROUND(I309*H309,2)</f>
        <v>0</v>
      </c>
      <c r="BL309" s="21" t="s">
        <v>343</v>
      </c>
      <c r="BM309" s="192" t="s">
        <v>4253</v>
      </c>
    </row>
    <row r="310" spans="1:65" s="2" customFormat="1" ht="19.5">
      <c r="A310" s="38"/>
      <c r="B310" s="39"/>
      <c r="C310" s="40"/>
      <c r="D310" s="194" t="s">
        <v>217</v>
      </c>
      <c r="E310" s="40"/>
      <c r="F310" s="195" t="s">
        <v>4254</v>
      </c>
      <c r="G310" s="40"/>
      <c r="H310" s="40"/>
      <c r="I310" s="196"/>
      <c r="J310" s="40"/>
      <c r="K310" s="40"/>
      <c r="L310" s="43"/>
      <c r="M310" s="197"/>
      <c r="N310" s="198"/>
      <c r="O310" s="68"/>
      <c r="P310" s="68"/>
      <c r="Q310" s="68"/>
      <c r="R310" s="68"/>
      <c r="S310" s="68"/>
      <c r="T310" s="68"/>
      <c r="U310" s="69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21" t="s">
        <v>217</v>
      </c>
      <c r="AU310" s="21" t="s">
        <v>80</v>
      </c>
    </row>
    <row r="311" spans="1:65" s="2" customFormat="1" ht="11.25">
      <c r="A311" s="38"/>
      <c r="B311" s="39"/>
      <c r="C311" s="40"/>
      <c r="D311" s="199" t="s">
        <v>219</v>
      </c>
      <c r="E311" s="40"/>
      <c r="F311" s="200" t="s">
        <v>4255</v>
      </c>
      <c r="G311" s="40"/>
      <c r="H311" s="40"/>
      <c r="I311" s="196"/>
      <c r="J311" s="40"/>
      <c r="K311" s="40"/>
      <c r="L311" s="43"/>
      <c r="M311" s="197"/>
      <c r="N311" s="198"/>
      <c r="O311" s="68"/>
      <c r="P311" s="68"/>
      <c r="Q311" s="68"/>
      <c r="R311" s="68"/>
      <c r="S311" s="68"/>
      <c r="T311" s="68"/>
      <c r="U311" s="69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21" t="s">
        <v>219</v>
      </c>
      <c r="AU311" s="21" t="s">
        <v>80</v>
      </c>
    </row>
    <row r="312" spans="1:65" s="2" customFormat="1" ht="24.2" customHeight="1">
      <c r="A312" s="38"/>
      <c r="B312" s="39"/>
      <c r="C312" s="249" t="s">
        <v>875</v>
      </c>
      <c r="D312" s="249" t="s">
        <v>1397</v>
      </c>
      <c r="E312" s="250" t="s">
        <v>4256</v>
      </c>
      <c r="F312" s="251" t="s">
        <v>4257</v>
      </c>
      <c r="G312" s="252" t="s">
        <v>402</v>
      </c>
      <c r="H312" s="253">
        <v>6</v>
      </c>
      <c r="I312" s="254"/>
      <c r="J312" s="253">
        <f>ROUND(I312*H312,2)</f>
        <v>0</v>
      </c>
      <c r="K312" s="251" t="s">
        <v>215</v>
      </c>
      <c r="L312" s="255"/>
      <c r="M312" s="256" t="s">
        <v>18</v>
      </c>
      <c r="N312" s="257" t="s">
        <v>42</v>
      </c>
      <c r="O312" s="68"/>
      <c r="P312" s="190">
        <f>O312*H312</f>
        <v>0</v>
      </c>
      <c r="Q312" s="190">
        <v>1.2999999999999999E-4</v>
      </c>
      <c r="R312" s="190">
        <f>Q312*H312</f>
        <v>7.7999999999999988E-4</v>
      </c>
      <c r="S312" s="190">
        <v>0</v>
      </c>
      <c r="T312" s="190">
        <f>S312*H312</f>
        <v>0</v>
      </c>
      <c r="U312" s="191" t="s">
        <v>18</v>
      </c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2" t="s">
        <v>545</v>
      </c>
      <c r="AT312" s="192" t="s">
        <v>1397</v>
      </c>
      <c r="AU312" s="192" t="s">
        <v>80</v>
      </c>
      <c r="AY312" s="21" t="s">
        <v>208</v>
      </c>
      <c r="BE312" s="193">
        <f>IF(N312="základní",J312,0)</f>
        <v>0</v>
      </c>
      <c r="BF312" s="193">
        <f>IF(N312="snížená",J312,0)</f>
        <v>0</v>
      </c>
      <c r="BG312" s="193">
        <f>IF(N312="zákl. přenesená",J312,0)</f>
        <v>0</v>
      </c>
      <c r="BH312" s="193">
        <f>IF(N312="sníž. přenesená",J312,0)</f>
        <v>0</v>
      </c>
      <c r="BI312" s="193">
        <f>IF(N312="nulová",J312,0)</f>
        <v>0</v>
      </c>
      <c r="BJ312" s="21" t="s">
        <v>76</v>
      </c>
      <c r="BK312" s="193">
        <f>ROUND(I312*H312,2)</f>
        <v>0</v>
      </c>
      <c r="BL312" s="21" t="s">
        <v>343</v>
      </c>
      <c r="BM312" s="192" t="s">
        <v>4258</v>
      </c>
    </row>
    <row r="313" spans="1:65" s="2" customFormat="1" ht="19.5">
      <c r="A313" s="38"/>
      <c r="B313" s="39"/>
      <c r="C313" s="40"/>
      <c r="D313" s="194" t="s">
        <v>217</v>
      </c>
      <c r="E313" s="40"/>
      <c r="F313" s="195" t="s">
        <v>4257</v>
      </c>
      <c r="G313" s="40"/>
      <c r="H313" s="40"/>
      <c r="I313" s="196"/>
      <c r="J313" s="40"/>
      <c r="K313" s="40"/>
      <c r="L313" s="43"/>
      <c r="M313" s="197"/>
      <c r="N313" s="198"/>
      <c r="O313" s="68"/>
      <c r="P313" s="68"/>
      <c r="Q313" s="68"/>
      <c r="R313" s="68"/>
      <c r="S313" s="68"/>
      <c r="T313" s="68"/>
      <c r="U313" s="69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21" t="s">
        <v>217</v>
      </c>
      <c r="AU313" s="21" t="s">
        <v>80</v>
      </c>
    </row>
    <row r="314" spans="1:65" s="2" customFormat="1" ht="37.9" customHeight="1">
      <c r="A314" s="38"/>
      <c r="B314" s="39"/>
      <c r="C314" s="182" t="s">
        <v>881</v>
      </c>
      <c r="D314" s="182" t="s">
        <v>212</v>
      </c>
      <c r="E314" s="183" t="s">
        <v>4259</v>
      </c>
      <c r="F314" s="184" t="s">
        <v>4260</v>
      </c>
      <c r="G314" s="185" t="s">
        <v>402</v>
      </c>
      <c r="H314" s="186">
        <v>5</v>
      </c>
      <c r="I314" s="187"/>
      <c r="J314" s="186">
        <f>ROUND(I314*H314,2)</f>
        <v>0</v>
      </c>
      <c r="K314" s="184" t="s">
        <v>215</v>
      </c>
      <c r="L314" s="43"/>
      <c r="M314" s="188" t="s">
        <v>18</v>
      </c>
      <c r="N314" s="189" t="s">
        <v>42</v>
      </c>
      <c r="O314" s="68"/>
      <c r="P314" s="190">
        <f>O314*H314</f>
        <v>0</v>
      </c>
      <c r="Q314" s="190">
        <v>0</v>
      </c>
      <c r="R314" s="190">
        <f>Q314*H314</f>
        <v>0</v>
      </c>
      <c r="S314" s="190">
        <v>0</v>
      </c>
      <c r="T314" s="190">
        <f>S314*H314</f>
        <v>0</v>
      </c>
      <c r="U314" s="191" t="s">
        <v>18</v>
      </c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2" t="s">
        <v>343</v>
      </c>
      <c r="AT314" s="192" t="s">
        <v>212</v>
      </c>
      <c r="AU314" s="192" t="s">
        <v>80</v>
      </c>
      <c r="AY314" s="21" t="s">
        <v>208</v>
      </c>
      <c r="BE314" s="193">
        <f>IF(N314="základní",J314,0)</f>
        <v>0</v>
      </c>
      <c r="BF314" s="193">
        <f>IF(N314="snížená",J314,0)</f>
        <v>0</v>
      </c>
      <c r="BG314" s="193">
        <f>IF(N314="zákl. přenesená",J314,0)</f>
        <v>0</v>
      </c>
      <c r="BH314" s="193">
        <f>IF(N314="sníž. přenesená",J314,0)</f>
        <v>0</v>
      </c>
      <c r="BI314" s="193">
        <f>IF(N314="nulová",J314,0)</f>
        <v>0</v>
      </c>
      <c r="BJ314" s="21" t="s">
        <v>76</v>
      </c>
      <c r="BK314" s="193">
        <f>ROUND(I314*H314,2)</f>
        <v>0</v>
      </c>
      <c r="BL314" s="21" t="s">
        <v>343</v>
      </c>
      <c r="BM314" s="192" t="s">
        <v>4261</v>
      </c>
    </row>
    <row r="315" spans="1:65" s="2" customFormat="1" ht="29.25">
      <c r="A315" s="38"/>
      <c r="B315" s="39"/>
      <c r="C315" s="40"/>
      <c r="D315" s="194" t="s">
        <v>217</v>
      </c>
      <c r="E315" s="40"/>
      <c r="F315" s="195" t="s">
        <v>4262</v>
      </c>
      <c r="G315" s="40"/>
      <c r="H315" s="40"/>
      <c r="I315" s="196"/>
      <c r="J315" s="40"/>
      <c r="K315" s="40"/>
      <c r="L315" s="43"/>
      <c r="M315" s="197"/>
      <c r="N315" s="198"/>
      <c r="O315" s="68"/>
      <c r="P315" s="68"/>
      <c r="Q315" s="68"/>
      <c r="R315" s="68"/>
      <c r="S315" s="68"/>
      <c r="T315" s="68"/>
      <c r="U315" s="69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21" t="s">
        <v>217</v>
      </c>
      <c r="AU315" s="21" t="s">
        <v>80</v>
      </c>
    </row>
    <row r="316" spans="1:65" s="2" customFormat="1" ht="11.25">
      <c r="A316" s="38"/>
      <c r="B316" s="39"/>
      <c r="C316" s="40"/>
      <c r="D316" s="199" t="s">
        <v>219</v>
      </c>
      <c r="E316" s="40"/>
      <c r="F316" s="200" t="s">
        <v>4263</v>
      </c>
      <c r="G316" s="40"/>
      <c r="H316" s="40"/>
      <c r="I316" s="196"/>
      <c r="J316" s="40"/>
      <c r="K316" s="40"/>
      <c r="L316" s="43"/>
      <c r="M316" s="197"/>
      <c r="N316" s="198"/>
      <c r="O316" s="68"/>
      <c r="P316" s="68"/>
      <c r="Q316" s="68"/>
      <c r="R316" s="68"/>
      <c r="S316" s="68"/>
      <c r="T316" s="68"/>
      <c r="U316" s="69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21" t="s">
        <v>219</v>
      </c>
      <c r="AU316" s="21" t="s">
        <v>80</v>
      </c>
    </row>
    <row r="317" spans="1:65" s="2" customFormat="1" ht="24.2" customHeight="1">
      <c r="A317" s="38"/>
      <c r="B317" s="39"/>
      <c r="C317" s="249" t="s">
        <v>887</v>
      </c>
      <c r="D317" s="249" t="s">
        <v>1397</v>
      </c>
      <c r="E317" s="250" t="s">
        <v>4264</v>
      </c>
      <c r="F317" s="251" t="s">
        <v>4265</v>
      </c>
      <c r="G317" s="252" t="s">
        <v>402</v>
      </c>
      <c r="H317" s="253">
        <v>5</v>
      </c>
      <c r="I317" s="254"/>
      <c r="J317" s="253">
        <f>ROUND(I317*H317,2)</f>
        <v>0</v>
      </c>
      <c r="K317" s="251" t="s">
        <v>215</v>
      </c>
      <c r="L317" s="255"/>
      <c r="M317" s="256" t="s">
        <v>18</v>
      </c>
      <c r="N317" s="257" t="s">
        <v>42</v>
      </c>
      <c r="O317" s="68"/>
      <c r="P317" s="190">
        <f>O317*H317</f>
        <v>0</v>
      </c>
      <c r="Q317" s="190">
        <v>1E-4</v>
      </c>
      <c r="R317" s="190">
        <f>Q317*H317</f>
        <v>5.0000000000000001E-4</v>
      </c>
      <c r="S317" s="190">
        <v>0</v>
      </c>
      <c r="T317" s="190">
        <f>S317*H317</f>
        <v>0</v>
      </c>
      <c r="U317" s="191" t="s">
        <v>18</v>
      </c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192" t="s">
        <v>545</v>
      </c>
      <c r="AT317" s="192" t="s">
        <v>1397</v>
      </c>
      <c r="AU317" s="192" t="s">
        <v>80</v>
      </c>
      <c r="AY317" s="21" t="s">
        <v>208</v>
      </c>
      <c r="BE317" s="193">
        <f>IF(N317="základní",J317,0)</f>
        <v>0</v>
      </c>
      <c r="BF317" s="193">
        <f>IF(N317="snížená",J317,0)</f>
        <v>0</v>
      </c>
      <c r="BG317" s="193">
        <f>IF(N317="zákl. přenesená",J317,0)</f>
        <v>0</v>
      </c>
      <c r="BH317" s="193">
        <f>IF(N317="sníž. přenesená",J317,0)</f>
        <v>0</v>
      </c>
      <c r="BI317" s="193">
        <f>IF(N317="nulová",J317,0)</f>
        <v>0</v>
      </c>
      <c r="BJ317" s="21" t="s">
        <v>76</v>
      </c>
      <c r="BK317" s="193">
        <f>ROUND(I317*H317,2)</f>
        <v>0</v>
      </c>
      <c r="BL317" s="21" t="s">
        <v>343</v>
      </c>
      <c r="BM317" s="192" t="s">
        <v>4266</v>
      </c>
    </row>
    <row r="318" spans="1:65" s="2" customFormat="1" ht="19.5">
      <c r="A318" s="38"/>
      <c r="B318" s="39"/>
      <c r="C318" s="40"/>
      <c r="D318" s="194" t="s">
        <v>217</v>
      </c>
      <c r="E318" s="40"/>
      <c r="F318" s="195" t="s">
        <v>4265</v>
      </c>
      <c r="G318" s="40"/>
      <c r="H318" s="40"/>
      <c r="I318" s="196"/>
      <c r="J318" s="40"/>
      <c r="K318" s="40"/>
      <c r="L318" s="43"/>
      <c r="M318" s="197"/>
      <c r="N318" s="198"/>
      <c r="O318" s="68"/>
      <c r="P318" s="68"/>
      <c r="Q318" s="68"/>
      <c r="R318" s="68"/>
      <c r="S318" s="68"/>
      <c r="T318" s="68"/>
      <c r="U318" s="69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21" t="s">
        <v>217</v>
      </c>
      <c r="AU318" s="21" t="s">
        <v>80</v>
      </c>
    </row>
    <row r="319" spans="1:65" s="2" customFormat="1" ht="24.2" customHeight="1">
      <c r="A319" s="38"/>
      <c r="B319" s="39"/>
      <c r="C319" s="182" t="s">
        <v>895</v>
      </c>
      <c r="D319" s="182" t="s">
        <v>212</v>
      </c>
      <c r="E319" s="183" t="s">
        <v>4267</v>
      </c>
      <c r="F319" s="184" t="s">
        <v>4268</v>
      </c>
      <c r="G319" s="185" t="s">
        <v>402</v>
      </c>
      <c r="H319" s="186">
        <v>57</v>
      </c>
      <c r="I319" s="187"/>
      <c r="J319" s="186">
        <f>ROUND(I319*H319,2)</f>
        <v>0</v>
      </c>
      <c r="K319" s="184" t="s">
        <v>215</v>
      </c>
      <c r="L319" s="43"/>
      <c r="M319" s="188" t="s">
        <v>18</v>
      </c>
      <c r="N319" s="189" t="s">
        <v>42</v>
      </c>
      <c r="O319" s="68"/>
      <c r="P319" s="190">
        <f>O319*H319</f>
        <v>0</v>
      </c>
      <c r="Q319" s="190">
        <v>0</v>
      </c>
      <c r="R319" s="190">
        <f>Q319*H319</f>
        <v>0</v>
      </c>
      <c r="S319" s="190">
        <v>0</v>
      </c>
      <c r="T319" s="190">
        <f>S319*H319</f>
        <v>0</v>
      </c>
      <c r="U319" s="191" t="s">
        <v>18</v>
      </c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92" t="s">
        <v>343</v>
      </c>
      <c r="AT319" s="192" t="s">
        <v>212</v>
      </c>
      <c r="AU319" s="192" t="s">
        <v>80</v>
      </c>
      <c r="AY319" s="21" t="s">
        <v>208</v>
      </c>
      <c r="BE319" s="193">
        <f>IF(N319="základní",J319,0)</f>
        <v>0</v>
      </c>
      <c r="BF319" s="193">
        <f>IF(N319="snížená",J319,0)</f>
        <v>0</v>
      </c>
      <c r="BG319" s="193">
        <f>IF(N319="zákl. přenesená",J319,0)</f>
        <v>0</v>
      </c>
      <c r="BH319" s="193">
        <f>IF(N319="sníž. přenesená",J319,0)</f>
        <v>0</v>
      </c>
      <c r="BI319" s="193">
        <f>IF(N319="nulová",J319,0)</f>
        <v>0</v>
      </c>
      <c r="BJ319" s="21" t="s">
        <v>76</v>
      </c>
      <c r="BK319" s="193">
        <f>ROUND(I319*H319,2)</f>
        <v>0</v>
      </c>
      <c r="BL319" s="21" t="s">
        <v>343</v>
      </c>
      <c r="BM319" s="192" t="s">
        <v>4269</v>
      </c>
    </row>
    <row r="320" spans="1:65" s="2" customFormat="1" ht="19.5">
      <c r="A320" s="38"/>
      <c r="B320" s="39"/>
      <c r="C320" s="40"/>
      <c r="D320" s="194" t="s">
        <v>217</v>
      </c>
      <c r="E320" s="40"/>
      <c r="F320" s="195" t="s">
        <v>4270</v>
      </c>
      <c r="G320" s="40"/>
      <c r="H320" s="40"/>
      <c r="I320" s="196"/>
      <c r="J320" s="40"/>
      <c r="K320" s="40"/>
      <c r="L320" s="43"/>
      <c r="M320" s="197"/>
      <c r="N320" s="198"/>
      <c r="O320" s="68"/>
      <c r="P320" s="68"/>
      <c r="Q320" s="68"/>
      <c r="R320" s="68"/>
      <c r="S320" s="68"/>
      <c r="T320" s="68"/>
      <c r="U320" s="69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21" t="s">
        <v>217</v>
      </c>
      <c r="AU320" s="21" t="s">
        <v>80</v>
      </c>
    </row>
    <row r="321" spans="1:65" s="2" customFormat="1" ht="11.25">
      <c r="A321" s="38"/>
      <c r="B321" s="39"/>
      <c r="C321" s="40"/>
      <c r="D321" s="199" t="s">
        <v>219</v>
      </c>
      <c r="E321" s="40"/>
      <c r="F321" s="200" t="s">
        <v>4271</v>
      </c>
      <c r="G321" s="40"/>
      <c r="H321" s="40"/>
      <c r="I321" s="196"/>
      <c r="J321" s="40"/>
      <c r="K321" s="40"/>
      <c r="L321" s="43"/>
      <c r="M321" s="197"/>
      <c r="N321" s="198"/>
      <c r="O321" s="68"/>
      <c r="P321" s="68"/>
      <c r="Q321" s="68"/>
      <c r="R321" s="68"/>
      <c r="S321" s="68"/>
      <c r="T321" s="68"/>
      <c r="U321" s="69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21" t="s">
        <v>219</v>
      </c>
      <c r="AU321" s="21" t="s">
        <v>80</v>
      </c>
    </row>
    <row r="322" spans="1:65" s="14" customFormat="1" ht="11.25">
      <c r="B322" s="211"/>
      <c r="C322" s="212"/>
      <c r="D322" s="194" t="s">
        <v>221</v>
      </c>
      <c r="E322" s="213" t="s">
        <v>18</v>
      </c>
      <c r="F322" s="214" t="s">
        <v>4272</v>
      </c>
      <c r="G322" s="212"/>
      <c r="H322" s="215">
        <v>57</v>
      </c>
      <c r="I322" s="216"/>
      <c r="J322" s="212"/>
      <c r="K322" s="212"/>
      <c r="L322" s="217"/>
      <c r="M322" s="218"/>
      <c r="N322" s="219"/>
      <c r="O322" s="219"/>
      <c r="P322" s="219"/>
      <c r="Q322" s="219"/>
      <c r="R322" s="219"/>
      <c r="S322" s="219"/>
      <c r="T322" s="219"/>
      <c r="U322" s="220"/>
      <c r="AT322" s="221" t="s">
        <v>221</v>
      </c>
      <c r="AU322" s="221" t="s">
        <v>80</v>
      </c>
      <c r="AV322" s="14" t="s">
        <v>80</v>
      </c>
      <c r="AW322" s="14" t="s">
        <v>33</v>
      </c>
      <c r="AX322" s="14" t="s">
        <v>76</v>
      </c>
      <c r="AY322" s="221" t="s">
        <v>208</v>
      </c>
    </row>
    <row r="323" spans="1:65" s="2" customFormat="1" ht="16.5" customHeight="1">
      <c r="A323" s="38"/>
      <c r="B323" s="39"/>
      <c r="C323" s="249" t="s">
        <v>903</v>
      </c>
      <c r="D323" s="249" t="s">
        <v>1397</v>
      </c>
      <c r="E323" s="250" t="s">
        <v>4273</v>
      </c>
      <c r="F323" s="251" t="s">
        <v>4274</v>
      </c>
      <c r="G323" s="252" t="s">
        <v>402</v>
      </c>
      <c r="H323" s="253">
        <v>20</v>
      </c>
      <c r="I323" s="254"/>
      <c r="J323" s="253">
        <f>ROUND(I323*H323,2)</f>
        <v>0</v>
      </c>
      <c r="K323" s="251" t="s">
        <v>18</v>
      </c>
      <c r="L323" s="255"/>
      <c r="M323" s="256" t="s">
        <v>18</v>
      </c>
      <c r="N323" s="257" t="s">
        <v>42</v>
      </c>
      <c r="O323" s="68"/>
      <c r="P323" s="190">
        <f>O323*H323</f>
        <v>0</v>
      </c>
      <c r="Q323" s="190">
        <v>1.6999999999999999E-3</v>
      </c>
      <c r="R323" s="190">
        <f>Q323*H323</f>
        <v>3.3999999999999996E-2</v>
      </c>
      <c r="S323" s="190">
        <v>0</v>
      </c>
      <c r="T323" s="190">
        <f>S323*H323</f>
        <v>0</v>
      </c>
      <c r="U323" s="191" t="s">
        <v>18</v>
      </c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R323" s="192" t="s">
        <v>545</v>
      </c>
      <c r="AT323" s="192" t="s">
        <v>1397</v>
      </c>
      <c r="AU323" s="192" t="s">
        <v>80</v>
      </c>
      <c r="AY323" s="21" t="s">
        <v>208</v>
      </c>
      <c r="BE323" s="193">
        <f>IF(N323="základní",J323,0)</f>
        <v>0</v>
      </c>
      <c r="BF323" s="193">
        <f>IF(N323="snížená",J323,0)</f>
        <v>0</v>
      </c>
      <c r="BG323" s="193">
        <f>IF(N323="zákl. přenesená",J323,0)</f>
        <v>0</v>
      </c>
      <c r="BH323" s="193">
        <f>IF(N323="sníž. přenesená",J323,0)</f>
        <v>0</v>
      </c>
      <c r="BI323" s="193">
        <f>IF(N323="nulová",J323,0)</f>
        <v>0</v>
      </c>
      <c r="BJ323" s="21" t="s">
        <v>76</v>
      </c>
      <c r="BK323" s="193">
        <f>ROUND(I323*H323,2)</f>
        <v>0</v>
      </c>
      <c r="BL323" s="21" t="s">
        <v>343</v>
      </c>
      <c r="BM323" s="192" t="s">
        <v>4275</v>
      </c>
    </row>
    <row r="324" spans="1:65" s="2" customFormat="1" ht="11.25">
      <c r="A324" s="38"/>
      <c r="B324" s="39"/>
      <c r="C324" s="40"/>
      <c r="D324" s="194" t="s">
        <v>217</v>
      </c>
      <c r="E324" s="40"/>
      <c r="F324" s="195" t="s">
        <v>4274</v>
      </c>
      <c r="G324" s="40"/>
      <c r="H324" s="40"/>
      <c r="I324" s="196"/>
      <c r="J324" s="40"/>
      <c r="K324" s="40"/>
      <c r="L324" s="43"/>
      <c r="M324" s="197"/>
      <c r="N324" s="198"/>
      <c r="O324" s="68"/>
      <c r="P324" s="68"/>
      <c r="Q324" s="68"/>
      <c r="R324" s="68"/>
      <c r="S324" s="68"/>
      <c r="T324" s="68"/>
      <c r="U324" s="69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21" t="s">
        <v>217</v>
      </c>
      <c r="AU324" s="21" t="s">
        <v>80</v>
      </c>
    </row>
    <row r="325" spans="1:65" s="2" customFormat="1" ht="16.5" customHeight="1">
      <c r="A325" s="38"/>
      <c r="B325" s="39"/>
      <c r="C325" s="249" t="s">
        <v>909</v>
      </c>
      <c r="D325" s="249" t="s">
        <v>1397</v>
      </c>
      <c r="E325" s="250" t="s">
        <v>4276</v>
      </c>
      <c r="F325" s="251" t="s">
        <v>4277</v>
      </c>
      <c r="G325" s="252" t="s">
        <v>402</v>
      </c>
      <c r="H325" s="253">
        <v>30</v>
      </c>
      <c r="I325" s="254"/>
      <c r="J325" s="253">
        <f>ROUND(I325*H325,2)</f>
        <v>0</v>
      </c>
      <c r="K325" s="251" t="s">
        <v>18</v>
      </c>
      <c r="L325" s="255"/>
      <c r="M325" s="256" t="s">
        <v>18</v>
      </c>
      <c r="N325" s="257" t="s">
        <v>42</v>
      </c>
      <c r="O325" s="68"/>
      <c r="P325" s="190">
        <f>O325*H325</f>
        <v>0</v>
      </c>
      <c r="Q325" s="190">
        <v>0</v>
      </c>
      <c r="R325" s="190">
        <f>Q325*H325</f>
        <v>0</v>
      </c>
      <c r="S325" s="190">
        <v>0</v>
      </c>
      <c r="T325" s="190">
        <f>S325*H325</f>
        <v>0</v>
      </c>
      <c r="U325" s="191" t="s">
        <v>18</v>
      </c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R325" s="192" t="s">
        <v>545</v>
      </c>
      <c r="AT325" s="192" t="s">
        <v>1397</v>
      </c>
      <c r="AU325" s="192" t="s">
        <v>80</v>
      </c>
      <c r="AY325" s="21" t="s">
        <v>208</v>
      </c>
      <c r="BE325" s="193">
        <f>IF(N325="základní",J325,0)</f>
        <v>0</v>
      </c>
      <c r="BF325" s="193">
        <f>IF(N325="snížená",J325,0)</f>
        <v>0</v>
      </c>
      <c r="BG325" s="193">
        <f>IF(N325="zákl. přenesená",J325,0)</f>
        <v>0</v>
      </c>
      <c r="BH325" s="193">
        <f>IF(N325="sníž. přenesená",J325,0)</f>
        <v>0</v>
      </c>
      <c r="BI325" s="193">
        <f>IF(N325="nulová",J325,0)</f>
        <v>0</v>
      </c>
      <c r="BJ325" s="21" t="s">
        <v>76</v>
      </c>
      <c r="BK325" s="193">
        <f>ROUND(I325*H325,2)</f>
        <v>0</v>
      </c>
      <c r="BL325" s="21" t="s">
        <v>343</v>
      </c>
      <c r="BM325" s="192" t="s">
        <v>4278</v>
      </c>
    </row>
    <row r="326" spans="1:65" s="2" customFormat="1" ht="11.25">
      <c r="A326" s="38"/>
      <c r="B326" s="39"/>
      <c r="C326" s="40"/>
      <c r="D326" s="194" t="s">
        <v>217</v>
      </c>
      <c r="E326" s="40"/>
      <c r="F326" s="195" t="s">
        <v>4277</v>
      </c>
      <c r="G326" s="40"/>
      <c r="H326" s="40"/>
      <c r="I326" s="196"/>
      <c r="J326" s="40"/>
      <c r="K326" s="40"/>
      <c r="L326" s="43"/>
      <c r="M326" s="197"/>
      <c r="N326" s="198"/>
      <c r="O326" s="68"/>
      <c r="P326" s="68"/>
      <c r="Q326" s="68"/>
      <c r="R326" s="68"/>
      <c r="S326" s="68"/>
      <c r="T326" s="68"/>
      <c r="U326" s="69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21" t="s">
        <v>217</v>
      </c>
      <c r="AU326" s="21" t="s">
        <v>80</v>
      </c>
    </row>
    <row r="327" spans="1:65" s="2" customFormat="1" ht="16.5" customHeight="1">
      <c r="A327" s="38"/>
      <c r="B327" s="39"/>
      <c r="C327" s="249" t="s">
        <v>917</v>
      </c>
      <c r="D327" s="249" t="s">
        <v>1397</v>
      </c>
      <c r="E327" s="250" t="s">
        <v>4279</v>
      </c>
      <c r="F327" s="251" t="s">
        <v>4280</v>
      </c>
      <c r="G327" s="252" t="s">
        <v>402</v>
      </c>
      <c r="H327" s="253">
        <v>7</v>
      </c>
      <c r="I327" s="254"/>
      <c r="J327" s="253">
        <f>ROUND(I327*H327,2)</f>
        <v>0</v>
      </c>
      <c r="K327" s="251" t="s">
        <v>18</v>
      </c>
      <c r="L327" s="255"/>
      <c r="M327" s="256" t="s">
        <v>18</v>
      </c>
      <c r="N327" s="257" t="s">
        <v>42</v>
      </c>
      <c r="O327" s="68"/>
      <c r="P327" s="190">
        <f>O327*H327</f>
        <v>0</v>
      </c>
      <c r="Q327" s="190">
        <v>2E-3</v>
      </c>
      <c r="R327" s="190">
        <f>Q327*H327</f>
        <v>1.4E-2</v>
      </c>
      <c r="S327" s="190">
        <v>0</v>
      </c>
      <c r="T327" s="190">
        <f>S327*H327</f>
        <v>0</v>
      </c>
      <c r="U327" s="191" t="s">
        <v>18</v>
      </c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192" t="s">
        <v>545</v>
      </c>
      <c r="AT327" s="192" t="s">
        <v>1397</v>
      </c>
      <c r="AU327" s="192" t="s">
        <v>80</v>
      </c>
      <c r="AY327" s="21" t="s">
        <v>208</v>
      </c>
      <c r="BE327" s="193">
        <f>IF(N327="základní",J327,0)</f>
        <v>0</v>
      </c>
      <c r="BF327" s="193">
        <f>IF(N327="snížená",J327,0)</f>
        <v>0</v>
      </c>
      <c r="BG327" s="193">
        <f>IF(N327="zákl. přenesená",J327,0)</f>
        <v>0</v>
      </c>
      <c r="BH327" s="193">
        <f>IF(N327="sníž. přenesená",J327,0)</f>
        <v>0</v>
      </c>
      <c r="BI327" s="193">
        <f>IF(N327="nulová",J327,0)</f>
        <v>0</v>
      </c>
      <c r="BJ327" s="21" t="s">
        <v>76</v>
      </c>
      <c r="BK327" s="193">
        <f>ROUND(I327*H327,2)</f>
        <v>0</v>
      </c>
      <c r="BL327" s="21" t="s">
        <v>343</v>
      </c>
      <c r="BM327" s="192" t="s">
        <v>4281</v>
      </c>
    </row>
    <row r="328" spans="1:65" s="2" customFormat="1" ht="11.25">
      <c r="A328" s="38"/>
      <c r="B328" s="39"/>
      <c r="C328" s="40"/>
      <c r="D328" s="194" t="s">
        <v>217</v>
      </c>
      <c r="E328" s="40"/>
      <c r="F328" s="195" t="s">
        <v>4280</v>
      </c>
      <c r="G328" s="40"/>
      <c r="H328" s="40"/>
      <c r="I328" s="196"/>
      <c r="J328" s="40"/>
      <c r="K328" s="40"/>
      <c r="L328" s="43"/>
      <c r="M328" s="197"/>
      <c r="N328" s="198"/>
      <c r="O328" s="68"/>
      <c r="P328" s="68"/>
      <c r="Q328" s="68"/>
      <c r="R328" s="68"/>
      <c r="S328" s="68"/>
      <c r="T328" s="68"/>
      <c r="U328" s="69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21" t="s">
        <v>217</v>
      </c>
      <c r="AU328" s="21" t="s">
        <v>80</v>
      </c>
    </row>
    <row r="329" spans="1:65" s="2" customFormat="1" ht="33" customHeight="1">
      <c r="A329" s="38"/>
      <c r="B329" s="39"/>
      <c r="C329" s="182" t="s">
        <v>927</v>
      </c>
      <c r="D329" s="182" t="s">
        <v>212</v>
      </c>
      <c r="E329" s="183" t="s">
        <v>4282</v>
      </c>
      <c r="F329" s="184" t="s">
        <v>4283</v>
      </c>
      <c r="G329" s="185" t="s">
        <v>402</v>
      </c>
      <c r="H329" s="186">
        <v>30</v>
      </c>
      <c r="I329" s="187"/>
      <c r="J329" s="186">
        <f>ROUND(I329*H329,2)</f>
        <v>0</v>
      </c>
      <c r="K329" s="184" t="s">
        <v>215</v>
      </c>
      <c r="L329" s="43"/>
      <c r="M329" s="188" t="s">
        <v>18</v>
      </c>
      <c r="N329" s="189" t="s">
        <v>42</v>
      </c>
      <c r="O329" s="68"/>
      <c r="P329" s="190">
        <f>O329*H329</f>
        <v>0</v>
      </c>
      <c r="Q329" s="190">
        <v>0</v>
      </c>
      <c r="R329" s="190">
        <f>Q329*H329</f>
        <v>0</v>
      </c>
      <c r="S329" s="190">
        <v>0</v>
      </c>
      <c r="T329" s="190">
        <f>S329*H329</f>
        <v>0</v>
      </c>
      <c r="U329" s="191" t="s">
        <v>18</v>
      </c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92" t="s">
        <v>343</v>
      </c>
      <c r="AT329" s="192" t="s">
        <v>212</v>
      </c>
      <c r="AU329" s="192" t="s">
        <v>80</v>
      </c>
      <c r="AY329" s="21" t="s">
        <v>208</v>
      </c>
      <c r="BE329" s="193">
        <f>IF(N329="základní",J329,0)</f>
        <v>0</v>
      </c>
      <c r="BF329" s="193">
        <f>IF(N329="snížená",J329,0)</f>
        <v>0</v>
      </c>
      <c r="BG329" s="193">
        <f>IF(N329="zákl. přenesená",J329,0)</f>
        <v>0</v>
      </c>
      <c r="BH329" s="193">
        <f>IF(N329="sníž. přenesená",J329,0)</f>
        <v>0</v>
      </c>
      <c r="BI329" s="193">
        <f>IF(N329="nulová",J329,0)</f>
        <v>0</v>
      </c>
      <c r="BJ329" s="21" t="s">
        <v>76</v>
      </c>
      <c r="BK329" s="193">
        <f>ROUND(I329*H329,2)</f>
        <v>0</v>
      </c>
      <c r="BL329" s="21" t="s">
        <v>343</v>
      </c>
      <c r="BM329" s="192" t="s">
        <v>4284</v>
      </c>
    </row>
    <row r="330" spans="1:65" s="2" customFormat="1" ht="29.25">
      <c r="A330" s="38"/>
      <c r="B330" s="39"/>
      <c r="C330" s="40"/>
      <c r="D330" s="194" t="s">
        <v>217</v>
      </c>
      <c r="E330" s="40"/>
      <c r="F330" s="195" t="s">
        <v>4285</v>
      </c>
      <c r="G330" s="40"/>
      <c r="H330" s="40"/>
      <c r="I330" s="196"/>
      <c r="J330" s="40"/>
      <c r="K330" s="40"/>
      <c r="L330" s="43"/>
      <c r="M330" s="197"/>
      <c r="N330" s="198"/>
      <c r="O330" s="68"/>
      <c r="P330" s="68"/>
      <c r="Q330" s="68"/>
      <c r="R330" s="68"/>
      <c r="S330" s="68"/>
      <c r="T330" s="68"/>
      <c r="U330" s="69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21" t="s">
        <v>217</v>
      </c>
      <c r="AU330" s="21" t="s">
        <v>80</v>
      </c>
    </row>
    <row r="331" spans="1:65" s="2" customFormat="1" ht="11.25">
      <c r="A331" s="38"/>
      <c r="B331" s="39"/>
      <c r="C331" s="40"/>
      <c r="D331" s="199" t="s">
        <v>219</v>
      </c>
      <c r="E331" s="40"/>
      <c r="F331" s="200" t="s">
        <v>4286</v>
      </c>
      <c r="G331" s="40"/>
      <c r="H331" s="40"/>
      <c r="I331" s="196"/>
      <c r="J331" s="40"/>
      <c r="K331" s="40"/>
      <c r="L331" s="43"/>
      <c r="M331" s="197"/>
      <c r="N331" s="198"/>
      <c r="O331" s="68"/>
      <c r="P331" s="68"/>
      <c r="Q331" s="68"/>
      <c r="R331" s="68"/>
      <c r="S331" s="68"/>
      <c r="T331" s="68"/>
      <c r="U331" s="69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21" t="s">
        <v>219</v>
      </c>
      <c r="AU331" s="21" t="s">
        <v>80</v>
      </c>
    </row>
    <row r="332" spans="1:65" s="2" customFormat="1" ht="16.5" customHeight="1">
      <c r="A332" s="38"/>
      <c r="B332" s="39"/>
      <c r="C332" s="249" t="s">
        <v>1640</v>
      </c>
      <c r="D332" s="249" t="s">
        <v>1397</v>
      </c>
      <c r="E332" s="250" t="s">
        <v>4287</v>
      </c>
      <c r="F332" s="251" t="s">
        <v>4288</v>
      </c>
      <c r="G332" s="252" t="s">
        <v>402</v>
      </c>
      <c r="H332" s="253">
        <v>6</v>
      </c>
      <c r="I332" s="254"/>
      <c r="J332" s="253">
        <f>ROUND(I332*H332,2)</f>
        <v>0</v>
      </c>
      <c r="K332" s="251" t="s">
        <v>18</v>
      </c>
      <c r="L332" s="255"/>
      <c r="M332" s="256" t="s">
        <v>18</v>
      </c>
      <c r="N332" s="257" t="s">
        <v>42</v>
      </c>
      <c r="O332" s="68"/>
      <c r="P332" s="190">
        <f>O332*H332</f>
        <v>0</v>
      </c>
      <c r="Q332" s="190">
        <v>2.8999999999999998E-3</v>
      </c>
      <c r="R332" s="190">
        <f>Q332*H332</f>
        <v>1.7399999999999999E-2</v>
      </c>
      <c r="S332" s="190">
        <v>0</v>
      </c>
      <c r="T332" s="190">
        <f>S332*H332</f>
        <v>0</v>
      </c>
      <c r="U332" s="191" t="s">
        <v>18</v>
      </c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2" t="s">
        <v>545</v>
      </c>
      <c r="AT332" s="192" t="s">
        <v>1397</v>
      </c>
      <c r="AU332" s="192" t="s">
        <v>80</v>
      </c>
      <c r="AY332" s="21" t="s">
        <v>208</v>
      </c>
      <c r="BE332" s="193">
        <f>IF(N332="základní",J332,0)</f>
        <v>0</v>
      </c>
      <c r="BF332" s="193">
        <f>IF(N332="snížená",J332,0)</f>
        <v>0</v>
      </c>
      <c r="BG332" s="193">
        <f>IF(N332="zákl. přenesená",J332,0)</f>
        <v>0</v>
      </c>
      <c r="BH332" s="193">
        <f>IF(N332="sníž. přenesená",J332,0)</f>
        <v>0</v>
      </c>
      <c r="BI332" s="193">
        <f>IF(N332="nulová",J332,0)</f>
        <v>0</v>
      </c>
      <c r="BJ332" s="21" t="s">
        <v>76</v>
      </c>
      <c r="BK332" s="193">
        <f>ROUND(I332*H332,2)</f>
        <v>0</v>
      </c>
      <c r="BL332" s="21" t="s">
        <v>343</v>
      </c>
      <c r="BM332" s="192" t="s">
        <v>4289</v>
      </c>
    </row>
    <row r="333" spans="1:65" s="2" customFormat="1" ht="11.25">
      <c r="A333" s="38"/>
      <c r="B333" s="39"/>
      <c r="C333" s="40"/>
      <c r="D333" s="194" t="s">
        <v>217</v>
      </c>
      <c r="E333" s="40"/>
      <c r="F333" s="195" t="s">
        <v>4288</v>
      </c>
      <c r="G333" s="40"/>
      <c r="H333" s="40"/>
      <c r="I333" s="196"/>
      <c r="J333" s="40"/>
      <c r="K333" s="40"/>
      <c r="L333" s="43"/>
      <c r="M333" s="197"/>
      <c r="N333" s="198"/>
      <c r="O333" s="68"/>
      <c r="P333" s="68"/>
      <c r="Q333" s="68"/>
      <c r="R333" s="68"/>
      <c r="S333" s="68"/>
      <c r="T333" s="68"/>
      <c r="U333" s="69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21" t="s">
        <v>217</v>
      </c>
      <c r="AU333" s="21" t="s">
        <v>80</v>
      </c>
    </row>
    <row r="334" spans="1:65" s="2" customFormat="1" ht="16.5" customHeight="1">
      <c r="A334" s="38"/>
      <c r="B334" s="39"/>
      <c r="C334" s="249" t="s">
        <v>1646</v>
      </c>
      <c r="D334" s="249" t="s">
        <v>1397</v>
      </c>
      <c r="E334" s="250" t="s">
        <v>4290</v>
      </c>
      <c r="F334" s="251" t="s">
        <v>4291</v>
      </c>
      <c r="G334" s="252" t="s">
        <v>402</v>
      </c>
      <c r="H334" s="253">
        <v>24</v>
      </c>
      <c r="I334" s="254"/>
      <c r="J334" s="253">
        <f>ROUND(I334*H334,2)</f>
        <v>0</v>
      </c>
      <c r="K334" s="251" t="s">
        <v>18</v>
      </c>
      <c r="L334" s="255"/>
      <c r="M334" s="256" t="s">
        <v>18</v>
      </c>
      <c r="N334" s="257" t="s">
        <v>42</v>
      </c>
      <c r="O334" s="68"/>
      <c r="P334" s="190">
        <f>O334*H334</f>
        <v>0</v>
      </c>
      <c r="Q334" s="190">
        <v>1E-3</v>
      </c>
      <c r="R334" s="190">
        <f>Q334*H334</f>
        <v>2.4E-2</v>
      </c>
      <c r="S334" s="190">
        <v>0</v>
      </c>
      <c r="T334" s="190">
        <f>S334*H334</f>
        <v>0</v>
      </c>
      <c r="U334" s="191" t="s">
        <v>18</v>
      </c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2" t="s">
        <v>545</v>
      </c>
      <c r="AT334" s="192" t="s">
        <v>1397</v>
      </c>
      <c r="AU334" s="192" t="s">
        <v>80</v>
      </c>
      <c r="AY334" s="21" t="s">
        <v>208</v>
      </c>
      <c r="BE334" s="193">
        <f>IF(N334="základní",J334,0)</f>
        <v>0</v>
      </c>
      <c r="BF334" s="193">
        <f>IF(N334="snížená",J334,0)</f>
        <v>0</v>
      </c>
      <c r="BG334" s="193">
        <f>IF(N334="zákl. přenesená",J334,0)</f>
        <v>0</v>
      </c>
      <c r="BH334" s="193">
        <f>IF(N334="sníž. přenesená",J334,0)</f>
        <v>0</v>
      </c>
      <c r="BI334" s="193">
        <f>IF(N334="nulová",J334,0)</f>
        <v>0</v>
      </c>
      <c r="BJ334" s="21" t="s">
        <v>76</v>
      </c>
      <c r="BK334" s="193">
        <f>ROUND(I334*H334,2)</f>
        <v>0</v>
      </c>
      <c r="BL334" s="21" t="s">
        <v>343</v>
      </c>
      <c r="BM334" s="192" t="s">
        <v>4292</v>
      </c>
    </row>
    <row r="335" spans="1:65" s="2" customFormat="1" ht="11.25">
      <c r="A335" s="38"/>
      <c r="B335" s="39"/>
      <c r="C335" s="40"/>
      <c r="D335" s="194" t="s">
        <v>217</v>
      </c>
      <c r="E335" s="40"/>
      <c r="F335" s="195" t="s">
        <v>4291</v>
      </c>
      <c r="G335" s="40"/>
      <c r="H335" s="40"/>
      <c r="I335" s="196"/>
      <c r="J335" s="40"/>
      <c r="K335" s="40"/>
      <c r="L335" s="43"/>
      <c r="M335" s="197"/>
      <c r="N335" s="198"/>
      <c r="O335" s="68"/>
      <c r="P335" s="68"/>
      <c r="Q335" s="68"/>
      <c r="R335" s="68"/>
      <c r="S335" s="68"/>
      <c r="T335" s="68"/>
      <c r="U335" s="69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21" t="s">
        <v>217</v>
      </c>
      <c r="AU335" s="21" t="s">
        <v>80</v>
      </c>
    </row>
    <row r="336" spans="1:65" s="2" customFormat="1" ht="16.5" customHeight="1">
      <c r="A336" s="38"/>
      <c r="B336" s="39"/>
      <c r="C336" s="182" t="s">
        <v>1653</v>
      </c>
      <c r="D336" s="182" t="s">
        <v>212</v>
      </c>
      <c r="E336" s="183" t="s">
        <v>4293</v>
      </c>
      <c r="F336" s="184" t="s">
        <v>4294</v>
      </c>
      <c r="G336" s="185" t="s">
        <v>402</v>
      </c>
      <c r="H336" s="186">
        <v>128</v>
      </c>
      <c r="I336" s="187"/>
      <c r="J336" s="186">
        <f>ROUND(I336*H336,2)</f>
        <v>0</v>
      </c>
      <c r="K336" s="184" t="s">
        <v>215</v>
      </c>
      <c r="L336" s="43"/>
      <c r="M336" s="188" t="s">
        <v>18</v>
      </c>
      <c r="N336" s="189" t="s">
        <v>42</v>
      </c>
      <c r="O336" s="68"/>
      <c r="P336" s="190">
        <f>O336*H336</f>
        <v>0</v>
      </c>
      <c r="Q336" s="190">
        <v>0</v>
      </c>
      <c r="R336" s="190">
        <f>Q336*H336</f>
        <v>0</v>
      </c>
      <c r="S336" s="190">
        <v>0</v>
      </c>
      <c r="T336" s="190">
        <f>S336*H336</f>
        <v>0</v>
      </c>
      <c r="U336" s="191" t="s">
        <v>18</v>
      </c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92" t="s">
        <v>343</v>
      </c>
      <c r="AT336" s="192" t="s">
        <v>212</v>
      </c>
      <c r="AU336" s="192" t="s">
        <v>80</v>
      </c>
      <c r="AY336" s="21" t="s">
        <v>208</v>
      </c>
      <c r="BE336" s="193">
        <f>IF(N336="základní",J336,0)</f>
        <v>0</v>
      </c>
      <c r="BF336" s="193">
        <f>IF(N336="snížená",J336,0)</f>
        <v>0</v>
      </c>
      <c r="BG336" s="193">
        <f>IF(N336="zákl. přenesená",J336,0)</f>
        <v>0</v>
      </c>
      <c r="BH336" s="193">
        <f>IF(N336="sníž. přenesená",J336,0)</f>
        <v>0</v>
      </c>
      <c r="BI336" s="193">
        <f>IF(N336="nulová",J336,0)</f>
        <v>0</v>
      </c>
      <c r="BJ336" s="21" t="s">
        <v>76</v>
      </c>
      <c r="BK336" s="193">
        <f>ROUND(I336*H336,2)</f>
        <v>0</v>
      </c>
      <c r="BL336" s="21" t="s">
        <v>343</v>
      </c>
      <c r="BM336" s="192" t="s">
        <v>4295</v>
      </c>
    </row>
    <row r="337" spans="1:65" s="2" customFormat="1" ht="19.5">
      <c r="A337" s="38"/>
      <c r="B337" s="39"/>
      <c r="C337" s="40"/>
      <c r="D337" s="194" t="s">
        <v>217</v>
      </c>
      <c r="E337" s="40"/>
      <c r="F337" s="195" t="s">
        <v>4296</v>
      </c>
      <c r="G337" s="40"/>
      <c r="H337" s="40"/>
      <c r="I337" s="196"/>
      <c r="J337" s="40"/>
      <c r="K337" s="40"/>
      <c r="L337" s="43"/>
      <c r="M337" s="197"/>
      <c r="N337" s="198"/>
      <c r="O337" s="68"/>
      <c r="P337" s="68"/>
      <c r="Q337" s="68"/>
      <c r="R337" s="68"/>
      <c r="S337" s="68"/>
      <c r="T337" s="68"/>
      <c r="U337" s="69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21" t="s">
        <v>217</v>
      </c>
      <c r="AU337" s="21" t="s">
        <v>80</v>
      </c>
    </row>
    <row r="338" spans="1:65" s="2" customFormat="1" ht="11.25">
      <c r="A338" s="38"/>
      <c r="B338" s="39"/>
      <c r="C338" s="40"/>
      <c r="D338" s="199" t="s">
        <v>219</v>
      </c>
      <c r="E338" s="40"/>
      <c r="F338" s="200" t="s">
        <v>4297</v>
      </c>
      <c r="G338" s="40"/>
      <c r="H338" s="40"/>
      <c r="I338" s="196"/>
      <c r="J338" s="40"/>
      <c r="K338" s="40"/>
      <c r="L338" s="43"/>
      <c r="M338" s="197"/>
      <c r="N338" s="198"/>
      <c r="O338" s="68"/>
      <c r="P338" s="68"/>
      <c r="Q338" s="68"/>
      <c r="R338" s="68"/>
      <c r="S338" s="68"/>
      <c r="T338" s="68"/>
      <c r="U338" s="69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T338" s="21" t="s">
        <v>219</v>
      </c>
      <c r="AU338" s="21" t="s">
        <v>80</v>
      </c>
    </row>
    <row r="339" spans="1:65" s="14" customFormat="1" ht="11.25">
      <c r="B339" s="211"/>
      <c r="C339" s="212"/>
      <c r="D339" s="194" t="s">
        <v>221</v>
      </c>
      <c r="E339" s="213" t="s">
        <v>18</v>
      </c>
      <c r="F339" s="214" t="s">
        <v>210</v>
      </c>
      <c r="G339" s="212"/>
      <c r="H339" s="215">
        <v>61</v>
      </c>
      <c r="I339" s="216"/>
      <c r="J339" s="212"/>
      <c r="K339" s="212"/>
      <c r="L339" s="217"/>
      <c r="M339" s="218"/>
      <c r="N339" s="219"/>
      <c r="O339" s="219"/>
      <c r="P339" s="219"/>
      <c r="Q339" s="219"/>
      <c r="R339" s="219"/>
      <c r="S339" s="219"/>
      <c r="T339" s="219"/>
      <c r="U339" s="220"/>
      <c r="AT339" s="221" t="s">
        <v>221</v>
      </c>
      <c r="AU339" s="221" t="s">
        <v>80</v>
      </c>
      <c r="AV339" s="14" t="s">
        <v>80</v>
      </c>
      <c r="AW339" s="14" t="s">
        <v>33</v>
      </c>
      <c r="AX339" s="14" t="s">
        <v>71</v>
      </c>
      <c r="AY339" s="221" t="s">
        <v>208</v>
      </c>
    </row>
    <row r="340" spans="1:65" s="14" customFormat="1" ht="11.25">
      <c r="B340" s="211"/>
      <c r="C340" s="212"/>
      <c r="D340" s="194" t="s">
        <v>221</v>
      </c>
      <c r="E340" s="213" t="s">
        <v>18</v>
      </c>
      <c r="F340" s="214" t="s">
        <v>390</v>
      </c>
      <c r="G340" s="212"/>
      <c r="H340" s="215">
        <v>20</v>
      </c>
      <c r="I340" s="216"/>
      <c r="J340" s="212"/>
      <c r="K340" s="212"/>
      <c r="L340" s="217"/>
      <c r="M340" s="218"/>
      <c r="N340" s="219"/>
      <c r="O340" s="219"/>
      <c r="P340" s="219"/>
      <c r="Q340" s="219"/>
      <c r="R340" s="219"/>
      <c r="S340" s="219"/>
      <c r="T340" s="219"/>
      <c r="U340" s="220"/>
      <c r="AT340" s="221" t="s">
        <v>221</v>
      </c>
      <c r="AU340" s="221" t="s">
        <v>80</v>
      </c>
      <c r="AV340" s="14" t="s">
        <v>80</v>
      </c>
      <c r="AW340" s="14" t="s">
        <v>33</v>
      </c>
      <c r="AX340" s="14" t="s">
        <v>71</v>
      </c>
      <c r="AY340" s="221" t="s">
        <v>208</v>
      </c>
    </row>
    <row r="341" spans="1:65" s="14" customFormat="1" ht="11.25">
      <c r="B341" s="211"/>
      <c r="C341" s="212"/>
      <c r="D341" s="194" t="s">
        <v>221</v>
      </c>
      <c r="E341" s="213" t="s">
        <v>18</v>
      </c>
      <c r="F341" s="214" t="s">
        <v>357</v>
      </c>
      <c r="G341" s="212"/>
      <c r="H341" s="215">
        <v>17</v>
      </c>
      <c r="I341" s="216"/>
      <c r="J341" s="212"/>
      <c r="K341" s="212"/>
      <c r="L341" s="217"/>
      <c r="M341" s="218"/>
      <c r="N341" s="219"/>
      <c r="O341" s="219"/>
      <c r="P341" s="219"/>
      <c r="Q341" s="219"/>
      <c r="R341" s="219"/>
      <c r="S341" s="219"/>
      <c r="T341" s="219"/>
      <c r="U341" s="220"/>
      <c r="AT341" s="221" t="s">
        <v>221</v>
      </c>
      <c r="AU341" s="221" t="s">
        <v>80</v>
      </c>
      <c r="AV341" s="14" t="s">
        <v>80</v>
      </c>
      <c r="AW341" s="14" t="s">
        <v>33</v>
      </c>
      <c r="AX341" s="14" t="s">
        <v>71</v>
      </c>
      <c r="AY341" s="221" t="s">
        <v>208</v>
      </c>
    </row>
    <row r="342" spans="1:65" s="14" customFormat="1" ht="11.25">
      <c r="B342" s="211"/>
      <c r="C342" s="212"/>
      <c r="D342" s="194" t="s">
        <v>221</v>
      </c>
      <c r="E342" s="213" t="s">
        <v>18</v>
      </c>
      <c r="F342" s="214" t="s">
        <v>529</v>
      </c>
      <c r="G342" s="212"/>
      <c r="H342" s="215">
        <v>30</v>
      </c>
      <c r="I342" s="216"/>
      <c r="J342" s="212"/>
      <c r="K342" s="212"/>
      <c r="L342" s="217"/>
      <c r="M342" s="218"/>
      <c r="N342" s="219"/>
      <c r="O342" s="219"/>
      <c r="P342" s="219"/>
      <c r="Q342" s="219"/>
      <c r="R342" s="219"/>
      <c r="S342" s="219"/>
      <c r="T342" s="219"/>
      <c r="U342" s="220"/>
      <c r="AT342" s="221" t="s">
        <v>221</v>
      </c>
      <c r="AU342" s="221" t="s">
        <v>80</v>
      </c>
      <c r="AV342" s="14" t="s">
        <v>80</v>
      </c>
      <c r="AW342" s="14" t="s">
        <v>33</v>
      </c>
      <c r="AX342" s="14" t="s">
        <v>71</v>
      </c>
      <c r="AY342" s="221" t="s">
        <v>208</v>
      </c>
    </row>
    <row r="343" spans="1:65" s="16" customFormat="1" ht="11.25">
      <c r="B343" s="233"/>
      <c r="C343" s="234"/>
      <c r="D343" s="194" t="s">
        <v>221</v>
      </c>
      <c r="E343" s="235" t="s">
        <v>18</v>
      </c>
      <c r="F343" s="236" t="s">
        <v>247</v>
      </c>
      <c r="G343" s="234"/>
      <c r="H343" s="237">
        <v>128</v>
      </c>
      <c r="I343" s="238"/>
      <c r="J343" s="234"/>
      <c r="K343" s="234"/>
      <c r="L343" s="239"/>
      <c r="M343" s="240"/>
      <c r="N343" s="241"/>
      <c r="O343" s="241"/>
      <c r="P343" s="241"/>
      <c r="Q343" s="241"/>
      <c r="R343" s="241"/>
      <c r="S343" s="241"/>
      <c r="T343" s="241"/>
      <c r="U343" s="242"/>
      <c r="AT343" s="243" t="s">
        <v>221</v>
      </c>
      <c r="AU343" s="243" t="s">
        <v>80</v>
      </c>
      <c r="AV343" s="16" t="s">
        <v>89</v>
      </c>
      <c r="AW343" s="16" t="s">
        <v>33</v>
      </c>
      <c r="AX343" s="16" t="s">
        <v>76</v>
      </c>
      <c r="AY343" s="243" t="s">
        <v>208</v>
      </c>
    </row>
    <row r="344" spans="1:65" s="2" customFormat="1" ht="24.2" customHeight="1">
      <c r="A344" s="38"/>
      <c r="B344" s="39"/>
      <c r="C344" s="249" t="s">
        <v>1660</v>
      </c>
      <c r="D344" s="249" t="s">
        <v>1397</v>
      </c>
      <c r="E344" s="250" t="s">
        <v>4298</v>
      </c>
      <c r="F344" s="251" t="s">
        <v>4299</v>
      </c>
      <c r="G344" s="252" t="s">
        <v>402</v>
      </c>
      <c r="H344" s="253">
        <v>61</v>
      </c>
      <c r="I344" s="254"/>
      <c r="J344" s="253">
        <f>ROUND(I344*H344,2)</f>
        <v>0</v>
      </c>
      <c r="K344" s="251" t="s">
        <v>18</v>
      </c>
      <c r="L344" s="255"/>
      <c r="M344" s="256" t="s">
        <v>18</v>
      </c>
      <c r="N344" s="257" t="s">
        <v>42</v>
      </c>
      <c r="O344" s="68"/>
      <c r="P344" s="190">
        <f>O344*H344</f>
        <v>0</v>
      </c>
      <c r="Q344" s="190">
        <v>0</v>
      </c>
      <c r="R344" s="190">
        <f>Q344*H344</f>
        <v>0</v>
      </c>
      <c r="S344" s="190">
        <v>0</v>
      </c>
      <c r="T344" s="190">
        <f>S344*H344</f>
        <v>0</v>
      </c>
      <c r="U344" s="191" t="s">
        <v>18</v>
      </c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2" t="s">
        <v>545</v>
      </c>
      <c r="AT344" s="192" t="s">
        <v>1397</v>
      </c>
      <c r="AU344" s="192" t="s">
        <v>80</v>
      </c>
      <c r="AY344" s="21" t="s">
        <v>208</v>
      </c>
      <c r="BE344" s="193">
        <f>IF(N344="základní",J344,0)</f>
        <v>0</v>
      </c>
      <c r="BF344" s="193">
        <f>IF(N344="snížená",J344,0)</f>
        <v>0</v>
      </c>
      <c r="BG344" s="193">
        <f>IF(N344="zákl. přenesená",J344,0)</f>
        <v>0</v>
      </c>
      <c r="BH344" s="193">
        <f>IF(N344="sníž. přenesená",J344,0)</f>
        <v>0</v>
      </c>
      <c r="BI344" s="193">
        <f>IF(N344="nulová",J344,0)</f>
        <v>0</v>
      </c>
      <c r="BJ344" s="21" t="s">
        <v>76</v>
      </c>
      <c r="BK344" s="193">
        <f>ROUND(I344*H344,2)</f>
        <v>0</v>
      </c>
      <c r="BL344" s="21" t="s">
        <v>343</v>
      </c>
      <c r="BM344" s="192" t="s">
        <v>4300</v>
      </c>
    </row>
    <row r="345" spans="1:65" s="2" customFormat="1" ht="11.25">
      <c r="A345" s="38"/>
      <c r="B345" s="39"/>
      <c r="C345" s="40"/>
      <c r="D345" s="194" t="s">
        <v>217</v>
      </c>
      <c r="E345" s="40"/>
      <c r="F345" s="195" t="s">
        <v>4299</v>
      </c>
      <c r="G345" s="40"/>
      <c r="H345" s="40"/>
      <c r="I345" s="196"/>
      <c r="J345" s="40"/>
      <c r="K345" s="40"/>
      <c r="L345" s="43"/>
      <c r="M345" s="197"/>
      <c r="N345" s="198"/>
      <c r="O345" s="68"/>
      <c r="P345" s="68"/>
      <c r="Q345" s="68"/>
      <c r="R345" s="68"/>
      <c r="S345" s="68"/>
      <c r="T345" s="68"/>
      <c r="U345" s="69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21" t="s">
        <v>217</v>
      </c>
      <c r="AU345" s="21" t="s">
        <v>80</v>
      </c>
    </row>
    <row r="346" spans="1:65" s="2" customFormat="1" ht="24.2" customHeight="1">
      <c r="A346" s="38"/>
      <c r="B346" s="39"/>
      <c r="C346" s="249" t="s">
        <v>1662</v>
      </c>
      <c r="D346" s="249" t="s">
        <v>1397</v>
      </c>
      <c r="E346" s="250" t="s">
        <v>4301</v>
      </c>
      <c r="F346" s="251" t="s">
        <v>4302</v>
      </c>
      <c r="G346" s="252" t="s">
        <v>402</v>
      </c>
      <c r="H346" s="253">
        <v>20</v>
      </c>
      <c r="I346" s="254"/>
      <c r="J346" s="253">
        <f>ROUND(I346*H346,2)</f>
        <v>0</v>
      </c>
      <c r="K346" s="251" t="s">
        <v>18</v>
      </c>
      <c r="L346" s="255"/>
      <c r="M346" s="256" t="s">
        <v>18</v>
      </c>
      <c r="N346" s="257" t="s">
        <v>42</v>
      </c>
      <c r="O346" s="68"/>
      <c r="P346" s="190">
        <f>O346*H346</f>
        <v>0</v>
      </c>
      <c r="Q346" s="190">
        <v>0</v>
      </c>
      <c r="R346" s="190">
        <f>Q346*H346</f>
        <v>0</v>
      </c>
      <c r="S346" s="190">
        <v>0</v>
      </c>
      <c r="T346" s="190">
        <f>S346*H346</f>
        <v>0</v>
      </c>
      <c r="U346" s="191" t="s">
        <v>18</v>
      </c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192" t="s">
        <v>545</v>
      </c>
      <c r="AT346" s="192" t="s">
        <v>1397</v>
      </c>
      <c r="AU346" s="192" t="s">
        <v>80</v>
      </c>
      <c r="AY346" s="21" t="s">
        <v>208</v>
      </c>
      <c r="BE346" s="193">
        <f>IF(N346="základní",J346,0)</f>
        <v>0</v>
      </c>
      <c r="BF346" s="193">
        <f>IF(N346="snížená",J346,0)</f>
        <v>0</v>
      </c>
      <c r="BG346" s="193">
        <f>IF(N346="zákl. přenesená",J346,0)</f>
        <v>0</v>
      </c>
      <c r="BH346" s="193">
        <f>IF(N346="sníž. přenesená",J346,0)</f>
        <v>0</v>
      </c>
      <c r="BI346" s="193">
        <f>IF(N346="nulová",J346,0)</f>
        <v>0</v>
      </c>
      <c r="BJ346" s="21" t="s">
        <v>76</v>
      </c>
      <c r="BK346" s="193">
        <f>ROUND(I346*H346,2)</f>
        <v>0</v>
      </c>
      <c r="BL346" s="21" t="s">
        <v>343</v>
      </c>
      <c r="BM346" s="192" t="s">
        <v>4303</v>
      </c>
    </row>
    <row r="347" spans="1:65" s="2" customFormat="1" ht="11.25">
      <c r="A347" s="38"/>
      <c r="B347" s="39"/>
      <c r="C347" s="40"/>
      <c r="D347" s="194" t="s">
        <v>217</v>
      </c>
      <c r="E347" s="40"/>
      <c r="F347" s="195" t="s">
        <v>4302</v>
      </c>
      <c r="G347" s="40"/>
      <c r="H347" s="40"/>
      <c r="I347" s="196"/>
      <c r="J347" s="40"/>
      <c r="K347" s="40"/>
      <c r="L347" s="43"/>
      <c r="M347" s="197"/>
      <c r="N347" s="198"/>
      <c r="O347" s="68"/>
      <c r="P347" s="68"/>
      <c r="Q347" s="68"/>
      <c r="R347" s="68"/>
      <c r="S347" s="68"/>
      <c r="T347" s="68"/>
      <c r="U347" s="69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21" t="s">
        <v>217</v>
      </c>
      <c r="AU347" s="21" t="s">
        <v>80</v>
      </c>
    </row>
    <row r="348" spans="1:65" s="2" customFormat="1" ht="24.2" customHeight="1">
      <c r="A348" s="38"/>
      <c r="B348" s="39"/>
      <c r="C348" s="249" t="s">
        <v>1669</v>
      </c>
      <c r="D348" s="249" t="s">
        <v>1397</v>
      </c>
      <c r="E348" s="250" t="s">
        <v>4304</v>
      </c>
      <c r="F348" s="251" t="s">
        <v>4305</v>
      </c>
      <c r="G348" s="252" t="s">
        <v>402</v>
      </c>
      <c r="H348" s="253">
        <v>17</v>
      </c>
      <c r="I348" s="254"/>
      <c r="J348" s="253">
        <f>ROUND(I348*H348,2)</f>
        <v>0</v>
      </c>
      <c r="K348" s="251" t="s">
        <v>18</v>
      </c>
      <c r="L348" s="255"/>
      <c r="M348" s="256" t="s">
        <v>18</v>
      </c>
      <c r="N348" s="257" t="s">
        <v>42</v>
      </c>
      <c r="O348" s="68"/>
      <c r="P348" s="190">
        <f>O348*H348</f>
        <v>0</v>
      </c>
      <c r="Q348" s="190">
        <v>0</v>
      </c>
      <c r="R348" s="190">
        <f>Q348*H348</f>
        <v>0</v>
      </c>
      <c r="S348" s="190">
        <v>0</v>
      </c>
      <c r="T348" s="190">
        <f>S348*H348</f>
        <v>0</v>
      </c>
      <c r="U348" s="191" t="s">
        <v>18</v>
      </c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92" t="s">
        <v>545</v>
      </c>
      <c r="AT348" s="192" t="s">
        <v>1397</v>
      </c>
      <c r="AU348" s="192" t="s">
        <v>80</v>
      </c>
      <c r="AY348" s="21" t="s">
        <v>208</v>
      </c>
      <c r="BE348" s="193">
        <f>IF(N348="základní",J348,0)</f>
        <v>0</v>
      </c>
      <c r="BF348" s="193">
        <f>IF(N348="snížená",J348,0)</f>
        <v>0</v>
      </c>
      <c r="BG348" s="193">
        <f>IF(N348="zákl. přenesená",J348,0)</f>
        <v>0</v>
      </c>
      <c r="BH348" s="193">
        <f>IF(N348="sníž. přenesená",J348,0)</f>
        <v>0</v>
      </c>
      <c r="BI348" s="193">
        <f>IF(N348="nulová",J348,0)</f>
        <v>0</v>
      </c>
      <c r="BJ348" s="21" t="s">
        <v>76</v>
      </c>
      <c r="BK348" s="193">
        <f>ROUND(I348*H348,2)</f>
        <v>0</v>
      </c>
      <c r="BL348" s="21" t="s">
        <v>343</v>
      </c>
      <c r="BM348" s="192" t="s">
        <v>4306</v>
      </c>
    </row>
    <row r="349" spans="1:65" s="2" customFormat="1" ht="11.25">
      <c r="A349" s="38"/>
      <c r="B349" s="39"/>
      <c r="C349" s="40"/>
      <c r="D349" s="194" t="s">
        <v>217</v>
      </c>
      <c r="E349" s="40"/>
      <c r="F349" s="195" t="s">
        <v>4305</v>
      </c>
      <c r="G349" s="40"/>
      <c r="H349" s="40"/>
      <c r="I349" s="196"/>
      <c r="J349" s="40"/>
      <c r="K349" s="40"/>
      <c r="L349" s="43"/>
      <c r="M349" s="197"/>
      <c r="N349" s="198"/>
      <c r="O349" s="68"/>
      <c r="P349" s="68"/>
      <c r="Q349" s="68"/>
      <c r="R349" s="68"/>
      <c r="S349" s="68"/>
      <c r="T349" s="68"/>
      <c r="U349" s="69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21" t="s">
        <v>217</v>
      </c>
      <c r="AU349" s="21" t="s">
        <v>80</v>
      </c>
    </row>
    <row r="350" spans="1:65" s="2" customFormat="1" ht="24.2" customHeight="1">
      <c r="A350" s="38"/>
      <c r="B350" s="39"/>
      <c r="C350" s="249" t="s">
        <v>1675</v>
      </c>
      <c r="D350" s="249" t="s">
        <v>1397</v>
      </c>
      <c r="E350" s="250" t="s">
        <v>4307</v>
      </c>
      <c r="F350" s="251" t="s">
        <v>4308</v>
      </c>
      <c r="G350" s="252" t="s">
        <v>402</v>
      </c>
      <c r="H350" s="253">
        <v>30</v>
      </c>
      <c r="I350" s="254"/>
      <c r="J350" s="253">
        <f>ROUND(I350*H350,2)</f>
        <v>0</v>
      </c>
      <c r="K350" s="251" t="s">
        <v>18</v>
      </c>
      <c r="L350" s="255"/>
      <c r="M350" s="256" t="s">
        <v>18</v>
      </c>
      <c r="N350" s="257" t="s">
        <v>42</v>
      </c>
      <c r="O350" s="68"/>
      <c r="P350" s="190">
        <f>O350*H350</f>
        <v>0</v>
      </c>
      <c r="Q350" s="190">
        <v>0</v>
      </c>
      <c r="R350" s="190">
        <f>Q350*H350</f>
        <v>0</v>
      </c>
      <c r="S350" s="190">
        <v>0</v>
      </c>
      <c r="T350" s="190">
        <f>S350*H350</f>
        <v>0</v>
      </c>
      <c r="U350" s="191" t="s">
        <v>18</v>
      </c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2" t="s">
        <v>545</v>
      </c>
      <c r="AT350" s="192" t="s">
        <v>1397</v>
      </c>
      <c r="AU350" s="192" t="s">
        <v>80</v>
      </c>
      <c r="AY350" s="21" t="s">
        <v>208</v>
      </c>
      <c r="BE350" s="193">
        <f>IF(N350="základní",J350,0)</f>
        <v>0</v>
      </c>
      <c r="BF350" s="193">
        <f>IF(N350="snížená",J350,0)</f>
        <v>0</v>
      </c>
      <c r="BG350" s="193">
        <f>IF(N350="zákl. přenesená",J350,0)</f>
        <v>0</v>
      </c>
      <c r="BH350" s="193">
        <f>IF(N350="sníž. přenesená",J350,0)</f>
        <v>0</v>
      </c>
      <c r="BI350" s="193">
        <f>IF(N350="nulová",J350,0)</f>
        <v>0</v>
      </c>
      <c r="BJ350" s="21" t="s">
        <v>76</v>
      </c>
      <c r="BK350" s="193">
        <f>ROUND(I350*H350,2)</f>
        <v>0</v>
      </c>
      <c r="BL350" s="21" t="s">
        <v>343</v>
      </c>
      <c r="BM350" s="192" t="s">
        <v>4309</v>
      </c>
    </row>
    <row r="351" spans="1:65" s="2" customFormat="1" ht="11.25">
      <c r="A351" s="38"/>
      <c r="B351" s="39"/>
      <c r="C351" s="40"/>
      <c r="D351" s="194" t="s">
        <v>217</v>
      </c>
      <c r="E351" s="40"/>
      <c r="F351" s="195" t="s">
        <v>4308</v>
      </c>
      <c r="G351" s="40"/>
      <c r="H351" s="40"/>
      <c r="I351" s="196"/>
      <c r="J351" s="40"/>
      <c r="K351" s="40"/>
      <c r="L351" s="43"/>
      <c r="M351" s="197"/>
      <c r="N351" s="198"/>
      <c r="O351" s="68"/>
      <c r="P351" s="68"/>
      <c r="Q351" s="68"/>
      <c r="R351" s="68"/>
      <c r="S351" s="68"/>
      <c r="T351" s="68"/>
      <c r="U351" s="69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21" t="s">
        <v>217</v>
      </c>
      <c r="AU351" s="21" t="s">
        <v>80</v>
      </c>
    </row>
    <row r="352" spans="1:65" s="2" customFormat="1" ht="24.2" customHeight="1">
      <c r="A352" s="38"/>
      <c r="B352" s="39"/>
      <c r="C352" s="182" t="s">
        <v>1680</v>
      </c>
      <c r="D352" s="182" t="s">
        <v>212</v>
      </c>
      <c r="E352" s="183" t="s">
        <v>4310</v>
      </c>
      <c r="F352" s="184" t="s">
        <v>4311</v>
      </c>
      <c r="G352" s="185" t="s">
        <v>402</v>
      </c>
      <c r="H352" s="186">
        <v>256</v>
      </c>
      <c r="I352" s="187"/>
      <c r="J352" s="186">
        <f>ROUND(I352*H352,2)</f>
        <v>0</v>
      </c>
      <c r="K352" s="184" t="s">
        <v>215</v>
      </c>
      <c r="L352" s="43"/>
      <c r="M352" s="188" t="s">
        <v>18</v>
      </c>
      <c r="N352" s="189" t="s">
        <v>42</v>
      </c>
      <c r="O352" s="68"/>
      <c r="P352" s="190">
        <f>O352*H352</f>
        <v>0</v>
      </c>
      <c r="Q352" s="190">
        <v>0</v>
      </c>
      <c r="R352" s="190">
        <f>Q352*H352</f>
        <v>0</v>
      </c>
      <c r="S352" s="190">
        <v>0</v>
      </c>
      <c r="T352" s="190">
        <f>S352*H352</f>
        <v>0</v>
      </c>
      <c r="U352" s="191" t="s">
        <v>18</v>
      </c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92" t="s">
        <v>343</v>
      </c>
      <c r="AT352" s="192" t="s">
        <v>212</v>
      </c>
      <c r="AU352" s="192" t="s">
        <v>80</v>
      </c>
      <c r="AY352" s="21" t="s">
        <v>208</v>
      </c>
      <c r="BE352" s="193">
        <f>IF(N352="základní",J352,0)</f>
        <v>0</v>
      </c>
      <c r="BF352" s="193">
        <f>IF(N352="snížená",J352,0)</f>
        <v>0</v>
      </c>
      <c r="BG352" s="193">
        <f>IF(N352="zákl. přenesená",J352,0)</f>
        <v>0</v>
      </c>
      <c r="BH352" s="193">
        <f>IF(N352="sníž. přenesená",J352,0)</f>
        <v>0</v>
      </c>
      <c r="BI352" s="193">
        <f>IF(N352="nulová",J352,0)</f>
        <v>0</v>
      </c>
      <c r="BJ352" s="21" t="s">
        <v>76</v>
      </c>
      <c r="BK352" s="193">
        <f>ROUND(I352*H352,2)</f>
        <v>0</v>
      </c>
      <c r="BL352" s="21" t="s">
        <v>343</v>
      </c>
      <c r="BM352" s="192" t="s">
        <v>4312</v>
      </c>
    </row>
    <row r="353" spans="1:65" s="2" customFormat="1" ht="19.5">
      <c r="A353" s="38"/>
      <c r="B353" s="39"/>
      <c r="C353" s="40"/>
      <c r="D353" s="194" t="s">
        <v>217</v>
      </c>
      <c r="E353" s="40"/>
      <c r="F353" s="195" t="s">
        <v>4313</v>
      </c>
      <c r="G353" s="40"/>
      <c r="H353" s="40"/>
      <c r="I353" s="196"/>
      <c r="J353" s="40"/>
      <c r="K353" s="40"/>
      <c r="L353" s="43"/>
      <c r="M353" s="197"/>
      <c r="N353" s="198"/>
      <c r="O353" s="68"/>
      <c r="P353" s="68"/>
      <c r="Q353" s="68"/>
      <c r="R353" s="68"/>
      <c r="S353" s="68"/>
      <c r="T353" s="68"/>
      <c r="U353" s="69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21" t="s">
        <v>217</v>
      </c>
      <c r="AU353" s="21" t="s">
        <v>80</v>
      </c>
    </row>
    <row r="354" spans="1:65" s="2" customFormat="1" ht="11.25">
      <c r="A354" s="38"/>
      <c r="B354" s="39"/>
      <c r="C354" s="40"/>
      <c r="D354" s="199" t="s">
        <v>219</v>
      </c>
      <c r="E354" s="40"/>
      <c r="F354" s="200" t="s">
        <v>4314</v>
      </c>
      <c r="G354" s="40"/>
      <c r="H354" s="40"/>
      <c r="I354" s="196"/>
      <c r="J354" s="40"/>
      <c r="K354" s="40"/>
      <c r="L354" s="43"/>
      <c r="M354" s="197"/>
      <c r="N354" s="198"/>
      <c r="O354" s="68"/>
      <c r="P354" s="68"/>
      <c r="Q354" s="68"/>
      <c r="R354" s="68"/>
      <c r="S354" s="68"/>
      <c r="T354" s="68"/>
      <c r="U354" s="69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21" t="s">
        <v>219</v>
      </c>
      <c r="AU354" s="21" t="s">
        <v>80</v>
      </c>
    </row>
    <row r="355" spans="1:65" s="14" customFormat="1" ht="11.25">
      <c r="B355" s="211"/>
      <c r="C355" s="212"/>
      <c r="D355" s="194" t="s">
        <v>221</v>
      </c>
      <c r="E355" s="213" t="s">
        <v>18</v>
      </c>
      <c r="F355" s="214" t="s">
        <v>4315</v>
      </c>
      <c r="G355" s="212"/>
      <c r="H355" s="215">
        <v>256</v>
      </c>
      <c r="I355" s="216"/>
      <c r="J355" s="212"/>
      <c r="K355" s="212"/>
      <c r="L355" s="217"/>
      <c r="M355" s="218"/>
      <c r="N355" s="219"/>
      <c r="O355" s="219"/>
      <c r="P355" s="219"/>
      <c r="Q355" s="219"/>
      <c r="R355" s="219"/>
      <c r="S355" s="219"/>
      <c r="T355" s="219"/>
      <c r="U355" s="220"/>
      <c r="AT355" s="221" t="s">
        <v>221</v>
      </c>
      <c r="AU355" s="221" t="s">
        <v>80</v>
      </c>
      <c r="AV355" s="14" t="s">
        <v>80</v>
      </c>
      <c r="AW355" s="14" t="s">
        <v>33</v>
      </c>
      <c r="AX355" s="14" t="s">
        <v>76</v>
      </c>
      <c r="AY355" s="221" t="s">
        <v>208</v>
      </c>
    </row>
    <row r="356" spans="1:65" s="2" customFormat="1" ht="24.2" customHeight="1">
      <c r="A356" s="38"/>
      <c r="B356" s="39"/>
      <c r="C356" s="182" t="s">
        <v>1687</v>
      </c>
      <c r="D356" s="182" t="s">
        <v>212</v>
      </c>
      <c r="E356" s="183" t="s">
        <v>4316</v>
      </c>
      <c r="F356" s="184" t="s">
        <v>4317</v>
      </c>
      <c r="G356" s="185" t="s">
        <v>402</v>
      </c>
      <c r="H356" s="186">
        <v>1</v>
      </c>
      <c r="I356" s="187"/>
      <c r="J356" s="186">
        <f>ROUND(I356*H356,2)</f>
        <v>0</v>
      </c>
      <c r="K356" s="184" t="s">
        <v>215</v>
      </c>
      <c r="L356" s="43"/>
      <c r="M356" s="188" t="s">
        <v>18</v>
      </c>
      <c r="N356" s="189" t="s">
        <v>42</v>
      </c>
      <c r="O356" s="68"/>
      <c r="P356" s="190">
        <f>O356*H356</f>
        <v>0</v>
      </c>
      <c r="Q356" s="190">
        <v>0</v>
      </c>
      <c r="R356" s="190">
        <f>Q356*H356</f>
        <v>0</v>
      </c>
      <c r="S356" s="190">
        <v>0</v>
      </c>
      <c r="T356" s="190">
        <f>S356*H356</f>
        <v>0</v>
      </c>
      <c r="U356" s="191" t="s">
        <v>18</v>
      </c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92" t="s">
        <v>343</v>
      </c>
      <c r="AT356" s="192" t="s">
        <v>212</v>
      </c>
      <c r="AU356" s="192" t="s">
        <v>80</v>
      </c>
      <c r="AY356" s="21" t="s">
        <v>208</v>
      </c>
      <c r="BE356" s="193">
        <f>IF(N356="základní",J356,0)</f>
        <v>0</v>
      </c>
      <c r="BF356" s="193">
        <f>IF(N356="snížená",J356,0)</f>
        <v>0</v>
      </c>
      <c r="BG356" s="193">
        <f>IF(N356="zákl. přenesená",J356,0)</f>
        <v>0</v>
      </c>
      <c r="BH356" s="193">
        <f>IF(N356="sníž. přenesená",J356,0)</f>
        <v>0</v>
      </c>
      <c r="BI356" s="193">
        <f>IF(N356="nulová",J356,0)</f>
        <v>0</v>
      </c>
      <c r="BJ356" s="21" t="s">
        <v>76</v>
      </c>
      <c r="BK356" s="193">
        <f>ROUND(I356*H356,2)</f>
        <v>0</v>
      </c>
      <c r="BL356" s="21" t="s">
        <v>343</v>
      </c>
      <c r="BM356" s="192" t="s">
        <v>4318</v>
      </c>
    </row>
    <row r="357" spans="1:65" s="2" customFormat="1" ht="29.25">
      <c r="A357" s="38"/>
      <c r="B357" s="39"/>
      <c r="C357" s="40"/>
      <c r="D357" s="194" t="s">
        <v>217</v>
      </c>
      <c r="E357" s="40"/>
      <c r="F357" s="195" t="s">
        <v>4319</v>
      </c>
      <c r="G357" s="40"/>
      <c r="H357" s="40"/>
      <c r="I357" s="196"/>
      <c r="J357" s="40"/>
      <c r="K357" s="40"/>
      <c r="L357" s="43"/>
      <c r="M357" s="197"/>
      <c r="N357" s="198"/>
      <c r="O357" s="68"/>
      <c r="P357" s="68"/>
      <c r="Q357" s="68"/>
      <c r="R357" s="68"/>
      <c r="S357" s="68"/>
      <c r="T357" s="68"/>
      <c r="U357" s="69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21" t="s">
        <v>217</v>
      </c>
      <c r="AU357" s="21" t="s">
        <v>80</v>
      </c>
    </row>
    <row r="358" spans="1:65" s="2" customFormat="1" ht="11.25">
      <c r="A358" s="38"/>
      <c r="B358" s="39"/>
      <c r="C358" s="40"/>
      <c r="D358" s="199" t="s">
        <v>219</v>
      </c>
      <c r="E358" s="40"/>
      <c r="F358" s="200" t="s">
        <v>4320</v>
      </c>
      <c r="G358" s="40"/>
      <c r="H358" s="40"/>
      <c r="I358" s="196"/>
      <c r="J358" s="40"/>
      <c r="K358" s="40"/>
      <c r="L358" s="43"/>
      <c r="M358" s="197"/>
      <c r="N358" s="198"/>
      <c r="O358" s="68"/>
      <c r="P358" s="68"/>
      <c r="Q358" s="68"/>
      <c r="R358" s="68"/>
      <c r="S358" s="68"/>
      <c r="T358" s="68"/>
      <c r="U358" s="69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21" t="s">
        <v>219</v>
      </c>
      <c r="AU358" s="21" t="s">
        <v>80</v>
      </c>
    </row>
    <row r="359" spans="1:65" s="2" customFormat="1" ht="24.2" customHeight="1">
      <c r="A359" s="38"/>
      <c r="B359" s="39"/>
      <c r="C359" s="182" t="s">
        <v>1692</v>
      </c>
      <c r="D359" s="182" t="s">
        <v>212</v>
      </c>
      <c r="E359" s="183" t="s">
        <v>4321</v>
      </c>
      <c r="F359" s="184" t="s">
        <v>4322</v>
      </c>
      <c r="G359" s="185" t="s">
        <v>402</v>
      </c>
      <c r="H359" s="186">
        <v>1</v>
      </c>
      <c r="I359" s="187"/>
      <c r="J359" s="186">
        <f>ROUND(I359*H359,2)</f>
        <v>0</v>
      </c>
      <c r="K359" s="184" t="s">
        <v>215</v>
      </c>
      <c r="L359" s="43"/>
      <c r="M359" s="188" t="s">
        <v>18</v>
      </c>
      <c r="N359" s="189" t="s">
        <v>42</v>
      </c>
      <c r="O359" s="68"/>
      <c r="P359" s="190">
        <f>O359*H359</f>
        <v>0</v>
      </c>
      <c r="Q359" s="190">
        <v>0</v>
      </c>
      <c r="R359" s="190">
        <f>Q359*H359</f>
        <v>0</v>
      </c>
      <c r="S359" s="190">
        <v>0</v>
      </c>
      <c r="T359" s="190">
        <f>S359*H359</f>
        <v>0</v>
      </c>
      <c r="U359" s="191" t="s">
        <v>18</v>
      </c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192" t="s">
        <v>343</v>
      </c>
      <c r="AT359" s="192" t="s">
        <v>212</v>
      </c>
      <c r="AU359" s="192" t="s">
        <v>80</v>
      </c>
      <c r="AY359" s="21" t="s">
        <v>208</v>
      </c>
      <c r="BE359" s="193">
        <f>IF(N359="základní",J359,0)</f>
        <v>0</v>
      </c>
      <c r="BF359" s="193">
        <f>IF(N359="snížená",J359,0)</f>
        <v>0</v>
      </c>
      <c r="BG359" s="193">
        <f>IF(N359="zákl. přenesená",J359,0)</f>
        <v>0</v>
      </c>
      <c r="BH359" s="193">
        <f>IF(N359="sníž. přenesená",J359,0)</f>
        <v>0</v>
      </c>
      <c r="BI359" s="193">
        <f>IF(N359="nulová",J359,0)</f>
        <v>0</v>
      </c>
      <c r="BJ359" s="21" t="s">
        <v>76</v>
      </c>
      <c r="BK359" s="193">
        <f>ROUND(I359*H359,2)</f>
        <v>0</v>
      </c>
      <c r="BL359" s="21" t="s">
        <v>343</v>
      </c>
      <c r="BM359" s="192" t="s">
        <v>4323</v>
      </c>
    </row>
    <row r="360" spans="1:65" s="2" customFormat="1" ht="39">
      <c r="A360" s="38"/>
      <c r="B360" s="39"/>
      <c r="C360" s="40"/>
      <c r="D360" s="194" t="s">
        <v>217</v>
      </c>
      <c r="E360" s="40"/>
      <c r="F360" s="195" t="s">
        <v>4324</v>
      </c>
      <c r="G360" s="40"/>
      <c r="H360" s="40"/>
      <c r="I360" s="196"/>
      <c r="J360" s="40"/>
      <c r="K360" s="40"/>
      <c r="L360" s="43"/>
      <c r="M360" s="197"/>
      <c r="N360" s="198"/>
      <c r="O360" s="68"/>
      <c r="P360" s="68"/>
      <c r="Q360" s="68"/>
      <c r="R360" s="68"/>
      <c r="S360" s="68"/>
      <c r="T360" s="68"/>
      <c r="U360" s="69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21" t="s">
        <v>217</v>
      </c>
      <c r="AU360" s="21" t="s">
        <v>80</v>
      </c>
    </row>
    <row r="361" spans="1:65" s="2" customFormat="1" ht="11.25">
      <c r="A361" s="38"/>
      <c r="B361" s="39"/>
      <c r="C361" s="40"/>
      <c r="D361" s="199" t="s">
        <v>219</v>
      </c>
      <c r="E361" s="40"/>
      <c r="F361" s="200" t="s">
        <v>4325</v>
      </c>
      <c r="G361" s="40"/>
      <c r="H361" s="40"/>
      <c r="I361" s="196"/>
      <c r="J361" s="40"/>
      <c r="K361" s="40"/>
      <c r="L361" s="43"/>
      <c r="M361" s="197"/>
      <c r="N361" s="198"/>
      <c r="O361" s="68"/>
      <c r="P361" s="68"/>
      <c r="Q361" s="68"/>
      <c r="R361" s="68"/>
      <c r="S361" s="68"/>
      <c r="T361" s="68"/>
      <c r="U361" s="69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21" t="s">
        <v>219</v>
      </c>
      <c r="AU361" s="21" t="s">
        <v>80</v>
      </c>
    </row>
    <row r="362" spans="1:65" s="2" customFormat="1" ht="16.5" customHeight="1">
      <c r="A362" s="38"/>
      <c r="B362" s="39"/>
      <c r="C362" s="182" t="s">
        <v>1696</v>
      </c>
      <c r="D362" s="182" t="s">
        <v>212</v>
      </c>
      <c r="E362" s="183" t="s">
        <v>4326</v>
      </c>
      <c r="F362" s="184" t="s">
        <v>4327</v>
      </c>
      <c r="G362" s="185" t="s">
        <v>331</v>
      </c>
      <c r="H362" s="186">
        <v>288</v>
      </c>
      <c r="I362" s="187"/>
      <c r="J362" s="186">
        <f>ROUND(I362*H362,2)</f>
        <v>0</v>
      </c>
      <c r="K362" s="184" t="s">
        <v>215</v>
      </c>
      <c r="L362" s="43"/>
      <c r="M362" s="188" t="s">
        <v>18</v>
      </c>
      <c r="N362" s="189" t="s">
        <v>42</v>
      </c>
      <c r="O362" s="68"/>
      <c r="P362" s="190">
        <f>O362*H362</f>
        <v>0</v>
      </c>
      <c r="Q362" s="190">
        <v>0</v>
      </c>
      <c r="R362" s="190">
        <f>Q362*H362</f>
        <v>0</v>
      </c>
      <c r="S362" s="190">
        <v>0</v>
      </c>
      <c r="T362" s="190">
        <f>S362*H362</f>
        <v>0</v>
      </c>
      <c r="U362" s="191" t="s">
        <v>18</v>
      </c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2" t="s">
        <v>343</v>
      </c>
      <c r="AT362" s="192" t="s">
        <v>212</v>
      </c>
      <c r="AU362" s="192" t="s">
        <v>80</v>
      </c>
      <c r="AY362" s="21" t="s">
        <v>208</v>
      </c>
      <c r="BE362" s="193">
        <f>IF(N362="základní",J362,0)</f>
        <v>0</v>
      </c>
      <c r="BF362" s="193">
        <f>IF(N362="snížená",J362,0)</f>
        <v>0</v>
      </c>
      <c r="BG362" s="193">
        <f>IF(N362="zákl. přenesená",J362,0)</f>
        <v>0</v>
      </c>
      <c r="BH362" s="193">
        <f>IF(N362="sníž. přenesená",J362,0)</f>
        <v>0</v>
      </c>
      <c r="BI362" s="193">
        <f>IF(N362="nulová",J362,0)</f>
        <v>0</v>
      </c>
      <c r="BJ362" s="21" t="s">
        <v>76</v>
      </c>
      <c r="BK362" s="193">
        <f>ROUND(I362*H362,2)</f>
        <v>0</v>
      </c>
      <c r="BL362" s="21" t="s">
        <v>343</v>
      </c>
      <c r="BM362" s="192" t="s">
        <v>4328</v>
      </c>
    </row>
    <row r="363" spans="1:65" s="2" customFormat="1" ht="19.5">
      <c r="A363" s="38"/>
      <c r="B363" s="39"/>
      <c r="C363" s="40"/>
      <c r="D363" s="194" t="s">
        <v>217</v>
      </c>
      <c r="E363" s="40"/>
      <c r="F363" s="195" t="s">
        <v>4329</v>
      </c>
      <c r="G363" s="40"/>
      <c r="H363" s="40"/>
      <c r="I363" s="196"/>
      <c r="J363" s="40"/>
      <c r="K363" s="40"/>
      <c r="L363" s="43"/>
      <c r="M363" s="197"/>
      <c r="N363" s="198"/>
      <c r="O363" s="68"/>
      <c r="P363" s="68"/>
      <c r="Q363" s="68"/>
      <c r="R363" s="68"/>
      <c r="S363" s="68"/>
      <c r="T363" s="68"/>
      <c r="U363" s="69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T363" s="21" t="s">
        <v>217</v>
      </c>
      <c r="AU363" s="21" t="s">
        <v>80</v>
      </c>
    </row>
    <row r="364" spans="1:65" s="2" customFormat="1" ht="11.25">
      <c r="A364" s="38"/>
      <c r="B364" s="39"/>
      <c r="C364" s="40"/>
      <c r="D364" s="199" t="s">
        <v>219</v>
      </c>
      <c r="E364" s="40"/>
      <c r="F364" s="200" t="s">
        <v>4330</v>
      </c>
      <c r="G364" s="40"/>
      <c r="H364" s="40"/>
      <c r="I364" s="196"/>
      <c r="J364" s="40"/>
      <c r="K364" s="40"/>
      <c r="L364" s="43"/>
      <c r="M364" s="197"/>
      <c r="N364" s="198"/>
      <c r="O364" s="68"/>
      <c r="P364" s="68"/>
      <c r="Q364" s="68"/>
      <c r="R364" s="68"/>
      <c r="S364" s="68"/>
      <c r="T364" s="68"/>
      <c r="U364" s="69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T364" s="21" t="s">
        <v>219</v>
      </c>
      <c r="AU364" s="21" t="s">
        <v>80</v>
      </c>
    </row>
    <row r="365" spans="1:65" s="14" customFormat="1" ht="11.25">
      <c r="B365" s="211"/>
      <c r="C365" s="212"/>
      <c r="D365" s="194" t="s">
        <v>221</v>
      </c>
      <c r="E365" s="213" t="s">
        <v>18</v>
      </c>
      <c r="F365" s="214" t="s">
        <v>2044</v>
      </c>
      <c r="G365" s="212"/>
      <c r="H365" s="215">
        <v>148</v>
      </c>
      <c r="I365" s="216"/>
      <c r="J365" s="212"/>
      <c r="K365" s="212"/>
      <c r="L365" s="217"/>
      <c r="M365" s="218"/>
      <c r="N365" s="219"/>
      <c r="O365" s="219"/>
      <c r="P365" s="219"/>
      <c r="Q365" s="219"/>
      <c r="R365" s="219"/>
      <c r="S365" s="219"/>
      <c r="T365" s="219"/>
      <c r="U365" s="220"/>
      <c r="AT365" s="221" t="s">
        <v>221</v>
      </c>
      <c r="AU365" s="221" t="s">
        <v>80</v>
      </c>
      <c r="AV365" s="14" t="s">
        <v>80</v>
      </c>
      <c r="AW365" s="14" t="s">
        <v>33</v>
      </c>
      <c r="AX365" s="14" t="s">
        <v>71</v>
      </c>
      <c r="AY365" s="221" t="s">
        <v>208</v>
      </c>
    </row>
    <row r="366" spans="1:65" s="14" customFormat="1" ht="11.25">
      <c r="B366" s="211"/>
      <c r="C366" s="212"/>
      <c r="D366" s="194" t="s">
        <v>221</v>
      </c>
      <c r="E366" s="213" t="s">
        <v>18</v>
      </c>
      <c r="F366" s="214" t="s">
        <v>1828</v>
      </c>
      <c r="G366" s="212"/>
      <c r="H366" s="215">
        <v>112</v>
      </c>
      <c r="I366" s="216"/>
      <c r="J366" s="212"/>
      <c r="K366" s="212"/>
      <c r="L366" s="217"/>
      <c r="M366" s="218"/>
      <c r="N366" s="219"/>
      <c r="O366" s="219"/>
      <c r="P366" s="219"/>
      <c r="Q366" s="219"/>
      <c r="R366" s="219"/>
      <c r="S366" s="219"/>
      <c r="T366" s="219"/>
      <c r="U366" s="220"/>
      <c r="AT366" s="221" t="s">
        <v>221</v>
      </c>
      <c r="AU366" s="221" t="s">
        <v>80</v>
      </c>
      <c r="AV366" s="14" t="s">
        <v>80</v>
      </c>
      <c r="AW366" s="14" t="s">
        <v>33</v>
      </c>
      <c r="AX366" s="14" t="s">
        <v>71</v>
      </c>
      <c r="AY366" s="221" t="s">
        <v>208</v>
      </c>
    </row>
    <row r="367" spans="1:65" s="14" customFormat="1" ht="11.25">
      <c r="B367" s="211"/>
      <c r="C367" s="212"/>
      <c r="D367" s="194" t="s">
        <v>221</v>
      </c>
      <c r="E367" s="213" t="s">
        <v>18</v>
      </c>
      <c r="F367" s="214" t="s">
        <v>459</v>
      </c>
      <c r="G367" s="212"/>
      <c r="H367" s="215">
        <v>28</v>
      </c>
      <c r="I367" s="216"/>
      <c r="J367" s="212"/>
      <c r="K367" s="212"/>
      <c r="L367" s="217"/>
      <c r="M367" s="218"/>
      <c r="N367" s="219"/>
      <c r="O367" s="219"/>
      <c r="P367" s="219"/>
      <c r="Q367" s="219"/>
      <c r="R367" s="219"/>
      <c r="S367" s="219"/>
      <c r="T367" s="219"/>
      <c r="U367" s="220"/>
      <c r="AT367" s="221" t="s">
        <v>221</v>
      </c>
      <c r="AU367" s="221" t="s">
        <v>80</v>
      </c>
      <c r="AV367" s="14" t="s">
        <v>80</v>
      </c>
      <c r="AW367" s="14" t="s">
        <v>33</v>
      </c>
      <c r="AX367" s="14" t="s">
        <v>71</v>
      </c>
      <c r="AY367" s="221" t="s">
        <v>208</v>
      </c>
    </row>
    <row r="368" spans="1:65" s="16" customFormat="1" ht="11.25">
      <c r="B368" s="233"/>
      <c r="C368" s="234"/>
      <c r="D368" s="194" t="s">
        <v>221</v>
      </c>
      <c r="E368" s="235" t="s">
        <v>18</v>
      </c>
      <c r="F368" s="236" t="s">
        <v>247</v>
      </c>
      <c r="G368" s="234"/>
      <c r="H368" s="237">
        <v>288</v>
      </c>
      <c r="I368" s="238"/>
      <c r="J368" s="234"/>
      <c r="K368" s="234"/>
      <c r="L368" s="239"/>
      <c r="M368" s="240"/>
      <c r="N368" s="241"/>
      <c r="O368" s="241"/>
      <c r="P368" s="241"/>
      <c r="Q368" s="241"/>
      <c r="R368" s="241"/>
      <c r="S368" s="241"/>
      <c r="T368" s="241"/>
      <c r="U368" s="242"/>
      <c r="AT368" s="243" t="s">
        <v>221</v>
      </c>
      <c r="AU368" s="243" t="s">
        <v>80</v>
      </c>
      <c r="AV368" s="16" t="s">
        <v>89</v>
      </c>
      <c r="AW368" s="16" t="s">
        <v>33</v>
      </c>
      <c r="AX368" s="16" t="s">
        <v>76</v>
      </c>
      <c r="AY368" s="243" t="s">
        <v>208</v>
      </c>
    </row>
    <row r="369" spans="1:65" s="2" customFormat="1" ht="21.75" customHeight="1">
      <c r="A369" s="38"/>
      <c r="B369" s="39"/>
      <c r="C369" s="249" t="s">
        <v>1702</v>
      </c>
      <c r="D369" s="249" t="s">
        <v>1397</v>
      </c>
      <c r="E369" s="250" t="s">
        <v>4331</v>
      </c>
      <c r="F369" s="251" t="s">
        <v>4332</v>
      </c>
      <c r="G369" s="252" t="s">
        <v>331</v>
      </c>
      <c r="H369" s="253">
        <v>148</v>
      </c>
      <c r="I369" s="254"/>
      <c r="J369" s="253">
        <f>ROUND(I369*H369,2)</f>
        <v>0</v>
      </c>
      <c r="K369" s="251" t="s">
        <v>18</v>
      </c>
      <c r="L369" s="255"/>
      <c r="M369" s="256" t="s">
        <v>18</v>
      </c>
      <c r="N369" s="257" t="s">
        <v>42</v>
      </c>
      <c r="O369" s="68"/>
      <c r="P369" s="190">
        <f>O369*H369</f>
        <v>0</v>
      </c>
      <c r="Q369" s="190">
        <v>8.8999999999999995E-4</v>
      </c>
      <c r="R369" s="190">
        <f>Q369*H369</f>
        <v>0.13172</v>
      </c>
      <c r="S369" s="190">
        <v>0</v>
      </c>
      <c r="T369" s="190">
        <f>S369*H369</f>
        <v>0</v>
      </c>
      <c r="U369" s="191" t="s">
        <v>18</v>
      </c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R369" s="192" t="s">
        <v>545</v>
      </c>
      <c r="AT369" s="192" t="s">
        <v>1397</v>
      </c>
      <c r="AU369" s="192" t="s">
        <v>80</v>
      </c>
      <c r="AY369" s="21" t="s">
        <v>208</v>
      </c>
      <c r="BE369" s="193">
        <f>IF(N369="základní",J369,0)</f>
        <v>0</v>
      </c>
      <c r="BF369" s="193">
        <f>IF(N369="snížená",J369,0)</f>
        <v>0</v>
      </c>
      <c r="BG369" s="193">
        <f>IF(N369="zákl. přenesená",J369,0)</f>
        <v>0</v>
      </c>
      <c r="BH369" s="193">
        <f>IF(N369="sníž. přenesená",J369,0)</f>
        <v>0</v>
      </c>
      <c r="BI369" s="193">
        <f>IF(N369="nulová",J369,0)</f>
        <v>0</v>
      </c>
      <c r="BJ369" s="21" t="s">
        <v>76</v>
      </c>
      <c r="BK369" s="193">
        <f>ROUND(I369*H369,2)</f>
        <v>0</v>
      </c>
      <c r="BL369" s="21" t="s">
        <v>343</v>
      </c>
      <c r="BM369" s="192" t="s">
        <v>4333</v>
      </c>
    </row>
    <row r="370" spans="1:65" s="2" customFormat="1" ht="11.25">
      <c r="A370" s="38"/>
      <c r="B370" s="39"/>
      <c r="C370" s="40"/>
      <c r="D370" s="194" t="s">
        <v>217</v>
      </c>
      <c r="E370" s="40"/>
      <c r="F370" s="195" t="s">
        <v>4332</v>
      </c>
      <c r="G370" s="40"/>
      <c r="H370" s="40"/>
      <c r="I370" s="196"/>
      <c r="J370" s="40"/>
      <c r="K370" s="40"/>
      <c r="L370" s="43"/>
      <c r="M370" s="197"/>
      <c r="N370" s="198"/>
      <c r="O370" s="68"/>
      <c r="P370" s="68"/>
      <c r="Q370" s="68"/>
      <c r="R370" s="68"/>
      <c r="S370" s="68"/>
      <c r="T370" s="68"/>
      <c r="U370" s="69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T370" s="21" t="s">
        <v>217</v>
      </c>
      <c r="AU370" s="21" t="s">
        <v>80</v>
      </c>
    </row>
    <row r="371" spans="1:65" s="2" customFormat="1" ht="21.75" customHeight="1">
      <c r="A371" s="38"/>
      <c r="B371" s="39"/>
      <c r="C371" s="249" t="s">
        <v>1710</v>
      </c>
      <c r="D371" s="249" t="s">
        <v>1397</v>
      </c>
      <c r="E371" s="250" t="s">
        <v>4334</v>
      </c>
      <c r="F371" s="251" t="s">
        <v>4335</v>
      </c>
      <c r="G371" s="252" t="s">
        <v>331</v>
      </c>
      <c r="H371" s="253">
        <v>112</v>
      </c>
      <c r="I371" s="254"/>
      <c r="J371" s="253">
        <f>ROUND(I371*H371,2)</f>
        <v>0</v>
      </c>
      <c r="K371" s="251" t="s">
        <v>18</v>
      </c>
      <c r="L371" s="255"/>
      <c r="M371" s="256" t="s">
        <v>18</v>
      </c>
      <c r="N371" s="257" t="s">
        <v>42</v>
      </c>
      <c r="O371" s="68"/>
      <c r="P371" s="190">
        <f>O371*H371</f>
        <v>0</v>
      </c>
      <c r="Q371" s="190">
        <v>8.8999999999999995E-4</v>
      </c>
      <c r="R371" s="190">
        <f>Q371*H371</f>
        <v>9.9679999999999991E-2</v>
      </c>
      <c r="S371" s="190">
        <v>0</v>
      </c>
      <c r="T371" s="190">
        <f>S371*H371</f>
        <v>0</v>
      </c>
      <c r="U371" s="191" t="s">
        <v>18</v>
      </c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R371" s="192" t="s">
        <v>545</v>
      </c>
      <c r="AT371" s="192" t="s">
        <v>1397</v>
      </c>
      <c r="AU371" s="192" t="s">
        <v>80</v>
      </c>
      <c r="AY371" s="21" t="s">
        <v>208</v>
      </c>
      <c r="BE371" s="193">
        <f>IF(N371="základní",J371,0)</f>
        <v>0</v>
      </c>
      <c r="BF371" s="193">
        <f>IF(N371="snížená",J371,0)</f>
        <v>0</v>
      </c>
      <c r="BG371" s="193">
        <f>IF(N371="zákl. přenesená",J371,0)</f>
        <v>0</v>
      </c>
      <c r="BH371" s="193">
        <f>IF(N371="sníž. přenesená",J371,0)</f>
        <v>0</v>
      </c>
      <c r="BI371" s="193">
        <f>IF(N371="nulová",J371,0)</f>
        <v>0</v>
      </c>
      <c r="BJ371" s="21" t="s">
        <v>76</v>
      </c>
      <c r="BK371" s="193">
        <f>ROUND(I371*H371,2)</f>
        <v>0</v>
      </c>
      <c r="BL371" s="21" t="s">
        <v>343</v>
      </c>
      <c r="BM371" s="192" t="s">
        <v>4336</v>
      </c>
    </row>
    <row r="372" spans="1:65" s="2" customFormat="1" ht="11.25">
      <c r="A372" s="38"/>
      <c r="B372" s="39"/>
      <c r="C372" s="40"/>
      <c r="D372" s="194" t="s">
        <v>217</v>
      </c>
      <c r="E372" s="40"/>
      <c r="F372" s="195" t="s">
        <v>4335</v>
      </c>
      <c r="G372" s="40"/>
      <c r="H372" s="40"/>
      <c r="I372" s="196"/>
      <c r="J372" s="40"/>
      <c r="K372" s="40"/>
      <c r="L372" s="43"/>
      <c r="M372" s="197"/>
      <c r="N372" s="198"/>
      <c r="O372" s="68"/>
      <c r="P372" s="68"/>
      <c r="Q372" s="68"/>
      <c r="R372" s="68"/>
      <c r="S372" s="68"/>
      <c r="T372" s="68"/>
      <c r="U372" s="69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T372" s="21" t="s">
        <v>217</v>
      </c>
      <c r="AU372" s="21" t="s">
        <v>80</v>
      </c>
    </row>
    <row r="373" spans="1:65" s="2" customFormat="1" ht="21.75" customHeight="1">
      <c r="A373" s="38"/>
      <c r="B373" s="39"/>
      <c r="C373" s="249" t="s">
        <v>1717</v>
      </c>
      <c r="D373" s="249" t="s">
        <v>1397</v>
      </c>
      <c r="E373" s="250" t="s">
        <v>4337</v>
      </c>
      <c r="F373" s="251" t="s">
        <v>4338</v>
      </c>
      <c r="G373" s="252" t="s">
        <v>331</v>
      </c>
      <c r="H373" s="253">
        <v>28</v>
      </c>
      <c r="I373" s="254"/>
      <c r="J373" s="253">
        <f>ROUND(I373*H373,2)</f>
        <v>0</v>
      </c>
      <c r="K373" s="251" t="s">
        <v>215</v>
      </c>
      <c r="L373" s="255"/>
      <c r="M373" s="256" t="s">
        <v>18</v>
      </c>
      <c r="N373" s="257" t="s">
        <v>42</v>
      </c>
      <c r="O373" s="68"/>
      <c r="P373" s="190">
        <f>O373*H373</f>
        <v>0</v>
      </c>
      <c r="Q373" s="190">
        <v>8.8999999999999995E-4</v>
      </c>
      <c r="R373" s="190">
        <f>Q373*H373</f>
        <v>2.4919999999999998E-2</v>
      </c>
      <c r="S373" s="190">
        <v>0</v>
      </c>
      <c r="T373" s="190">
        <f>S373*H373</f>
        <v>0</v>
      </c>
      <c r="U373" s="191" t="s">
        <v>18</v>
      </c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R373" s="192" t="s">
        <v>545</v>
      </c>
      <c r="AT373" s="192" t="s">
        <v>1397</v>
      </c>
      <c r="AU373" s="192" t="s">
        <v>80</v>
      </c>
      <c r="AY373" s="21" t="s">
        <v>208</v>
      </c>
      <c r="BE373" s="193">
        <f>IF(N373="základní",J373,0)</f>
        <v>0</v>
      </c>
      <c r="BF373" s="193">
        <f>IF(N373="snížená",J373,0)</f>
        <v>0</v>
      </c>
      <c r="BG373" s="193">
        <f>IF(N373="zákl. přenesená",J373,0)</f>
        <v>0</v>
      </c>
      <c r="BH373" s="193">
        <f>IF(N373="sníž. přenesená",J373,0)</f>
        <v>0</v>
      </c>
      <c r="BI373" s="193">
        <f>IF(N373="nulová",J373,0)</f>
        <v>0</v>
      </c>
      <c r="BJ373" s="21" t="s">
        <v>76</v>
      </c>
      <c r="BK373" s="193">
        <f>ROUND(I373*H373,2)</f>
        <v>0</v>
      </c>
      <c r="BL373" s="21" t="s">
        <v>343</v>
      </c>
      <c r="BM373" s="192" t="s">
        <v>4339</v>
      </c>
    </row>
    <row r="374" spans="1:65" s="2" customFormat="1" ht="11.25">
      <c r="A374" s="38"/>
      <c r="B374" s="39"/>
      <c r="C374" s="40"/>
      <c r="D374" s="194" t="s">
        <v>217</v>
      </c>
      <c r="E374" s="40"/>
      <c r="F374" s="195" t="s">
        <v>4338</v>
      </c>
      <c r="G374" s="40"/>
      <c r="H374" s="40"/>
      <c r="I374" s="196"/>
      <c r="J374" s="40"/>
      <c r="K374" s="40"/>
      <c r="L374" s="43"/>
      <c r="M374" s="197"/>
      <c r="N374" s="198"/>
      <c r="O374" s="68"/>
      <c r="P374" s="68"/>
      <c r="Q374" s="68"/>
      <c r="R374" s="68"/>
      <c r="S374" s="68"/>
      <c r="T374" s="68"/>
      <c r="U374" s="69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T374" s="21" t="s">
        <v>217</v>
      </c>
      <c r="AU374" s="21" t="s">
        <v>80</v>
      </c>
    </row>
    <row r="375" spans="1:65" s="2" customFormat="1" ht="16.5" customHeight="1">
      <c r="A375" s="38"/>
      <c r="B375" s="39"/>
      <c r="C375" s="249" t="s">
        <v>250</v>
      </c>
      <c r="D375" s="249" t="s">
        <v>1397</v>
      </c>
      <c r="E375" s="250" t="s">
        <v>4340</v>
      </c>
      <c r="F375" s="251" t="s">
        <v>4341</v>
      </c>
      <c r="G375" s="252" t="s">
        <v>402</v>
      </c>
      <c r="H375" s="253">
        <v>288</v>
      </c>
      <c r="I375" s="254"/>
      <c r="J375" s="253">
        <f>ROUND(I375*H375,2)</f>
        <v>0</v>
      </c>
      <c r="K375" s="251" t="s">
        <v>215</v>
      </c>
      <c r="L375" s="255"/>
      <c r="M375" s="256" t="s">
        <v>18</v>
      </c>
      <c r="N375" s="257" t="s">
        <v>42</v>
      </c>
      <c r="O375" s="68"/>
      <c r="P375" s="190">
        <f>O375*H375</f>
        <v>0</v>
      </c>
      <c r="Q375" s="190">
        <v>2.4000000000000001E-4</v>
      </c>
      <c r="R375" s="190">
        <f>Q375*H375</f>
        <v>6.9120000000000001E-2</v>
      </c>
      <c r="S375" s="190">
        <v>0</v>
      </c>
      <c r="T375" s="190">
        <f>S375*H375</f>
        <v>0</v>
      </c>
      <c r="U375" s="191" t="s">
        <v>18</v>
      </c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192" t="s">
        <v>545</v>
      </c>
      <c r="AT375" s="192" t="s">
        <v>1397</v>
      </c>
      <c r="AU375" s="192" t="s">
        <v>80</v>
      </c>
      <c r="AY375" s="21" t="s">
        <v>208</v>
      </c>
      <c r="BE375" s="193">
        <f>IF(N375="základní",J375,0)</f>
        <v>0</v>
      </c>
      <c r="BF375" s="193">
        <f>IF(N375="snížená",J375,0)</f>
        <v>0</v>
      </c>
      <c r="BG375" s="193">
        <f>IF(N375="zákl. přenesená",J375,0)</f>
        <v>0</v>
      </c>
      <c r="BH375" s="193">
        <f>IF(N375="sníž. přenesená",J375,0)</f>
        <v>0</v>
      </c>
      <c r="BI375" s="193">
        <f>IF(N375="nulová",J375,0)</f>
        <v>0</v>
      </c>
      <c r="BJ375" s="21" t="s">
        <v>76</v>
      </c>
      <c r="BK375" s="193">
        <f>ROUND(I375*H375,2)</f>
        <v>0</v>
      </c>
      <c r="BL375" s="21" t="s">
        <v>343</v>
      </c>
      <c r="BM375" s="192" t="s">
        <v>4342</v>
      </c>
    </row>
    <row r="376" spans="1:65" s="2" customFormat="1" ht="11.25">
      <c r="A376" s="38"/>
      <c r="B376" s="39"/>
      <c r="C376" s="40"/>
      <c r="D376" s="194" t="s">
        <v>217</v>
      </c>
      <c r="E376" s="40"/>
      <c r="F376" s="195" t="s">
        <v>4341</v>
      </c>
      <c r="G376" s="40"/>
      <c r="H376" s="40"/>
      <c r="I376" s="196"/>
      <c r="J376" s="40"/>
      <c r="K376" s="40"/>
      <c r="L376" s="43"/>
      <c r="M376" s="197"/>
      <c r="N376" s="198"/>
      <c r="O376" s="68"/>
      <c r="P376" s="68"/>
      <c r="Q376" s="68"/>
      <c r="R376" s="68"/>
      <c r="S376" s="68"/>
      <c r="T376" s="68"/>
      <c r="U376" s="69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21" t="s">
        <v>217</v>
      </c>
      <c r="AU376" s="21" t="s">
        <v>80</v>
      </c>
    </row>
    <row r="377" spans="1:65" s="14" customFormat="1" ht="11.25">
      <c r="B377" s="211"/>
      <c r="C377" s="212"/>
      <c r="D377" s="194" t="s">
        <v>221</v>
      </c>
      <c r="E377" s="213" t="s">
        <v>18</v>
      </c>
      <c r="F377" s="214" t="s">
        <v>4343</v>
      </c>
      <c r="G377" s="212"/>
      <c r="H377" s="215">
        <v>288</v>
      </c>
      <c r="I377" s="216"/>
      <c r="J377" s="212"/>
      <c r="K377" s="212"/>
      <c r="L377" s="217"/>
      <c r="M377" s="218"/>
      <c r="N377" s="219"/>
      <c r="O377" s="219"/>
      <c r="P377" s="219"/>
      <c r="Q377" s="219"/>
      <c r="R377" s="219"/>
      <c r="S377" s="219"/>
      <c r="T377" s="219"/>
      <c r="U377" s="220"/>
      <c r="AT377" s="221" t="s">
        <v>221</v>
      </c>
      <c r="AU377" s="221" t="s">
        <v>80</v>
      </c>
      <c r="AV377" s="14" t="s">
        <v>80</v>
      </c>
      <c r="AW377" s="14" t="s">
        <v>33</v>
      </c>
      <c r="AX377" s="14" t="s">
        <v>76</v>
      </c>
      <c r="AY377" s="221" t="s">
        <v>208</v>
      </c>
    </row>
    <row r="378" spans="1:65" s="2" customFormat="1" ht="21.75" customHeight="1">
      <c r="A378" s="38"/>
      <c r="B378" s="39"/>
      <c r="C378" s="182" t="s">
        <v>1582</v>
      </c>
      <c r="D378" s="182" t="s">
        <v>212</v>
      </c>
      <c r="E378" s="183" t="s">
        <v>4344</v>
      </c>
      <c r="F378" s="184" t="s">
        <v>4345</v>
      </c>
      <c r="G378" s="185" t="s">
        <v>331</v>
      </c>
      <c r="H378" s="186">
        <v>41</v>
      </c>
      <c r="I378" s="187"/>
      <c r="J378" s="186">
        <f>ROUND(I378*H378,2)</f>
        <v>0</v>
      </c>
      <c r="K378" s="184" t="s">
        <v>215</v>
      </c>
      <c r="L378" s="43"/>
      <c r="M378" s="188" t="s">
        <v>18</v>
      </c>
      <c r="N378" s="189" t="s">
        <v>42</v>
      </c>
      <c r="O378" s="68"/>
      <c r="P378" s="190">
        <f>O378*H378</f>
        <v>0</v>
      </c>
      <c r="Q378" s="190">
        <v>0</v>
      </c>
      <c r="R378" s="190">
        <f>Q378*H378</f>
        <v>0</v>
      </c>
      <c r="S378" s="190">
        <v>0</v>
      </c>
      <c r="T378" s="190">
        <f>S378*H378</f>
        <v>0</v>
      </c>
      <c r="U378" s="191" t="s">
        <v>18</v>
      </c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192" t="s">
        <v>343</v>
      </c>
      <c r="AT378" s="192" t="s">
        <v>212</v>
      </c>
      <c r="AU378" s="192" t="s">
        <v>80</v>
      </c>
      <c r="AY378" s="21" t="s">
        <v>208</v>
      </c>
      <c r="BE378" s="193">
        <f>IF(N378="základní",J378,0)</f>
        <v>0</v>
      </c>
      <c r="BF378" s="193">
        <f>IF(N378="snížená",J378,0)</f>
        <v>0</v>
      </c>
      <c r="BG378" s="193">
        <f>IF(N378="zákl. přenesená",J378,0)</f>
        <v>0</v>
      </c>
      <c r="BH378" s="193">
        <f>IF(N378="sníž. přenesená",J378,0)</f>
        <v>0</v>
      </c>
      <c r="BI378" s="193">
        <f>IF(N378="nulová",J378,0)</f>
        <v>0</v>
      </c>
      <c r="BJ378" s="21" t="s">
        <v>76</v>
      </c>
      <c r="BK378" s="193">
        <f>ROUND(I378*H378,2)</f>
        <v>0</v>
      </c>
      <c r="BL378" s="21" t="s">
        <v>343</v>
      </c>
      <c r="BM378" s="192" t="s">
        <v>4346</v>
      </c>
    </row>
    <row r="379" spans="1:65" s="2" customFormat="1" ht="19.5">
      <c r="A379" s="38"/>
      <c r="B379" s="39"/>
      <c r="C379" s="40"/>
      <c r="D379" s="194" t="s">
        <v>217</v>
      </c>
      <c r="E379" s="40"/>
      <c r="F379" s="195" t="s">
        <v>4347</v>
      </c>
      <c r="G379" s="40"/>
      <c r="H379" s="40"/>
      <c r="I379" s="196"/>
      <c r="J379" s="40"/>
      <c r="K379" s="40"/>
      <c r="L379" s="43"/>
      <c r="M379" s="197"/>
      <c r="N379" s="198"/>
      <c r="O379" s="68"/>
      <c r="P379" s="68"/>
      <c r="Q379" s="68"/>
      <c r="R379" s="68"/>
      <c r="S379" s="68"/>
      <c r="T379" s="68"/>
      <c r="U379" s="69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21" t="s">
        <v>217</v>
      </c>
      <c r="AU379" s="21" t="s">
        <v>80</v>
      </c>
    </row>
    <row r="380" spans="1:65" s="2" customFormat="1" ht="11.25">
      <c r="A380" s="38"/>
      <c r="B380" s="39"/>
      <c r="C380" s="40"/>
      <c r="D380" s="199" t="s">
        <v>219</v>
      </c>
      <c r="E380" s="40"/>
      <c r="F380" s="200" t="s">
        <v>4348</v>
      </c>
      <c r="G380" s="40"/>
      <c r="H380" s="40"/>
      <c r="I380" s="196"/>
      <c r="J380" s="40"/>
      <c r="K380" s="40"/>
      <c r="L380" s="43"/>
      <c r="M380" s="197"/>
      <c r="N380" s="198"/>
      <c r="O380" s="68"/>
      <c r="P380" s="68"/>
      <c r="Q380" s="68"/>
      <c r="R380" s="68"/>
      <c r="S380" s="68"/>
      <c r="T380" s="68"/>
      <c r="U380" s="69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T380" s="21" t="s">
        <v>219</v>
      </c>
      <c r="AU380" s="21" t="s">
        <v>80</v>
      </c>
    </row>
    <row r="381" spans="1:65" s="14" customFormat="1" ht="11.25">
      <c r="B381" s="211"/>
      <c r="C381" s="212"/>
      <c r="D381" s="194" t="s">
        <v>221</v>
      </c>
      <c r="E381" s="213" t="s">
        <v>18</v>
      </c>
      <c r="F381" s="214" t="s">
        <v>459</v>
      </c>
      <c r="G381" s="212"/>
      <c r="H381" s="215">
        <v>28</v>
      </c>
      <c r="I381" s="216"/>
      <c r="J381" s="212"/>
      <c r="K381" s="212"/>
      <c r="L381" s="217"/>
      <c r="M381" s="218"/>
      <c r="N381" s="219"/>
      <c r="O381" s="219"/>
      <c r="P381" s="219"/>
      <c r="Q381" s="219"/>
      <c r="R381" s="219"/>
      <c r="S381" s="219"/>
      <c r="T381" s="219"/>
      <c r="U381" s="220"/>
      <c r="AT381" s="221" t="s">
        <v>221</v>
      </c>
      <c r="AU381" s="221" t="s">
        <v>80</v>
      </c>
      <c r="AV381" s="14" t="s">
        <v>80</v>
      </c>
      <c r="AW381" s="14" t="s">
        <v>33</v>
      </c>
      <c r="AX381" s="14" t="s">
        <v>71</v>
      </c>
      <c r="AY381" s="221" t="s">
        <v>208</v>
      </c>
    </row>
    <row r="382" spans="1:65" s="14" customFormat="1" ht="11.25">
      <c r="B382" s="211"/>
      <c r="C382" s="212"/>
      <c r="D382" s="194" t="s">
        <v>221</v>
      </c>
      <c r="E382" s="213" t="s">
        <v>18</v>
      </c>
      <c r="F382" s="214" t="s">
        <v>322</v>
      </c>
      <c r="G382" s="212"/>
      <c r="H382" s="215">
        <v>13</v>
      </c>
      <c r="I382" s="216"/>
      <c r="J382" s="212"/>
      <c r="K382" s="212"/>
      <c r="L382" s="217"/>
      <c r="M382" s="218"/>
      <c r="N382" s="219"/>
      <c r="O382" s="219"/>
      <c r="P382" s="219"/>
      <c r="Q382" s="219"/>
      <c r="R382" s="219"/>
      <c r="S382" s="219"/>
      <c r="T382" s="219"/>
      <c r="U382" s="220"/>
      <c r="AT382" s="221" t="s">
        <v>221</v>
      </c>
      <c r="AU382" s="221" t="s">
        <v>80</v>
      </c>
      <c r="AV382" s="14" t="s">
        <v>80</v>
      </c>
      <c r="AW382" s="14" t="s">
        <v>33</v>
      </c>
      <c r="AX382" s="14" t="s">
        <v>71</v>
      </c>
      <c r="AY382" s="221" t="s">
        <v>208</v>
      </c>
    </row>
    <row r="383" spans="1:65" s="16" customFormat="1" ht="11.25">
      <c r="B383" s="233"/>
      <c r="C383" s="234"/>
      <c r="D383" s="194" t="s">
        <v>221</v>
      </c>
      <c r="E383" s="235" t="s">
        <v>18</v>
      </c>
      <c r="F383" s="236" t="s">
        <v>247</v>
      </c>
      <c r="G383" s="234"/>
      <c r="H383" s="237">
        <v>41</v>
      </c>
      <c r="I383" s="238"/>
      <c r="J383" s="234"/>
      <c r="K383" s="234"/>
      <c r="L383" s="239"/>
      <c r="M383" s="240"/>
      <c r="N383" s="241"/>
      <c r="O383" s="241"/>
      <c r="P383" s="241"/>
      <c r="Q383" s="241"/>
      <c r="R383" s="241"/>
      <c r="S383" s="241"/>
      <c r="T383" s="241"/>
      <c r="U383" s="242"/>
      <c r="AT383" s="243" t="s">
        <v>221</v>
      </c>
      <c r="AU383" s="243" t="s">
        <v>80</v>
      </c>
      <c r="AV383" s="16" t="s">
        <v>89</v>
      </c>
      <c r="AW383" s="16" t="s">
        <v>33</v>
      </c>
      <c r="AX383" s="16" t="s">
        <v>76</v>
      </c>
      <c r="AY383" s="243" t="s">
        <v>208</v>
      </c>
    </row>
    <row r="384" spans="1:65" s="2" customFormat="1" ht="24.2" customHeight="1">
      <c r="A384" s="38"/>
      <c r="B384" s="39"/>
      <c r="C384" s="249" t="s">
        <v>257</v>
      </c>
      <c r="D384" s="249" t="s">
        <v>1397</v>
      </c>
      <c r="E384" s="250" t="s">
        <v>4349</v>
      </c>
      <c r="F384" s="251" t="s">
        <v>4350</v>
      </c>
      <c r="G384" s="252" t="s">
        <v>331</v>
      </c>
      <c r="H384" s="253">
        <v>41</v>
      </c>
      <c r="I384" s="254"/>
      <c r="J384" s="253">
        <f>ROUND(I384*H384,2)</f>
        <v>0</v>
      </c>
      <c r="K384" s="251" t="s">
        <v>215</v>
      </c>
      <c r="L384" s="255"/>
      <c r="M384" s="256" t="s">
        <v>18</v>
      </c>
      <c r="N384" s="257" t="s">
        <v>42</v>
      </c>
      <c r="O384" s="68"/>
      <c r="P384" s="190">
        <f>O384*H384</f>
        <v>0</v>
      </c>
      <c r="Q384" s="190">
        <v>1.9300000000000001E-3</v>
      </c>
      <c r="R384" s="190">
        <f>Q384*H384</f>
        <v>7.9130000000000006E-2</v>
      </c>
      <c r="S384" s="190">
        <v>0</v>
      </c>
      <c r="T384" s="190">
        <f>S384*H384</f>
        <v>0</v>
      </c>
      <c r="U384" s="191" t="s">
        <v>18</v>
      </c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192" t="s">
        <v>545</v>
      </c>
      <c r="AT384" s="192" t="s">
        <v>1397</v>
      </c>
      <c r="AU384" s="192" t="s">
        <v>80</v>
      </c>
      <c r="AY384" s="21" t="s">
        <v>208</v>
      </c>
      <c r="BE384" s="193">
        <f>IF(N384="základní",J384,0)</f>
        <v>0</v>
      </c>
      <c r="BF384" s="193">
        <f>IF(N384="snížená",J384,0)</f>
        <v>0</v>
      </c>
      <c r="BG384" s="193">
        <f>IF(N384="zákl. přenesená",J384,0)</f>
        <v>0</v>
      </c>
      <c r="BH384" s="193">
        <f>IF(N384="sníž. přenesená",J384,0)</f>
        <v>0</v>
      </c>
      <c r="BI384" s="193">
        <f>IF(N384="nulová",J384,0)</f>
        <v>0</v>
      </c>
      <c r="BJ384" s="21" t="s">
        <v>76</v>
      </c>
      <c r="BK384" s="193">
        <f>ROUND(I384*H384,2)</f>
        <v>0</v>
      </c>
      <c r="BL384" s="21" t="s">
        <v>343</v>
      </c>
      <c r="BM384" s="192" t="s">
        <v>4351</v>
      </c>
    </row>
    <row r="385" spans="1:65" s="2" customFormat="1" ht="11.25">
      <c r="A385" s="38"/>
      <c r="B385" s="39"/>
      <c r="C385" s="40"/>
      <c r="D385" s="194" t="s">
        <v>217</v>
      </c>
      <c r="E385" s="40"/>
      <c r="F385" s="195" t="s">
        <v>4350</v>
      </c>
      <c r="G385" s="40"/>
      <c r="H385" s="40"/>
      <c r="I385" s="196"/>
      <c r="J385" s="40"/>
      <c r="K385" s="40"/>
      <c r="L385" s="43"/>
      <c r="M385" s="197"/>
      <c r="N385" s="198"/>
      <c r="O385" s="68"/>
      <c r="P385" s="68"/>
      <c r="Q385" s="68"/>
      <c r="R385" s="68"/>
      <c r="S385" s="68"/>
      <c r="T385" s="68"/>
      <c r="U385" s="69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21" t="s">
        <v>217</v>
      </c>
      <c r="AU385" s="21" t="s">
        <v>80</v>
      </c>
    </row>
    <row r="386" spans="1:65" s="14" customFormat="1" ht="11.25">
      <c r="B386" s="211"/>
      <c r="C386" s="212"/>
      <c r="D386" s="194" t="s">
        <v>221</v>
      </c>
      <c r="E386" s="213" t="s">
        <v>18</v>
      </c>
      <c r="F386" s="214" t="s">
        <v>459</v>
      </c>
      <c r="G386" s="212"/>
      <c r="H386" s="215">
        <v>28</v>
      </c>
      <c r="I386" s="216"/>
      <c r="J386" s="212"/>
      <c r="K386" s="212"/>
      <c r="L386" s="217"/>
      <c r="M386" s="218"/>
      <c r="N386" s="219"/>
      <c r="O386" s="219"/>
      <c r="P386" s="219"/>
      <c r="Q386" s="219"/>
      <c r="R386" s="219"/>
      <c r="S386" s="219"/>
      <c r="T386" s="219"/>
      <c r="U386" s="220"/>
      <c r="AT386" s="221" t="s">
        <v>221</v>
      </c>
      <c r="AU386" s="221" t="s">
        <v>80</v>
      </c>
      <c r="AV386" s="14" t="s">
        <v>80</v>
      </c>
      <c r="AW386" s="14" t="s">
        <v>33</v>
      </c>
      <c r="AX386" s="14" t="s">
        <v>71</v>
      </c>
      <c r="AY386" s="221" t="s">
        <v>208</v>
      </c>
    </row>
    <row r="387" spans="1:65" s="14" customFormat="1" ht="11.25">
      <c r="B387" s="211"/>
      <c r="C387" s="212"/>
      <c r="D387" s="194" t="s">
        <v>221</v>
      </c>
      <c r="E387" s="213" t="s">
        <v>18</v>
      </c>
      <c r="F387" s="214" t="s">
        <v>322</v>
      </c>
      <c r="G387" s="212"/>
      <c r="H387" s="215">
        <v>13</v>
      </c>
      <c r="I387" s="216"/>
      <c r="J387" s="212"/>
      <c r="K387" s="212"/>
      <c r="L387" s="217"/>
      <c r="M387" s="218"/>
      <c r="N387" s="219"/>
      <c r="O387" s="219"/>
      <c r="P387" s="219"/>
      <c r="Q387" s="219"/>
      <c r="R387" s="219"/>
      <c r="S387" s="219"/>
      <c r="T387" s="219"/>
      <c r="U387" s="220"/>
      <c r="AT387" s="221" t="s">
        <v>221</v>
      </c>
      <c r="AU387" s="221" t="s">
        <v>80</v>
      </c>
      <c r="AV387" s="14" t="s">
        <v>80</v>
      </c>
      <c r="AW387" s="14" t="s">
        <v>33</v>
      </c>
      <c r="AX387" s="14" t="s">
        <v>71</v>
      </c>
      <c r="AY387" s="221" t="s">
        <v>208</v>
      </c>
    </row>
    <row r="388" spans="1:65" s="16" customFormat="1" ht="11.25">
      <c r="B388" s="233"/>
      <c r="C388" s="234"/>
      <c r="D388" s="194" t="s">
        <v>221</v>
      </c>
      <c r="E388" s="235" t="s">
        <v>18</v>
      </c>
      <c r="F388" s="236" t="s">
        <v>247</v>
      </c>
      <c r="G388" s="234"/>
      <c r="H388" s="237">
        <v>41</v>
      </c>
      <c r="I388" s="238"/>
      <c r="J388" s="234"/>
      <c r="K388" s="234"/>
      <c r="L388" s="239"/>
      <c r="M388" s="240"/>
      <c r="N388" s="241"/>
      <c r="O388" s="241"/>
      <c r="P388" s="241"/>
      <c r="Q388" s="241"/>
      <c r="R388" s="241"/>
      <c r="S388" s="241"/>
      <c r="T388" s="241"/>
      <c r="U388" s="242"/>
      <c r="AT388" s="243" t="s">
        <v>221</v>
      </c>
      <c r="AU388" s="243" t="s">
        <v>80</v>
      </c>
      <c r="AV388" s="16" t="s">
        <v>89</v>
      </c>
      <c r="AW388" s="16" t="s">
        <v>33</v>
      </c>
      <c r="AX388" s="16" t="s">
        <v>76</v>
      </c>
      <c r="AY388" s="243" t="s">
        <v>208</v>
      </c>
    </row>
    <row r="389" spans="1:65" s="2" customFormat="1" ht="16.5" customHeight="1">
      <c r="A389" s="38"/>
      <c r="B389" s="39"/>
      <c r="C389" s="249" t="s">
        <v>410</v>
      </c>
      <c r="D389" s="249" t="s">
        <v>1397</v>
      </c>
      <c r="E389" s="250" t="s">
        <v>4352</v>
      </c>
      <c r="F389" s="251" t="s">
        <v>4353</v>
      </c>
      <c r="G389" s="252" t="s">
        <v>402</v>
      </c>
      <c r="H389" s="253">
        <v>41</v>
      </c>
      <c r="I389" s="254"/>
      <c r="J389" s="253">
        <f>ROUND(I389*H389,2)</f>
        <v>0</v>
      </c>
      <c r="K389" s="251" t="s">
        <v>215</v>
      </c>
      <c r="L389" s="255"/>
      <c r="M389" s="256" t="s">
        <v>18</v>
      </c>
      <c r="N389" s="257" t="s">
        <v>42</v>
      </c>
      <c r="O389" s="68"/>
      <c r="P389" s="190">
        <f>O389*H389</f>
        <v>0</v>
      </c>
      <c r="Q389" s="190">
        <v>4.4999999999999999E-4</v>
      </c>
      <c r="R389" s="190">
        <f>Q389*H389</f>
        <v>1.8450000000000001E-2</v>
      </c>
      <c r="S389" s="190">
        <v>0</v>
      </c>
      <c r="T389" s="190">
        <f>S389*H389</f>
        <v>0</v>
      </c>
      <c r="U389" s="191" t="s">
        <v>18</v>
      </c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R389" s="192" t="s">
        <v>545</v>
      </c>
      <c r="AT389" s="192" t="s">
        <v>1397</v>
      </c>
      <c r="AU389" s="192" t="s">
        <v>80</v>
      </c>
      <c r="AY389" s="21" t="s">
        <v>208</v>
      </c>
      <c r="BE389" s="193">
        <f>IF(N389="základní",J389,0)</f>
        <v>0</v>
      </c>
      <c r="BF389" s="193">
        <f>IF(N389="snížená",J389,0)</f>
        <v>0</v>
      </c>
      <c r="BG389" s="193">
        <f>IF(N389="zákl. přenesená",J389,0)</f>
        <v>0</v>
      </c>
      <c r="BH389" s="193">
        <f>IF(N389="sníž. přenesená",J389,0)</f>
        <v>0</v>
      </c>
      <c r="BI389" s="193">
        <f>IF(N389="nulová",J389,0)</f>
        <v>0</v>
      </c>
      <c r="BJ389" s="21" t="s">
        <v>76</v>
      </c>
      <c r="BK389" s="193">
        <f>ROUND(I389*H389,2)</f>
        <v>0</v>
      </c>
      <c r="BL389" s="21" t="s">
        <v>343</v>
      </c>
      <c r="BM389" s="192" t="s">
        <v>4354</v>
      </c>
    </row>
    <row r="390" spans="1:65" s="2" customFormat="1" ht="11.25">
      <c r="A390" s="38"/>
      <c r="B390" s="39"/>
      <c r="C390" s="40"/>
      <c r="D390" s="194" t="s">
        <v>217</v>
      </c>
      <c r="E390" s="40"/>
      <c r="F390" s="195" t="s">
        <v>4353</v>
      </c>
      <c r="G390" s="40"/>
      <c r="H390" s="40"/>
      <c r="I390" s="196"/>
      <c r="J390" s="40"/>
      <c r="K390" s="40"/>
      <c r="L390" s="43"/>
      <c r="M390" s="197"/>
      <c r="N390" s="198"/>
      <c r="O390" s="68"/>
      <c r="P390" s="68"/>
      <c r="Q390" s="68"/>
      <c r="R390" s="68"/>
      <c r="S390" s="68"/>
      <c r="T390" s="68"/>
      <c r="U390" s="69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T390" s="21" t="s">
        <v>217</v>
      </c>
      <c r="AU390" s="21" t="s">
        <v>80</v>
      </c>
    </row>
    <row r="391" spans="1:65" s="14" customFormat="1" ht="11.25">
      <c r="B391" s="211"/>
      <c r="C391" s="212"/>
      <c r="D391" s="194" t="s">
        <v>221</v>
      </c>
      <c r="E391" s="213" t="s">
        <v>18</v>
      </c>
      <c r="F391" s="214" t="s">
        <v>4355</v>
      </c>
      <c r="G391" s="212"/>
      <c r="H391" s="215">
        <v>41</v>
      </c>
      <c r="I391" s="216"/>
      <c r="J391" s="212"/>
      <c r="K391" s="212"/>
      <c r="L391" s="217"/>
      <c r="M391" s="218"/>
      <c r="N391" s="219"/>
      <c r="O391" s="219"/>
      <c r="P391" s="219"/>
      <c r="Q391" s="219"/>
      <c r="R391" s="219"/>
      <c r="S391" s="219"/>
      <c r="T391" s="219"/>
      <c r="U391" s="220"/>
      <c r="AT391" s="221" t="s">
        <v>221</v>
      </c>
      <c r="AU391" s="221" t="s">
        <v>80</v>
      </c>
      <c r="AV391" s="14" t="s">
        <v>80</v>
      </c>
      <c r="AW391" s="14" t="s">
        <v>33</v>
      </c>
      <c r="AX391" s="14" t="s">
        <v>76</v>
      </c>
      <c r="AY391" s="221" t="s">
        <v>208</v>
      </c>
    </row>
    <row r="392" spans="1:65" s="2" customFormat="1" ht="21.75" customHeight="1">
      <c r="A392" s="38"/>
      <c r="B392" s="39"/>
      <c r="C392" s="182" t="s">
        <v>1742</v>
      </c>
      <c r="D392" s="182" t="s">
        <v>212</v>
      </c>
      <c r="E392" s="183" t="s">
        <v>4356</v>
      </c>
      <c r="F392" s="184" t="s">
        <v>4357</v>
      </c>
      <c r="G392" s="185" t="s">
        <v>331</v>
      </c>
      <c r="H392" s="186">
        <v>61</v>
      </c>
      <c r="I392" s="187"/>
      <c r="J392" s="186">
        <f>ROUND(I392*H392,2)</f>
        <v>0</v>
      </c>
      <c r="K392" s="184" t="s">
        <v>215</v>
      </c>
      <c r="L392" s="43"/>
      <c r="M392" s="188" t="s">
        <v>18</v>
      </c>
      <c r="N392" s="189" t="s">
        <v>42</v>
      </c>
      <c r="O392" s="68"/>
      <c r="P392" s="190">
        <f>O392*H392</f>
        <v>0</v>
      </c>
      <c r="Q392" s="190">
        <v>0</v>
      </c>
      <c r="R392" s="190">
        <f>Q392*H392</f>
        <v>0</v>
      </c>
      <c r="S392" s="190">
        <v>0</v>
      </c>
      <c r="T392" s="190">
        <f>S392*H392</f>
        <v>0</v>
      </c>
      <c r="U392" s="191" t="s">
        <v>18</v>
      </c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192" t="s">
        <v>343</v>
      </c>
      <c r="AT392" s="192" t="s">
        <v>212</v>
      </c>
      <c r="AU392" s="192" t="s">
        <v>80</v>
      </c>
      <c r="AY392" s="21" t="s">
        <v>208</v>
      </c>
      <c r="BE392" s="193">
        <f>IF(N392="základní",J392,0)</f>
        <v>0</v>
      </c>
      <c r="BF392" s="193">
        <f>IF(N392="snížená",J392,0)</f>
        <v>0</v>
      </c>
      <c r="BG392" s="193">
        <f>IF(N392="zákl. přenesená",J392,0)</f>
        <v>0</v>
      </c>
      <c r="BH392" s="193">
        <f>IF(N392="sníž. přenesená",J392,0)</f>
        <v>0</v>
      </c>
      <c r="BI392" s="193">
        <f>IF(N392="nulová",J392,0)</f>
        <v>0</v>
      </c>
      <c r="BJ392" s="21" t="s">
        <v>76</v>
      </c>
      <c r="BK392" s="193">
        <f>ROUND(I392*H392,2)</f>
        <v>0</v>
      </c>
      <c r="BL392" s="21" t="s">
        <v>343</v>
      </c>
      <c r="BM392" s="192" t="s">
        <v>4358</v>
      </c>
    </row>
    <row r="393" spans="1:65" s="2" customFormat="1" ht="19.5">
      <c r="A393" s="38"/>
      <c r="B393" s="39"/>
      <c r="C393" s="40"/>
      <c r="D393" s="194" t="s">
        <v>217</v>
      </c>
      <c r="E393" s="40"/>
      <c r="F393" s="195" t="s">
        <v>4359</v>
      </c>
      <c r="G393" s="40"/>
      <c r="H393" s="40"/>
      <c r="I393" s="196"/>
      <c r="J393" s="40"/>
      <c r="K393" s="40"/>
      <c r="L393" s="43"/>
      <c r="M393" s="197"/>
      <c r="N393" s="198"/>
      <c r="O393" s="68"/>
      <c r="P393" s="68"/>
      <c r="Q393" s="68"/>
      <c r="R393" s="68"/>
      <c r="S393" s="68"/>
      <c r="T393" s="68"/>
      <c r="U393" s="69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21" t="s">
        <v>217</v>
      </c>
      <c r="AU393" s="21" t="s">
        <v>80</v>
      </c>
    </row>
    <row r="394" spans="1:65" s="2" customFormat="1" ht="11.25">
      <c r="A394" s="38"/>
      <c r="B394" s="39"/>
      <c r="C394" s="40"/>
      <c r="D394" s="199" t="s">
        <v>219</v>
      </c>
      <c r="E394" s="40"/>
      <c r="F394" s="200" t="s">
        <v>4360</v>
      </c>
      <c r="G394" s="40"/>
      <c r="H394" s="40"/>
      <c r="I394" s="196"/>
      <c r="J394" s="40"/>
      <c r="K394" s="40"/>
      <c r="L394" s="43"/>
      <c r="M394" s="197"/>
      <c r="N394" s="198"/>
      <c r="O394" s="68"/>
      <c r="P394" s="68"/>
      <c r="Q394" s="68"/>
      <c r="R394" s="68"/>
      <c r="S394" s="68"/>
      <c r="T394" s="68"/>
      <c r="U394" s="69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T394" s="21" t="s">
        <v>219</v>
      </c>
      <c r="AU394" s="21" t="s">
        <v>80</v>
      </c>
    </row>
    <row r="395" spans="1:65" s="14" customFormat="1" ht="11.25">
      <c r="B395" s="211"/>
      <c r="C395" s="212"/>
      <c r="D395" s="194" t="s">
        <v>221</v>
      </c>
      <c r="E395" s="213" t="s">
        <v>18</v>
      </c>
      <c r="F395" s="214" t="s">
        <v>210</v>
      </c>
      <c r="G395" s="212"/>
      <c r="H395" s="215">
        <v>61</v>
      </c>
      <c r="I395" s="216"/>
      <c r="J395" s="212"/>
      <c r="K395" s="212"/>
      <c r="L395" s="217"/>
      <c r="M395" s="218"/>
      <c r="N395" s="219"/>
      <c r="O395" s="219"/>
      <c r="P395" s="219"/>
      <c r="Q395" s="219"/>
      <c r="R395" s="219"/>
      <c r="S395" s="219"/>
      <c r="T395" s="219"/>
      <c r="U395" s="220"/>
      <c r="AT395" s="221" t="s">
        <v>221</v>
      </c>
      <c r="AU395" s="221" t="s">
        <v>80</v>
      </c>
      <c r="AV395" s="14" t="s">
        <v>80</v>
      </c>
      <c r="AW395" s="14" t="s">
        <v>33</v>
      </c>
      <c r="AX395" s="14" t="s">
        <v>76</v>
      </c>
      <c r="AY395" s="221" t="s">
        <v>208</v>
      </c>
    </row>
    <row r="396" spans="1:65" s="2" customFormat="1" ht="24.2" customHeight="1">
      <c r="A396" s="38"/>
      <c r="B396" s="39"/>
      <c r="C396" s="249" t="s">
        <v>1748</v>
      </c>
      <c r="D396" s="249" t="s">
        <v>1397</v>
      </c>
      <c r="E396" s="250" t="s">
        <v>4361</v>
      </c>
      <c r="F396" s="251" t="s">
        <v>4362</v>
      </c>
      <c r="G396" s="252" t="s">
        <v>331</v>
      </c>
      <c r="H396" s="253">
        <v>61</v>
      </c>
      <c r="I396" s="254"/>
      <c r="J396" s="253">
        <f>ROUND(I396*H396,2)</f>
        <v>0</v>
      </c>
      <c r="K396" s="251" t="s">
        <v>215</v>
      </c>
      <c r="L396" s="255"/>
      <c r="M396" s="256" t="s">
        <v>18</v>
      </c>
      <c r="N396" s="257" t="s">
        <v>42</v>
      </c>
      <c r="O396" s="68"/>
      <c r="P396" s="190">
        <f>O396*H396</f>
        <v>0</v>
      </c>
      <c r="Q396" s="190">
        <v>2.3700000000000001E-3</v>
      </c>
      <c r="R396" s="190">
        <f>Q396*H396</f>
        <v>0.14457</v>
      </c>
      <c r="S396" s="190">
        <v>0</v>
      </c>
      <c r="T396" s="190">
        <f>S396*H396</f>
        <v>0</v>
      </c>
      <c r="U396" s="191" t="s">
        <v>18</v>
      </c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92" t="s">
        <v>545</v>
      </c>
      <c r="AT396" s="192" t="s">
        <v>1397</v>
      </c>
      <c r="AU396" s="192" t="s">
        <v>80</v>
      </c>
      <c r="AY396" s="21" t="s">
        <v>208</v>
      </c>
      <c r="BE396" s="193">
        <f>IF(N396="základní",J396,0)</f>
        <v>0</v>
      </c>
      <c r="BF396" s="193">
        <f>IF(N396="snížená",J396,0)</f>
        <v>0</v>
      </c>
      <c r="BG396" s="193">
        <f>IF(N396="zákl. přenesená",J396,0)</f>
        <v>0</v>
      </c>
      <c r="BH396" s="193">
        <f>IF(N396="sníž. přenesená",J396,0)</f>
        <v>0</v>
      </c>
      <c r="BI396" s="193">
        <f>IF(N396="nulová",J396,0)</f>
        <v>0</v>
      </c>
      <c r="BJ396" s="21" t="s">
        <v>76</v>
      </c>
      <c r="BK396" s="193">
        <f>ROUND(I396*H396,2)</f>
        <v>0</v>
      </c>
      <c r="BL396" s="21" t="s">
        <v>343</v>
      </c>
      <c r="BM396" s="192" t="s">
        <v>4363</v>
      </c>
    </row>
    <row r="397" spans="1:65" s="2" customFormat="1" ht="11.25">
      <c r="A397" s="38"/>
      <c r="B397" s="39"/>
      <c r="C397" s="40"/>
      <c r="D397" s="194" t="s">
        <v>217</v>
      </c>
      <c r="E397" s="40"/>
      <c r="F397" s="195" t="s">
        <v>4362</v>
      </c>
      <c r="G397" s="40"/>
      <c r="H397" s="40"/>
      <c r="I397" s="196"/>
      <c r="J397" s="40"/>
      <c r="K397" s="40"/>
      <c r="L397" s="43"/>
      <c r="M397" s="197"/>
      <c r="N397" s="198"/>
      <c r="O397" s="68"/>
      <c r="P397" s="68"/>
      <c r="Q397" s="68"/>
      <c r="R397" s="68"/>
      <c r="S397" s="68"/>
      <c r="T397" s="68"/>
      <c r="U397" s="69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21" t="s">
        <v>217</v>
      </c>
      <c r="AU397" s="21" t="s">
        <v>80</v>
      </c>
    </row>
    <row r="398" spans="1:65" s="14" customFormat="1" ht="11.25">
      <c r="B398" s="211"/>
      <c r="C398" s="212"/>
      <c r="D398" s="194" t="s">
        <v>221</v>
      </c>
      <c r="E398" s="213" t="s">
        <v>18</v>
      </c>
      <c r="F398" s="214" t="s">
        <v>210</v>
      </c>
      <c r="G398" s="212"/>
      <c r="H398" s="215">
        <v>61</v>
      </c>
      <c r="I398" s="216"/>
      <c r="J398" s="212"/>
      <c r="K398" s="212"/>
      <c r="L398" s="217"/>
      <c r="M398" s="218"/>
      <c r="N398" s="219"/>
      <c r="O398" s="219"/>
      <c r="P398" s="219"/>
      <c r="Q398" s="219"/>
      <c r="R398" s="219"/>
      <c r="S398" s="219"/>
      <c r="T398" s="219"/>
      <c r="U398" s="220"/>
      <c r="AT398" s="221" t="s">
        <v>221</v>
      </c>
      <c r="AU398" s="221" t="s">
        <v>80</v>
      </c>
      <c r="AV398" s="14" t="s">
        <v>80</v>
      </c>
      <c r="AW398" s="14" t="s">
        <v>33</v>
      </c>
      <c r="AX398" s="14" t="s">
        <v>76</v>
      </c>
      <c r="AY398" s="221" t="s">
        <v>208</v>
      </c>
    </row>
    <row r="399" spans="1:65" s="2" customFormat="1" ht="16.5" customHeight="1">
      <c r="A399" s="38"/>
      <c r="B399" s="39"/>
      <c r="C399" s="249" t="s">
        <v>1754</v>
      </c>
      <c r="D399" s="249" t="s">
        <v>1397</v>
      </c>
      <c r="E399" s="250" t="s">
        <v>4364</v>
      </c>
      <c r="F399" s="251" t="s">
        <v>4365</v>
      </c>
      <c r="G399" s="252" t="s">
        <v>402</v>
      </c>
      <c r="H399" s="253">
        <v>61</v>
      </c>
      <c r="I399" s="254"/>
      <c r="J399" s="253">
        <f>ROUND(I399*H399,2)</f>
        <v>0</v>
      </c>
      <c r="K399" s="251" t="s">
        <v>18</v>
      </c>
      <c r="L399" s="255"/>
      <c r="M399" s="256" t="s">
        <v>18</v>
      </c>
      <c r="N399" s="257" t="s">
        <v>42</v>
      </c>
      <c r="O399" s="68"/>
      <c r="P399" s="190">
        <f>O399*H399</f>
        <v>0</v>
      </c>
      <c r="Q399" s="190">
        <v>1E-3</v>
      </c>
      <c r="R399" s="190">
        <f>Q399*H399</f>
        <v>6.0999999999999999E-2</v>
      </c>
      <c r="S399" s="190">
        <v>0</v>
      </c>
      <c r="T399" s="190">
        <f>S399*H399</f>
        <v>0</v>
      </c>
      <c r="U399" s="191" t="s">
        <v>18</v>
      </c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R399" s="192" t="s">
        <v>545</v>
      </c>
      <c r="AT399" s="192" t="s">
        <v>1397</v>
      </c>
      <c r="AU399" s="192" t="s">
        <v>80</v>
      </c>
      <c r="AY399" s="21" t="s">
        <v>208</v>
      </c>
      <c r="BE399" s="193">
        <f>IF(N399="základní",J399,0)</f>
        <v>0</v>
      </c>
      <c r="BF399" s="193">
        <f>IF(N399="snížená",J399,0)</f>
        <v>0</v>
      </c>
      <c r="BG399" s="193">
        <f>IF(N399="zákl. přenesená",J399,0)</f>
        <v>0</v>
      </c>
      <c r="BH399" s="193">
        <f>IF(N399="sníž. přenesená",J399,0)</f>
        <v>0</v>
      </c>
      <c r="BI399" s="193">
        <f>IF(N399="nulová",J399,0)</f>
        <v>0</v>
      </c>
      <c r="BJ399" s="21" t="s">
        <v>76</v>
      </c>
      <c r="BK399" s="193">
        <f>ROUND(I399*H399,2)</f>
        <v>0</v>
      </c>
      <c r="BL399" s="21" t="s">
        <v>343</v>
      </c>
      <c r="BM399" s="192" t="s">
        <v>4366</v>
      </c>
    </row>
    <row r="400" spans="1:65" s="2" customFormat="1" ht="11.25">
      <c r="A400" s="38"/>
      <c r="B400" s="39"/>
      <c r="C400" s="40"/>
      <c r="D400" s="194" t="s">
        <v>217</v>
      </c>
      <c r="E400" s="40"/>
      <c r="F400" s="195" t="s">
        <v>4365</v>
      </c>
      <c r="G400" s="40"/>
      <c r="H400" s="40"/>
      <c r="I400" s="196"/>
      <c r="J400" s="40"/>
      <c r="K400" s="40"/>
      <c r="L400" s="43"/>
      <c r="M400" s="197"/>
      <c r="N400" s="198"/>
      <c r="O400" s="68"/>
      <c r="P400" s="68"/>
      <c r="Q400" s="68"/>
      <c r="R400" s="68"/>
      <c r="S400" s="68"/>
      <c r="T400" s="68"/>
      <c r="U400" s="69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T400" s="21" t="s">
        <v>217</v>
      </c>
      <c r="AU400" s="21" t="s">
        <v>80</v>
      </c>
    </row>
    <row r="401" spans="1:65" s="14" customFormat="1" ht="11.25">
      <c r="B401" s="211"/>
      <c r="C401" s="212"/>
      <c r="D401" s="194" t="s">
        <v>221</v>
      </c>
      <c r="E401" s="213" t="s">
        <v>18</v>
      </c>
      <c r="F401" s="214" t="s">
        <v>4367</v>
      </c>
      <c r="G401" s="212"/>
      <c r="H401" s="215">
        <v>61</v>
      </c>
      <c r="I401" s="216"/>
      <c r="J401" s="212"/>
      <c r="K401" s="212"/>
      <c r="L401" s="217"/>
      <c r="M401" s="218"/>
      <c r="N401" s="219"/>
      <c r="O401" s="219"/>
      <c r="P401" s="219"/>
      <c r="Q401" s="219"/>
      <c r="R401" s="219"/>
      <c r="S401" s="219"/>
      <c r="T401" s="219"/>
      <c r="U401" s="220"/>
      <c r="AT401" s="221" t="s">
        <v>221</v>
      </c>
      <c r="AU401" s="221" t="s">
        <v>80</v>
      </c>
      <c r="AV401" s="14" t="s">
        <v>80</v>
      </c>
      <c r="AW401" s="14" t="s">
        <v>33</v>
      </c>
      <c r="AX401" s="14" t="s">
        <v>76</v>
      </c>
      <c r="AY401" s="221" t="s">
        <v>208</v>
      </c>
    </row>
    <row r="402" spans="1:65" s="2" customFormat="1" ht="24.2" customHeight="1">
      <c r="A402" s="38"/>
      <c r="B402" s="39"/>
      <c r="C402" s="182" t="s">
        <v>1760</v>
      </c>
      <c r="D402" s="182" t="s">
        <v>212</v>
      </c>
      <c r="E402" s="183" t="s">
        <v>4368</v>
      </c>
      <c r="F402" s="184" t="s">
        <v>4369</v>
      </c>
      <c r="G402" s="185" t="s">
        <v>4370</v>
      </c>
      <c r="H402" s="186">
        <v>1</v>
      </c>
      <c r="I402" s="187"/>
      <c r="J402" s="186">
        <f>ROUND(I402*H402,2)</f>
        <v>0</v>
      </c>
      <c r="K402" s="184" t="s">
        <v>18</v>
      </c>
      <c r="L402" s="43"/>
      <c r="M402" s="188" t="s">
        <v>18</v>
      </c>
      <c r="N402" s="189" t="s">
        <v>42</v>
      </c>
      <c r="O402" s="68"/>
      <c r="P402" s="190">
        <f>O402*H402</f>
        <v>0</v>
      </c>
      <c r="Q402" s="190">
        <v>0</v>
      </c>
      <c r="R402" s="190">
        <f>Q402*H402</f>
        <v>0</v>
      </c>
      <c r="S402" s="190">
        <v>0</v>
      </c>
      <c r="T402" s="190">
        <f>S402*H402</f>
        <v>0</v>
      </c>
      <c r="U402" s="191" t="s">
        <v>18</v>
      </c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R402" s="192" t="s">
        <v>343</v>
      </c>
      <c r="AT402" s="192" t="s">
        <v>212</v>
      </c>
      <c r="AU402" s="192" t="s">
        <v>80</v>
      </c>
      <c r="AY402" s="21" t="s">
        <v>208</v>
      </c>
      <c r="BE402" s="193">
        <f>IF(N402="základní",J402,0)</f>
        <v>0</v>
      </c>
      <c r="BF402" s="193">
        <f>IF(N402="snížená",J402,0)</f>
        <v>0</v>
      </c>
      <c r="BG402" s="193">
        <f>IF(N402="zákl. přenesená",J402,0)</f>
        <v>0</v>
      </c>
      <c r="BH402" s="193">
        <f>IF(N402="sníž. přenesená",J402,0)</f>
        <v>0</v>
      </c>
      <c r="BI402" s="193">
        <f>IF(N402="nulová",J402,0)</f>
        <v>0</v>
      </c>
      <c r="BJ402" s="21" t="s">
        <v>76</v>
      </c>
      <c r="BK402" s="193">
        <f>ROUND(I402*H402,2)</f>
        <v>0</v>
      </c>
      <c r="BL402" s="21" t="s">
        <v>343</v>
      </c>
      <c r="BM402" s="192" t="s">
        <v>4371</v>
      </c>
    </row>
    <row r="403" spans="1:65" s="2" customFormat="1" ht="11.25">
      <c r="A403" s="38"/>
      <c r="B403" s="39"/>
      <c r="C403" s="40"/>
      <c r="D403" s="194" t="s">
        <v>217</v>
      </c>
      <c r="E403" s="40"/>
      <c r="F403" s="195" t="s">
        <v>4369</v>
      </c>
      <c r="G403" s="40"/>
      <c r="H403" s="40"/>
      <c r="I403" s="196"/>
      <c r="J403" s="40"/>
      <c r="K403" s="40"/>
      <c r="L403" s="43"/>
      <c r="M403" s="197"/>
      <c r="N403" s="198"/>
      <c r="O403" s="68"/>
      <c r="P403" s="68"/>
      <c r="Q403" s="68"/>
      <c r="R403" s="68"/>
      <c r="S403" s="68"/>
      <c r="T403" s="68"/>
      <c r="U403" s="69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T403" s="21" t="s">
        <v>217</v>
      </c>
      <c r="AU403" s="21" t="s">
        <v>80</v>
      </c>
    </row>
    <row r="404" spans="1:65" s="2" customFormat="1" ht="24.2" customHeight="1">
      <c r="A404" s="38"/>
      <c r="B404" s="39"/>
      <c r="C404" s="182" t="s">
        <v>1766</v>
      </c>
      <c r="D404" s="182" t="s">
        <v>212</v>
      </c>
      <c r="E404" s="183" t="s">
        <v>4372</v>
      </c>
      <c r="F404" s="184" t="s">
        <v>4373</v>
      </c>
      <c r="G404" s="185" t="s">
        <v>4370</v>
      </c>
      <c r="H404" s="186">
        <v>1</v>
      </c>
      <c r="I404" s="187"/>
      <c r="J404" s="186">
        <f>ROUND(I404*H404,2)</f>
        <v>0</v>
      </c>
      <c r="K404" s="184" t="s">
        <v>18</v>
      </c>
      <c r="L404" s="43"/>
      <c r="M404" s="188" t="s">
        <v>18</v>
      </c>
      <c r="N404" s="189" t="s">
        <v>42</v>
      </c>
      <c r="O404" s="68"/>
      <c r="P404" s="190">
        <f>O404*H404</f>
        <v>0</v>
      </c>
      <c r="Q404" s="190">
        <v>0</v>
      </c>
      <c r="R404" s="190">
        <f>Q404*H404</f>
        <v>0</v>
      </c>
      <c r="S404" s="190">
        <v>0</v>
      </c>
      <c r="T404" s="190">
        <f>S404*H404</f>
        <v>0</v>
      </c>
      <c r="U404" s="191" t="s">
        <v>18</v>
      </c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92" t="s">
        <v>343</v>
      </c>
      <c r="AT404" s="192" t="s">
        <v>212</v>
      </c>
      <c r="AU404" s="192" t="s">
        <v>80</v>
      </c>
      <c r="AY404" s="21" t="s">
        <v>208</v>
      </c>
      <c r="BE404" s="193">
        <f>IF(N404="základní",J404,0)</f>
        <v>0</v>
      </c>
      <c r="BF404" s="193">
        <f>IF(N404="snížená",J404,0)</f>
        <v>0</v>
      </c>
      <c r="BG404" s="193">
        <f>IF(N404="zákl. přenesená",J404,0)</f>
        <v>0</v>
      </c>
      <c r="BH404" s="193">
        <f>IF(N404="sníž. přenesená",J404,0)</f>
        <v>0</v>
      </c>
      <c r="BI404" s="193">
        <f>IF(N404="nulová",J404,0)</f>
        <v>0</v>
      </c>
      <c r="BJ404" s="21" t="s">
        <v>76</v>
      </c>
      <c r="BK404" s="193">
        <f>ROUND(I404*H404,2)</f>
        <v>0</v>
      </c>
      <c r="BL404" s="21" t="s">
        <v>343</v>
      </c>
      <c r="BM404" s="192" t="s">
        <v>4374</v>
      </c>
    </row>
    <row r="405" spans="1:65" s="2" customFormat="1" ht="11.25">
      <c r="A405" s="38"/>
      <c r="B405" s="39"/>
      <c r="C405" s="40"/>
      <c r="D405" s="194" t="s">
        <v>217</v>
      </c>
      <c r="E405" s="40"/>
      <c r="F405" s="195" t="s">
        <v>4373</v>
      </c>
      <c r="G405" s="40"/>
      <c r="H405" s="40"/>
      <c r="I405" s="196"/>
      <c r="J405" s="40"/>
      <c r="K405" s="40"/>
      <c r="L405" s="43"/>
      <c r="M405" s="197"/>
      <c r="N405" s="198"/>
      <c r="O405" s="68"/>
      <c r="P405" s="68"/>
      <c r="Q405" s="68"/>
      <c r="R405" s="68"/>
      <c r="S405" s="68"/>
      <c r="T405" s="68"/>
      <c r="U405" s="69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21" t="s">
        <v>217</v>
      </c>
      <c r="AU405" s="21" t="s">
        <v>80</v>
      </c>
    </row>
    <row r="406" spans="1:65" s="2" customFormat="1" ht="24.2" customHeight="1">
      <c r="A406" s="38"/>
      <c r="B406" s="39"/>
      <c r="C406" s="182" t="s">
        <v>1772</v>
      </c>
      <c r="D406" s="182" t="s">
        <v>212</v>
      </c>
      <c r="E406" s="183" t="s">
        <v>4375</v>
      </c>
      <c r="F406" s="184" t="s">
        <v>4376</v>
      </c>
      <c r="G406" s="185" t="s">
        <v>402</v>
      </c>
      <c r="H406" s="186">
        <v>6</v>
      </c>
      <c r="I406" s="187"/>
      <c r="J406" s="186">
        <f>ROUND(I406*H406,2)</f>
        <v>0</v>
      </c>
      <c r="K406" s="184" t="s">
        <v>215</v>
      </c>
      <c r="L406" s="43"/>
      <c r="M406" s="188" t="s">
        <v>18</v>
      </c>
      <c r="N406" s="189" t="s">
        <v>42</v>
      </c>
      <c r="O406" s="68"/>
      <c r="P406" s="190">
        <f>O406*H406</f>
        <v>0</v>
      </c>
      <c r="Q406" s="190">
        <v>0</v>
      </c>
      <c r="R406" s="190">
        <f>Q406*H406</f>
        <v>0</v>
      </c>
      <c r="S406" s="190">
        <v>0</v>
      </c>
      <c r="T406" s="190">
        <f>S406*H406</f>
        <v>0</v>
      </c>
      <c r="U406" s="191" t="s">
        <v>18</v>
      </c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R406" s="192" t="s">
        <v>343</v>
      </c>
      <c r="AT406" s="192" t="s">
        <v>212</v>
      </c>
      <c r="AU406" s="192" t="s">
        <v>80</v>
      </c>
      <c r="AY406" s="21" t="s">
        <v>208</v>
      </c>
      <c r="BE406" s="193">
        <f>IF(N406="základní",J406,0)</f>
        <v>0</v>
      </c>
      <c r="BF406" s="193">
        <f>IF(N406="snížená",J406,0)</f>
        <v>0</v>
      </c>
      <c r="BG406" s="193">
        <f>IF(N406="zákl. přenesená",J406,0)</f>
        <v>0</v>
      </c>
      <c r="BH406" s="193">
        <f>IF(N406="sníž. přenesená",J406,0)</f>
        <v>0</v>
      </c>
      <c r="BI406" s="193">
        <f>IF(N406="nulová",J406,0)</f>
        <v>0</v>
      </c>
      <c r="BJ406" s="21" t="s">
        <v>76</v>
      </c>
      <c r="BK406" s="193">
        <f>ROUND(I406*H406,2)</f>
        <v>0</v>
      </c>
      <c r="BL406" s="21" t="s">
        <v>343</v>
      </c>
      <c r="BM406" s="192" t="s">
        <v>4377</v>
      </c>
    </row>
    <row r="407" spans="1:65" s="2" customFormat="1" ht="11.25">
      <c r="A407" s="38"/>
      <c r="B407" s="39"/>
      <c r="C407" s="40"/>
      <c r="D407" s="194" t="s">
        <v>217</v>
      </c>
      <c r="E407" s="40"/>
      <c r="F407" s="195" t="s">
        <v>4378</v>
      </c>
      <c r="G407" s="40"/>
      <c r="H407" s="40"/>
      <c r="I407" s="196"/>
      <c r="J407" s="40"/>
      <c r="K407" s="40"/>
      <c r="L407" s="43"/>
      <c r="M407" s="197"/>
      <c r="N407" s="198"/>
      <c r="O407" s="68"/>
      <c r="P407" s="68"/>
      <c r="Q407" s="68"/>
      <c r="R407" s="68"/>
      <c r="S407" s="68"/>
      <c r="T407" s="68"/>
      <c r="U407" s="69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21" t="s">
        <v>217</v>
      </c>
      <c r="AU407" s="21" t="s">
        <v>80</v>
      </c>
    </row>
    <row r="408" spans="1:65" s="2" customFormat="1" ht="11.25">
      <c r="A408" s="38"/>
      <c r="B408" s="39"/>
      <c r="C408" s="40"/>
      <c r="D408" s="199" t="s">
        <v>219</v>
      </c>
      <c r="E408" s="40"/>
      <c r="F408" s="200" t="s">
        <v>4379</v>
      </c>
      <c r="G408" s="40"/>
      <c r="H408" s="40"/>
      <c r="I408" s="196"/>
      <c r="J408" s="40"/>
      <c r="K408" s="40"/>
      <c r="L408" s="43"/>
      <c r="M408" s="197"/>
      <c r="N408" s="198"/>
      <c r="O408" s="68"/>
      <c r="P408" s="68"/>
      <c r="Q408" s="68"/>
      <c r="R408" s="68"/>
      <c r="S408" s="68"/>
      <c r="T408" s="68"/>
      <c r="U408" s="69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T408" s="21" t="s">
        <v>219</v>
      </c>
      <c r="AU408" s="21" t="s">
        <v>80</v>
      </c>
    </row>
    <row r="409" spans="1:65" s="2" customFormat="1" ht="16.5" customHeight="1">
      <c r="A409" s="38"/>
      <c r="B409" s="39"/>
      <c r="C409" s="249" t="s">
        <v>1778</v>
      </c>
      <c r="D409" s="249" t="s">
        <v>1397</v>
      </c>
      <c r="E409" s="250" t="s">
        <v>4380</v>
      </c>
      <c r="F409" s="251" t="s">
        <v>4381</v>
      </c>
      <c r="G409" s="252" t="s">
        <v>402</v>
      </c>
      <c r="H409" s="253">
        <v>6</v>
      </c>
      <c r="I409" s="254"/>
      <c r="J409" s="253">
        <f>ROUND(I409*H409,2)</f>
        <v>0</v>
      </c>
      <c r="K409" s="251" t="s">
        <v>215</v>
      </c>
      <c r="L409" s="255"/>
      <c r="M409" s="256" t="s">
        <v>18</v>
      </c>
      <c r="N409" s="257" t="s">
        <v>42</v>
      </c>
      <c r="O409" s="68"/>
      <c r="P409" s="190">
        <f>O409*H409</f>
        <v>0</v>
      </c>
      <c r="Q409" s="190">
        <v>1.1999999999999999E-3</v>
      </c>
      <c r="R409" s="190">
        <f>Q409*H409</f>
        <v>7.1999999999999998E-3</v>
      </c>
      <c r="S409" s="190">
        <v>0</v>
      </c>
      <c r="T409" s="190">
        <f>S409*H409</f>
        <v>0</v>
      </c>
      <c r="U409" s="191" t="s">
        <v>18</v>
      </c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R409" s="192" t="s">
        <v>545</v>
      </c>
      <c r="AT409" s="192" t="s">
        <v>1397</v>
      </c>
      <c r="AU409" s="192" t="s">
        <v>80</v>
      </c>
      <c r="AY409" s="21" t="s">
        <v>208</v>
      </c>
      <c r="BE409" s="193">
        <f>IF(N409="základní",J409,0)</f>
        <v>0</v>
      </c>
      <c r="BF409" s="193">
        <f>IF(N409="snížená",J409,0)</f>
        <v>0</v>
      </c>
      <c r="BG409" s="193">
        <f>IF(N409="zákl. přenesená",J409,0)</f>
        <v>0</v>
      </c>
      <c r="BH409" s="193">
        <f>IF(N409="sníž. přenesená",J409,0)</f>
        <v>0</v>
      </c>
      <c r="BI409" s="193">
        <f>IF(N409="nulová",J409,0)</f>
        <v>0</v>
      </c>
      <c r="BJ409" s="21" t="s">
        <v>76</v>
      </c>
      <c r="BK409" s="193">
        <f>ROUND(I409*H409,2)</f>
        <v>0</v>
      </c>
      <c r="BL409" s="21" t="s">
        <v>343</v>
      </c>
      <c r="BM409" s="192" t="s">
        <v>4382</v>
      </c>
    </row>
    <row r="410" spans="1:65" s="2" customFormat="1" ht="11.25">
      <c r="A410" s="38"/>
      <c r="B410" s="39"/>
      <c r="C410" s="40"/>
      <c r="D410" s="194" t="s">
        <v>217</v>
      </c>
      <c r="E410" s="40"/>
      <c r="F410" s="195" t="s">
        <v>4381</v>
      </c>
      <c r="G410" s="40"/>
      <c r="H410" s="40"/>
      <c r="I410" s="196"/>
      <c r="J410" s="40"/>
      <c r="K410" s="40"/>
      <c r="L410" s="43"/>
      <c r="M410" s="197"/>
      <c r="N410" s="198"/>
      <c r="O410" s="68"/>
      <c r="P410" s="68"/>
      <c r="Q410" s="68"/>
      <c r="R410" s="68"/>
      <c r="S410" s="68"/>
      <c r="T410" s="68"/>
      <c r="U410" s="69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T410" s="21" t="s">
        <v>217</v>
      </c>
      <c r="AU410" s="21" t="s">
        <v>80</v>
      </c>
    </row>
    <row r="411" spans="1:65" s="2" customFormat="1" ht="24.2" customHeight="1">
      <c r="A411" s="38"/>
      <c r="B411" s="39"/>
      <c r="C411" s="182" t="s">
        <v>1784</v>
      </c>
      <c r="D411" s="182" t="s">
        <v>212</v>
      </c>
      <c r="E411" s="183" t="s">
        <v>4383</v>
      </c>
      <c r="F411" s="184" t="s">
        <v>4384</v>
      </c>
      <c r="G411" s="185" t="s">
        <v>548</v>
      </c>
      <c r="H411" s="186">
        <v>1.76</v>
      </c>
      <c r="I411" s="187"/>
      <c r="J411" s="186">
        <f>ROUND(I411*H411,2)</f>
        <v>0</v>
      </c>
      <c r="K411" s="184" t="s">
        <v>215</v>
      </c>
      <c r="L411" s="43"/>
      <c r="M411" s="188" t="s">
        <v>18</v>
      </c>
      <c r="N411" s="189" t="s">
        <v>42</v>
      </c>
      <c r="O411" s="68"/>
      <c r="P411" s="190">
        <f>O411*H411</f>
        <v>0</v>
      </c>
      <c r="Q411" s="190">
        <v>0</v>
      </c>
      <c r="R411" s="190">
        <f>Q411*H411</f>
        <v>0</v>
      </c>
      <c r="S411" s="190">
        <v>0</v>
      </c>
      <c r="T411" s="190">
        <f>S411*H411</f>
        <v>0</v>
      </c>
      <c r="U411" s="191" t="s">
        <v>18</v>
      </c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R411" s="192" t="s">
        <v>343</v>
      </c>
      <c r="AT411" s="192" t="s">
        <v>212</v>
      </c>
      <c r="AU411" s="192" t="s">
        <v>80</v>
      </c>
      <c r="AY411" s="21" t="s">
        <v>208</v>
      </c>
      <c r="BE411" s="193">
        <f>IF(N411="základní",J411,0)</f>
        <v>0</v>
      </c>
      <c r="BF411" s="193">
        <f>IF(N411="snížená",J411,0)</f>
        <v>0</v>
      </c>
      <c r="BG411" s="193">
        <f>IF(N411="zákl. přenesená",J411,0)</f>
        <v>0</v>
      </c>
      <c r="BH411" s="193">
        <f>IF(N411="sníž. přenesená",J411,0)</f>
        <v>0</v>
      </c>
      <c r="BI411" s="193">
        <f>IF(N411="nulová",J411,0)</f>
        <v>0</v>
      </c>
      <c r="BJ411" s="21" t="s">
        <v>76</v>
      </c>
      <c r="BK411" s="193">
        <f>ROUND(I411*H411,2)</f>
        <v>0</v>
      </c>
      <c r="BL411" s="21" t="s">
        <v>343</v>
      </c>
      <c r="BM411" s="192" t="s">
        <v>4385</v>
      </c>
    </row>
    <row r="412" spans="1:65" s="2" customFormat="1" ht="29.25">
      <c r="A412" s="38"/>
      <c r="B412" s="39"/>
      <c r="C412" s="40"/>
      <c r="D412" s="194" t="s">
        <v>217</v>
      </c>
      <c r="E412" s="40"/>
      <c r="F412" s="195" t="s">
        <v>4386</v>
      </c>
      <c r="G412" s="40"/>
      <c r="H412" s="40"/>
      <c r="I412" s="196"/>
      <c r="J412" s="40"/>
      <c r="K412" s="40"/>
      <c r="L412" s="43"/>
      <c r="M412" s="197"/>
      <c r="N412" s="198"/>
      <c r="O412" s="68"/>
      <c r="P412" s="68"/>
      <c r="Q412" s="68"/>
      <c r="R412" s="68"/>
      <c r="S412" s="68"/>
      <c r="T412" s="68"/>
      <c r="U412" s="69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T412" s="21" t="s">
        <v>217</v>
      </c>
      <c r="AU412" s="21" t="s">
        <v>80</v>
      </c>
    </row>
    <row r="413" spans="1:65" s="2" customFormat="1" ht="11.25">
      <c r="A413" s="38"/>
      <c r="B413" s="39"/>
      <c r="C413" s="40"/>
      <c r="D413" s="199" t="s">
        <v>219</v>
      </c>
      <c r="E413" s="40"/>
      <c r="F413" s="200" t="s">
        <v>4387</v>
      </c>
      <c r="G413" s="40"/>
      <c r="H413" s="40"/>
      <c r="I413" s="196"/>
      <c r="J413" s="40"/>
      <c r="K413" s="40"/>
      <c r="L413" s="43"/>
      <c r="M413" s="197"/>
      <c r="N413" s="198"/>
      <c r="O413" s="68"/>
      <c r="P413" s="68"/>
      <c r="Q413" s="68"/>
      <c r="R413" s="68"/>
      <c r="S413" s="68"/>
      <c r="T413" s="68"/>
      <c r="U413" s="69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21" t="s">
        <v>219</v>
      </c>
      <c r="AU413" s="21" t="s">
        <v>80</v>
      </c>
    </row>
    <row r="414" spans="1:65" s="12" customFormat="1" ht="22.9" customHeight="1">
      <c r="B414" s="166"/>
      <c r="C414" s="167"/>
      <c r="D414" s="168" t="s">
        <v>70</v>
      </c>
      <c r="E414" s="180" t="s">
        <v>763</v>
      </c>
      <c r="F414" s="180" t="s">
        <v>114</v>
      </c>
      <c r="G414" s="167"/>
      <c r="H414" s="167"/>
      <c r="I414" s="170"/>
      <c r="J414" s="181">
        <f>BK414</f>
        <v>0</v>
      </c>
      <c r="K414" s="167"/>
      <c r="L414" s="172"/>
      <c r="M414" s="173"/>
      <c r="N414" s="174"/>
      <c r="O414" s="174"/>
      <c r="P414" s="175">
        <f>SUM(P415:P433)</f>
        <v>0</v>
      </c>
      <c r="Q414" s="174"/>
      <c r="R414" s="175">
        <f>SUM(R415:R433)</f>
        <v>6.0000000000000006E-4</v>
      </c>
      <c r="S414" s="174"/>
      <c r="T414" s="175">
        <f>SUM(T415:T433)</f>
        <v>0</v>
      </c>
      <c r="U414" s="176"/>
      <c r="AR414" s="177" t="s">
        <v>80</v>
      </c>
      <c r="AT414" s="178" t="s">
        <v>70</v>
      </c>
      <c r="AU414" s="178" t="s">
        <v>76</v>
      </c>
      <c r="AY414" s="177" t="s">
        <v>208</v>
      </c>
      <c r="BK414" s="179">
        <f>SUM(BK415:BK433)</f>
        <v>0</v>
      </c>
    </row>
    <row r="415" spans="1:65" s="2" customFormat="1" ht="16.5" customHeight="1">
      <c r="A415" s="38"/>
      <c r="B415" s="39"/>
      <c r="C415" s="182" t="s">
        <v>1790</v>
      </c>
      <c r="D415" s="182" t="s">
        <v>212</v>
      </c>
      <c r="E415" s="183" t="s">
        <v>4388</v>
      </c>
      <c r="F415" s="184" t="s">
        <v>4389</v>
      </c>
      <c r="G415" s="185" t="s">
        <v>402</v>
      </c>
      <c r="H415" s="186">
        <v>4</v>
      </c>
      <c r="I415" s="187"/>
      <c r="J415" s="186">
        <f>ROUND(I415*H415,2)</f>
        <v>0</v>
      </c>
      <c r="K415" s="184" t="s">
        <v>215</v>
      </c>
      <c r="L415" s="43"/>
      <c r="M415" s="188" t="s">
        <v>18</v>
      </c>
      <c r="N415" s="189" t="s">
        <v>42</v>
      </c>
      <c r="O415" s="68"/>
      <c r="P415" s="190">
        <f>O415*H415</f>
        <v>0</v>
      </c>
      <c r="Q415" s="190">
        <v>0</v>
      </c>
      <c r="R415" s="190">
        <f>Q415*H415</f>
        <v>0</v>
      </c>
      <c r="S415" s="190">
        <v>0</v>
      </c>
      <c r="T415" s="190">
        <f>S415*H415</f>
        <v>0</v>
      </c>
      <c r="U415" s="191" t="s">
        <v>18</v>
      </c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R415" s="192" t="s">
        <v>343</v>
      </c>
      <c r="AT415" s="192" t="s">
        <v>212</v>
      </c>
      <c r="AU415" s="192" t="s">
        <v>80</v>
      </c>
      <c r="AY415" s="21" t="s">
        <v>208</v>
      </c>
      <c r="BE415" s="193">
        <f>IF(N415="základní",J415,0)</f>
        <v>0</v>
      </c>
      <c r="BF415" s="193">
        <f>IF(N415="snížená",J415,0)</f>
        <v>0</v>
      </c>
      <c r="BG415" s="193">
        <f>IF(N415="zákl. přenesená",J415,0)</f>
        <v>0</v>
      </c>
      <c r="BH415" s="193">
        <f>IF(N415="sníž. přenesená",J415,0)</f>
        <v>0</v>
      </c>
      <c r="BI415" s="193">
        <f>IF(N415="nulová",J415,0)</f>
        <v>0</v>
      </c>
      <c r="BJ415" s="21" t="s">
        <v>76</v>
      </c>
      <c r="BK415" s="193">
        <f>ROUND(I415*H415,2)</f>
        <v>0</v>
      </c>
      <c r="BL415" s="21" t="s">
        <v>343</v>
      </c>
      <c r="BM415" s="192" t="s">
        <v>4390</v>
      </c>
    </row>
    <row r="416" spans="1:65" s="2" customFormat="1" ht="19.5">
      <c r="A416" s="38"/>
      <c r="B416" s="39"/>
      <c r="C416" s="40"/>
      <c r="D416" s="194" t="s">
        <v>217</v>
      </c>
      <c r="E416" s="40"/>
      <c r="F416" s="195" t="s">
        <v>4391</v>
      </c>
      <c r="G416" s="40"/>
      <c r="H416" s="40"/>
      <c r="I416" s="196"/>
      <c r="J416" s="40"/>
      <c r="K416" s="40"/>
      <c r="L416" s="43"/>
      <c r="M416" s="197"/>
      <c r="N416" s="198"/>
      <c r="O416" s="68"/>
      <c r="P416" s="68"/>
      <c r="Q416" s="68"/>
      <c r="R416" s="68"/>
      <c r="S416" s="68"/>
      <c r="T416" s="68"/>
      <c r="U416" s="69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T416" s="21" t="s">
        <v>217</v>
      </c>
      <c r="AU416" s="21" t="s">
        <v>80</v>
      </c>
    </row>
    <row r="417" spans="1:65" s="2" customFormat="1" ht="11.25">
      <c r="A417" s="38"/>
      <c r="B417" s="39"/>
      <c r="C417" s="40"/>
      <c r="D417" s="199" t="s">
        <v>219</v>
      </c>
      <c r="E417" s="40"/>
      <c r="F417" s="200" t="s">
        <v>4392</v>
      </c>
      <c r="G417" s="40"/>
      <c r="H417" s="40"/>
      <c r="I417" s="196"/>
      <c r="J417" s="40"/>
      <c r="K417" s="40"/>
      <c r="L417" s="43"/>
      <c r="M417" s="197"/>
      <c r="N417" s="198"/>
      <c r="O417" s="68"/>
      <c r="P417" s="68"/>
      <c r="Q417" s="68"/>
      <c r="R417" s="68"/>
      <c r="S417" s="68"/>
      <c r="T417" s="68"/>
      <c r="U417" s="69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T417" s="21" t="s">
        <v>219</v>
      </c>
      <c r="AU417" s="21" t="s">
        <v>80</v>
      </c>
    </row>
    <row r="418" spans="1:65" s="2" customFormat="1" ht="33" customHeight="1">
      <c r="A418" s="38"/>
      <c r="B418" s="39"/>
      <c r="C418" s="249" t="s">
        <v>1796</v>
      </c>
      <c r="D418" s="249" t="s">
        <v>1397</v>
      </c>
      <c r="E418" s="250" t="s">
        <v>4393</v>
      </c>
      <c r="F418" s="251" t="s">
        <v>4394</v>
      </c>
      <c r="G418" s="252" t="s">
        <v>402</v>
      </c>
      <c r="H418" s="253">
        <v>4</v>
      </c>
      <c r="I418" s="254"/>
      <c r="J418" s="253">
        <f>ROUND(I418*H418,2)</f>
        <v>0</v>
      </c>
      <c r="K418" s="251" t="s">
        <v>215</v>
      </c>
      <c r="L418" s="255"/>
      <c r="M418" s="256" t="s">
        <v>18</v>
      </c>
      <c r="N418" s="257" t="s">
        <v>42</v>
      </c>
      <c r="O418" s="68"/>
      <c r="P418" s="190">
        <f>O418*H418</f>
        <v>0</v>
      </c>
      <c r="Q418" s="190">
        <v>1E-4</v>
      </c>
      <c r="R418" s="190">
        <f>Q418*H418</f>
        <v>4.0000000000000002E-4</v>
      </c>
      <c r="S418" s="190">
        <v>0</v>
      </c>
      <c r="T418" s="190">
        <f>S418*H418</f>
        <v>0</v>
      </c>
      <c r="U418" s="191" t="s">
        <v>18</v>
      </c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192" t="s">
        <v>545</v>
      </c>
      <c r="AT418" s="192" t="s">
        <v>1397</v>
      </c>
      <c r="AU418" s="192" t="s">
        <v>80</v>
      </c>
      <c r="AY418" s="21" t="s">
        <v>208</v>
      </c>
      <c r="BE418" s="193">
        <f>IF(N418="základní",J418,0)</f>
        <v>0</v>
      </c>
      <c r="BF418" s="193">
        <f>IF(N418="snížená",J418,0)</f>
        <v>0</v>
      </c>
      <c r="BG418" s="193">
        <f>IF(N418="zákl. přenesená",J418,0)</f>
        <v>0</v>
      </c>
      <c r="BH418" s="193">
        <f>IF(N418="sníž. přenesená",J418,0)</f>
        <v>0</v>
      </c>
      <c r="BI418" s="193">
        <f>IF(N418="nulová",J418,0)</f>
        <v>0</v>
      </c>
      <c r="BJ418" s="21" t="s">
        <v>76</v>
      </c>
      <c r="BK418" s="193">
        <f>ROUND(I418*H418,2)</f>
        <v>0</v>
      </c>
      <c r="BL418" s="21" t="s">
        <v>343</v>
      </c>
      <c r="BM418" s="192" t="s">
        <v>4395</v>
      </c>
    </row>
    <row r="419" spans="1:65" s="2" customFormat="1" ht="19.5">
      <c r="A419" s="38"/>
      <c r="B419" s="39"/>
      <c r="C419" s="40"/>
      <c r="D419" s="194" t="s">
        <v>217</v>
      </c>
      <c r="E419" s="40"/>
      <c r="F419" s="195" t="s">
        <v>4394</v>
      </c>
      <c r="G419" s="40"/>
      <c r="H419" s="40"/>
      <c r="I419" s="196"/>
      <c r="J419" s="40"/>
      <c r="K419" s="40"/>
      <c r="L419" s="43"/>
      <c r="M419" s="197"/>
      <c r="N419" s="198"/>
      <c r="O419" s="68"/>
      <c r="P419" s="68"/>
      <c r="Q419" s="68"/>
      <c r="R419" s="68"/>
      <c r="S419" s="68"/>
      <c r="T419" s="68"/>
      <c r="U419" s="69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21" t="s">
        <v>217</v>
      </c>
      <c r="AU419" s="21" t="s">
        <v>80</v>
      </c>
    </row>
    <row r="420" spans="1:65" s="2" customFormat="1" ht="24.2" customHeight="1">
      <c r="A420" s="38"/>
      <c r="B420" s="39"/>
      <c r="C420" s="182" t="s">
        <v>1802</v>
      </c>
      <c r="D420" s="182" t="s">
        <v>212</v>
      </c>
      <c r="E420" s="183" t="s">
        <v>4396</v>
      </c>
      <c r="F420" s="184" t="s">
        <v>4397</v>
      </c>
      <c r="G420" s="185" t="s">
        <v>402</v>
      </c>
      <c r="H420" s="186">
        <v>1</v>
      </c>
      <c r="I420" s="187"/>
      <c r="J420" s="186">
        <f>ROUND(I420*H420,2)</f>
        <v>0</v>
      </c>
      <c r="K420" s="184" t="s">
        <v>215</v>
      </c>
      <c r="L420" s="43"/>
      <c r="M420" s="188" t="s">
        <v>18</v>
      </c>
      <c r="N420" s="189" t="s">
        <v>42</v>
      </c>
      <c r="O420" s="68"/>
      <c r="P420" s="190">
        <f>O420*H420</f>
        <v>0</v>
      </c>
      <c r="Q420" s="190">
        <v>0</v>
      </c>
      <c r="R420" s="190">
        <f>Q420*H420</f>
        <v>0</v>
      </c>
      <c r="S420" s="190">
        <v>0</v>
      </c>
      <c r="T420" s="190">
        <f>S420*H420</f>
        <v>0</v>
      </c>
      <c r="U420" s="191" t="s">
        <v>18</v>
      </c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R420" s="192" t="s">
        <v>343</v>
      </c>
      <c r="AT420" s="192" t="s">
        <v>212</v>
      </c>
      <c r="AU420" s="192" t="s">
        <v>80</v>
      </c>
      <c r="AY420" s="21" t="s">
        <v>208</v>
      </c>
      <c r="BE420" s="193">
        <f>IF(N420="základní",J420,0)</f>
        <v>0</v>
      </c>
      <c r="BF420" s="193">
        <f>IF(N420="snížená",J420,0)</f>
        <v>0</v>
      </c>
      <c r="BG420" s="193">
        <f>IF(N420="zákl. přenesená",J420,0)</f>
        <v>0</v>
      </c>
      <c r="BH420" s="193">
        <f>IF(N420="sníž. přenesená",J420,0)</f>
        <v>0</v>
      </c>
      <c r="BI420" s="193">
        <f>IF(N420="nulová",J420,0)</f>
        <v>0</v>
      </c>
      <c r="BJ420" s="21" t="s">
        <v>76</v>
      </c>
      <c r="BK420" s="193">
        <f>ROUND(I420*H420,2)</f>
        <v>0</v>
      </c>
      <c r="BL420" s="21" t="s">
        <v>343</v>
      </c>
      <c r="BM420" s="192" t="s">
        <v>4398</v>
      </c>
    </row>
    <row r="421" spans="1:65" s="2" customFormat="1" ht="19.5">
      <c r="A421" s="38"/>
      <c r="B421" s="39"/>
      <c r="C421" s="40"/>
      <c r="D421" s="194" t="s">
        <v>217</v>
      </c>
      <c r="E421" s="40"/>
      <c r="F421" s="195" t="s">
        <v>4399</v>
      </c>
      <c r="G421" s="40"/>
      <c r="H421" s="40"/>
      <c r="I421" s="196"/>
      <c r="J421" s="40"/>
      <c r="K421" s="40"/>
      <c r="L421" s="43"/>
      <c r="M421" s="197"/>
      <c r="N421" s="198"/>
      <c r="O421" s="68"/>
      <c r="P421" s="68"/>
      <c r="Q421" s="68"/>
      <c r="R421" s="68"/>
      <c r="S421" s="68"/>
      <c r="T421" s="68"/>
      <c r="U421" s="69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21" t="s">
        <v>217</v>
      </c>
      <c r="AU421" s="21" t="s">
        <v>80</v>
      </c>
    </row>
    <row r="422" spans="1:65" s="2" customFormat="1" ht="11.25">
      <c r="A422" s="38"/>
      <c r="B422" s="39"/>
      <c r="C422" s="40"/>
      <c r="D422" s="199" t="s">
        <v>219</v>
      </c>
      <c r="E422" s="40"/>
      <c r="F422" s="200" t="s">
        <v>4400</v>
      </c>
      <c r="G422" s="40"/>
      <c r="H422" s="40"/>
      <c r="I422" s="196"/>
      <c r="J422" s="40"/>
      <c r="K422" s="40"/>
      <c r="L422" s="43"/>
      <c r="M422" s="197"/>
      <c r="N422" s="198"/>
      <c r="O422" s="68"/>
      <c r="P422" s="68"/>
      <c r="Q422" s="68"/>
      <c r="R422" s="68"/>
      <c r="S422" s="68"/>
      <c r="T422" s="68"/>
      <c r="U422" s="69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T422" s="21" t="s">
        <v>219</v>
      </c>
      <c r="AU422" s="21" t="s">
        <v>80</v>
      </c>
    </row>
    <row r="423" spans="1:65" s="2" customFormat="1" ht="16.5" customHeight="1">
      <c r="A423" s="38"/>
      <c r="B423" s="39"/>
      <c r="C423" s="182" t="s">
        <v>1808</v>
      </c>
      <c r="D423" s="182" t="s">
        <v>212</v>
      </c>
      <c r="E423" s="183" t="s">
        <v>4401</v>
      </c>
      <c r="F423" s="184" t="s">
        <v>4402</v>
      </c>
      <c r="G423" s="185" t="s">
        <v>402</v>
      </c>
      <c r="H423" s="186">
        <v>1</v>
      </c>
      <c r="I423" s="187"/>
      <c r="J423" s="186">
        <f>ROUND(I423*H423,2)</f>
        <v>0</v>
      </c>
      <c r="K423" s="184" t="s">
        <v>215</v>
      </c>
      <c r="L423" s="43"/>
      <c r="M423" s="188" t="s">
        <v>18</v>
      </c>
      <c r="N423" s="189" t="s">
        <v>42</v>
      </c>
      <c r="O423" s="68"/>
      <c r="P423" s="190">
        <f>O423*H423</f>
        <v>0</v>
      </c>
      <c r="Q423" s="190">
        <v>0</v>
      </c>
      <c r="R423" s="190">
        <f>Q423*H423</f>
        <v>0</v>
      </c>
      <c r="S423" s="190">
        <v>0</v>
      </c>
      <c r="T423" s="190">
        <f>S423*H423</f>
        <v>0</v>
      </c>
      <c r="U423" s="191" t="s">
        <v>18</v>
      </c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R423" s="192" t="s">
        <v>343</v>
      </c>
      <c r="AT423" s="192" t="s">
        <v>212</v>
      </c>
      <c r="AU423" s="192" t="s">
        <v>80</v>
      </c>
      <c r="AY423" s="21" t="s">
        <v>208</v>
      </c>
      <c r="BE423" s="193">
        <f>IF(N423="základní",J423,0)</f>
        <v>0</v>
      </c>
      <c r="BF423" s="193">
        <f>IF(N423="snížená",J423,0)</f>
        <v>0</v>
      </c>
      <c r="BG423" s="193">
        <f>IF(N423="zákl. přenesená",J423,0)</f>
        <v>0</v>
      </c>
      <c r="BH423" s="193">
        <f>IF(N423="sníž. přenesená",J423,0)</f>
        <v>0</v>
      </c>
      <c r="BI423" s="193">
        <f>IF(N423="nulová",J423,0)</f>
        <v>0</v>
      </c>
      <c r="BJ423" s="21" t="s">
        <v>76</v>
      </c>
      <c r="BK423" s="193">
        <f>ROUND(I423*H423,2)</f>
        <v>0</v>
      </c>
      <c r="BL423" s="21" t="s">
        <v>343</v>
      </c>
      <c r="BM423" s="192" t="s">
        <v>4403</v>
      </c>
    </row>
    <row r="424" spans="1:65" s="2" customFormat="1" ht="11.25">
      <c r="A424" s="38"/>
      <c r="B424" s="39"/>
      <c r="C424" s="40"/>
      <c r="D424" s="194" t="s">
        <v>217</v>
      </c>
      <c r="E424" s="40"/>
      <c r="F424" s="195" t="s">
        <v>4404</v>
      </c>
      <c r="G424" s="40"/>
      <c r="H424" s="40"/>
      <c r="I424" s="196"/>
      <c r="J424" s="40"/>
      <c r="K424" s="40"/>
      <c r="L424" s="43"/>
      <c r="M424" s="197"/>
      <c r="N424" s="198"/>
      <c r="O424" s="68"/>
      <c r="P424" s="68"/>
      <c r="Q424" s="68"/>
      <c r="R424" s="68"/>
      <c r="S424" s="68"/>
      <c r="T424" s="68"/>
      <c r="U424" s="69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T424" s="21" t="s">
        <v>217</v>
      </c>
      <c r="AU424" s="21" t="s">
        <v>80</v>
      </c>
    </row>
    <row r="425" spans="1:65" s="2" customFormat="1" ht="11.25">
      <c r="A425" s="38"/>
      <c r="B425" s="39"/>
      <c r="C425" s="40"/>
      <c r="D425" s="199" t="s">
        <v>219</v>
      </c>
      <c r="E425" s="40"/>
      <c r="F425" s="200" t="s">
        <v>4405</v>
      </c>
      <c r="G425" s="40"/>
      <c r="H425" s="40"/>
      <c r="I425" s="196"/>
      <c r="J425" s="40"/>
      <c r="K425" s="40"/>
      <c r="L425" s="43"/>
      <c r="M425" s="197"/>
      <c r="N425" s="198"/>
      <c r="O425" s="68"/>
      <c r="P425" s="68"/>
      <c r="Q425" s="68"/>
      <c r="R425" s="68"/>
      <c r="S425" s="68"/>
      <c r="T425" s="68"/>
      <c r="U425" s="69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21" t="s">
        <v>219</v>
      </c>
      <c r="AU425" s="21" t="s">
        <v>80</v>
      </c>
    </row>
    <row r="426" spans="1:65" s="2" customFormat="1" ht="24.2" customHeight="1">
      <c r="A426" s="38"/>
      <c r="B426" s="39"/>
      <c r="C426" s="182" t="s">
        <v>1814</v>
      </c>
      <c r="D426" s="182" t="s">
        <v>212</v>
      </c>
      <c r="E426" s="183" t="s">
        <v>4406</v>
      </c>
      <c r="F426" s="184" t="s">
        <v>4407</v>
      </c>
      <c r="G426" s="185" t="s">
        <v>402</v>
      </c>
      <c r="H426" s="186">
        <v>1</v>
      </c>
      <c r="I426" s="187"/>
      <c r="J426" s="186">
        <f>ROUND(I426*H426,2)</f>
        <v>0</v>
      </c>
      <c r="K426" s="184" t="s">
        <v>215</v>
      </c>
      <c r="L426" s="43"/>
      <c r="M426" s="188" t="s">
        <v>18</v>
      </c>
      <c r="N426" s="189" t="s">
        <v>42</v>
      </c>
      <c r="O426" s="68"/>
      <c r="P426" s="190">
        <f>O426*H426</f>
        <v>0</v>
      </c>
      <c r="Q426" s="190">
        <v>0</v>
      </c>
      <c r="R426" s="190">
        <f>Q426*H426</f>
        <v>0</v>
      </c>
      <c r="S426" s="190">
        <v>0</v>
      </c>
      <c r="T426" s="190">
        <f>S426*H426</f>
        <v>0</v>
      </c>
      <c r="U426" s="191" t="s">
        <v>18</v>
      </c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2" t="s">
        <v>343</v>
      </c>
      <c r="AT426" s="192" t="s">
        <v>212</v>
      </c>
      <c r="AU426" s="192" t="s">
        <v>80</v>
      </c>
      <c r="AY426" s="21" t="s">
        <v>208</v>
      </c>
      <c r="BE426" s="193">
        <f>IF(N426="základní",J426,0)</f>
        <v>0</v>
      </c>
      <c r="BF426" s="193">
        <f>IF(N426="snížená",J426,0)</f>
        <v>0</v>
      </c>
      <c r="BG426" s="193">
        <f>IF(N426="zákl. přenesená",J426,0)</f>
        <v>0</v>
      </c>
      <c r="BH426" s="193">
        <f>IF(N426="sníž. přenesená",J426,0)</f>
        <v>0</v>
      </c>
      <c r="BI426" s="193">
        <f>IF(N426="nulová",J426,0)</f>
        <v>0</v>
      </c>
      <c r="BJ426" s="21" t="s">
        <v>76</v>
      </c>
      <c r="BK426" s="193">
        <f>ROUND(I426*H426,2)</f>
        <v>0</v>
      </c>
      <c r="BL426" s="21" t="s">
        <v>343</v>
      </c>
      <c r="BM426" s="192" t="s">
        <v>4408</v>
      </c>
    </row>
    <row r="427" spans="1:65" s="2" customFormat="1" ht="19.5">
      <c r="A427" s="38"/>
      <c r="B427" s="39"/>
      <c r="C427" s="40"/>
      <c r="D427" s="194" t="s">
        <v>217</v>
      </c>
      <c r="E427" s="40"/>
      <c r="F427" s="195" t="s">
        <v>4409</v>
      </c>
      <c r="G427" s="40"/>
      <c r="H427" s="40"/>
      <c r="I427" s="196"/>
      <c r="J427" s="40"/>
      <c r="K427" s="40"/>
      <c r="L427" s="43"/>
      <c r="M427" s="197"/>
      <c r="N427" s="198"/>
      <c r="O427" s="68"/>
      <c r="P427" s="68"/>
      <c r="Q427" s="68"/>
      <c r="R427" s="68"/>
      <c r="S427" s="68"/>
      <c r="T427" s="68"/>
      <c r="U427" s="69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21" t="s">
        <v>217</v>
      </c>
      <c r="AU427" s="21" t="s">
        <v>80</v>
      </c>
    </row>
    <row r="428" spans="1:65" s="2" customFormat="1" ht="11.25">
      <c r="A428" s="38"/>
      <c r="B428" s="39"/>
      <c r="C428" s="40"/>
      <c r="D428" s="199" t="s">
        <v>219</v>
      </c>
      <c r="E428" s="40"/>
      <c r="F428" s="200" t="s">
        <v>4410</v>
      </c>
      <c r="G428" s="40"/>
      <c r="H428" s="40"/>
      <c r="I428" s="196"/>
      <c r="J428" s="40"/>
      <c r="K428" s="40"/>
      <c r="L428" s="43"/>
      <c r="M428" s="197"/>
      <c r="N428" s="198"/>
      <c r="O428" s="68"/>
      <c r="P428" s="68"/>
      <c r="Q428" s="68"/>
      <c r="R428" s="68"/>
      <c r="S428" s="68"/>
      <c r="T428" s="68"/>
      <c r="U428" s="69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T428" s="21" t="s">
        <v>219</v>
      </c>
      <c r="AU428" s="21" t="s">
        <v>80</v>
      </c>
    </row>
    <row r="429" spans="1:65" s="2" customFormat="1" ht="21.75" customHeight="1">
      <c r="A429" s="38"/>
      <c r="B429" s="39"/>
      <c r="C429" s="182" t="s">
        <v>1819</v>
      </c>
      <c r="D429" s="182" t="s">
        <v>212</v>
      </c>
      <c r="E429" s="183" t="s">
        <v>4411</v>
      </c>
      <c r="F429" s="184" t="s">
        <v>4412</v>
      </c>
      <c r="G429" s="185" t="s">
        <v>402</v>
      </c>
      <c r="H429" s="186">
        <v>1</v>
      </c>
      <c r="I429" s="187"/>
      <c r="J429" s="186">
        <f>ROUND(I429*H429,2)</f>
        <v>0</v>
      </c>
      <c r="K429" s="184" t="s">
        <v>215</v>
      </c>
      <c r="L429" s="43"/>
      <c r="M429" s="188" t="s">
        <v>18</v>
      </c>
      <c r="N429" s="189" t="s">
        <v>42</v>
      </c>
      <c r="O429" s="68"/>
      <c r="P429" s="190">
        <f>O429*H429</f>
        <v>0</v>
      </c>
      <c r="Q429" s="190">
        <v>0</v>
      </c>
      <c r="R429" s="190">
        <f>Q429*H429</f>
        <v>0</v>
      </c>
      <c r="S429" s="190">
        <v>0</v>
      </c>
      <c r="T429" s="190">
        <f>S429*H429</f>
        <v>0</v>
      </c>
      <c r="U429" s="191" t="s">
        <v>18</v>
      </c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92" t="s">
        <v>343</v>
      </c>
      <c r="AT429" s="192" t="s">
        <v>212</v>
      </c>
      <c r="AU429" s="192" t="s">
        <v>80</v>
      </c>
      <c r="AY429" s="21" t="s">
        <v>208</v>
      </c>
      <c r="BE429" s="193">
        <f>IF(N429="základní",J429,0)</f>
        <v>0</v>
      </c>
      <c r="BF429" s="193">
        <f>IF(N429="snížená",J429,0)</f>
        <v>0</v>
      </c>
      <c r="BG429" s="193">
        <f>IF(N429="zákl. přenesená",J429,0)</f>
        <v>0</v>
      </c>
      <c r="BH429" s="193">
        <f>IF(N429="sníž. přenesená",J429,0)</f>
        <v>0</v>
      </c>
      <c r="BI429" s="193">
        <f>IF(N429="nulová",J429,0)</f>
        <v>0</v>
      </c>
      <c r="BJ429" s="21" t="s">
        <v>76</v>
      </c>
      <c r="BK429" s="193">
        <f>ROUND(I429*H429,2)</f>
        <v>0</v>
      </c>
      <c r="BL429" s="21" t="s">
        <v>343</v>
      </c>
      <c r="BM429" s="192" t="s">
        <v>4413</v>
      </c>
    </row>
    <row r="430" spans="1:65" s="2" customFormat="1" ht="11.25">
      <c r="A430" s="38"/>
      <c r="B430" s="39"/>
      <c r="C430" s="40"/>
      <c r="D430" s="194" t="s">
        <v>217</v>
      </c>
      <c r="E430" s="40"/>
      <c r="F430" s="195" t="s">
        <v>4414</v>
      </c>
      <c r="G430" s="40"/>
      <c r="H430" s="40"/>
      <c r="I430" s="196"/>
      <c r="J430" s="40"/>
      <c r="K430" s="40"/>
      <c r="L430" s="43"/>
      <c r="M430" s="197"/>
      <c r="N430" s="198"/>
      <c r="O430" s="68"/>
      <c r="P430" s="68"/>
      <c r="Q430" s="68"/>
      <c r="R430" s="68"/>
      <c r="S430" s="68"/>
      <c r="T430" s="68"/>
      <c r="U430" s="69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T430" s="21" t="s">
        <v>217</v>
      </c>
      <c r="AU430" s="21" t="s">
        <v>80</v>
      </c>
    </row>
    <row r="431" spans="1:65" s="2" customFormat="1" ht="11.25">
      <c r="A431" s="38"/>
      <c r="B431" s="39"/>
      <c r="C431" s="40"/>
      <c r="D431" s="199" t="s">
        <v>219</v>
      </c>
      <c r="E431" s="40"/>
      <c r="F431" s="200" t="s">
        <v>4415</v>
      </c>
      <c r="G431" s="40"/>
      <c r="H431" s="40"/>
      <c r="I431" s="196"/>
      <c r="J431" s="40"/>
      <c r="K431" s="40"/>
      <c r="L431" s="43"/>
      <c r="M431" s="197"/>
      <c r="N431" s="198"/>
      <c r="O431" s="68"/>
      <c r="P431" s="68"/>
      <c r="Q431" s="68"/>
      <c r="R431" s="68"/>
      <c r="S431" s="68"/>
      <c r="T431" s="68"/>
      <c r="U431" s="69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T431" s="21" t="s">
        <v>219</v>
      </c>
      <c r="AU431" s="21" t="s">
        <v>80</v>
      </c>
    </row>
    <row r="432" spans="1:65" s="2" customFormat="1" ht="44.25" customHeight="1">
      <c r="A432" s="38"/>
      <c r="B432" s="39"/>
      <c r="C432" s="249" t="s">
        <v>1828</v>
      </c>
      <c r="D432" s="249" t="s">
        <v>1397</v>
      </c>
      <c r="E432" s="250" t="s">
        <v>4416</v>
      </c>
      <c r="F432" s="251" t="s">
        <v>4417</v>
      </c>
      <c r="G432" s="252" t="s">
        <v>402</v>
      </c>
      <c r="H432" s="253">
        <v>1</v>
      </c>
      <c r="I432" s="254"/>
      <c r="J432" s="253">
        <f>ROUND(I432*H432,2)</f>
        <v>0</v>
      </c>
      <c r="K432" s="251" t="s">
        <v>215</v>
      </c>
      <c r="L432" s="255"/>
      <c r="M432" s="256" t="s">
        <v>18</v>
      </c>
      <c r="N432" s="257" t="s">
        <v>42</v>
      </c>
      <c r="O432" s="68"/>
      <c r="P432" s="190">
        <f>O432*H432</f>
        <v>0</v>
      </c>
      <c r="Q432" s="190">
        <v>2.0000000000000001E-4</v>
      </c>
      <c r="R432" s="190">
        <f>Q432*H432</f>
        <v>2.0000000000000001E-4</v>
      </c>
      <c r="S432" s="190">
        <v>0</v>
      </c>
      <c r="T432" s="190">
        <f>S432*H432</f>
        <v>0</v>
      </c>
      <c r="U432" s="191" t="s">
        <v>18</v>
      </c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92" t="s">
        <v>545</v>
      </c>
      <c r="AT432" s="192" t="s">
        <v>1397</v>
      </c>
      <c r="AU432" s="192" t="s">
        <v>80</v>
      </c>
      <c r="AY432" s="21" t="s">
        <v>208</v>
      </c>
      <c r="BE432" s="193">
        <f>IF(N432="základní",J432,0)</f>
        <v>0</v>
      </c>
      <c r="BF432" s="193">
        <f>IF(N432="snížená",J432,0)</f>
        <v>0</v>
      </c>
      <c r="BG432" s="193">
        <f>IF(N432="zákl. přenesená",J432,0)</f>
        <v>0</v>
      </c>
      <c r="BH432" s="193">
        <f>IF(N432="sníž. přenesená",J432,0)</f>
        <v>0</v>
      </c>
      <c r="BI432" s="193">
        <f>IF(N432="nulová",J432,0)</f>
        <v>0</v>
      </c>
      <c r="BJ432" s="21" t="s">
        <v>76</v>
      </c>
      <c r="BK432" s="193">
        <f>ROUND(I432*H432,2)</f>
        <v>0</v>
      </c>
      <c r="BL432" s="21" t="s">
        <v>343</v>
      </c>
      <c r="BM432" s="192" t="s">
        <v>4418</v>
      </c>
    </row>
    <row r="433" spans="1:65" s="2" customFormat="1" ht="29.25">
      <c r="A433" s="38"/>
      <c r="B433" s="39"/>
      <c r="C433" s="40"/>
      <c r="D433" s="194" t="s">
        <v>217</v>
      </c>
      <c r="E433" s="40"/>
      <c r="F433" s="195" t="s">
        <v>4417</v>
      </c>
      <c r="G433" s="40"/>
      <c r="H433" s="40"/>
      <c r="I433" s="196"/>
      <c r="J433" s="40"/>
      <c r="K433" s="40"/>
      <c r="L433" s="43"/>
      <c r="M433" s="197"/>
      <c r="N433" s="198"/>
      <c r="O433" s="68"/>
      <c r="P433" s="68"/>
      <c r="Q433" s="68"/>
      <c r="R433" s="68"/>
      <c r="S433" s="68"/>
      <c r="T433" s="68"/>
      <c r="U433" s="69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21" t="s">
        <v>217</v>
      </c>
      <c r="AU433" s="21" t="s">
        <v>80</v>
      </c>
    </row>
    <row r="434" spans="1:65" s="12" customFormat="1" ht="25.9" customHeight="1">
      <c r="B434" s="166"/>
      <c r="C434" s="167"/>
      <c r="D434" s="168" t="s">
        <v>70</v>
      </c>
      <c r="E434" s="169" t="s">
        <v>1397</v>
      </c>
      <c r="F434" s="169" t="s">
        <v>4419</v>
      </c>
      <c r="G434" s="167"/>
      <c r="H434" s="167"/>
      <c r="I434" s="170"/>
      <c r="J434" s="171">
        <f>BK434</f>
        <v>0</v>
      </c>
      <c r="K434" s="167"/>
      <c r="L434" s="172"/>
      <c r="M434" s="173"/>
      <c r="N434" s="174"/>
      <c r="O434" s="174"/>
      <c r="P434" s="175">
        <f>P435</f>
        <v>0</v>
      </c>
      <c r="Q434" s="174"/>
      <c r="R434" s="175">
        <f>R435</f>
        <v>4.0000000000000002E-4</v>
      </c>
      <c r="S434" s="174"/>
      <c r="T434" s="175">
        <f>T435</f>
        <v>0</v>
      </c>
      <c r="U434" s="176"/>
      <c r="AR434" s="177" t="s">
        <v>83</v>
      </c>
      <c r="AT434" s="178" t="s">
        <v>70</v>
      </c>
      <c r="AU434" s="178" t="s">
        <v>71</v>
      </c>
      <c r="AY434" s="177" t="s">
        <v>208</v>
      </c>
      <c r="BK434" s="179">
        <f>BK435</f>
        <v>0</v>
      </c>
    </row>
    <row r="435" spans="1:65" s="12" customFormat="1" ht="22.9" customHeight="1">
      <c r="B435" s="166"/>
      <c r="C435" s="167"/>
      <c r="D435" s="168" t="s">
        <v>70</v>
      </c>
      <c r="E435" s="180" t="s">
        <v>4420</v>
      </c>
      <c r="F435" s="180" t="s">
        <v>4421</v>
      </c>
      <c r="G435" s="167"/>
      <c r="H435" s="167"/>
      <c r="I435" s="170"/>
      <c r="J435" s="181">
        <f>BK435</f>
        <v>0</v>
      </c>
      <c r="K435" s="167"/>
      <c r="L435" s="172"/>
      <c r="M435" s="173"/>
      <c r="N435" s="174"/>
      <c r="O435" s="174"/>
      <c r="P435" s="175">
        <f>SUM(P436:P440)</f>
        <v>0</v>
      </c>
      <c r="Q435" s="174"/>
      <c r="R435" s="175">
        <f>SUM(R436:R440)</f>
        <v>4.0000000000000002E-4</v>
      </c>
      <c r="S435" s="174"/>
      <c r="T435" s="175">
        <f>SUM(T436:T440)</f>
        <v>0</v>
      </c>
      <c r="U435" s="176"/>
      <c r="AR435" s="177" t="s">
        <v>83</v>
      </c>
      <c r="AT435" s="178" t="s">
        <v>70</v>
      </c>
      <c r="AU435" s="178" t="s">
        <v>76</v>
      </c>
      <c r="AY435" s="177" t="s">
        <v>208</v>
      </c>
      <c r="BK435" s="179">
        <f>SUM(BK436:BK440)</f>
        <v>0</v>
      </c>
    </row>
    <row r="436" spans="1:65" s="2" customFormat="1" ht="33" customHeight="1">
      <c r="A436" s="38"/>
      <c r="B436" s="39"/>
      <c r="C436" s="182" t="s">
        <v>1835</v>
      </c>
      <c r="D436" s="182" t="s">
        <v>212</v>
      </c>
      <c r="E436" s="183" t="s">
        <v>4422</v>
      </c>
      <c r="F436" s="184" t="s">
        <v>4423</v>
      </c>
      <c r="G436" s="185" t="s">
        <v>402</v>
      </c>
      <c r="H436" s="186">
        <v>1</v>
      </c>
      <c r="I436" s="187"/>
      <c r="J436" s="186">
        <f>ROUND(I436*H436,2)</f>
        <v>0</v>
      </c>
      <c r="K436" s="184" t="s">
        <v>215</v>
      </c>
      <c r="L436" s="43"/>
      <c r="M436" s="188" t="s">
        <v>18</v>
      </c>
      <c r="N436" s="189" t="s">
        <v>42</v>
      </c>
      <c r="O436" s="68"/>
      <c r="P436" s="190">
        <f>O436*H436</f>
        <v>0</v>
      </c>
      <c r="Q436" s="190">
        <v>0</v>
      </c>
      <c r="R436" s="190">
        <f>Q436*H436</f>
        <v>0</v>
      </c>
      <c r="S436" s="190">
        <v>0</v>
      </c>
      <c r="T436" s="190">
        <f>S436*H436</f>
        <v>0</v>
      </c>
      <c r="U436" s="191" t="s">
        <v>18</v>
      </c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R436" s="192" t="s">
        <v>814</v>
      </c>
      <c r="AT436" s="192" t="s">
        <v>212</v>
      </c>
      <c r="AU436" s="192" t="s">
        <v>80</v>
      </c>
      <c r="AY436" s="21" t="s">
        <v>208</v>
      </c>
      <c r="BE436" s="193">
        <f>IF(N436="základní",J436,0)</f>
        <v>0</v>
      </c>
      <c r="BF436" s="193">
        <f>IF(N436="snížená",J436,0)</f>
        <v>0</v>
      </c>
      <c r="BG436" s="193">
        <f>IF(N436="zákl. přenesená",J436,0)</f>
        <v>0</v>
      </c>
      <c r="BH436" s="193">
        <f>IF(N436="sníž. přenesená",J436,0)</f>
        <v>0</v>
      </c>
      <c r="BI436" s="193">
        <f>IF(N436="nulová",J436,0)</f>
        <v>0</v>
      </c>
      <c r="BJ436" s="21" t="s">
        <v>76</v>
      </c>
      <c r="BK436" s="193">
        <f>ROUND(I436*H436,2)</f>
        <v>0</v>
      </c>
      <c r="BL436" s="21" t="s">
        <v>814</v>
      </c>
      <c r="BM436" s="192" t="s">
        <v>4424</v>
      </c>
    </row>
    <row r="437" spans="1:65" s="2" customFormat="1" ht="19.5">
      <c r="A437" s="38"/>
      <c r="B437" s="39"/>
      <c r="C437" s="40"/>
      <c r="D437" s="194" t="s">
        <v>217</v>
      </c>
      <c r="E437" s="40"/>
      <c r="F437" s="195" t="s">
        <v>4425</v>
      </c>
      <c r="G437" s="40"/>
      <c r="H437" s="40"/>
      <c r="I437" s="196"/>
      <c r="J437" s="40"/>
      <c r="K437" s="40"/>
      <c r="L437" s="43"/>
      <c r="M437" s="197"/>
      <c r="N437" s="198"/>
      <c r="O437" s="68"/>
      <c r="P437" s="68"/>
      <c r="Q437" s="68"/>
      <c r="R437" s="68"/>
      <c r="S437" s="68"/>
      <c r="T437" s="68"/>
      <c r="U437" s="69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21" t="s">
        <v>217</v>
      </c>
      <c r="AU437" s="21" t="s">
        <v>80</v>
      </c>
    </row>
    <row r="438" spans="1:65" s="2" customFormat="1" ht="11.25">
      <c r="A438" s="38"/>
      <c r="B438" s="39"/>
      <c r="C438" s="40"/>
      <c r="D438" s="199" t="s">
        <v>219</v>
      </c>
      <c r="E438" s="40"/>
      <c r="F438" s="200" t="s">
        <v>4426</v>
      </c>
      <c r="G438" s="40"/>
      <c r="H438" s="40"/>
      <c r="I438" s="196"/>
      <c r="J438" s="40"/>
      <c r="K438" s="40"/>
      <c r="L438" s="43"/>
      <c r="M438" s="197"/>
      <c r="N438" s="198"/>
      <c r="O438" s="68"/>
      <c r="P438" s="68"/>
      <c r="Q438" s="68"/>
      <c r="R438" s="68"/>
      <c r="S438" s="68"/>
      <c r="T438" s="68"/>
      <c r="U438" s="69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T438" s="21" t="s">
        <v>219</v>
      </c>
      <c r="AU438" s="21" t="s">
        <v>80</v>
      </c>
    </row>
    <row r="439" spans="1:65" s="2" customFormat="1" ht="16.5" customHeight="1">
      <c r="A439" s="38"/>
      <c r="B439" s="39"/>
      <c r="C439" s="249" t="s">
        <v>1841</v>
      </c>
      <c r="D439" s="249" t="s">
        <v>1397</v>
      </c>
      <c r="E439" s="250" t="s">
        <v>4427</v>
      </c>
      <c r="F439" s="251" t="s">
        <v>4428</v>
      </c>
      <c r="G439" s="252" t="s">
        <v>402</v>
      </c>
      <c r="H439" s="253">
        <v>1</v>
      </c>
      <c r="I439" s="254"/>
      <c r="J439" s="253">
        <f>ROUND(I439*H439,2)</f>
        <v>0</v>
      </c>
      <c r="K439" s="251" t="s">
        <v>18</v>
      </c>
      <c r="L439" s="255"/>
      <c r="M439" s="256" t="s">
        <v>18</v>
      </c>
      <c r="N439" s="257" t="s">
        <v>42</v>
      </c>
      <c r="O439" s="68"/>
      <c r="P439" s="190">
        <f>O439*H439</f>
        <v>0</v>
      </c>
      <c r="Q439" s="190">
        <v>4.0000000000000002E-4</v>
      </c>
      <c r="R439" s="190">
        <f>Q439*H439</f>
        <v>4.0000000000000002E-4</v>
      </c>
      <c r="S439" s="190">
        <v>0</v>
      </c>
      <c r="T439" s="190">
        <f>S439*H439</f>
        <v>0</v>
      </c>
      <c r="U439" s="191" t="s">
        <v>18</v>
      </c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R439" s="192" t="s">
        <v>545</v>
      </c>
      <c r="AT439" s="192" t="s">
        <v>1397</v>
      </c>
      <c r="AU439" s="192" t="s">
        <v>80</v>
      </c>
      <c r="AY439" s="21" t="s">
        <v>208</v>
      </c>
      <c r="BE439" s="193">
        <f>IF(N439="základní",J439,0)</f>
        <v>0</v>
      </c>
      <c r="BF439" s="193">
        <f>IF(N439="snížená",J439,0)</f>
        <v>0</v>
      </c>
      <c r="BG439" s="193">
        <f>IF(N439="zákl. přenesená",J439,0)</f>
        <v>0</v>
      </c>
      <c r="BH439" s="193">
        <f>IF(N439="sníž. přenesená",J439,0)</f>
        <v>0</v>
      </c>
      <c r="BI439" s="193">
        <f>IF(N439="nulová",J439,0)</f>
        <v>0</v>
      </c>
      <c r="BJ439" s="21" t="s">
        <v>76</v>
      </c>
      <c r="BK439" s="193">
        <f>ROUND(I439*H439,2)</f>
        <v>0</v>
      </c>
      <c r="BL439" s="21" t="s">
        <v>343</v>
      </c>
      <c r="BM439" s="192" t="s">
        <v>4429</v>
      </c>
    </row>
    <row r="440" spans="1:65" s="2" customFormat="1" ht="11.25">
      <c r="A440" s="38"/>
      <c r="B440" s="39"/>
      <c r="C440" s="40"/>
      <c r="D440" s="194" t="s">
        <v>217</v>
      </c>
      <c r="E440" s="40"/>
      <c r="F440" s="195" t="s">
        <v>4430</v>
      </c>
      <c r="G440" s="40"/>
      <c r="H440" s="40"/>
      <c r="I440" s="196"/>
      <c r="J440" s="40"/>
      <c r="K440" s="40"/>
      <c r="L440" s="43"/>
      <c r="M440" s="258"/>
      <c r="N440" s="259"/>
      <c r="O440" s="260"/>
      <c r="P440" s="260"/>
      <c r="Q440" s="260"/>
      <c r="R440" s="260"/>
      <c r="S440" s="260"/>
      <c r="T440" s="260"/>
      <c r="U440" s="261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T440" s="21" t="s">
        <v>217</v>
      </c>
      <c r="AU440" s="21" t="s">
        <v>80</v>
      </c>
    </row>
    <row r="441" spans="1:65" s="2" customFormat="1" ht="6.95" customHeight="1">
      <c r="A441" s="38"/>
      <c r="B441" s="51"/>
      <c r="C441" s="52"/>
      <c r="D441" s="52"/>
      <c r="E441" s="52"/>
      <c r="F441" s="52"/>
      <c r="G441" s="52"/>
      <c r="H441" s="52"/>
      <c r="I441" s="52"/>
      <c r="J441" s="52"/>
      <c r="K441" s="52"/>
      <c r="L441" s="43"/>
      <c r="M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</row>
  </sheetData>
  <sheetProtection algorithmName="SHA-512" hashValue="lqY1xQFprRZAkKV0nyCLdo+Py0ZmElS5OxzbQJXxoffV8c9Rt0CaYZLbZLCq9EV51nabyR6T3tgGqVG+Ekqmbw==" saltValue="9tCQMbHdzVw4UrC2mleT+eFRCKXuDtLZINw6Xtbv9KmvIt86cevNoNoqfp+iXhFNlcvcS+qSiyfgNz9OcP5Nbg==" spinCount="100000" sheet="1" objects="1" scenarios="1" formatColumns="0" formatRows="0" autoFilter="0"/>
  <autoFilter ref="C96:K440" xr:uid="{00000000-0009-0000-0000-000008000000}"/>
  <mergeCells count="12">
    <mergeCell ref="E89:H89"/>
    <mergeCell ref="L2:V2"/>
    <mergeCell ref="E50:H50"/>
    <mergeCell ref="E52:H52"/>
    <mergeCell ref="E54:H54"/>
    <mergeCell ref="E85:H85"/>
    <mergeCell ref="E87:H87"/>
    <mergeCell ref="E7:H7"/>
    <mergeCell ref="E9:H9"/>
    <mergeCell ref="E11:H11"/>
    <mergeCell ref="E20:H20"/>
    <mergeCell ref="E29:H29"/>
  </mergeCells>
  <hyperlinks>
    <hyperlink ref="F103" r:id="rId1" xr:uid="{00000000-0004-0000-0800-000000000000}"/>
    <hyperlink ref="F107" r:id="rId2" xr:uid="{00000000-0004-0000-0800-000001000000}"/>
    <hyperlink ref="F115" r:id="rId3" xr:uid="{00000000-0004-0000-0800-000002000000}"/>
    <hyperlink ref="F118" r:id="rId4" xr:uid="{00000000-0004-0000-0800-000003000000}"/>
    <hyperlink ref="F121" r:id="rId5" xr:uid="{00000000-0004-0000-0800-000004000000}"/>
    <hyperlink ref="F124" r:id="rId6" xr:uid="{00000000-0004-0000-0800-000005000000}"/>
    <hyperlink ref="F128" r:id="rId7" xr:uid="{00000000-0004-0000-0800-000006000000}"/>
    <hyperlink ref="F131" r:id="rId8" xr:uid="{00000000-0004-0000-0800-000007000000}"/>
    <hyperlink ref="F135" r:id="rId9" xr:uid="{00000000-0004-0000-0800-000008000000}"/>
    <hyperlink ref="F138" r:id="rId10" xr:uid="{00000000-0004-0000-0800-000009000000}"/>
    <hyperlink ref="F142" r:id="rId11" xr:uid="{00000000-0004-0000-0800-00000A000000}"/>
    <hyperlink ref="F149" r:id="rId12" xr:uid="{00000000-0004-0000-0800-00000B000000}"/>
    <hyperlink ref="F154" r:id="rId13" xr:uid="{00000000-0004-0000-0800-00000C000000}"/>
    <hyperlink ref="F159" r:id="rId14" xr:uid="{00000000-0004-0000-0800-00000D000000}"/>
    <hyperlink ref="F164" r:id="rId15" xr:uid="{00000000-0004-0000-0800-00000E000000}"/>
    <hyperlink ref="F169" r:id="rId16" xr:uid="{00000000-0004-0000-0800-00000F000000}"/>
    <hyperlink ref="F174" r:id="rId17" xr:uid="{00000000-0004-0000-0800-000010000000}"/>
    <hyperlink ref="F180" r:id="rId18" xr:uid="{00000000-0004-0000-0800-000011000000}"/>
    <hyperlink ref="F185" r:id="rId19" xr:uid="{00000000-0004-0000-0800-000012000000}"/>
    <hyperlink ref="F190" r:id="rId20" xr:uid="{00000000-0004-0000-0800-000013000000}"/>
    <hyperlink ref="F195" r:id="rId21" xr:uid="{00000000-0004-0000-0800-000014000000}"/>
    <hyperlink ref="F200" r:id="rId22" xr:uid="{00000000-0004-0000-0800-000015000000}"/>
    <hyperlink ref="F205" r:id="rId23" xr:uid="{00000000-0004-0000-0800-000016000000}"/>
    <hyperlink ref="F210" r:id="rId24" xr:uid="{00000000-0004-0000-0800-000017000000}"/>
    <hyperlink ref="F215" r:id="rId25" xr:uid="{00000000-0004-0000-0800-000018000000}"/>
    <hyperlink ref="F221" r:id="rId26" xr:uid="{00000000-0004-0000-0800-000019000000}"/>
    <hyperlink ref="F224" r:id="rId27" xr:uid="{00000000-0004-0000-0800-00001A000000}"/>
    <hyperlink ref="F227" r:id="rId28" xr:uid="{00000000-0004-0000-0800-00001B000000}"/>
    <hyperlink ref="F230" r:id="rId29" xr:uid="{00000000-0004-0000-0800-00001C000000}"/>
    <hyperlink ref="F245" r:id="rId30" xr:uid="{00000000-0004-0000-0800-00001D000000}"/>
    <hyperlink ref="F252" r:id="rId31" xr:uid="{00000000-0004-0000-0800-00001E000000}"/>
    <hyperlink ref="F259" r:id="rId32" xr:uid="{00000000-0004-0000-0800-00001F000000}"/>
    <hyperlink ref="F276" r:id="rId33" xr:uid="{00000000-0004-0000-0800-000020000000}"/>
    <hyperlink ref="F281" r:id="rId34" xr:uid="{00000000-0004-0000-0800-000021000000}"/>
    <hyperlink ref="F286" r:id="rId35" xr:uid="{00000000-0004-0000-0800-000022000000}"/>
    <hyperlink ref="F291" r:id="rId36" xr:uid="{00000000-0004-0000-0800-000023000000}"/>
    <hyperlink ref="F296" r:id="rId37" xr:uid="{00000000-0004-0000-0800-000024000000}"/>
    <hyperlink ref="F311" r:id="rId38" xr:uid="{00000000-0004-0000-0800-000025000000}"/>
    <hyperlink ref="F316" r:id="rId39" xr:uid="{00000000-0004-0000-0800-000026000000}"/>
    <hyperlink ref="F321" r:id="rId40" xr:uid="{00000000-0004-0000-0800-000027000000}"/>
    <hyperlink ref="F331" r:id="rId41" xr:uid="{00000000-0004-0000-0800-000028000000}"/>
    <hyperlink ref="F338" r:id="rId42" xr:uid="{00000000-0004-0000-0800-000029000000}"/>
    <hyperlink ref="F354" r:id="rId43" xr:uid="{00000000-0004-0000-0800-00002A000000}"/>
    <hyperlink ref="F358" r:id="rId44" xr:uid="{00000000-0004-0000-0800-00002B000000}"/>
    <hyperlink ref="F361" r:id="rId45" xr:uid="{00000000-0004-0000-0800-00002C000000}"/>
    <hyperlink ref="F364" r:id="rId46" xr:uid="{00000000-0004-0000-0800-00002D000000}"/>
    <hyperlink ref="F380" r:id="rId47" xr:uid="{00000000-0004-0000-0800-00002E000000}"/>
    <hyperlink ref="F394" r:id="rId48" xr:uid="{00000000-0004-0000-0800-00002F000000}"/>
    <hyperlink ref="F408" r:id="rId49" xr:uid="{00000000-0004-0000-0800-000030000000}"/>
    <hyperlink ref="F413" r:id="rId50" xr:uid="{00000000-0004-0000-0800-000031000000}"/>
    <hyperlink ref="F417" r:id="rId51" xr:uid="{00000000-0004-0000-0800-000032000000}"/>
    <hyperlink ref="F422" r:id="rId52" xr:uid="{00000000-0004-0000-0800-000033000000}"/>
    <hyperlink ref="F425" r:id="rId53" xr:uid="{00000000-0004-0000-0800-000034000000}"/>
    <hyperlink ref="F428" r:id="rId54" xr:uid="{00000000-0004-0000-0800-000035000000}"/>
    <hyperlink ref="F431" r:id="rId55" xr:uid="{00000000-0004-0000-0800-000036000000}"/>
    <hyperlink ref="F438" r:id="rId56" xr:uid="{00000000-0004-0000-0800-000037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5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18</vt:i4>
      </vt:variant>
      <vt:variant>
        <vt:lpstr>Pojmenované oblasti</vt:lpstr>
      </vt:variant>
      <vt:variant>
        <vt:i4>35</vt:i4>
      </vt:variant>
    </vt:vector>
  </HeadingPairs>
  <TitlesOfParts>
    <vt:vector size="53" baseType="lpstr">
      <vt:lpstr>Rekapitulace stavby</vt:lpstr>
      <vt:lpstr>1 - SO 01 - Bourací práce</vt:lpstr>
      <vt:lpstr>2 - SO 01 - Stavební úpravy</vt:lpstr>
      <vt:lpstr>1 - Sanační omítky a inje...</vt:lpstr>
      <vt:lpstr>1 - Okapový chodník a svi...</vt:lpstr>
      <vt:lpstr>1 - Vodovod</vt:lpstr>
      <vt:lpstr>2 - Kanalizace</vt:lpstr>
      <vt:lpstr>3 - Zařizovací předměty</vt:lpstr>
      <vt:lpstr>1 - Elektroinstalace - si...</vt:lpstr>
      <vt:lpstr>1.1 - Elektroinstalace  -...</vt:lpstr>
      <vt:lpstr>1.2 - Elektroinstalace - ...</vt:lpstr>
      <vt:lpstr>2 - Elektroinstalace - sl...</vt:lpstr>
      <vt:lpstr>2.1 - Elektroinstalace - ...</vt:lpstr>
      <vt:lpstr>3 - GSM</vt:lpstr>
      <vt:lpstr>7 - Vzduchotechnika</vt:lpstr>
      <vt:lpstr>8 - VRN</vt:lpstr>
      <vt:lpstr>Seznam figur</vt:lpstr>
      <vt:lpstr>Pokyny pro vyplnění</vt:lpstr>
      <vt:lpstr>'1 - Elektroinstalace - si...'!Názvy_tisku</vt:lpstr>
      <vt:lpstr>'1 - Okapový chodník a svi...'!Názvy_tisku</vt:lpstr>
      <vt:lpstr>'1 - Sanační omítky a inje...'!Názvy_tisku</vt:lpstr>
      <vt:lpstr>'1 - SO 01 - Bourací práce'!Názvy_tisku</vt:lpstr>
      <vt:lpstr>'1 - Vodovod'!Názvy_tisku</vt:lpstr>
      <vt:lpstr>'1.1 - Elektroinstalace  -...'!Názvy_tisku</vt:lpstr>
      <vt:lpstr>'1.2 - Elektroinstalace - ...'!Názvy_tisku</vt:lpstr>
      <vt:lpstr>'2 - Elektroinstalace - sl...'!Názvy_tisku</vt:lpstr>
      <vt:lpstr>'2 - Kanalizace'!Názvy_tisku</vt:lpstr>
      <vt:lpstr>'2 - SO 01 - Stavební úpravy'!Názvy_tisku</vt:lpstr>
      <vt:lpstr>'2.1 - Elektroinstalace - ...'!Názvy_tisku</vt:lpstr>
      <vt:lpstr>'3 - GSM'!Názvy_tisku</vt:lpstr>
      <vt:lpstr>'3 - Zařizovací předměty'!Názvy_tisku</vt:lpstr>
      <vt:lpstr>'7 - Vzduchotechnika'!Názvy_tisku</vt:lpstr>
      <vt:lpstr>'8 - VRN'!Názvy_tisku</vt:lpstr>
      <vt:lpstr>'Rekapitulace stavby'!Názvy_tisku</vt:lpstr>
      <vt:lpstr>'Seznam figur'!Názvy_tisku</vt:lpstr>
      <vt:lpstr>'1 - Elektroinstalace - si...'!Oblast_tisku</vt:lpstr>
      <vt:lpstr>'1 - Okapový chodník a svi...'!Oblast_tisku</vt:lpstr>
      <vt:lpstr>'1 - Sanační omítky a inje...'!Oblast_tisku</vt:lpstr>
      <vt:lpstr>'1 - SO 01 - Bourací práce'!Oblast_tisku</vt:lpstr>
      <vt:lpstr>'1 - Vodovod'!Oblast_tisku</vt:lpstr>
      <vt:lpstr>'1.1 - Elektroinstalace  -...'!Oblast_tisku</vt:lpstr>
      <vt:lpstr>'1.2 - Elektroinstalace - ...'!Oblast_tisku</vt:lpstr>
      <vt:lpstr>'2 - Elektroinstalace - sl...'!Oblast_tisku</vt:lpstr>
      <vt:lpstr>'2 - Kanalizace'!Oblast_tisku</vt:lpstr>
      <vt:lpstr>'2 - SO 01 - Stavební úpravy'!Oblast_tisku</vt:lpstr>
      <vt:lpstr>'2.1 - Elektroinstalace - ...'!Oblast_tisku</vt:lpstr>
      <vt:lpstr>'3 - GSM'!Oblast_tisku</vt:lpstr>
      <vt:lpstr>'3 - Zařizovací předměty'!Oblast_tisku</vt:lpstr>
      <vt:lpstr>'7 - Vzduchotechnika'!Oblast_tisku</vt:lpstr>
      <vt:lpstr>'8 - VRN'!Oblast_tisku</vt:lpstr>
      <vt:lpstr>'Pokyny pro vyplnění'!Oblast_tisku</vt:lpstr>
      <vt:lpstr>'Rekapitulace stavby'!Oblast_tisku</vt:lpstr>
      <vt:lpstr>'Seznam figur'!Oblast_tisku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DESKTOP-5GEEE19\W10</dc:creator>
  <cp:lastModifiedBy>Salač Stanislav Ing.</cp:lastModifiedBy>
  <dcterms:created xsi:type="dcterms:W3CDTF">2026-01-07T06:25:52Z</dcterms:created>
  <dcterms:modified xsi:type="dcterms:W3CDTF">2026-01-07T10:13:51Z</dcterms:modified>
</cp:coreProperties>
</file>