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Chodníky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101 - Chodníky'!$C$88:$K$387</definedName>
    <definedName name="_xlnm.Print_Area" localSheetId="1">'SO 101 - Chodníky'!$C$4:$J$39,'SO 101 - Chodníky'!$C$45:$J$70,'SO 101 - Chodníky'!$C$76:$K$387</definedName>
    <definedName name="_xlnm.Print_Titles" localSheetId="1">'SO 101 - Chodníky'!$88:$88</definedName>
    <definedName name="_xlnm._FilterDatabase" localSheetId="2" hidden="1">'VRN - Vedlejší rozpočtové...'!$C$82:$K$121</definedName>
    <definedName name="_xlnm.Print_Area" localSheetId="2">'VRN - Vedlejší rozpočtové...'!$C$4:$J$39,'VRN - Vedlejší rozpočtové...'!$C$45:$J$64,'VRN - Vedlejší rozpočtové...'!$C$70:$K$121</definedName>
    <definedName name="_xlnm.Print_Titles" localSheetId="2">'VRN - Vedlejší rozpočtové...'!$82:$82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19"/>
  <c r="BH119"/>
  <c r="BG119"/>
  <c r="BF119"/>
  <c r="T119"/>
  <c r="R119"/>
  <c r="P119"/>
  <c r="BI115"/>
  <c r="BH115"/>
  <c r="BG115"/>
  <c r="BF115"/>
  <c r="T115"/>
  <c r="R115"/>
  <c r="P115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90"/>
  <c r="BH90"/>
  <c r="BG90"/>
  <c r="BF90"/>
  <c r="T90"/>
  <c r="R90"/>
  <c r="P90"/>
  <c r="BI86"/>
  <c r="BH86"/>
  <c r="BG86"/>
  <c r="BF86"/>
  <c r="T86"/>
  <c r="R86"/>
  <c r="P86"/>
  <c r="J79"/>
  <c r="F77"/>
  <c r="E75"/>
  <c r="J54"/>
  <c r="F52"/>
  <c r="E50"/>
  <c r="J24"/>
  <c r="E24"/>
  <c r="J80"/>
  <c r="J23"/>
  <c r="J18"/>
  <c r="E18"/>
  <c r="F55"/>
  <c r="J17"/>
  <c r="J15"/>
  <c r="E15"/>
  <c r="F54"/>
  <c r="J14"/>
  <c r="J12"/>
  <c r="J52"/>
  <c r="E7"/>
  <c r="E73"/>
  <c i="2" r="J37"/>
  <c r="J36"/>
  <c i="1" r="AY55"/>
  <c i="2" r="J35"/>
  <c i="1" r="AX55"/>
  <c i="2" r="BI385"/>
  <c r="BH385"/>
  <c r="BG385"/>
  <c r="BF385"/>
  <c r="T385"/>
  <c r="R385"/>
  <c r="P385"/>
  <c r="BI380"/>
  <c r="BH380"/>
  <c r="BG380"/>
  <c r="BF380"/>
  <c r="T380"/>
  <c r="R380"/>
  <c r="P380"/>
  <c r="BI375"/>
  <c r="BH375"/>
  <c r="BG375"/>
  <c r="BF375"/>
  <c r="T375"/>
  <c r="R375"/>
  <c r="P375"/>
  <c r="BI370"/>
  <c r="BH370"/>
  <c r="BG370"/>
  <c r="BF370"/>
  <c r="T370"/>
  <c r="R370"/>
  <c r="P370"/>
  <c r="BI365"/>
  <c r="BH365"/>
  <c r="BG365"/>
  <c r="BF365"/>
  <c r="T365"/>
  <c r="R365"/>
  <c r="P365"/>
  <c r="BI361"/>
  <c r="BH361"/>
  <c r="BG361"/>
  <c r="BF361"/>
  <c r="T361"/>
  <c r="R361"/>
  <c r="P361"/>
  <c r="BI355"/>
  <c r="BH355"/>
  <c r="BG355"/>
  <c r="BF355"/>
  <c r="T355"/>
  <c r="R355"/>
  <c r="P355"/>
  <c r="BI350"/>
  <c r="BH350"/>
  <c r="BG350"/>
  <c r="BF350"/>
  <c r="T350"/>
  <c r="R350"/>
  <c r="P350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T334"/>
  <c r="R335"/>
  <c r="R334"/>
  <c r="P335"/>
  <c r="P334"/>
  <c r="BI329"/>
  <c r="BH329"/>
  <c r="BG329"/>
  <c r="BF329"/>
  <c r="T329"/>
  <c r="R329"/>
  <c r="P329"/>
  <c r="BI324"/>
  <c r="BH324"/>
  <c r="BG324"/>
  <c r="BF324"/>
  <c r="T324"/>
  <c r="R324"/>
  <c r="P324"/>
  <c r="BI319"/>
  <c r="BH319"/>
  <c r="BG319"/>
  <c r="BF319"/>
  <c r="T319"/>
  <c r="R319"/>
  <c r="P319"/>
  <c r="BI312"/>
  <c r="BH312"/>
  <c r="BG312"/>
  <c r="BF312"/>
  <c r="T312"/>
  <c r="R312"/>
  <c r="P312"/>
  <c r="BI306"/>
  <c r="BH306"/>
  <c r="BG306"/>
  <c r="BF306"/>
  <c r="T306"/>
  <c r="R306"/>
  <c r="P306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5"/>
  <c r="BH265"/>
  <c r="BG265"/>
  <c r="BF265"/>
  <c r="T265"/>
  <c r="R265"/>
  <c r="P265"/>
  <c r="BI261"/>
  <c r="BH261"/>
  <c r="BG261"/>
  <c r="BF261"/>
  <c r="T261"/>
  <c r="R261"/>
  <c r="P261"/>
  <c r="BI256"/>
  <c r="BH256"/>
  <c r="BG256"/>
  <c r="BF256"/>
  <c r="T256"/>
  <c r="R256"/>
  <c r="P256"/>
  <c r="BI251"/>
  <c r="BH251"/>
  <c r="BG251"/>
  <c r="BF251"/>
  <c r="T251"/>
  <c r="R251"/>
  <c r="P251"/>
  <c r="BI246"/>
  <c r="BH246"/>
  <c r="BG246"/>
  <c r="BF246"/>
  <c r="T246"/>
  <c r="R246"/>
  <c r="P246"/>
  <c r="BI241"/>
  <c r="BH241"/>
  <c r="BG241"/>
  <c r="BF241"/>
  <c r="T241"/>
  <c r="R241"/>
  <c r="P241"/>
  <c r="BI236"/>
  <c r="BH236"/>
  <c r="BG236"/>
  <c r="BF236"/>
  <c r="T236"/>
  <c r="R236"/>
  <c r="P236"/>
  <c r="BI232"/>
  <c r="BH232"/>
  <c r="BG232"/>
  <c r="BF232"/>
  <c r="T232"/>
  <c r="R232"/>
  <c r="P232"/>
  <c r="BI227"/>
  <c r="BH227"/>
  <c r="BG227"/>
  <c r="BF227"/>
  <c r="T227"/>
  <c r="R227"/>
  <c r="P227"/>
  <c r="BI222"/>
  <c r="BH222"/>
  <c r="BG222"/>
  <c r="BF222"/>
  <c r="T222"/>
  <c r="R222"/>
  <c r="P222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0"/>
  <c r="BH180"/>
  <c r="BG180"/>
  <c r="BF180"/>
  <c r="T180"/>
  <c r="R180"/>
  <c r="P180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5"/>
  <c r="F83"/>
  <c r="E81"/>
  <c r="J54"/>
  <c r="F52"/>
  <c r="E50"/>
  <c r="J24"/>
  <c r="E24"/>
  <c r="J86"/>
  <c r="J23"/>
  <c r="J18"/>
  <c r="E18"/>
  <c r="F55"/>
  <c r="J17"/>
  <c r="J15"/>
  <c r="E15"/>
  <c r="F85"/>
  <c r="J14"/>
  <c r="J12"/>
  <c r="J83"/>
  <c r="E7"/>
  <c r="E48"/>
  <c i="1" r="L50"/>
  <c r="AM50"/>
  <c r="AM49"/>
  <c r="L49"/>
  <c r="AM47"/>
  <c r="L47"/>
  <c r="L45"/>
  <c r="L44"/>
  <c i="2" r="BK171"/>
  <c r="J180"/>
  <c r="J155"/>
  <c r="BK365"/>
  <c i="3" r="J119"/>
  <c i="2" r="BK111"/>
  <c r="J265"/>
  <c r="J148"/>
  <c r="J251"/>
  <c r="J306"/>
  <c i="1" r="AS54"/>
  <c i="2" r="BK375"/>
  <c r="J111"/>
  <c r="J270"/>
  <c r="BK180"/>
  <c r="BK121"/>
  <c r="BK335"/>
  <c r="J274"/>
  <c i="3" r="BK110"/>
  <c i="2" r="F34"/>
  <c i="3" r="BK86"/>
  <c i="2" r="J286"/>
  <c r="J355"/>
  <c r="J92"/>
  <c r="BK324"/>
  <c r="J385"/>
  <c r="BK270"/>
  <c r="J319"/>
  <c r="BK306"/>
  <c r="BK148"/>
  <c r="BK203"/>
  <c r="J380"/>
  <c r="BK129"/>
  <c r="BK246"/>
  <c r="J159"/>
  <c r="J116"/>
  <c r="BK329"/>
  <c r="J300"/>
  <c i="3" r="BK101"/>
  <c i="2" r="J290"/>
  <c r="BK300"/>
  <c r="BK105"/>
  <c r="BK361"/>
  <c i="3" r="J101"/>
  <c i="2" r="BK198"/>
  <c r="J175"/>
  <c r="J34"/>
  <c r="J375"/>
  <c r="BK278"/>
  <c i="3" r="BK115"/>
  <c i="2" r="BK286"/>
  <c r="BK92"/>
  <c r="BK312"/>
  <c r="BK232"/>
  <c r="J193"/>
  <c r="BK319"/>
  <c r="J213"/>
  <c i="3" r="BK119"/>
  <c i="2" r="J350"/>
  <c r="J100"/>
  <c r="BK251"/>
  <c r="BK175"/>
  <c i="3" r="J106"/>
  <c i="2" r="J361"/>
  <c r="BK213"/>
  <c r="BK256"/>
  <c r="BK380"/>
  <c r="BK350"/>
  <c r="J365"/>
  <c r="J246"/>
  <c i="3" r="BK93"/>
  <c i="2" r="J185"/>
  <c r="F36"/>
  <c r="BK295"/>
  <c i="3" r="J86"/>
  <c i="2" r="BK274"/>
  <c r="BK189"/>
  <c r="F37"/>
  <c r="BK100"/>
  <c r="BK209"/>
  <c i="3" r="J97"/>
  <c i="2" r="J129"/>
  <c r="BK159"/>
  <c i="3" r="J90"/>
  <c i="2" r="BK217"/>
  <c i="3" r="J93"/>
  <c i="2" r="J340"/>
  <c r="BK261"/>
  <c r="J217"/>
  <c r="BK340"/>
  <c r="J163"/>
  <c r="BK163"/>
  <c r="BK227"/>
  <c r="BK155"/>
  <c r="BK133"/>
  <c r="J96"/>
  <c r="BK167"/>
  <c i="3" r="BK97"/>
  <c i="2" r="J222"/>
  <c r="J329"/>
  <c r="BK345"/>
  <c r="BK385"/>
  <c r="J278"/>
  <c r="BK265"/>
  <c i="3" r="BK90"/>
  <c i="2" r="BK282"/>
  <c r="J335"/>
  <c r="J105"/>
  <c r="J324"/>
  <c r="BK236"/>
  <c r="BK241"/>
  <c r="BK290"/>
  <c r="J138"/>
  <c r="J236"/>
  <c r="J370"/>
  <c r="J241"/>
  <c r="J143"/>
  <c r="J232"/>
  <c i="3" r="J110"/>
  <c i="2" r="BK355"/>
  <c r="J312"/>
  <c r="BK116"/>
  <c r="J345"/>
  <c i="3" r="BK106"/>
  <c i="2" r="J171"/>
  <c r="BK138"/>
  <c r="J203"/>
  <c r="J167"/>
  <c r="BK96"/>
  <c r="J261"/>
  <c r="BK193"/>
  <c r="J256"/>
  <c r="BK143"/>
  <c r="F35"/>
  <c r="J125"/>
  <c r="J198"/>
  <c r="BK222"/>
  <c r="J209"/>
  <c r="BK370"/>
  <c r="J295"/>
  <c r="J133"/>
  <c r="J121"/>
  <c r="BK125"/>
  <c r="J227"/>
  <c r="BK185"/>
  <c i="3" r="J115"/>
  <c i="2" r="J282"/>
  <c r="J189"/>
  <c l="1" r="BK208"/>
  <c r="J208"/>
  <c r="J63"/>
  <c r="R294"/>
  <c r="R91"/>
  <c r="R208"/>
  <c r="R269"/>
  <c r="R221"/>
  <c r="BK154"/>
  <c r="J154"/>
  <c r="J62"/>
  <c r="T339"/>
  <c r="T338"/>
  <c r="BK269"/>
  <c r="J269"/>
  <c r="J65"/>
  <c r="T269"/>
  <c r="T221"/>
  <c r="P154"/>
  <c r="T294"/>
  <c r="R154"/>
  <c r="BK294"/>
  <c r="J294"/>
  <c r="J66"/>
  <c i="3" r="R85"/>
  <c i="2" r="P91"/>
  <c r="P208"/>
  <c r="BK339"/>
  <c r="J339"/>
  <c r="J69"/>
  <c i="3" r="R105"/>
  <c i="2" r="BK91"/>
  <c r="T208"/>
  <c r="P294"/>
  <c i="3" r="P85"/>
  <c r="BK114"/>
  <c r="J114"/>
  <c r="J63"/>
  <c r="BK85"/>
  <c r="J85"/>
  <c r="J61"/>
  <c r="T105"/>
  <c r="T85"/>
  <c r="P114"/>
  <c i="2" r="T154"/>
  <c r="R339"/>
  <c r="R338"/>
  <c i="3" r="BK105"/>
  <c r="J105"/>
  <c r="J62"/>
  <c r="R114"/>
  <c i="2" r="T91"/>
  <c r="T90"/>
  <c r="T89"/>
  <c r="P269"/>
  <c r="P221"/>
  <c r="P339"/>
  <c r="P338"/>
  <c i="3" r="P105"/>
  <c r="T114"/>
  <c i="2" r="BK334"/>
  <c r="J334"/>
  <c r="J67"/>
  <c r="BK221"/>
  <c r="J221"/>
  <c r="J64"/>
  <c r="BK338"/>
  <c r="J338"/>
  <c r="J68"/>
  <c i="3" r="E48"/>
  <c r="J77"/>
  <c r="F80"/>
  <c r="BE101"/>
  <c r="J55"/>
  <c r="F79"/>
  <c r="BE110"/>
  <c r="BE90"/>
  <c r="BE106"/>
  <c r="BE115"/>
  <c i="2" r="J91"/>
  <c r="J61"/>
  <c i="3" r="BE97"/>
  <c r="BE86"/>
  <c r="BE93"/>
  <c r="BE119"/>
  <c i="2" r="J52"/>
  <c r="BE121"/>
  <c r="BE133"/>
  <c r="BE185"/>
  <c r="BE209"/>
  <c r="BE345"/>
  <c r="BE375"/>
  <c r="J55"/>
  <c r="BE92"/>
  <c r="BE96"/>
  <c r="BE100"/>
  <c r="BE193"/>
  <c r="BE198"/>
  <c r="BE217"/>
  <c r="BE340"/>
  <c r="BE370"/>
  <c i="1" r="AW55"/>
  <c i="2" r="BE116"/>
  <c r="BE138"/>
  <c r="BE278"/>
  <c r="BE286"/>
  <c r="BE290"/>
  <c r="BE300"/>
  <c r="BE306"/>
  <c r="BE312"/>
  <c r="BE319"/>
  <c r="BE324"/>
  <c r="BE329"/>
  <c r="BE335"/>
  <c i="1" r="BB55"/>
  <c i="2" r="F54"/>
  <c r="BE105"/>
  <c r="BE111"/>
  <c r="BE129"/>
  <c r="BE148"/>
  <c r="BE159"/>
  <c r="BE167"/>
  <c r="BE180"/>
  <c r="BE189"/>
  <c r="BE350"/>
  <c r="BE355"/>
  <c r="BE380"/>
  <c r="BE155"/>
  <c r="BE163"/>
  <c r="BE171"/>
  <c r="BE175"/>
  <c r="BE203"/>
  <c r="BE213"/>
  <c r="BE222"/>
  <c r="BE227"/>
  <c r="BE232"/>
  <c r="BE236"/>
  <c r="BE241"/>
  <c r="BE246"/>
  <c r="BE251"/>
  <c r="BE261"/>
  <c r="BE270"/>
  <c r="BE274"/>
  <c r="BE282"/>
  <c r="BE295"/>
  <c r="BE365"/>
  <c r="E79"/>
  <c r="F86"/>
  <c r="BE125"/>
  <c r="BE143"/>
  <c r="BE265"/>
  <c r="BE385"/>
  <c i="1" r="BA55"/>
  <c r="BC55"/>
  <c i="2" r="BE256"/>
  <c r="BE361"/>
  <c i="1" r="BD55"/>
  <c i="3" r="F34"/>
  <c i="1" r="BA56"/>
  <c r="BA54"/>
  <c r="AW54"/>
  <c r="AK30"/>
  <c i="3" r="J34"/>
  <c i="1" r="AW56"/>
  <c i="3" r="F37"/>
  <c i="1" r="BD56"/>
  <c r="BD54"/>
  <c r="W33"/>
  <c i="3" r="F36"/>
  <c i="1" r="BC56"/>
  <c r="BC54"/>
  <c r="AY54"/>
  <c i="3" r="F35"/>
  <c i="1" r="BB56"/>
  <c r="BB54"/>
  <c r="AX54"/>
  <c i="3" l="1" r="T84"/>
  <c r="T83"/>
  <c r="P84"/>
  <c r="P83"/>
  <c i="1" r="AU56"/>
  <c i="3" r="R84"/>
  <c r="R83"/>
  <c i="2" r="BK90"/>
  <c r="J90"/>
  <c r="J60"/>
  <c r="P90"/>
  <c r="P89"/>
  <c i="1" r="AU55"/>
  <c i="2" r="R90"/>
  <c r="R89"/>
  <c i="3" r="BK84"/>
  <c r="J84"/>
  <c r="J60"/>
  <c i="2" r="F33"/>
  <c i="1" r="AZ55"/>
  <c i="2" r="J33"/>
  <c i="1" r="AV55"/>
  <c r="AT55"/>
  <c i="3" r="J33"/>
  <c i="1" r="AV56"/>
  <c r="AT56"/>
  <c i="3" r="F33"/>
  <c i="1" r="AZ56"/>
  <c r="W32"/>
  <c r="W31"/>
  <c r="W30"/>
  <c i="3" l="1" r="BK83"/>
  <c r="J83"/>
  <c i="2" r="BK89"/>
  <c r="J89"/>
  <c r="J59"/>
  <c i="1" r="AU54"/>
  <c i="3" r="J30"/>
  <c i="1" r="AG56"/>
  <c r="AZ54"/>
  <c r="AV54"/>
  <c r="AK29"/>
  <c i="3" l="1" r="J39"/>
  <c r="J59"/>
  <c i="1" r="AN56"/>
  <c r="W29"/>
  <c r="AT54"/>
  <c i="2" r="J30"/>
  <c i="1" r="AG55"/>
  <c r="AG54"/>
  <c r="AK26"/>
  <c l="1" r="AN55"/>
  <c i="2" r="J39"/>
  <c i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<sst xmlns="http://schemas.openxmlformats.org/spreadsheetml/2006/main">
  <si>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</si>
  <si>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</si>
  <si>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</si>
  <si>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</si>
  <si>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</si>
  <si>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{6b7858a9-d0da-4fca-98b4-75f37b1f7974}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</si>
  <si>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</si>
  <si>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</si>
  <si>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</si>
  <si>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</si>
  <si>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</si>
  <si>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</si>
  <si>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</si>
  <si>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</si>
  <si>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047-0-25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</si>
  <si>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</si>
  <si>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</si>
  <si>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Obnova chodníku v ulici Aléská, Bílina</t>
  </si>
  <si>
    <t>KSO:</t>
  </si>
  <si>
    <t>822 2</t>
  </si>
  <si>
    <t>CC-CZ:</t>
  </si>
  <si>
    <t>2112</t>
  </si>
  <si>
    <t>Místo:</t>
  </si>
  <si>
    <t>Bílina</t>
  </si>
  <si>
    <t>Datum:</t>
  </si>
  <si>
    <t>6. 8. 2025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</si>
  <si>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</si>
  <si>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</si>
  <si>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</si>
  <si>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</si>
  <si>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</si>
  <si>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</si>
  <si>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</si>
  <si>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</si>
  <si>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Pavepro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</si>
  <si>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</si>
  <si>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</si>
  <si>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</si>
  <si>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Součástí ceny musí být veškeré náklady, aby cena byla konečná a zahrnovala veškerý materiál a práce potřebné k dokončení díla. Výkazy výměr byly změřeny digitálně v dwg. Pro výběr zhotovitele je soupis prací nedílnou součástí projektové dokumentace a nesmí být použit samostatně._x000d_
Pro potřeby zpracování rozpočtu a výkazu výměr byla použita projektová dokumentace „Obnova chodníku v ulici Aléská, Bílina“. Z jejích příloh byly odměřeny a zjištěny údaje uvedené v tomto výkazu výměr. Jde především o výměry zpevněných ploch, objemy zemních a bouracích prací, výměry nezpevněných ploch, objemy a výměry použitých stavebních prvků, a dále další nezbytné části nutné k dokončení stavby.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</si>
  <si>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</si>
  <si>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</si>
  <si>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</si>
  <si>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</si>
  <si>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</si>
  <si>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</si>
  <si>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</si>
  <si>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</si>
  <si>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</si>
  <si>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</si>
  <si>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</si>
  <si>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</si>
  <si>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</si>
  <si>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</si>
  <si>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</si>
  <si>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</si>
  <si>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</si>
  <si>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</si>
  <si>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</si>
  <si>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</si>
  <si>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</si>
  <si>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</si>
  <si>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</si>
  <si>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</si>
  <si>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</si>
  <si>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</si>
  <si>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</si>
  <si>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</si>
  <si>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</si>
  <si>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</si>
  <si>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</si>
  <si>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</si>
  <si>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</si>
  <si>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</si>
  <si>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</si>
  <si>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</si>
  <si>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</si>
  <si>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</si>
  <si>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</si>
  <si>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</si>
  <si>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Chodníky</t>
  </si>
  <si>
    <t>ING</t>
  </si>
  <si>
    <t>1</t>
  </si>
  <si>
    <t>{10856b54-b35a-455a-9c66-6959afca7520}</t>
  </si>
  <si>
    <t>2</t>
  </si>
  <si>
    <t>VRN</t>
  </si>
  <si>
    <t>Vedlejší rozpočtové náklady</t>
  </si>
  <si>
    <t>VON</t>
  </si>
  <si>
    <t>{a82a2ee8-4c49-4164-ab20-83754004178d}</t>
  </si>
  <si>
    <t>KRYCÍ LIST SOUPISU PRACÍ</t>
  </si>
  <si>
    <t>Objekt:</t>
  </si>
  <si>
    <t>SO 101 - Chodníky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</si>
  <si>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</si>
  <si>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</si>
  <si>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</si>
  <si>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</si>
  <si>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</si>
  <si>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</si>
  <si>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</si>
  <si>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</si>
  <si>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</si>
  <si>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96 - Bourání konstrukcí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</si>
  <si>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</si>
  <si>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</si>
  <si>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</si>
  <si>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</si>
  <si>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</si>
  <si>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</si>
  <si>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</si>
  <si>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</si>
  <si>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</si>
  <si>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</si>
  <si>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</si>
  <si>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</si>
  <si>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</si>
  <si>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</si>
  <si>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</si>
  <si>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</si>
  <si>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</si>
  <si>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</si>
  <si>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</si>
  <si>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</si>
  <si>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</si>
  <si>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</si>
  <si>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122151101</t>
  </si>
  <si>
    <t>Odkopávky a prokopávky nezapažené v hornině třídy těžitelnosti I skupiny 1 a 2 objem do 20 m3 strojně</t>
  </si>
  <si>
    <t>m3</t>
  </si>
  <si>
    <t>CS ÚRS 2025 02</t>
  </si>
  <si>
    <t>4</t>
  </si>
  <si>
    <t>2049675210</t>
  </si>
  <si>
    <t>PP</t>
  </si>
  <si>
    <t>Odkopávky a prokopávky nezapažené strojně v hornině třídy těžitelnosti I skupiny 1 a 2 do 20 m3</t>
  </si>
  <si>
    <t>Online PSC</t>
  </si>
  <si>
    <t>https://podminky.urs.cz/item/CS_URS_2025_02/122151101</t>
  </si>
  <si>
    <t>VV</t>
  </si>
  <si>
    <t>"svrchní vrstva" 107,4*0,15</t>
  </si>
  <si>
    <t>122251101</t>
  </si>
  <si>
    <t>Odkopávky a prokopávky nezapažené v hornině třídy těžitelnosti I skupiny 3 objem do 20 m3 strojně</t>
  </si>
  <si>
    <t>1155877203</t>
  </si>
  <si>
    <t>Odkopávky a prokopávky nezapažené strojně v hornině třídy těžitelnosti I skupiny 3 do 20 m3</t>
  </si>
  <si>
    <t>https://podminky.urs.cz/item/CS_URS_2025_02/122251101</t>
  </si>
  <si>
    <t>"sanace zemní pláně tl. 100 mm" 84*0,1</t>
  </si>
  <si>
    <t>3</t>
  </si>
  <si>
    <t>162751117</t>
  </si>
  <si>
    <t>Vodorovné přemístění přes 9 000 do 10000 m výkopku/sypaniny z horniny třídy těžitelnosti I skupiny 1 až 3</t>
  </si>
  <si>
    <t>55959448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</si>
  <si>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</si>
  <si>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</si>
  <si>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P</t>
  </si>
  <si>
    <t>Poznámka k položce:_x000d_
vzdálenost odvozu je pouze orientační, určí uchazeč</t>
  </si>
  <si>
    <t>16,11+8,4</t>
  </si>
  <si>
    <t>171201231</t>
  </si>
  <si>
    <t>Poplatek za uložení zeminy a kamení na recyklační skládce (skládkovné) kód odpadu 17 05 04</t>
  </si>
  <si>
    <t>t</t>
  </si>
  <si>
    <t>-1057352299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</si>
  <si>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</si>
  <si>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</si>
  <si>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24,51</t>
  </si>
  <si>
    <t>Součet</t>
  </si>
  <si>
    <t>24,51*1,8 'Přepočtené koeficientem množství</t>
  </si>
  <si>
    <t>5</t>
  </si>
  <si>
    <t>181111111</t>
  </si>
  <si>
    <t>Plošná úprava terénu do 500 m2 zemina skupiny 1 až 4 nerovnosti přes 50 do 100 mm v rovinně a svahu do 1:5</t>
  </si>
  <si>
    <t>m2</t>
  </si>
  <si>
    <t>-1685029019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</si>
  <si>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</si>
  <si>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https://podminky.urs.cz/item/CS_URS_2025_02/181111111</t>
  </si>
  <si>
    <t>97</t>
  </si>
  <si>
    <t>6</t>
  </si>
  <si>
    <t>181351003</t>
  </si>
  <si>
    <t>Rozprostření ornice tl vrstvy do 200 mm pl do 100 m2 v rovině nebo ve svahu do 1:5 strojně</t>
  </si>
  <si>
    <t>1304646982</t>
  </si>
  <si>
    <t>Rozprostření a urovnání ornice v rovině nebo ve svahu sklonu do 1:5 strojně při souvislé ploše do 100 m2, tl. vrstvy do 200 mm</t>
  </si>
  <si>
    <t>https://podminky.urs.cz/item/CS_URS_2025_02/181351003</t>
  </si>
  <si>
    <t>7</t>
  </si>
  <si>
    <t>M</t>
  </si>
  <si>
    <t>10364101</t>
  </si>
  <si>
    <t>zemina pro terénní úpravy - ornice</t>
  </si>
  <si>
    <t>8</t>
  </si>
  <si>
    <t>891459864</t>
  </si>
  <si>
    <t>97*0,15</t>
  </si>
  <si>
    <t>14,55*1,8 'Přepočtené koeficientem množství</t>
  </si>
  <si>
    <t>181411131</t>
  </si>
  <si>
    <t>Založení parkového trávníku výsevem pl do 1000 m2 v rovině a ve svahu do 1:5</t>
  </si>
  <si>
    <t>1499620914</t>
  </si>
  <si>
    <t>Založení trávníku na půdě předem připravené plochy do 1000 m2 výsevem včetně utažení parkového v rovině nebo na svahu do 1:5</t>
  </si>
  <si>
    <t>https://podminky.urs.cz/item/CS_URS_2025_02/181411131</t>
  </si>
  <si>
    <t>9</t>
  </si>
  <si>
    <t>00572420</t>
  </si>
  <si>
    <t>osivo směs travní parková okrasná</t>
  </si>
  <si>
    <t>kg</t>
  </si>
  <si>
    <t>-1588505760</t>
  </si>
  <si>
    <t>(97)*0,03</t>
  </si>
  <si>
    <t>10</t>
  </si>
  <si>
    <t>181951112</t>
  </si>
  <si>
    <t>Úprava pláně v hornině třídy těžitelnosti I skupiny 1 až 3 se zhutněním strojně</t>
  </si>
  <si>
    <t>-1958134143</t>
  </si>
  <si>
    <t>Úprava pláně vyrovnáním výškových rozdílů strojně v hornině třídy těžitelnosti I, skupiny 1 až 3 se zhutněním</t>
  </si>
  <si>
    <t>https://podminky.urs.cz/item/CS_URS_2025_02/181951112</t>
  </si>
  <si>
    <t>168,2</t>
  </si>
  <si>
    <t>11</t>
  </si>
  <si>
    <t>183402121</t>
  </si>
  <si>
    <t>Rozrušení půdy souvislé pl přes 100 do 500 m2 hl přes 50 do 150 mm v rovině a svahu do 1:5</t>
  </si>
  <si>
    <t>-370043508</t>
  </si>
  <si>
    <t>Rozrušení půdy na hloubku přes 50 do 150 mm souvislé plochy do 500 m2 v rovině nebo na svahu do 1:5</t>
  </si>
  <si>
    <t>https://podminky.urs.cz/item/CS_URS_2025_02/183402121</t>
  </si>
  <si>
    <t>184813511</t>
  </si>
  <si>
    <t>Chemické odplevelení před založením kultury postřikem na široko v rovině a svahu do 1:5 ručně</t>
  </si>
  <si>
    <t>-31144588</t>
  </si>
  <si>
    <t>Chemické odplevelení půdy před založením kultury, trávníku nebo zpevněných ploch ručně o jakékoli výměře postřikem na široko v rovině nebo na svahu do 1:5</t>
  </si>
  <si>
    <t>https://podminky.urs.cz/item/CS_URS_2025_02/184813511</t>
  </si>
  <si>
    <t>13</t>
  </si>
  <si>
    <t>185804312</t>
  </si>
  <si>
    <t>Zalití rostlin vodou plocha přes 20 m2</t>
  </si>
  <si>
    <t>1580401211</t>
  </si>
  <si>
    <t>Zalití rostlin vodou plochy záhonů jednotlivě přes 20 m2</t>
  </si>
  <si>
    <t>https://podminky.urs.cz/item/CS_URS_2025_02/185804312</t>
  </si>
  <si>
    <t>Poznámka k položce:_x000d_
3x zalití</t>
  </si>
  <si>
    <t>(97)*0,01*3</t>
  </si>
  <si>
    <t>Komunikace pozemní</t>
  </si>
  <si>
    <t>14</t>
  </si>
  <si>
    <t>564851012</t>
  </si>
  <si>
    <t>Podklad ze štěrkodrtě ŠD plochy do 100 m2 tl 160 mm</t>
  </si>
  <si>
    <t>-586259246</t>
  </si>
  <si>
    <t>Podklad ze štěrkodrti ŠD s rozprostřením a zhutněním plochy jednotlivě do 100 m2, po zhutnění tl. 160 mm</t>
  </si>
  <si>
    <t>https://podminky.urs.cz/item/CS_URS_2025_02/564851012</t>
  </si>
  <si>
    <t>97,2</t>
  </si>
  <si>
    <t>15</t>
  </si>
  <si>
    <t>564861012</t>
  </si>
  <si>
    <t>Podklad ze štěrkodrtě ŠD plochy do 100 m2 tl 210 mm</t>
  </si>
  <si>
    <t>1362987092</t>
  </si>
  <si>
    <t>Podklad ze štěrkodrti ŠD s rozprostřením a zhutněním plochy jednotlivě do 100 m2, po zhutnění tl. 210 mm</t>
  </si>
  <si>
    <t>https://podminky.urs.cz/item/CS_URS_2025_02/564861012</t>
  </si>
  <si>
    <t>71</t>
  </si>
  <si>
    <t>16</t>
  </si>
  <si>
    <t>564930312</t>
  </si>
  <si>
    <t>Podklad z betonového recyklátu plochy do 100 m2 tl 100 mm</t>
  </si>
  <si>
    <t>1720430748</t>
  </si>
  <si>
    <t>Podklad nebo podsyp z betonového recyklátu s rozprostřením a zhutněním plochy jednotlivě do 100 m2, po zhutnění tl. 100 mm</t>
  </si>
  <si>
    <t>https://podminky.urs.cz/item/CS_URS_2025_02/564930312</t>
  </si>
  <si>
    <t>"sanace zemní pláně" 84</t>
  </si>
  <si>
    <t>17</t>
  </si>
  <si>
    <t>565135001</t>
  </si>
  <si>
    <t>Asfaltový beton vrstva podkladní ACP 16 + tl 50 mm š do 1,5 m z nemodifikovaného asfaltu</t>
  </si>
  <si>
    <t>487036875</t>
  </si>
  <si>
    <t>Asfaltový beton vrstva podkladní ACP 16+ z nemodifikovaného asfaltu s rozprostřením a zhutněním ACP 16 + v pruhu šířky do 1,5 m, po zhutnění tl. 50 mm</t>
  </si>
  <si>
    <t>https://podminky.urs.cz/item/CS_URS_2025_02/565135001</t>
  </si>
  <si>
    <t>51,1</t>
  </si>
  <si>
    <t>18</t>
  </si>
  <si>
    <t>577144011</t>
  </si>
  <si>
    <t>Asfaltový beton vrstva obrusná ACO 11+ tř. I tl 50 mm š do 1,5 m z nemodifikovaného asfaltu</t>
  </si>
  <si>
    <t>-1706915606</t>
  </si>
  <si>
    <t>Asfaltový beton vrstva obrusná ACO 11 z nemodifikovaného asfaltu s rozprostřením a se zhutněním ACO 11+ v pruhu šířky do 1,5 m, po zhutnění tl. 50 mm</t>
  </si>
  <si>
    <t>https://podminky.urs.cz/item/CS_URS_2025_02/577144011</t>
  </si>
  <si>
    <t>19</t>
  </si>
  <si>
    <t>596212210</t>
  </si>
  <si>
    <t>Kladení zámkové dlažby pozemních komunikací ručně tl 80 mm skupiny A pl do 50 m2</t>
  </si>
  <si>
    <t>337417792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</si>
  <si>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</si>
  <si>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https://podminky.urs.cz/item/CS_URS_2025_02/596212210</t>
  </si>
  <si>
    <t>90,7+38,6+13,7</t>
  </si>
  <si>
    <t>20</t>
  </si>
  <si>
    <t>59245030.bF</t>
  </si>
  <si>
    <t>dlažba tvar čtverec betonová 200x200x80mm přírodní "bez FAZET"</t>
  </si>
  <si>
    <t>-1664813062</t>
  </si>
  <si>
    <t>38,6</t>
  </si>
  <si>
    <t>38,6*1,03 'Přepočtené koeficientem množství</t>
  </si>
  <si>
    <t>59245226</t>
  </si>
  <si>
    <t>dlažba pro nevidomé betonová 200x100mm tl 80mm červená</t>
  </si>
  <si>
    <t>-831300392</t>
  </si>
  <si>
    <t>13,7</t>
  </si>
  <si>
    <t>13,7*1,03 'Přepočtené koeficientem množství</t>
  </si>
  <si>
    <t>22</t>
  </si>
  <si>
    <t>59245020</t>
  </si>
  <si>
    <t>dlažba skladebná betonová 200x100mm tl 80mm přírodní</t>
  </si>
  <si>
    <t>1034324797</t>
  </si>
  <si>
    <t>90,7</t>
  </si>
  <si>
    <t>90,7*1,03 'Přepočtené koeficientem množství</t>
  </si>
  <si>
    <t>23</t>
  </si>
  <si>
    <t>596412112</t>
  </si>
  <si>
    <t>Kladení dlažby z vegetačních tvárnic pozemních komunikací velikosti dlaždic do 0,09 m2 tl 80 mm pl přes 25 do 50 m2</t>
  </si>
  <si>
    <t>1853900677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</si>
  <si>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25 do 50 m2</t>
  </si>
  <si>
    <t>https://podminky.urs.cz/item/CS_URS_2025_02/596412112</t>
  </si>
  <si>
    <t>25,3</t>
  </si>
  <si>
    <t>24</t>
  </si>
  <si>
    <t>59245035</t>
  </si>
  <si>
    <t>dlažba plošná vegetační betonová 200x200mm tl 80mm přírodní</t>
  </si>
  <si>
    <t>504151054</t>
  </si>
  <si>
    <t>Poznámka k položce:_x000d_
27,7% podílu zeleně v ploše</t>
  </si>
  <si>
    <t>25,3*1,03 'Přepočtené koeficientem množství</t>
  </si>
  <si>
    <t>25</t>
  </si>
  <si>
    <t>58343810</t>
  </si>
  <si>
    <t>kamenivo drcené hrubé frakce 4/8</t>
  </si>
  <si>
    <t>-381299357</t>
  </si>
  <si>
    <t>25,3*0,278*0,08</t>
  </si>
  <si>
    <t>0,563*2 'Přepočtené koeficientem množství</t>
  </si>
  <si>
    <t>Trubní vedení</t>
  </si>
  <si>
    <t>26</t>
  </si>
  <si>
    <t>899132212</t>
  </si>
  <si>
    <t>Výměna (výšková úprava) poklopu vodovodního samonivelačního nebo pevného šoupátkového</t>
  </si>
  <si>
    <t>kus</t>
  </si>
  <si>
    <t>-804456194</t>
  </si>
  <si>
    <t>https://podminky.urs.cz/item/CS_URS_2025_02/899132212</t>
  </si>
  <si>
    <t>"výšková úprava, poklop stávající" 1</t>
  </si>
  <si>
    <t>27</t>
  </si>
  <si>
    <t>899132213</t>
  </si>
  <si>
    <t>Výměna (výšková úprava) poklopu vodovodního samonivelačního nebo pevného hydrantového</t>
  </si>
  <si>
    <t>315906620</t>
  </si>
  <si>
    <t>https://podminky.urs.cz/item/CS_URS_2025_02/899132213</t>
  </si>
  <si>
    <t>28</t>
  </si>
  <si>
    <t>899133211</t>
  </si>
  <si>
    <t>Výměna (výšková úprava) vtokové mříže uliční vpusti s použitím betonových vyrovnávacích prvků</t>
  </si>
  <si>
    <t>1487486884</t>
  </si>
  <si>
    <t>Výměna (výšková úprava) vtokové mříže uliční vpusti na betonové skruži s použitím betonových vyrovnávacích prvků</t>
  </si>
  <si>
    <t>https://podminky.urs.cz/item/CS_URS_2025_02/899133211</t>
  </si>
  <si>
    <t>"výšková úprava, mříž stávající" 2</t>
  </si>
  <si>
    <t>Ostatní konstrukce a práce, bourání</t>
  </si>
  <si>
    <t>29</t>
  </si>
  <si>
    <t>916131213</t>
  </si>
  <si>
    <t>Osazení silničního obrubníku betonového stojatého s boční opěrou do lože z betonu prostého</t>
  </si>
  <si>
    <t>m</t>
  </si>
  <si>
    <t>-308431158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</si>
  <si>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</si>
  <si>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https://podminky.urs.cz/item/CS_URS_2025_02/916131213</t>
  </si>
  <si>
    <t>63,3+28,2+4+2+2</t>
  </si>
  <si>
    <t>30</t>
  </si>
  <si>
    <t>59217031</t>
  </si>
  <si>
    <t>obrubník silniční betonový 1000x150x250mm</t>
  </si>
  <si>
    <t>981608277</t>
  </si>
  <si>
    <t>28,2</t>
  </si>
  <si>
    <t>28,2*1,02 'Přepočtené koeficientem množství</t>
  </si>
  <si>
    <t>31</t>
  </si>
  <si>
    <t>59217034</t>
  </si>
  <si>
    <t>obrubník silniční betonový 1000x150x300mm</t>
  </si>
  <si>
    <t>-1002167865</t>
  </si>
  <si>
    <t>63,3</t>
  </si>
  <si>
    <t>63,3*1,02 'Přepočtené koeficientem množství</t>
  </si>
  <si>
    <t>32</t>
  </si>
  <si>
    <t>59217029</t>
  </si>
  <si>
    <t>obrubník silniční betonový nájezdový 1000x150x150mm</t>
  </si>
  <si>
    <t>826244553</t>
  </si>
  <si>
    <t>4*1,02 'Přepočtené koeficientem množství</t>
  </si>
  <si>
    <t>33</t>
  </si>
  <si>
    <t>59217030</t>
  </si>
  <si>
    <t>obrubník silniční betonový přechodový 1000x150x150-250mm</t>
  </si>
  <si>
    <t>-886871038</t>
  </si>
  <si>
    <t>"L" 2</t>
  </si>
  <si>
    <t>"P" 2</t>
  </si>
  <si>
    <t>34</t>
  </si>
  <si>
    <t>916231213</t>
  </si>
  <si>
    <t>Osazení chodníkového obrubníku betonového stojatého s boční opěrou do lože z betonu prostého</t>
  </si>
  <si>
    <t>934034602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</si>
  <si>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</si>
  <si>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https://podminky.urs.cz/item/CS_URS_2025_02/916231213</t>
  </si>
  <si>
    <t>118</t>
  </si>
  <si>
    <t>35</t>
  </si>
  <si>
    <t>59217016</t>
  </si>
  <si>
    <t>obrubník betonový chodníkový 1000x80x250mm</t>
  </si>
  <si>
    <t>934983674</t>
  </si>
  <si>
    <t>118*1,02 'Přepočtené koeficientem množství</t>
  </si>
  <si>
    <t>36</t>
  </si>
  <si>
    <t>919732211</t>
  </si>
  <si>
    <t>Styčná spára napojení nového živičného povrchu na stávající za tepla š 15 mm hl 25 mm s prořezáním</t>
  </si>
  <si>
    <t>-347555812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</si>
  <si>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</si>
  <si>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https://podminky.urs.cz/item/CS_URS_2025_02/919732211</t>
  </si>
  <si>
    <t>102</t>
  </si>
  <si>
    <t>37</t>
  </si>
  <si>
    <t>919735112</t>
  </si>
  <si>
    <t>Řezání stávajícího živičného krytu hl přes 50 do 100 mm</t>
  </si>
  <si>
    <t>1356729028</t>
  </si>
  <si>
    <t>Řezání stávajícího živičného krytu nebo podkladu hloubky přes 50 do 100 mm</t>
  </si>
  <si>
    <t>https://podminky.urs.cz/item/CS_URS_2025_02/919735112</t>
  </si>
  <si>
    <t>38</t>
  </si>
  <si>
    <t>919735125</t>
  </si>
  <si>
    <t>Řezání stávajícího betonového krytu hl přes 200 do 250 mm</t>
  </si>
  <si>
    <t>1863893967</t>
  </si>
  <si>
    <t>Řezání stávajícího betonového krytu nebo podkladu hloubky přes 200 do 250 mm</t>
  </si>
  <si>
    <t>https://podminky.urs.cz/item/CS_URS_2025_02/919735125</t>
  </si>
  <si>
    <t>3*3,1</t>
  </si>
  <si>
    <t>96</t>
  </si>
  <si>
    <t>Bourání konstrukcí</t>
  </si>
  <si>
    <t>39</t>
  </si>
  <si>
    <t>113106123</t>
  </si>
  <si>
    <t>Rozebrání dlažeb ze zámkových dlaždic komunikací pro pěší ručně</t>
  </si>
  <si>
    <t>610429480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</si>
  <si>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</si>
  <si>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https://podminky.urs.cz/item/CS_URS_2025_02/113106123</t>
  </si>
  <si>
    <t>2,2</t>
  </si>
  <si>
    <t>40</t>
  </si>
  <si>
    <t>113107172</t>
  </si>
  <si>
    <t>Odstranění podkladu z betonu prostého tl přes 150 do 300 mm strojně pl přes 50 do 200 m2</t>
  </si>
  <si>
    <t>-1460921154</t>
  </si>
  <si>
    <t>Odstranění podkladů nebo krytů strojně plochy jednotlivě přes 50 m2 do 200 m2 s přemístěním hmot na skládku na vzdálenost do 20 m nebo s naložením na dopravní prostředek z betonu prostého, o tl. vrstvy přes 150 do 300 mm</t>
  </si>
  <si>
    <t>https://podminky.urs.cz/item/CS_URS_2025_02/113107172</t>
  </si>
  <si>
    <t>"předpoklad tl. 250 mm" 16,4+140,3</t>
  </si>
  <si>
    <t>41</t>
  </si>
  <si>
    <t>113107181</t>
  </si>
  <si>
    <t>Odstranění podkladu živičného tl do 50 mm strojně pl přes 50 do 200 m2</t>
  </si>
  <si>
    <t>-891109345</t>
  </si>
  <si>
    <t>Odstranění podkladů nebo krytů strojně plochy jednotlivě přes 50 m2 do 200 m2 s přemístěním hmot na skládku na vzdálenost do 20 m nebo s naložením na dopravní prostředek živičných, o tl. vrstvy do 50 mm</t>
  </si>
  <si>
    <t>https://podminky.urs.cz/item/CS_URS_2025_02/113107181</t>
  </si>
  <si>
    <t>140,3</t>
  </si>
  <si>
    <t>42</t>
  </si>
  <si>
    <t>113107324</t>
  </si>
  <si>
    <t>Odstranění podkladu z kameniva drceného tl přes 300 do 400 mm strojně pl do 50 m2</t>
  </si>
  <si>
    <t>-1313947577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</si>
  <si>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</si>
  <si>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https://podminky.urs.cz/item/CS_URS_2025_02/113107324</t>
  </si>
  <si>
    <t>43</t>
  </si>
  <si>
    <t>113107342</t>
  </si>
  <si>
    <t>Odstranění podkladu živičného tl přes 50 do 100 mm strojně pl do 50 m2</t>
  </si>
  <si>
    <t>-327884196</t>
  </si>
  <si>
    <t>Odstranění podkladů nebo krytů strojně plochy jednotlivě do 50 m2 s přemístěním hmot na skládku na vzdálenost do 3 m nebo s naložením na dopravní prostředek živičných, o tl. vrstvy přes 50 do 100 mm</t>
  </si>
  <si>
    <t>https://podminky.urs.cz/item/CS_URS_2025_02/113107342</t>
  </si>
  <si>
    <t>51</t>
  </si>
  <si>
    <t>44</t>
  </si>
  <si>
    <t>113202111</t>
  </si>
  <si>
    <t>Vytrhání obrub krajníků obrubníků stojatých</t>
  </si>
  <si>
    <t>-787077482</t>
  </si>
  <si>
    <t>Vytrhání obrub s vybouráním lože, s přemístěním hmot na skládku na vzdálenost do 3 m nebo s naložením na dopravní prostředek z krajníků nebo obrubníků stojatých</t>
  </si>
  <si>
    <t>https://podminky.urs.cz/item/CS_URS_2025_02/113202111</t>
  </si>
  <si>
    <t>174,8</t>
  </si>
  <si>
    <t>997</t>
  </si>
  <si>
    <t>Přesun sutě</t>
  </si>
  <si>
    <t>45</t>
  </si>
  <si>
    <t>997221551</t>
  </si>
  <si>
    <t>Vodorovná doprava suti ze sypkých materiálů do 1 km</t>
  </si>
  <si>
    <t>273083431</t>
  </si>
  <si>
    <t>Vodorovná doprava suti bez naložení, ale se složením a s hrubým urovnáním ze sypkých materiálů, na vzdálenost do 1 km</t>
  </si>
  <si>
    <t>https://podminky.urs.cz/item/CS_URS_2025_02/997221551</t>
  </si>
  <si>
    <t>"podklad na recyklační skládku" 8,12</t>
  </si>
  <si>
    <t>46</t>
  </si>
  <si>
    <t>997221559</t>
  </si>
  <si>
    <t>Příplatek ZKD 1 km u vodorovné dopravy suti ze sypkých materiálů</t>
  </si>
  <si>
    <t>-2113975021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</si>
  <si>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</si>
  <si>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</si>
  <si>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"podklad na recyklační skládku" 8,12*9</t>
  </si>
  <si>
    <t>47</t>
  </si>
  <si>
    <t>997221561</t>
  </si>
  <si>
    <t>Vodorovná doprava suti z kusových materiálů do 1 km</t>
  </si>
  <si>
    <t>-1558080777</t>
  </si>
  <si>
    <t>Vodorovná doprava suti bez naložení, ale se složením a s hrubým urovnáním z kusových materiálů, na vzdálenost do 1 km</t>
  </si>
  <si>
    <t>https://podminky.urs.cz/item/CS_URS_2025_02/997221561</t>
  </si>
  <si>
    <t>"beton na recyklační skládku" 0,85+0,572+97,938+35,834</t>
  </si>
  <si>
    <t>"asfalt na recyklační skládku" 13,749+11,22</t>
  </si>
  <si>
    <t>48</t>
  </si>
  <si>
    <t>997221569</t>
  </si>
  <si>
    <t>Příplatek ZKD 1 km u vodorovné dopravy suti z kusových materiálů</t>
  </si>
  <si>
    <t>550506554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</si>
  <si>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</si>
  <si>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</si>
  <si>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"beton na recyklační skládku" (0,85+0,572+97,938+35,834)*9</t>
  </si>
  <si>
    <t>"asfalt na recyklační skládku" (13,749+11,22)*9</t>
  </si>
  <si>
    <t>49</t>
  </si>
  <si>
    <t>997221861</t>
  </si>
  <si>
    <t>Poplatek za uložení na recyklační skládce (skládkovné) stavebního odpadu z prostého betonu pod kódem 17 01 01</t>
  </si>
  <si>
    <t>-1541755227</t>
  </si>
  <si>
    <t>Poplatek za uložení stavebního odpadu na recyklační skládce (skládkovné) z prostého betonu zatříděného do Katalogu odpadů pod kódem 17 01 01</t>
  </si>
  <si>
    <t>https://podminky.urs.cz/item/CS_URS_2025_02/997221861</t>
  </si>
  <si>
    <t>0,85+0,572+97,938+35,834</t>
  </si>
  <si>
    <t>50</t>
  </si>
  <si>
    <t>997221873</t>
  </si>
  <si>
    <t>Poplatek za uložení na recyklační skládce (skládkovné) stavebního odpadu zeminy a kamení zatříděného do Katalogu odpadů pod kódem 17 05 04</t>
  </si>
  <si>
    <t>-271565891</t>
  </si>
  <si>
    <t>https://podminky.urs.cz/item/CS_URS_2025_02/997221873</t>
  </si>
  <si>
    <t>8,12</t>
  </si>
  <si>
    <t>997221875</t>
  </si>
  <si>
    <t>Poplatek za uložení na recyklační skládce (skládkovné) stavebního odpadu asfaltového bez obsahu dehtu zatříděného do Katalogu odpadů pod kódem 17 03 02</t>
  </si>
  <si>
    <t>1630800010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</si>
  <si>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</si>
  <si>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</si>
  <si>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13,749+11,22</t>
  </si>
  <si>
    <t>998</t>
  </si>
  <si>
    <t>Přesun hmot</t>
  </si>
  <si>
    <t>52</t>
  </si>
  <si>
    <t>998223011</t>
  </si>
  <si>
    <t>Přesun hmot pro pozemní komunikace s krytem dlážděným</t>
  </si>
  <si>
    <t>-19327636</t>
  </si>
  <si>
    <t>Přesun hmot pro pozemní komunikace s krytem dlážděným dopravní vzdálenost do 200 m jakékoliv délky objektu</t>
  </si>
  <si>
    <t>https://podminky.urs.cz/item/CS_URS_2025_02/998223011</t>
  </si>
  <si>
    <t>Práce a dodávky M</t>
  </si>
  <si>
    <t>46-M</t>
  </si>
  <si>
    <t>Zemní práce při extr.mont.pracích</t>
  </si>
  <si>
    <t>53</t>
  </si>
  <si>
    <t>460161142</t>
  </si>
  <si>
    <t>Hloubení kabelových rýh ručně š 35 cm hl 50 cm v hornině tř I skupiny 3</t>
  </si>
  <si>
    <t>64</t>
  </si>
  <si>
    <t>-1474840324</t>
  </si>
  <si>
    <t>Hloubení kabelových rýh ručně včetně urovnání dna s přemístěním výkopku do vzdálenosti 3 m od okraje jámy nebo s naložením na dopravní prostředek šířky 35 cm hloubky 50 cm v hornině třídy těžitelnosti I skupiny 3</t>
  </si>
  <si>
    <t>https://podminky.urs.cz/item/CS_URS_2025_02/460161142</t>
  </si>
  <si>
    <t>161</t>
  </si>
  <si>
    <t>54</t>
  </si>
  <si>
    <t>460341113</t>
  </si>
  <si>
    <t>Vodorovné přemístění horniny jakékoliv třídy dopravními prostředky při elektromontážích přes 500 do 1000 m</t>
  </si>
  <si>
    <t>1958190717</t>
  </si>
  <si>
    <t>Vodorovné přemístění (odvoz) horniny dopravními prostředky včetně složení, bez naložení a rozprostření jakékoliv třídy, na vzdálenost přes 500 do 1000 m</t>
  </si>
  <si>
    <t>https://podminky.urs.cz/item/CS_URS_2025_02/460341113</t>
  </si>
  <si>
    <t>17,8</t>
  </si>
  <si>
    <t>55</t>
  </si>
  <si>
    <t>460341121</t>
  </si>
  <si>
    <t>Příplatek k vodorovnému přemístění horniny dopravními prostředky při elektromontážích za každých dalších i započatých 1000 m</t>
  </si>
  <si>
    <t>-375805462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</si>
  <si>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</si>
  <si>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https://podminky.urs.cz/item/CS_URS_2025_02/460341121</t>
  </si>
  <si>
    <t>17,8*9</t>
  </si>
  <si>
    <t>56</t>
  </si>
  <si>
    <t>460361121</t>
  </si>
  <si>
    <t>Poplatek za uložení zeminy na recyklační skládce (skládkovné) kód odpadu 17 05 04</t>
  </si>
  <si>
    <t>401887269</t>
  </si>
  <si>
    <t>Poplatek (skládkovné) za uložení zeminy na recyklační skládce zatříděné do Katalogu odpadů pod kódem 17 05 04</t>
  </si>
  <si>
    <t>https://podminky.urs.cz/item/CS_URS_2025_02/460361121</t>
  </si>
  <si>
    <t>17,8*1,8 'Přepočtené koeficientem množství</t>
  </si>
  <si>
    <t>57</t>
  </si>
  <si>
    <t>460431152</t>
  </si>
  <si>
    <t>Zásyp kabelových rýh ručně se zhutněním š 35 cm hl 50 cm z horniny tř I skupiny 3</t>
  </si>
  <si>
    <t>2066670932</t>
  </si>
  <si>
    <t>Zásyp kabelových rýh ručně s přemístění sypaniny ze vzdálenosti do 10 m, s uložením výkopku ve vrstvách včetně zhutnění a úpravy povrchu šířky 35 cm hloubky 50 cm z hornině třídy těžitelnosti I skupiny 3</t>
  </si>
  <si>
    <t>https://podminky.urs.cz/item/CS_URS_2025_02/460431152</t>
  </si>
  <si>
    <t>58</t>
  </si>
  <si>
    <t>460661112</t>
  </si>
  <si>
    <t>Kabelové lože z písku pro kabely nn bez zakrytí š lože přes 35 do 50 cm</t>
  </si>
  <si>
    <t>1754241043</t>
  </si>
  <si>
    <t>Kabelové lože z písku včetně podsypu, zhutnění a urovnání povrchu pro kabely nn bez zakrytí, šířky přes 35 do 50 cm</t>
  </si>
  <si>
    <t>https://podminky.urs.cz/item/CS_URS_2025_02/460661112</t>
  </si>
  <si>
    <t>59</t>
  </si>
  <si>
    <t>460671113</t>
  </si>
  <si>
    <t>Výstražná fólie pro krytí kabelů šířky přes 25 do 34 cm</t>
  </si>
  <si>
    <t>-1974250114</t>
  </si>
  <si>
    <t>Výstražné prvky pro krytí kabelů včetně vyrovnání povrchu rýhy, rozvinutí a uložení fólie, šířky přes 25 do 35 cm</t>
  </si>
  <si>
    <t>https://podminky.urs.cz/item/CS_URS_2025_02/460671113</t>
  </si>
  <si>
    <t>60</t>
  </si>
  <si>
    <t>460791114</t>
  </si>
  <si>
    <t>Montáž trubek ochranných plastových uložených volně do rýhy tuhých D přes 90 do 110 mm</t>
  </si>
  <si>
    <t>1654119807</t>
  </si>
  <si>
    <t>Montáž trubek ochranných uložených volně do rýhy plastových tuhých, vnitřního průměru přes 90 do 110 mm</t>
  </si>
  <si>
    <t>https://podminky.urs.cz/item/CS_URS_2025_02/460791114</t>
  </si>
  <si>
    <t>61</t>
  </si>
  <si>
    <t>34571098</t>
  </si>
  <si>
    <t>trubka elektroinstalační dělená (chránička) D 100/110mm, HDPE</t>
  </si>
  <si>
    <t>128</t>
  </si>
  <si>
    <t>1851728932</t>
  </si>
  <si>
    <t>161*1,05 'Přepočtené koeficientem množství</t>
  </si>
  <si>
    <t>62</t>
  </si>
  <si>
    <t>469981111</t>
  </si>
  <si>
    <t>Přesun hmot pro pomocné stavební práce při elektromotážích</t>
  </si>
  <si>
    <t>1482761762</t>
  </si>
  <si>
    <t>Přesun hmot pro pomocné stavební práce při elektromontážích dopravní vzdálenost do 1 000 m</t>
  </si>
  <si>
    <t>https://podminky.urs.cz/item/CS_URS_2025_02/469981111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</si>
  <si>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</si>
  <si>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</si>
  <si>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</si>
  <si>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</si>
  <si>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</si>
  <si>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</si>
  <si>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012164000</t>
  </si>
  <si>
    <t>Vytyčení a zaměření inženýrských sítí</t>
  </si>
  <si>
    <t>kpl</t>
  </si>
  <si>
    <t>1024</t>
  </si>
  <si>
    <t>-1598566963</t>
  </si>
  <si>
    <t>https://podminky.urs.cz/item/CS_URS_2025_02/012164000</t>
  </si>
  <si>
    <t>Poznámka k položce:_x000d_
Položka zahrnuje veškeré náklady nutné pro Zajištění inženýrských sítí během realizace stavby dle požadavku správců. Nutné vytyčení všech podzemních sítí s protokolárním zápisem příslušných správců. Přesnou polohu podzemních vedení ověřit ručně kopanými sondami. Podzemní sdělovací kabely, elektrické vedení, odvodňovací potrubí, vodovod, v trase příčné přechody. Přechody nutno ochránit. Zajištění stavby proti škodě na okolních pozemcích a objektech.</t>
  </si>
  <si>
    <t>012303000</t>
  </si>
  <si>
    <t>Zeměměřičské práce při provádění stavby</t>
  </si>
  <si>
    <t>1544705351</t>
  </si>
  <si>
    <t xml:space="preserve">Geodetická činnost v průběhu provádění stavebních prací (geodet zhotovitele stavby) včetně vytyčení stavby a skutečného zjištění průběhu inženýrských sítí. </t>
  </si>
  <si>
    <t>https://podminky.urs.cz/item/CS_URS_2025_02/012303000</t>
  </si>
  <si>
    <t>012403000</t>
  </si>
  <si>
    <t>Zeměměřičské práce po výstavbě</t>
  </si>
  <si>
    <t>-379935374</t>
  </si>
  <si>
    <t>https://podminky.urs.cz/item/CS_URS_2025_02/012403000</t>
  </si>
  <si>
    <t xml:space="preserve">Poznámka k položce:_x000d_
Položka zahrnuje mimo jiné:_x000d_
- přípravu podkladů, určení pevného měřického bodu pro mapování 1:500, technická nivelace, zaměření a zpracování mapy M1:500, digitální model terénu pro měřítko 1:500, předání zaměření skutečného stavu potřebných dat v tzv. jednotném výměnném formátu </t>
  </si>
  <si>
    <t>012414000</t>
  </si>
  <si>
    <t>Geometrický plán</t>
  </si>
  <si>
    <t>1592036740</t>
  </si>
  <si>
    <t>https://podminky.urs.cz/item/CS_URS_2025_02/012414000</t>
  </si>
  <si>
    <t xml:space="preserve">Poznámka k položce:_x000d_
Zajištění geometrických plánů skutečného provedení objektů a inženýrských sítí  a geometrických plánů věcných břemen v požadovaném formátu s hranicemi pozemků jako podklad pro vklad do katastrální mapy pro evidenci změn na katastrálním úřadu. Tato dokumentace bude potvrzena příslušným katastrálním úřadem a předána v elektronické i v papírové podobě v počtu paré dle smlouvy._x000d_
položka zahrnuje:       _x000d_
- přípravu podkladů, vyhotovení žádosti pro vklad na katastrální úřad_x000d_
- polní práce spojené s vyhotovením geometrického plánu_x000d_
- výpočetní a grafické kancelářské práce_x000d_
- úřední ověření výsledného elaborátu_x000d_
- schválení návrhu vkladu do katastru nemovitostí příslušným katastrálním úřadem </t>
  </si>
  <si>
    <t>013254000</t>
  </si>
  <si>
    <t>Dokumentace skutečného provedení stavby</t>
  </si>
  <si>
    <t>2054579080</t>
  </si>
  <si>
    <t>https://podminky.urs.cz/item/CS_URS_2025_02/013254000</t>
  </si>
  <si>
    <t xml:space="preserve">Poznámka k položce:_x000d_
Součástí je předání dokumentace v tištěné podobě v počtu 4 paré a předání v elektonické podobě (rozsah a uspořádání odpovídající podobě tištěné) v uzavřeném (PDF) a otevřeném formátu (DWG, XLS, DOC, apod.). </t>
  </si>
  <si>
    <t>VRN3</t>
  </si>
  <si>
    <t>Zařízení staveniště</t>
  </si>
  <si>
    <t>030001000</t>
  </si>
  <si>
    <t>1300434346</t>
  </si>
  <si>
    <t>https://podminky.urs.cz/item/CS_URS_2025_02/030001000</t>
  </si>
  <si>
    <t xml:space="preserve">Poznámka k položce:_x000d_
Kompletní zařízení staveniště pro celou stavbu  včetně zajištění potřebných povolení a rozhodnutí.   _x000d_
Položka zahrnuje náklady spojené se staveništními komunikacemi, vstupem a vjezdem na staveniště, nasvětlení výkopů a lávky přes výkopy,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pracoviště.Poplatky a náklady za spotřebované energie, plyn a vodu atd. v době výstavby až do předání díla.Zajištění údržby veřejných komunikací a komunikací pro pěší v průběhu celé stavby, včetně případné zimní údržby.</t>
  </si>
  <si>
    <t>034303000</t>
  </si>
  <si>
    <t>Dopravní značení na staveništi</t>
  </si>
  <si>
    <t>1428135616</t>
  </si>
  <si>
    <t>https://podminky.urs.cz/item/CS_URS_2025_02/034303000</t>
  </si>
  <si>
    <t>Poznámka k položce:_x000d_
DIO</t>
  </si>
  <si>
    <t>VRN4</t>
  </si>
  <si>
    <t>Inženýrská činnost</t>
  </si>
  <si>
    <t>043002000</t>
  </si>
  <si>
    <t>Zkoušky a ostatní měření</t>
  </si>
  <si>
    <t>-718913183</t>
  </si>
  <si>
    <t>https://podminky.urs.cz/item/CS_URS_2025_02/043002000</t>
  </si>
  <si>
    <t>Poznámka k položce:_x000d_
Provedení zkoušky PAU k zatřídění odpadů demolic dle vyhlášky</t>
  </si>
  <si>
    <t>043154000</t>
  </si>
  <si>
    <t>Zkoušky hutnicí</t>
  </si>
  <si>
    <t>909098170</t>
  </si>
  <si>
    <t>https://podminky.urs.cz/item/CS_URS_2025_02/043154000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</si>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</sst>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151101" TargetMode="External" /><Relationship Id="rId2" Type="http://schemas.openxmlformats.org/officeDocument/2006/relationships/hyperlink" Target="https://podminky.urs.cz/item/CS_URS_2025_02/122251101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71201231" TargetMode="External" /><Relationship Id="rId5" Type="http://schemas.openxmlformats.org/officeDocument/2006/relationships/hyperlink" Target="https://podminky.urs.cz/item/CS_URS_2025_02/181111111" TargetMode="External" /><Relationship Id="rId6" Type="http://schemas.openxmlformats.org/officeDocument/2006/relationships/hyperlink" Target="https://podminky.urs.cz/item/CS_URS_2025_02/181351003" TargetMode="External" /><Relationship Id="rId7" Type="http://schemas.openxmlformats.org/officeDocument/2006/relationships/hyperlink" Target="https://podminky.urs.cz/item/CS_URS_2025_02/181411131" TargetMode="External" /><Relationship Id="rId8" Type="http://schemas.openxmlformats.org/officeDocument/2006/relationships/hyperlink" Target="https://podminky.urs.cz/item/CS_URS_2025_02/181951112" TargetMode="External" /><Relationship Id="rId9" Type="http://schemas.openxmlformats.org/officeDocument/2006/relationships/hyperlink" Target="https://podminky.urs.cz/item/CS_URS_2025_02/183402121" TargetMode="External" /><Relationship Id="rId10" Type="http://schemas.openxmlformats.org/officeDocument/2006/relationships/hyperlink" Target="https://podminky.urs.cz/item/CS_URS_2025_02/184813511" TargetMode="External" /><Relationship Id="rId11" Type="http://schemas.openxmlformats.org/officeDocument/2006/relationships/hyperlink" Target="https://podminky.urs.cz/item/CS_URS_2025_02/185804312" TargetMode="External" /><Relationship Id="rId12" Type="http://schemas.openxmlformats.org/officeDocument/2006/relationships/hyperlink" Target="https://podminky.urs.cz/item/CS_URS_2025_02/564851012" TargetMode="External" /><Relationship Id="rId13" Type="http://schemas.openxmlformats.org/officeDocument/2006/relationships/hyperlink" Target="https://podminky.urs.cz/item/CS_URS_2025_02/564861012" TargetMode="External" /><Relationship Id="rId14" Type="http://schemas.openxmlformats.org/officeDocument/2006/relationships/hyperlink" Target="https://podminky.urs.cz/item/CS_URS_2025_02/564930312" TargetMode="External" /><Relationship Id="rId15" Type="http://schemas.openxmlformats.org/officeDocument/2006/relationships/hyperlink" Target="https://podminky.urs.cz/item/CS_URS_2025_02/565135001" TargetMode="External" /><Relationship Id="rId16" Type="http://schemas.openxmlformats.org/officeDocument/2006/relationships/hyperlink" Target="https://podminky.urs.cz/item/CS_URS_2025_02/577144011" TargetMode="External" /><Relationship Id="rId17" Type="http://schemas.openxmlformats.org/officeDocument/2006/relationships/hyperlink" Target="https://podminky.urs.cz/item/CS_URS_2025_02/596212210" TargetMode="External" /><Relationship Id="rId18" Type="http://schemas.openxmlformats.org/officeDocument/2006/relationships/hyperlink" Target="https://podminky.urs.cz/item/CS_URS_2025_02/596412112" TargetMode="External" /><Relationship Id="rId19" Type="http://schemas.openxmlformats.org/officeDocument/2006/relationships/hyperlink" Target="https://podminky.urs.cz/item/CS_URS_2025_02/899132212" TargetMode="External" /><Relationship Id="rId20" Type="http://schemas.openxmlformats.org/officeDocument/2006/relationships/hyperlink" Target="https://podminky.urs.cz/item/CS_URS_2025_02/899132213" TargetMode="External" /><Relationship Id="rId21" Type="http://schemas.openxmlformats.org/officeDocument/2006/relationships/hyperlink" Target="https://podminky.urs.cz/item/CS_URS_2025_02/899133211" TargetMode="External" /><Relationship Id="rId22" Type="http://schemas.openxmlformats.org/officeDocument/2006/relationships/hyperlink" Target="https://podminky.urs.cz/item/CS_URS_2025_02/916131213" TargetMode="External" /><Relationship Id="rId23" Type="http://schemas.openxmlformats.org/officeDocument/2006/relationships/hyperlink" Target="https://podminky.urs.cz/item/CS_URS_2025_02/916231213" TargetMode="External" /><Relationship Id="rId24" Type="http://schemas.openxmlformats.org/officeDocument/2006/relationships/hyperlink" Target="https://podminky.urs.cz/item/CS_URS_2025_02/919732211" TargetMode="External" /><Relationship Id="rId25" Type="http://schemas.openxmlformats.org/officeDocument/2006/relationships/hyperlink" Target="https://podminky.urs.cz/item/CS_URS_2025_02/919735112" TargetMode="External" /><Relationship Id="rId26" Type="http://schemas.openxmlformats.org/officeDocument/2006/relationships/hyperlink" Target="https://podminky.urs.cz/item/CS_URS_2025_02/919735125" TargetMode="External" /><Relationship Id="rId27" Type="http://schemas.openxmlformats.org/officeDocument/2006/relationships/hyperlink" Target="https://podminky.urs.cz/item/CS_URS_2025_02/113106123" TargetMode="External" /><Relationship Id="rId28" Type="http://schemas.openxmlformats.org/officeDocument/2006/relationships/hyperlink" Target="https://podminky.urs.cz/item/CS_URS_2025_02/113107172" TargetMode="External" /><Relationship Id="rId29" Type="http://schemas.openxmlformats.org/officeDocument/2006/relationships/hyperlink" Target="https://podminky.urs.cz/item/CS_URS_2025_02/113107181" TargetMode="External" /><Relationship Id="rId30" Type="http://schemas.openxmlformats.org/officeDocument/2006/relationships/hyperlink" Target="https://podminky.urs.cz/item/CS_URS_2025_02/113107324" TargetMode="External" /><Relationship Id="rId31" Type="http://schemas.openxmlformats.org/officeDocument/2006/relationships/hyperlink" Target="https://podminky.urs.cz/item/CS_URS_2025_02/113107342" TargetMode="External" /><Relationship Id="rId32" Type="http://schemas.openxmlformats.org/officeDocument/2006/relationships/hyperlink" Target="https://podminky.urs.cz/item/CS_URS_2025_02/113202111" TargetMode="External" /><Relationship Id="rId33" Type="http://schemas.openxmlformats.org/officeDocument/2006/relationships/hyperlink" Target="https://podminky.urs.cz/item/CS_URS_2025_02/997221551" TargetMode="External" /><Relationship Id="rId34" Type="http://schemas.openxmlformats.org/officeDocument/2006/relationships/hyperlink" Target="https://podminky.urs.cz/item/CS_URS_2025_02/997221559" TargetMode="External" /><Relationship Id="rId35" Type="http://schemas.openxmlformats.org/officeDocument/2006/relationships/hyperlink" Target="https://podminky.urs.cz/item/CS_URS_2025_02/997221561" TargetMode="External" /><Relationship Id="rId36" Type="http://schemas.openxmlformats.org/officeDocument/2006/relationships/hyperlink" Target="https://podminky.urs.cz/item/CS_URS_2025_02/997221569" TargetMode="External" /><Relationship Id="rId37" Type="http://schemas.openxmlformats.org/officeDocument/2006/relationships/hyperlink" Target="https://podminky.urs.cz/item/CS_URS_2025_02/997221861" TargetMode="External" /><Relationship Id="rId38" Type="http://schemas.openxmlformats.org/officeDocument/2006/relationships/hyperlink" Target="https://podminky.urs.cz/item/CS_URS_2025_02/997221873" TargetMode="External" /><Relationship Id="rId39" Type="http://schemas.openxmlformats.org/officeDocument/2006/relationships/hyperlink" Target="https://podminky.urs.cz/item/CS_URS_2025_02/997221875" TargetMode="External" /><Relationship Id="rId40" Type="http://schemas.openxmlformats.org/officeDocument/2006/relationships/hyperlink" Target="https://podminky.urs.cz/item/CS_URS_2025_02/998223011" TargetMode="External" /><Relationship Id="rId41" Type="http://schemas.openxmlformats.org/officeDocument/2006/relationships/hyperlink" Target="https://podminky.urs.cz/item/CS_URS_2025_02/460161142" TargetMode="External" /><Relationship Id="rId42" Type="http://schemas.openxmlformats.org/officeDocument/2006/relationships/hyperlink" Target="https://podminky.urs.cz/item/CS_URS_2025_02/460341113" TargetMode="External" /><Relationship Id="rId43" Type="http://schemas.openxmlformats.org/officeDocument/2006/relationships/hyperlink" Target="https://podminky.urs.cz/item/CS_URS_2025_02/460341121" TargetMode="External" /><Relationship Id="rId44" Type="http://schemas.openxmlformats.org/officeDocument/2006/relationships/hyperlink" Target="https://podminky.urs.cz/item/CS_URS_2025_02/460361121" TargetMode="External" /><Relationship Id="rId45" Type="http://schemas.openxmlformats.org/officeDocument/2006/relationships/hyperlink" Target="https://podminky.urs.cz/item/CS_URS_2025_02/460431152" TargetMode="External" /><Relationship Id="rId46" Type="http://schemas.openxmlformats.org/officeDocument/2006/relationships/hyperlink" Target="https://podminky.urs.cz/item/CS_URS_2025_02/460661112" TargetMode="External" /><Relationship Id="rId47" Type="http://schemas.openxmlformats.org/officeDocument/2006/relationships/hyperlink" Target="https://podminky.urs.cz/item/CS_URS_2025_02/460671113" TargetMode="External" /><Relationship Id="rId48" Type="http://schemas.openxmlformats.org/officeDocument/2006/relationships/hyperlink" Target="https://podminky.urs.cz/item/CS_URS_2025_02/460791114" TargetMode="External" /><Relationship Id="rId49" Type="http://schemas.openxmlformats.org/officeDocument/2006/relationships/hyperlink" Target="https://podminky.urs.cz/item/CS_URS_2025_02/469981111" TargetMode="External" /><Relationship Id="rId5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64000" TargetMode="External" /><Relationship Id="rId2" Type="http://schemas.openxmlformats.org/officeDocument/2006/relationships/hyperlink" Target="https://podminky.urs.cz/item/CS_URS_2025_02/012303000" TargetMode="External" /><Relationship Id="rId3" Type="http://schemas.openxmlformats.org/officeDocument/2006/relationships/hyperlink" Target="https://podminky.urs.cz/item/CS_URS_2025_02/012403000" TargetMode="External" /><Relationship Id="rId4" Type="http://schemas.openxmlformats.org/officeDocument/2006/relationships/hyperlink" Target="https://podminky.urs.cz/item/CS_URS_2025_02/012414000" TargetMode="External" /><Relationship Id="rId5" Type="http://schemas.openxmlformats.org/officeDocument/2006/relationships/hyperlink" Target="https://podminky.urs.cz/item/CS_URS_2025_02/013254000" TargetMode="External" /><Relationship Id="rId6" Type="http://schemas.openxmlformats.org/officeDocument/2006/relationships/hyperlink" Target="https://podminky.urs.cz/item/CS_URS_2025_02/030001000" TargetMode="External" /><Relationship Id="rId7" Type="http://schemas.openxmlformats.org/officeDocument/2006/relationships/hyperlink" Target="https://podminky.urs.cz/item/CS_URS_2025_02/034303000" TargetMode="External" /><Relationship Id="rId8" Type="http://schemas.openxmlformats.org/officeDocument/2006/relationships/hyperlink" Target="https://podminky.urs.cz/item/CS_URS_2025_02/043002000" TargetMode="External" /><Relationship Id="rId9" Type="http://schemas.openxmlformats.org/officeDocument/2006/relationships/hyperlink" Target="https://podminky.urs.cz/item/CS_URS_2025_02/043154000" TargetMode="External" /><Relationship Id="rId1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27</v>
      </c>
      <c r="AL10" s="23"/>
      <c r="AM10" s="23"/>
      <c r="AN10" s="28" t="s">
        <v>28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29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30</v>
      </c>
      <c r="AL11" s="23"/>
      <c r="AM11" s="23"/>
      <c r="AN11" s="28" t="s">
        <v>28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27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30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27</v>
      </c>
      <c r="AL16" s="23"/>
      <c r="AM16" s="23"/>
      <c r="AN16" s="28" t="s">
        <v>28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30</v>
      </c>
      <c r="AL17" s="23"/>
      <c r="AM17" s="23"/>
      <c r="AN17" s="28" t="s">
        <v>28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27</v>
      </c>
      <c r="AL19" s="23"/>
      <c r="AM19" s="23"/>
      <c r="AN19" s="28" t="s">
        <v>28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30</v>
      </c>
      <c r="AL20" s="23"/>
      <c r="AM20" s="23"/>
      <c r="AN20" s="28" t="s">
        <v>28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31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047-0-25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Obnova chodníku v ulici Aléská, Bílina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22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Bílina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24</v>
      </c>
      <c r="AJ47" s="41"/>
      <c r="AK47" s="41"/>
      <c r="AL47" s="41"/>
      <c r="AM47" s="73" t="str">
        <f>IF(AN8= "","",AN8)</f>
        <v>6. 8. 2025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26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Pavepro s.r.o.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28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16.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101 - Chodníky'!J30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'SO 101 - Chodníky'!P89</f>
        <v>0</v>
      </c>
      <c r="AV55" s="121">
        <f>'SO 101 - Chodníky'!J33</f>
        <v>0</v>
      </c>
      <c r="AW55" s="121">
        <f>'SO 101 - Chodníky'!J34</f>
        <v>0</v>
      </c>
      <c r="AX55" s="121">
        <f>'SO 101 - Chodníky'!J35</f>
        <v>0</v>
      </c>
      <c r="AY55" s="121">
        <f>'SO 101 - Chodníky'!J36</f>
        <v>0</v>
      </c>
      <c r="AZ55" s="121">
        <f>'SO 101 - Chodníky'!F33</f>
        <v>0</v>
      </c>
      <c r="BA55" s="121">
        <f>'SO 101 - Chodníky'!F34</f>
        <v>0</v>
      </c>
      <c r="BB55" s="121">
        <f>'SO 101 - Chodníky'!F35</f>
        <v>0</v>
      </c>
      <c r="BC55" s="121">
        <f>'SO 101 - Chodníky'!F36</f>
        <v>0</v>
      </c>
      <c r="BD55" s="123">
        <f>'SO 101 - Chodníky'!F37</f>
        <v>0</v>
      </c>
      <c r="BE55" s="7"/>
      <c r="BT55" s="124" t="s">
        <v>81</v>
      </c>
      <c r="BV55" s="124" t="s">
        <v>75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7" customFormat="1" ht="16.5" customHeight="1">
      <c r="A56" s="112" t="s">
        <v>77</v>
      </c>
      <c r="B56" s="113"/>
      <c r="C56" s="114"/>
      <c r="D56" s="115" t="s">
        <v>84</v>
      </c>
      <c r="E56" s="115"/>
      <c r="F56" s="115"/>
      <c r="G56" s="115"/>
      <c r="H56" s="115"/>
      <c r="I56" s="116"/>
      <c r="J56" s="115" t="s">
        <v>85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'VRN - Vedlejší rozpočtové...'!J30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86</v>
      </c>
      <c r="AR56" s="119"/>
      <c r="AS56" s="125">
        <v>0</v>
      </c>
      <c r="AT56" s="126">
        <f>ROUND(SUM(AV56:AW56),2)</f>
        <v>0</v>
      </c>
      <c r="AU56" s="127">
        <f>'VRN - Vedlejší rozpočtové...'!P83</f>
        <v>0</v>
      </c>
      <c r="AV56" s="126">
        <f>'VRN - Vedlejší rozpočtové...'!J33</f>
        <v>0</v>
      </c>
      <c r="AW56" s="126">
        <f>'VRN - Vedlejší rozpočtové...'!J34</f>
        <v>0</v>
      </c>
      <c r="AX56" s="126">
        <f>'VRN - Vedlejší rozpočtové...'!J35</f>
        <v>0</v>
      </c>
      <c r="AY56" s="126">
        <f>'VRN - Vedlejší rozpočtové...'!J36</f>
        <v>0</v>
      </c>
      <c r="AZ56" s="126">
        <f>'VRN - Vedlejší rozpočtové...'!F33</f>
        <v>0</v>
      </c>
      <c r="BA56" s="126">
        <f>'VRN - Vedlejší rozpočtové...'!F34</f>
        <v>0</v>
      </c>
      <c r="BB56" s="126">
        <f>'VRN - Vedlejší rozpočtové...'!F35</f>
        <v>0</v>
      </c>
      <c r="BC56" s="126">
        <f>'VRN - Vedlejší rozpočtové...'!F36</f>
        <v>0</v>
      </c>
      <c r="BD56" s="128">
        <f>'VRN - Vedlejší rozpočtové...'!F37</f>
        <v>0</v>
      </c>
      <c r="BE56" s="7"/>
      <c r="BT56" s="124" t="s">
        <v>81</v>
      </c>
      <c r="BV56" s="124" t="s">
        <v>75</v>
      </c>
      <c r="BW56" s="124" t="s">
        <v>87</v>
      </c>
      <c r="BX56" s="124" t="s">
        <v>5</v>
      </c>
      <c r="CL56" s="124" t="s">
        <v>19</v>
      </c>
      <c r="CM56" s="124" t="s">
        <v>83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Ta9/O5pPCk4j/sHv3ZDCkPOspKCOA6bUtT1rIQPweWlp9gfJTVBhLf/5cM7B46yASp/4ekzbJCFsFZ2x6v0KAg==" hashValue="CNt4FzJXA7uaVcvMHjc4FzIqa2mxllxm9EpqCnTlBsoY5k+p3odJA+zUI6jBY7U2XY0lIOAnUkyBbyTI2VGoe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101 - Chodníky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Obnova chodníku v ulici Aléská, Bílina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6. 8. 2025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ROUND(J89,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ROUND((SUM(BE89:BE387)),  2)</f>
        <v>0</v>
      </c>
      <c r="G33" s="39"/>
      <c r="H33" s="39"/>
      <c r="I33" s="149">
        <v>0.20999999999999999</v>
      </c>
      <c r="J33" s="148">
        <f>ROUND(((SUM(BE89:BE387))*I33),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ROUND((SUM(BF89:BF387)),  2)</f>
        <v>0</v>
      </c>
      <c r="G34" s="39"/>
      <c r="H34" s="39"/>
      <c r="I34" s="149">
        <v>0.12</v>
      </c>
      <c r="J34" s="148">
        <f>ROUND(((SUM(BF89:BF387))*I34),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ROUND((SUM(BG89:BG387)),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ROUND((SUM(BH89:BH387)),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ROUND((SUM(BI89:BI387)),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Obnova chodníku v ulici Aléská, Bílina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Chodníky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Bílina</v>
      </c>
      <c r="G52" s="41"/>
      <c r="H52" s="41"/>
      <c r="I52" s="33" t="s">
        <v>24</v>
      </c>
      <c r="J52" s="73" t="str">
        <f>IF(J12="","",J12)</f>
        <v>6. 8. 2025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Pavepro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J89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95</v>
      </c>
      <c r="E60" s="169"/>
      <c r="F60" s="169"/>
      <c r="G60" s="169"/>
      <c r="H60" s="169"/>
      <c r="I60" s="169"/>
      <c r="J60" s="170">
        <f>J90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</v>
      </c>
      <c r="E61" s="175"/>
      <c r="F61" s="175"/>
      <c r="G61" s="175"/>
      <c r="H61" s="175"/>
      <c r="I61" s="175"/>
      <c r="J61" s="176">
        <f>J91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</v>
      </c>
      <c r="E62" s="175"/>
      <c r="F62" s="175"/>
      <c r="G62" s="175"/>
      <c r="H62" s="175"/>
      <c r="I62" s="175"/>
      <c r="J62" s="176">
        <f>J154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98</v>
      </c>
      <c r="E63" s="175"/>
      <c r="F63" s="175"/>
      <c r="G63" s="175"/>
      <c r="H63" s="175"/>
      <c r="I63" s="175"/>
      <c r="J63" s="176">
        <f>J208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99</v>
      </c>
      <c r="E64" s="175"/>
      <c r="F64" s="175"/>
      <c r="G64" s="175"/>
      <c r="H64" s="175"/>
      <c r="I64" s="175"/>
      <c r="J64" s="176">
        <f>J221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2"/>
      <c r="C65" s="173"/>
      <c r="D65" s="174" t="s">
        <v>100</v>
      </c>
      <c r="E65" s="175"/>
      <c r="F65" s="175"/>
      <c r="G65" s="175"/>
      <c r="H65" s="175"/>
      <c r="I65" s="175"/>
      <c r="J65" s="176">
        <f>J269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101</v>
      </c>
      <c r="E66" s="175"/>
      <c r="F66" s="175"/>
      <c r="G66" s="175"/>
      <c r="H66" s="175"/>
      <c r="I66" s="175"/>
      <c r="J66" s="176">
        <f>J294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102</v>
      </c>
      <c r="E67" s="175"/>
      <c r="F67" s="175"/>
      <c r="G67" s="175"/>
      <c r="H67" s="175"/>
      <c r="I67" s="175"/>
      <c r="J67" s="176">
        <f>J334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6"/>
      <c r="C68" s="167"/>
      <c r="D68" s="168" t="s">
        <v>103</v>
      </c>
      <c r="E68" s="169"/>
      <c r="F68" s="169"/>
      <c r="G68" s="169"/>
      <c r="H68" s="169"/>
      <c r="I68" s="169"/>
      <c r="J68" s="170">
        <f>J338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2"/>
      <c r="C69" s="173"/>
      <c r="D69" s="174" t="s">
        <v>104</v>
      </c>
      <c r="E69" s="175"/>
      <c r="F69" s="175"/>
      <c r="G69" s="175"/>
      <c r="H69" s="175"/>
      <c r="I69" s="175"/>
      <c r="J69" s="176">
        <f>J339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105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61" t="str">
        <f>E7</f>
        <v>Obnova chodníku v ulici Aléská, Bílina</v>
      </c>
      <c r="F79" s="33"/>
      <c r="G79" s="33"/>
      <c r="H79" s="33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89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E9</f>
        <v>SO 101 - Chodníky</v>
      </c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22</v>
      </c>
      <c r="D83" s="41"/>
      <c r="E83" s="41"/>
      <c r="F83" s="28" t="str">
        <f>F12</f>
        <v>Bílina</v>
      </c>
      <c r="G83" s="41"/>
      <c r="H83" s="41"/>
      <c r="I83" s="33" t="s">
        <v>24</v>
      </c>
      <c r="J83" s="73" t="str">
        <f>IF(J12="","",J12)</f>
        <v>6. 8. 2025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26</v>
      </c>
      <c r="D85" s="41"/>
      <c r="E85" s="41"/>
      <c r="F85" s="28" t="str">
        <f>E15</f>
        <v xml:space="preserve"> </v>
      </c>
      <c r="G85" s="41"/>
      <c r="H85" s="41"/>
      <c r="I85" s="33" t="s">
        <v>33</v>
      </c>
      <c r="J85" s="37" t="str">
        <f>E21</f>
        <v>Pavepro s.r.o.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31</v>
      </c>
      <c r="D86" s="41"/>
      <c r="E86" s="41"/>
      <c r="F86" s="28" t="str">
        <f>IF(E18="","",E18)</f>
        <v>Vyplň údaj</v>
      </c>
      <c r="G86" s="41"/>
      <c r="H86" s="41"/>
      <c r="I86" s="33" t="s">
        <v>36</v>
      </c>
      <c r="J86" s="37" t="str">
        <f>E24</f>
        <v xml:space="preserve"> 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78"/>
      <c r="B88" s="179"/>
      <c r="C88" s="180" t="s">
        <v>106</v>
      </c>
      <c r="D88" s="181" t="s">
        <v>58</v>
      </c>
      <c r="E88" s="181" t="s">
        <v>54</v>
      </c>
      <c r="F88" s="181" t="s">
        <v>55</v>
      </c>
      <c r="G88" s="181" t="s">
        <v>107</v>
      </c>
      <c r="H88" s="181" t="s">
        <v>108</v>
      </c>
      <c r="I88" s="181" t="s">
        <v>109</v>
      </c>
      <c r="J88" s="181" t="s">
        <v>93</v>
      </c>
      <c r="K88" s="182" t="s">
        <v>110</v>
      </c>
      <c r="L88" s="183"/>
      <c r="M88" s="93" t="s">
        <v>28</v>
      </c>
      <c r="N88" s="94" t="s">
        <v>43</v>
      </c>
      <c r="O88" s="94" t="s">
        <v>111</v>
      </c>
      <c r="P88" s="94" t="s">
        <v>112</v>
      </c>
      <c r="Q88" s="94" t="s">
        <v>113</v>
      </c>
      <c r="R88" s="94" t="s">
        <v>114</v>
      </c>
      <c r="S88" s="94" t="s">
        <v>115</v>
      </c>
      <c r="T88" s="95" t="s">
        <v>116</v>
      </c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</row>
    <row r="89" s="2" customFormat="1" ht="22.8" customHeight="1">
      <c r="A89" s="39"/>
      <c r="B89" s="40"/>
      <c r="C89" s="100" t="s">
        <v>117</v>
      </c>
      <c r="D89" s="41"/>
      <c r="E89" s="41"/>
      <c r="F89" s="41"/>
      <c r="G89" s="41"/>
      <c r="H89" s="41"/>
      <c r="I89" s="41"/>
      <c r="J89" s="184">
        <f>BK89</f>
        <v>0</v>
      </c>
      <c r="K89" s="41"/>
      <c r="L89" s="45"/>
      <c r="M89" s="96"/>
      <c r="N89" s="185"/>
      <c r="O89" s="97"/>
      <c r="P89" s="186">
        <f>P90+P338</f>
        <v>0</v>
      </c>
      <c r="Q89" s="97"/>
      <c r="R89" s="186">
        <f>R90+R338</f>
        <v>210.06149400000001</v>
      </c>
      <c r="S89" s="97"/>
      <c r="T89" s="187">
        <f>T90+T338</f>
        <v>168.28290000000001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72</v>
      </c>
      <c r="AU89" s="18" t="s">
        <v>94</v>
      </c>
      <c r="BK89" s="188">
        <f>BK90+BK338</f>
        <v>0</v>
      </c>
    </row>
    <row r="90" s="12" customFormat="1" ht="25.92" customHeight="1">
      <c r="A90" s="12"/>
      <c r="B90" s="189"/>
      <c r="C90" s="190"/>
      <c r="D90" s="191" t="s">
        <v>72</v>
      </c>
      <c r="E90" s="192" t="s">
        <v>118</v>
      </c>
      <c r="F90" s="192" t="s">
        <v>119</v>
      </c>
      <c r="G90" s="190"/>
      <c r="H90" s="190"/>
      <c r="I90" s="193"/>
      <c r="J90" s="194">
        <f>BK90</f>
        <v>0</v>
      </c>
      <c r="K90" s="190"/>
      <c r="L90" s="195"/>
      <c r="M90" s="196"/>
      <c r="N90" s="197"/>
      <c r="O90" s="197"/>
      <c r="P90" s="198">
        <f>P91+P154+P208+P221+P294+P334</f>
        <v>0</v>
      </c>
      <c r="Q90" s="197"/>
      <c r="R90" s="198">
        <f>R91+R154+R208+R221+R294+R334</f>
        <v>209.91514500000002</v>
      </c>
      <c r="S90" s="197"/>
      <c r="T90" s="199">
        <f>T91+T154+T208+T221+T294+T334</f>
        <v>168.28290000000001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72</v>
      </c>
      <c r="AU90" s="201" t="s">
        <v>73</v>
      </c>
      <c r="AY90" s="200" t="s">
        <v>120</v>
      </c>
      <c r="BK90" s="202">
        <f>BK91+BK154+BK208+BK221+BK294+BK334</f>
        <v>0</v>
      </c>
    </row>
    <row r="91" s="12" customFormat="1" ht="22.8" customHeight="1">
      <c r="A91" s="12"/>
      <c r="B91" s="189"/>
      <c r="C91" s="190"/>
      <c r="D91" s="191" t="s">
        <v>72</v>
      </c>
      <c r="E91" s="203" t="s">
        <v>81</v>
      </c>
      <c r="F91" s="203" t="s">
        <v>121</v>
      </c>
      <c r="G91" s="190"/>
      <c r="H91" s="190"/>
      <c r="I91" s="193"/>
      <c r="J91" s="204">
        <f>BK91</f>
        <v>0</v>
      </c>
      <c r="K91" s="190"/>
      <c r="L91" s="195"/>
      <c r="M91" s="196"/>
      <c r="N91" s="197"/>
      <c r="O91" s="197"/>
      <c r="P91" s="198">
        <f>SUM(P92:P153)</f>
        <v>0</v>
      </c>
      <c r="Q91" s="197"/>
      <c r="R91" s="198">
        <f>SUM(R92:R153)</f>
        <v>26.192910000000001</v>
      </c>
      <c r="S91" s="197"/>
      <c r="T91" s="199">
        <f>SUM(T92:T153)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81</v>
      </c>
      <c r="AT91" s="201" t="s">
        <v>72</v>
      </c>
      <c r="AU91" s="201" t="s">
        <v>81</v>
      </c>
      <c r="AY91" s="200" t="s">
        <v>120</v>
      </c>
      <c r="BK91" s="202">
        <f>SUM(BK92:BK153)</f>
        <v>0</v>
      </c>
    </row>
    <row r="92" s="2" customFormat="1" ht="33" customHeight="1">
      <c r="A92" s="39"/>
      <c r="B92" s="40"/>
      <c r="C92" s="205" t="s">
        <v>81</v>
      </c>
      <c r="D92" s="205" t="s">
        <v>122</v>
      </c>
      <c r="E92" s="206" t="s">
        <v>123</v>
      </c>
      <c r="F92" s="207" t="s">
        <v>124</v>
      </c>
      <c r="G92" s="208" t="s">
        <v>125</v>
      </c>
      <c r="H92" s="209">
        <v>16.109999999999999</v>
      </c>
      <c r="I92" s="210"/>
      <c r="J92" s="211">
        <f>ROUND(I92*H92,2)</f>
        <v>0</v>
      </c>
      <c r="K92" s="207" t="s">
        <v>126</v>
      </c>
      <c r="L92" s="45"/>
      <c r="M92" s="212" t="s">
        <v>28</v>
      </c>
      <c r="N92" s="213" t="s">
        <v>44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127</v>
      </c>
      <c r="AT92" s="216" t="s">
        <v>122</v>
      </c>
      <c r="AU92" s="216" t="s">
        <v>83</v>
      </c>
      <c r="AY92" s="18" t="s">
        <v>120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81</v>
      </c>
      <c r="BK92" s="217">
        <f>ROUND(I92*H92,2)</f>
        <v>0</v>
      </c>
      <c r="BL92" s="18" t="s">
        <v>127</v>
      </c>
      <c r="BM92" s="216" t="s">
        <v>128</v>
      </c>
    </row>
    <row r="93" s="2" customFormat="1">
      <c r="A93" s="39"/>
      <c r="B93" s="40"/>
      <c r="C93" s="41"/>
      <c r="D93" s="218" t="s">
        <v>129</v>
      </c>
      <c r="E93" s="41"/>
      <c r="F93" s="219" t="s">
        <v>130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129</v>
      </c>
      <c r="AU93" s="18" t="s">
        <v>83</v>
      </c>
    </row>
    <row r="94" s="2" customFormat="1">
      <c r="A94" s="39"/>
      <c r="B94" s="40"/>
      <c r="C94" s="41"/>
      <c r="D94" s="223" t="s">
        <v>131</v>
      </c>
      <c r="E94" s="41"/>
      <c r="F94" s="224" t="s">
        <v>132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131</v>
      </c>
      <c r="AU94" s="18" t="s">
        <v>83</v>
      </c>
    </row>
    <row r="95" s="13" customFormat="1">
      <c r="A95" s="13"/>
      <c r="B95" s="225"/>
      <c r="C95" s="226"/>
      <c r="D95" s="218" t="s">
        <v>133</v>
      </c>
      <c r="E95" s="227" t="s">
        <v>28</v>
      </c>
      <c r="F95" s="228" t="s">
        <v>134</v>
      </c>
      <c r="G95" s="226"/>
      <c r="H95" s="229">
        <v>16.109999999999999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133</v>
      </c>
      <c r="AU95" s="235" t="s">
        <v>83</v>
      </c>
      <c r="AV95" s="13" t="s">
        <v>83</v>
      </c>
      <c r="AW95" s="13" t="s">
        <v>35</v>
      </c>
      <c r="AX95" s="13" t="s">
        <v>81</v>
      </c>
      <c r="AY95" s="235" t="s">
        <v>120</v>
      </c>
    </row>
    <row r="96" s="2" customFormat="1" ht="33" customHeight="1">
      <c r="A96" s="39"/>
      <c r="B96" s="40"/>
      <c r="C96" s="205" t="s">
        <v>83</v>
      </c>
      <c r="D96" s="205" t="s">
        <v>122</v>
      </c>
      <c r="E96" s="206" t="s">
        <v>135</v>
      </c>
      <c r="F96" s="207" t="s">
        <v>136</v>
      </c>
      <c r="G96" s="208" t="s">
        <v>125</v>
      </c>
      <c r="H96" s="209">
        <v>8.4000000000000004</v>
      </c>
      <c r="I96" s="210"/>
      <c r="J96" s="211">
        <f>ROUND(I96*H96,2)</f>
        <v>0</v>
      </c>
      <c r="K96" s="207" t="s">
        <v>126</v>
      </c>
      <c r="L96" s="45"/>
      <c r="M96" s="212" t="s">
        <v>28</v>
      </c>
      <c r="N96" s="213" t="s">
        <v>44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127</v>
      </c>
      <c r="AT96" s="216" t="s">
        <v>122</v>
      </c>
      <c r="AU96" s="216" t="s">
        <v>83</v>
      </c>
      <c r="AY96" s="18" t="s">
        <v>120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81</v>
      </c>
      <c r="BK96" s="217">
        <f>ROUND(I96*H96,2)</f>
        <v>0</v>
      </c>
      <c r="BL96" s="18" t="s">
        <v>127</v>
      </c>
      <c r="BM96" s="216" t="s">
        <v>137</v>
      </c>
    </row>
    <row r="97" s="2" customFormat="1">
      <c r="A97" s="39"/>
      <c r="B97" s="40"/>
      <c r="C97" s="41"/>
      <c r="D97" s="218" t="s">
        <v>129</v>
      </c>
      <c r="E97" s="41"/>
      <c r="F97" s="219" t="s">
        <v>138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129</v>
      </c>
      <c r="AU97" s="18" t="s">
        <v>83</v>
      </c>
    </row>
    <row r="98" s="2" customFormat="1">
      <c r="A98" s="39"/>
      <c r="B98" s="40"/>
      <c r="C98" s="41"/>
      <c r="D98" s="223" t="s">
        <v>131</v>
      </c>
      <c r="E98" s="41"/>
      <c r="F98" s="224" t="s">
        <v>139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131</v>
      </c>
      <c r="AU98" s="18" t="s">
        <v>83</v>
      </c>
    </row>
    <row r="99" s="13" customFormat="1">
      <c r="A99" s="13"/>
      <c r="B99" s="225"/>
      <c r="C99" s="226"/>
      <c r="D99" s="218" t="s">
        <v>133</v>
      </c>
      <c r="E99" s="227" t="s">
        <v>28</v>
      </c>
      <c r="F99" s="228" t="s">
        <v>140</v>
      </c>
      <c r="G99" s="226"/>
      <c r="H99" s="229">
        <v>8.4000000000000004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133</v>
      </c>
      <c r="AU99" s="235" t="s">
        <v>83</v>
      </c>
      <c r="AV99" s="13" t="s">
        <v>83</v>
      </c>
      <c r="AW99" s="13" t="s">
        <v>35</v>
      </c>
      <c r="AX99" s="13" t="s">
        <v>81</v>
      </c>
      <c r="AY99" s="235" t="s">
        <v>120</v>
      </c>
    </row>
    <row r="100" s="2" customFormat="1" ht="37.8" customHeight="1">
      <c r="A100" s="39"/>
      <c r="B100" s="40"/>
      <c r="C100" s="205" t="s">
        <v>141</v>
      </c>
      <c r="D100" s="205" t="s">
        <v>122</v>
      </c>
      <c r="E100" s="206" t="s">
        <v>142</v>
      </c>
      <c r="F100" s="207" t="s">
        <v>143</v>
      </c>
      <c r="G100" s="208" t="s">
        <v>125</v>
      </c>
      <c r="H100" s="209">
        <v>24.510000000000002</v>
      </c>
      <c r="I100" s="210"/>
      <c r="J100" s="211">
        <f>ROUND(I100*H100,2)</f>
        <v>0</v>
      </c>
      <c r="K100" s="207" t="s">
        <v>126</v>
      </c>
      <c r="L100" s="45"/>
      <c r="M100" s="212" t="s">
        <v>28</v>
      </c>
      <c r="N100" s="213" t="s">
        <v>44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127</v>
      </c>
      <c r="AT100" s="216" t="s">
        <v>122</v>
      </c>
      <c r="AU100" s="216" t="s">
        <v>83</v>
      </c>
      <c r="AY100" s="18" t="s">
        <v>120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81</v>
      </c>
      <c r="BK100" s="217">
        <f>ROUND(I100*H100,2)</f>
        <v>0</v>
      </c>
      <c r="BL100" s="18" t="s">
        <v>127</v>
      </c>
      <c r="BM100" s="216" t="s">
        <v>144</v>
      </c>
    </row>
    <row r="101" s="2" customFormat="1">
      <c r="A101" s="39"/>
      <c r="B101" s="40"/>
      <c r="C101" s="41"/>
      <c r="D101" s="218" t="s">
        <v>129</v>
      </c>
      <c r="E101" s="41"/>
      <c r="F101" s="219" t="s">
        <v>145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129</v>
      </c>
      <c r="AU101" s="18" t="s">
        <v>83</v>
      </c>
    </row>
    <row r="102" s="2" customFormat="1">
      <c r="A102" s="39"/>
      <c r="B102" s="40"/>
      <c r="C102" s="41"/>
      <c r="D102" s="223" t="s">
        <v>131</v>
      </c>
      <c r="E102" s="41"/>
      <c r="F102" s="224" t="s">
        <v>146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131</v>
      </c>
      <c r="AU102" s="18" t="s">
        <v>83</v>
      </c>
    </row>
    <row r="103" s="2" customFormat="1">
      <c r="A103" s="39"/>
      <c r="B103" s="40"/>
      <c r="C103" s="41"/>
      <c r="D103" s="218" t="s">
        <v>147</v>
      </c>
      <c r="E103" s="41"/>
      <c r="F103" s="236" t="s">
        <v>148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147</v>
      </c>
      <c r="AU103" s="18" t="s">
        <v>83</v>
      </c>
    </row>
    <row r="104" s="13" customFormat="1">
      <c r="A104" s="13"/>
      <c r="B104" s="225"/>
      <c r="C104" s="226"/>
      <c r="D104" s="218" t="s">
        <v>133</v>
      </c>
      <c r="E104" s="227" t="s">
        <v>28</v>
      </c>
      <c r="F104" s="228" t="s">
        <v>149</v>
      </c>
      <c r="G104" s="226"/>
      <c r="H104" s="229">
        <v>24.510000000000002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133</v>
      </c>
      <c r="AU104" s="235" t="s">
        <v>83</v>
      </c>
      <c r="AV104" s="13" t="s">
        <v>83</v>
      </c>
      <c r="AW104" s="13" t="s">
        <v>35</v>
      </c>
      <c r="AX104" s="13" t="s">
        <v>81</v>
      </c>
      <c r="AY104" s="235" t="s">
        <v>120</v>
      </c>
    </row>
    <row r="105" s="2" customFormat="1" ht="33" customHeight="1">
      <c r="A105" s="39"/>
      <c r="B105" s="40"/>
      <c r="C105" s="205" t="s">
        <v>127</v>
      </c>
      <c r="D105" s="205" t="s">
        <v>122</v>
      </c>
      <c r="E105" s="206" t="s">
        <v>150</v>
      </c>
      <c r="F105" s="207" t="s">
        <v>151</v>
      </c>
      <c r="G105" s="208" t="s">
        <v>152</v>
      </c>
      <c r="H105" s="209">
        <v>44.118000000000002</v>
      </c>
      <c r="I105" s="210"/>
      <c r="J105" s="211">
        <f>ROUND(I105*H105,2)</f>
        <v>0</v>
      </c>
      <c r="K105" s="207" t="s">
        <v>126</v>
      </c>
      <c r="L105" s="45"/>
      <c r="M105" s="212" t="s">
        <v>28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127</v>
      </c>
      <c r="AT105" s="216" t="s">
        <v>122</v>
      </c>
      <c r="AU105" s="216" t="s">
        <v>83</v>
      </c>
      <c r="AY105" s="18" t="s">
        <v>120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127</v>
      </c>
      <c r="BM105" s="216" t="s">
        <v>153</v>
      </c>
    </row>
    <row r="106" s="2" customFormat="1">
      <c r="A106" s="39"/>
      <c r="B106" s="40"/>
      <c r="C106" s="41"/>
      <c r="D106" s="218" t="s">
        <v>129</v>
      </c>
      <c r="E106" s="41"/>
      <c r="F106" s="219" t="s">
        <v>154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129</v>
      </c>
      <c r="AU106" s="18" t="s">
        <v>83</v>
      </c>
    </row>
    <row r="107" s="2" customFormat="1">
      <c r="A107" s="39"/>
      <c r="B107" s="40"/>
      <c r="C107" s="41"/>
      <c r="D107" s="223" t="s">
        <v>131</v>
      </c>
      <c r="E107" s="41"/>
      <c r="F107" s="224" t="s">
        <v>155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131</v>
      </c>
      <c r="AU107" s="18" t="s">
        <v>83</v>
      </c>
    </row>
    <row r="108" s="13" customFormat="1">
      <c r="A108" s="13"/>
      <c r="B108" s="225"/>
      <c r="C108" s="226"/>
      <c r="D108" s="218" t="s">
        <v>133</v>
      </c>
      <c r="E108" s="227" t="s">
        <v>28</v>
      </c>
      <c r="F108" s="228" t="s">
        <v>156</v>
      </c>
      <c r="G108" s="226"/>
      <c r="H108" s="229">
        <v>24.510000000000002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133</v>
      </c>
      <c r="AU108" s="235" t="s">
        <v>83</v>
      </c>
      <c r="AV108" s="13" t="s">
        <v>83</v>
      </c>
      <c r="AW108" s="13" t="s">
        <v>35</v>
      </c>
      <c r="AX108" s="13" t="s">
        <v>73</v>
      </c>
      <c r="AY108" s="235" t="s">
        <v>120</v>
      </c>
    </row>
    <row r="109" s="14" customFormat="1">
      <c r="A109" s="14"/>
      <c r="B109" s="237"/>
      <c r="C109" s="238"/>
      <c r="D109" s="218" t="s">
        <v>133</v>
      </c>
      <c r="E109" s="239" t="s">
        <v>28</v>
      </c>
      <c r="F109" s="240" t="s">
        <v>157</v>
      </c>
      <c r="G109" s="238"/>
      <c r="H109" s="241">
        <v>24.510000000000002</v>
      </c>
      <c r="I109" s="242"/>
      <c r="J109" s="238"/>
      <c r="K109" s="238"/>
      <c r="L109" s="243"/>
      <c r="M109" s="244"/>
      <c r="N109" s="245"/>
      <c r="O109" s="245"/>
      <c r="P109" s="245"/>
      <c r="Q109" s="245"/>
      <c r="R109" s="245"/>
      <c r="S109" s="245"/>
      <c r="T109" s="24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7" t="s">
        <v>133</v>
      </c>
      <c r="AU109" s="247" t="s">
        <v>83</v>
      </c>
      <c r="AV109" s="14" t="s">
        <v>127</v>
      </c>
      <c r="AW109" s="14" t="s">
        <v>35</v>
      </c>
      <c r="AX109" s="14" t="s">
        <v>81</v>
      </c>
      <c r="AY109" s="247" t="s">
        <v>120</v>
      </c>
    </row>
    <row r="110" s="13" customFormat="1">
      <c r="A110" s="13"/>
      <c r="B110" s="225"/>
      <c r="C110" s="226"/>
      <c r="D110" s="218" t="s">
        <v>133</v>
      </c>
      <c r="E110" s="226"/>
      <c r="F110" s="228" t="s">
        <v>158</v>
      </c>
      <c r="G110" s="226"/>
      <c r="H110" s="229">
        <v>44.118000000000002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133</v>
      </c>
      <c r="AU110" s="235" t="s">
        <v>83</v>
      </c>
      <c r="AV110" s="13" t="s">
        <v>83</v>
      </c>
      <c r="AW110" s="13" t="s">
        <v>4</v>
      </c>
      <c r="AX110" s="13" t="s">
        <v>81</v>
      </c>
      <c r="AY110" s="235" t="s">
        <v>120</v>
      </c>
    </row>
    <row r="111" s="2" customFormat="1" ht="37.8" customHeight="1">
      <c r="A111" s="39"/>
      <c r="B111" s="40"/>
      <c r="C111" s="205" t="s">
        <v>159</v>
      </c>
      <c r="D111" s="205" t="s">
        <v>122</v>
      </c>
      <c r="E111" s="206" t="s">
        <v>160</v>
      </c>
      <c r="F111" s="207" t="s">
        <v>161</v>
      </c>
      <c r="G111" s="208" t="s">
        <v>162</v>
      </c>
      <c r="H111" s="209">
        <v>97</v>
      </c>
      <c r="I111" s="210"/>
      <c r="J111" s="211">
        <f>ROUND(I111*H111,2)</f>
        <v>0</v>
      </c>
      <c r="K111" s="207" t="s">
        <v>126</v>
      </c>
      <c r="L111" s="45"/>
      <c r="M111" s="212" t="s">
        <v>28</v>
      </c>
      <c r="N111" s="213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127</v>
      </c>
      <c r="AT111" s="216" t="s">
        <v>122</v>
      </c>
      <c r="AU111" s="216" t="s">
        <v>83</v>
      </c>
      <c r="AY111" s="18" t="s">
        <v>120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127</v>
      </c>
      <c r="BM111" s="216" t="s">
        <v>163</v>
      </c>
    </row>
    <row r="112" s="2" customFormat="1">
      <c r="A112" s="39"/>
      <c r="B112" s="40"/>
      <c r="C112" s="41"/>
      <c r="D112" s="218" t="s">
        <v>129</v>
      </c>
      <c r="E112" s="41"/>
      <c r="F112" s="219" t="s">
        <v>164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129</v>
      </c>
      <c r="AU112" s="18" t="s">
        <v>83</v>
      </c>
    </row>
    <row r="113" s="2" customFormat="1">
      <c r="A113" s="39"/>
      <c r="B113" s="40"/>
      <c r="C113" s="41"/>
      <c r="D113" s="223" t="s">
        <v>131</v>
      </c>
      <c r="E113" s="41"/>
      <c r="F113" s="224" t="s">
        <v>165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131</v>
      </c>
      <c r="AU113" s="18" t="s">
        <v>83</v>
      </c>
    </row>
    <row r="114" s="13" customFormat="1">
      <c r="A114" s="13"/>
      <c r="B114" s="225"/>
      <c r="C114" s="226"/>
      <c r="D114" s="218" t="s">
        <v>133</v>
      </c>
      <c r="E114" s="227" t="s">
        <v>28</v>
      </c>
      <c r="F114" s="228" t="s">
        <v>166</v>
      </c>
      <c r="G114" s="226"/>
      <c r="H114" s="229">
        <v>97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133</v>
      </c>
      <c r="AU114" s="235" t="s">
        <v>83</v>
      </c>
      <c r="AV114" s="13" t="s">
        <v>83</v>
      </c>
      <c r="AW114" s="13" t="s">
        <v>35</v>
      </c>
      <c r="AX114" s="13" t="s">
        <v>73</v>
      </c>
      <c r="AY114" s="235" t="s">
        <v>120</v>
      </c>
    </row>
    <row r="115" s="14" customFormat="1">
      <c r="A115" s="14"/>
      <c r="B115" s="237"/>
      <c r="C115" s="238"/>
      <c r="D115" s="218" t="s">
        <v>133</v>
      </c>
      <c r="E115" s="239" t="s">
        <v>28</v>
      </c>
      <c r="F115" s="240" t="s">
        <v>157</v>
      </c>
      <c r="G115" s="238"/>
      <c r="H115" s="241">
        <v>97</v>
      </c>
      <c r="I115" s="242"/>
      <c r="J115" s="238"/>
      <c r="K115" s="238"/>
      <c r="L115" s="243"/>
      <c r="M115" s="244"/>
      <c r="N115" s="245"/>
      <c r="O115" s="245"/>
      <c r="P115" s="245"/>
      <c r="Q115" s="245"/>
      <c r="R115" s="245"/>
      <c r="S115" s="245"/>
      <c r="T115" s="246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7" t="s">
        <v>133</v>
      </c>
      <c r="AU115" s="247" t="s">
        <v>83</v>
      </c>
      <c r="AV115" s="14" t="s">
        <v>127</v>
      </c>
      <c r="AW115" s="14" t="s">
        <v>35</v>
      </c>
      <c r="AX115" s="14" t="s">
        <v>81</v>
      </c>
      <c r="AY115" s="247" t="s">
        <v>120</v>
      </c>
    </row>
    <row r="116" s="2" customFormat="1" ht="24.15" customHeight="1">
      <c r="A116" s="39"/>
      <c r="B116" s="40"/>
      <c r="C116" s="205" t="s">
        <v>167</v>
      </c>
      <c r="D116" s="205" t="s">
        <v>122</v>
      </c>
      <c r="E116" s="206" t="s">
        <v>168</v>
      </c>
      <c r="F116" s="207" t="s">
        <v>169</v>
      </c>
      <c r="G116" s="208" t="s">
        <v>162</v>
      </c>
      <c r="H116" s="209">
        <v>97</v>
      </c>
      <c r="I116" s="210"/>
      <c r="J116" s="211">
        <f>ROUND(I116*H116,2)</f>
        <v>0</v>
      </c>
      <c r="K116" s="207" t="s">
        <v>126</v>
      </c>
      <c r="L116" s="45"/>
      <c r="M116" s="212" t="s">
        <v>28</v>
      </c>
      <c r="N116" s="213" t="s">
        <v>44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127</v>
      </c>
      <c r="AT116" s="216" t="s">
        <v>122</v>
      </c>
      <c r="AU116" s="216" t="s">
        <v>83</v>
      </c>
      <c r="AY116" s="18" t="s">
        <v>120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81</v>
      </c>
      <c r="BK116" s="217">
        <f>ROUND(I116*H116,2)</f>
        <v>0</v>
      </c>
      <c r="BL116" s="18" t="s">
        <v>127</v>
      </c>
      <c r="BM116" s="216" t="s">
        <v>170</v>
      </c>
    </row>
    <row r="117" s="2" customFormat="1">
      <c r="A117" s="39"/>
      <c r="B117" s="40"/>
      <c r="C117" s="41"/>
      <c r="D117" s="218" t="s">
        <v>129</v>
      </c>
      <c r="E117" s="41"/>
      <c r="F117" s="219" t="s">
        <v>171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129</v>
      </c>
      <c r="AU117" s="18" t="s">
        <v>83</v>
      </c>
    </row>
    <row r="118" s="2" customFormat="1">
      <c r="A118" s="39"/>
      <c r="B118" s="40"/>
      <c r="C118" s="41"/>
      <c r="D118" s="223" t="s">
        <v>131</v>
      </c>
      <c r="E118" s="41"/>
      <c r="F118" s="224" t="s">
        <v>172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131</v>
      </c>
      <c r="AU118" s="18" t="s">
        <v>83</v>
      </c>
    </row>
    <row r="119" s="13" customFormat="1">
      <c r="A119" s="13"/>
      <c r="B119" s="225"/>
      <c r="C119" s="226"/>
      <c r="D119" s="218" t="s">
        <v>133</v>
      </c>
      <c r="E119" s="227" t="s">
        <v>28</v>
      </c>
      <c r="F119" s="228" t="s">
        <v>166</v>
      </c>
      <c r="G119" s="226"/>
      <c r="H119" s="229">
        <v>97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133</v>
      </c>
      <c r="AU119" s="235" t="s">
        <v>83</v>
      </c>
      <c r="AV119" s="13" t="s">
        <v>83</v>
      </c>
      <c r="AW119" s="13" t="s">
        <v>35</v>
      </c>
      <c r="AX119" s="13" t="s">
        <v>73</v>
      </c>
      <c r="AY119" s="235" t="s">
        <v>120</v>
      </c>
    </row>
    <row r="120" s="14" customFormat="1">
      <c r="A120" s="14"/>
      <c r="B120" s="237"/>
      <c r="C120" s="238"/>
      <c r="D120" s="218" t="s">
        <v>133</v>
      </c>
      <c r="E120" s="239" t="s">
        <v>28</v>
      </c>
      <c r="F120" s="240" t="s">
        <v>157</v>
      </c>
      <c r="G120" s="238"/>
      <c r="H120" s="241">
        <v>97</v>
      </c>
      <c r="I120" s="242"/>
      <c r="J120" s="238"/>
      <c r="K120" s="238"/>
      <c r="L120" s="243"/>
      <c r="M120" s="244"/>
      <c r="N120" s="245"/>
      <c r="O120" s="245"/>
      <c r="P120" s="245"/>
      <c r="Q120" s="245"/>
      <c r="R120" s="245"/>
      <c r="S120" s="245"/>
      <c r="T120" s="246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7" t="s">
        <v>133</v>
      </c>
      <c r="AU120" s="247" t="s">
        <v>83</v>
      </c>
      <c r="AV120" s="14" t="s">
        <v>127</v>
      </c>
      <c r="AW120" s="14" t="s">
        <v>35</v>
      </c>
      <c r="AX120" s="14" t="s">
        <v>81</v>
      </c>
      <c r="AY120" s="247" t="s">
        <v>120</v>
      </c>
    </row>
    <row r="121" s="2" customFormat="1" ht="16.5" customHeight="1">
      <c r="A121" s="39"/>
      <c r="B121" s="40"/>
      <c r="C121" s="248" t="s">
        <v>173</v>
      </c>
      <c r="D121" s="248" t="s">
        <v>174</v>
      </c>
      <c r="E121" s="249" t="s">
        <v>175</v>
      </c>
      <c r="F121" s="250" t="s">
        <v>176</v>
      </c>
      <c r="G121" s="251" t="s">
        <v>152</v>
      </c>
      <c r="H121" s="252">
        <v>26.190000000000001</v>
      </c>
      <c r="I121" s="253"/>
      <c r="J121" s="254">
        <f>ROUND(I121*H121,2)</f>
        <v>0</v>
      </c>
      <c r="K121" s="250" t="s">
        <v>126</v>
      </c>
      <c r="L121" s="255"/>
      <c r="M121" s="256" t="s">
        <v>28</v>
      </c>
      <c r="N121" s="257" t="s">
        <v>44</v>
      </c>
      <c r="O121" s="85"/>
      <c r="P121" s="214">
        <f>O121*H121</f>
        <v>0</v>
      </c>
      <c r="Q121" s="214">
        <v>1</v>
      </c>
      <c r="R121" s="214">
        <f>Q121*H121</f>
        <v>26.190000000000001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177</v>
      </c>
      <c r="AT121" s="216" t="s">
        <v>174</v>
      </c>
      <c r="AU121" s="216" t="s">
        <v>83</v>
      </c>
      <c r="AY121" s="18" t="s">
        <v>120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81</v>
      </c>
      <c r="BK121" s="217">
        <f>ROUND(I121*H121,2)</f>
        <v>0</v>
      </c>
      <c r="BL121" s="18" t="s">
        <v>127</v>
      </c>
      <c r="BM121" s="216" t="s">
        <v>178</v>
      </c>
    </row>
    <row r="122" s="2" customFormat="1">
      <c r="A122" s="39"/>
      <c r="B122" s="40"/>
      <c r="C122" s="41"/>
      <c r="D122" s="218" t="s">
        <v>129</v>
      </c>
      <c r="E122" s="41"/>
      <c r="F122" s="219" t="s">
        <v>176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129</v>
      </c>
      <c r="AU122" s="18" t="s">
        <v>83</v>
      </c>
    </row>
    <row r="123" s="13" customFormat="1">
      <c r="A123" s="13"/>
      <c r="B123" s="225"/>
      <c r="C123" s="226"/>
      <c r="D123" s="218" t="s">
        <v>133</v>
      </c>
      <c r="E123" s="227" t="s">
        <v>28</v>
      </c>
      <c r="F123" s="228" t="s">
        <v>179</v>
      </c>
      <c r="G123" s="226"/>
      <c r="H123" s="229">
        <v>14.550000000000001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133</v>
      </c>
      <c r="AU123" s="235" t="s">
        <v>83</v>
      </c>
      <c r="AV123" s="13" t="s">
        <v>83</v>
      </c>
      <c r="AW123" s="13" t="s">
        <v>35</v>
      </c>
      <c r="AX123" s="13" t="s">
        <v>81</v>
      </c>
      <c r="AY123" s="235" t="s">
        <v>120</v>
      </c>
    </row>
    <row r="124" s="13" customFormat="1">
      <c r="A124" s="13"/>
      <c r="B124" s="225"/>
      <c r="C124" s="226"/>
      <c r="D124" s="218" t="s">
        <v>133</v>
      </c>
      <c r="E124" s="226"/>
      <c r="F124" s="228" t="s">
        <v>180</v>
      </c>
      <c r="G124" s="226"/>
      <c r="H124" s="229">
        <v>26.190000000000001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133</v>
      </c>
      <c r="AU124" s="235" t="s">
        <v>83</v>
      </c>
      <c r="AV124" s="13" t="s">
        <v>83</v>
      </c>
      <c r="AW124" s="13" t="s">
        <v>4</v>
      </c>
      <c r="AX124" s="13" t="s">
        <v>81</v>
      </c>
      <c r="AY124" s="235" t="s">
        <v>120</v>
      </c>
    </row>
    <row r="125" s="2" customFormat="1" ht="24.15" customHeight="1">
      <c r="A125" s="39"/>
      <c r="B125" s="40"/>
      <c r="C125" s="205" t="s">
        <v>177</v>
      </c>
      <c r="D125" s="205" t="s">
        <v>122</v>
      </c>
      <c r="E125" s="206" t="s">
        <v>181</v>
      </c>
      <c r="F125" s="207" t="s">
        <v>182</v>
      </c>
      <c r="G125" s="208" t="s">
        <v>162</v>
      </c>
      <c r="H125" s="209">
        <v>97</v>
      </c>
      <c r="I125" s="210"/>
      <c r="J125" s="211">
        <f>ROUND(I125*H125,2)</f>
        <v>0</v>
      </c>
      <c r="K125" s="207" t="s">
        <v>126</v>
      </c>
      <c r="L125" s="45"/>
      <c r="M125" s="212" t="s">
        <v>28</v>
      </c>
      <c r="N125" s="213" t="s">
        <v>44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127</v>
      </c>
      <c r="AT125" s="216" t="s">
        <v>122</v>
      </c>
      <c r="AU125" s="216" t="s">
        <v>83</v>
      </c>
      <c r="AY125" s="18" t="s">
        <v>120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127</v>
      </c>
      <c r="BM125" s="216" t="s">
        <v>183</v>
      </c>
    </row>
    <row r="126" s="2" customFormat="1">
      <c r="A126" s="39"/>
      <c r="B126" s="40"/>
      <c r="C126" s="41"/>
      <c r="D126" s="218" t="s">
        <v>129</v>
      </c>
      <c r="E126" s="41"/>
      <c r="F126" s="219" t="s">
        <v>184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129</v>
      </c>
      <c r="AU126" s="18" t="s">
        <v>83</v>
      </c>
    </row>
    <row r="127" s="2" customFormat="1">
      <c r="A127" s="39"/>
      <c r="B127" s="40"/>
      <c r="C127" s="41"/>
      <c r="D127" s="223" t="s">
        <v>131</v>
      </c>
      <c r="E127" s="41"/>
      <c r="F127" s="224" t="s">
        <v>185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131</v>
      </c>
      <c r="AU127" s="18" t="s">
        <v>83</v>
      </c>
    </row>
    <row r="128" s="13" customFormat="1">
      <c r="A128" s="13"/>
      <c r="B128" s="225"/>
      <c r="C128" s="226"/>
      <c r="D128" s="218" t="s">
        <v>133</v>
      </c>
      <c r="E128" s="227" t="s">
        <v>28</v>
      </c>
      <c r="F128" s="228" t="s">
        <v>166</v>
      </c>
      <c r="G128" s="226"/>
      <c r="H128" s="229">
        <v>97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133</v>
      </c>
      <c r="AU128" s="235" t="s">
        <v>83</v>
      </c>
      <c r="AV128" s="13" t="s">
        <v>83</v>
      </c>
      <c r="AW128" s="13" t="s">
        <v>35</v>
      </c>
      <c r="AX128" s="13" t="s">
        <v>81</v>
      </c>
      <c r="AY128" s="235" t="s">
        <v>120</v>
      </c>
    </row>
    <row r="129" s="2" customFormat="1" ht="16.5" customHeight="1">
      <c r="A129" s="39"/>
      <c r="B129" s="40"/>
      <c r="C129" s="248" t="s">
        <v>186</v>
      </c>
      <c r="D129" s="248" t="s">
        <v>174</v>
      </c>
      <c r="E129" s="249" t="s">
        <v>187</v>
      </c>
      <c r="F129" s="250" t="s">
        <v>188</v>
      </c>
      <c r="G129" s="251" t="s">
        <v>189</v>
      </c>
      <c r="H129" s="252">
        <v>2.9100000000000001</v>
      </c>
      <c r="I129" s="253"/>
      <c r="J129" s="254">
        <f>ROUND(I129*H129,2)</f>
        <v>0</v>
      </c>
      <c r="K129" s="250" t="s">
        <v>126</v>
      </c>
      <c r="L129" s="255"/>
      <c r="M129" s="256" t="s">
        <v>28</v>
      </c>
      <c r="N129" s="257" t="s">
        <v>44</v>
      </c>
      <c r="O129" s="85"/>
      <c r="P129" s="214">
        <f>O129*H129</f>
        <v>0</v>
      </c>
      <c r="Q129" s="214">
        <v>0.001</v>
      </c>
      <c r="R129" s="214">
        <f>Q129*H129</f>
        <v>0.0029100000000000003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177</v>
      </c>
      <c r="AT129" s="216" t="s">
        <v>174</v>
      </c>
      <c r="AU129" s="216" t="s">
        <v>83</v>
      </c>
      <c r="AY129" s="18" t="s">
        <v>120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81</v>
      </c>
      <c r="BK129" s="217">
        <f>ROUND(I129*H129,2)</f>
        <v>0</v>
      </c>
      <c r="BL129" s="18" t="s">
        <v>127</v>
      </c>
      <c r="BM129" s="216" t="s">
        <v>190</v>
      </c>
    </row>
    <row r="130" s="2" customFormat="1">
      <c r="A130" s="39"/>
      <c r="B130" s="40"/>
      <c r="C130" s="41"/>
      <c r="D130" s="218" t="s">
        <v>129</v>
      </c>
      <c r="E130" s="41"/>
      <c r="F130" s="219" t="s">
        <v>188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129</v>
      </c>
      <c r="AU130" s="18" t="s">
        <v>83</v>
      </c>
    </row>
    <row r="131" s="13" customFormat="1">
      <c r="A131" s="13"/>
      <c r="B131" s="225"/>
      <c r="C131" s="226"/>
      <c r="D131" s="218" t="s">
        <v>133</v>
      </c>
      <c r="E131" s="227" t="s">
        <v>28</v>
      </c>
      <c r="F131" s="228" t="s">
        <v>191</v>
      </c>
      <c r="G131" s="226"/>
      <c r="H131" s="229">
        <v>2.9100000000000001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133</v>
      </c>
      <c r="AU131" s="235" t="s">
        <v>83</v>
      </c>
      <c r="AV131" s="13" t="s">
        <v>83</v>
      </c>
      <c r="AW131" s="13" t="s">
        <v>35</v>
      </c>
      <c r="AX131" s="13" t="s">
        <v>73</v>
      </c>
      <c r="AY131" s="235" t="s">
        <v>120</v>
      </c>
    </row>
    <row r="132" s="14" customFormat="1">
      <c r="A132" s="14"/>
      <c r="B132" s="237"/>
      <c r="C132" s="238"/>
      <c r="D132" s="218" t="s">
        <v>133</v>
      </c>
      <c r="E132" s="239" t="s">
        <v>28</v>
      </c>
      <c r="F132" s="240" t="s">
        <v>157</v>
      </c>
      <c r="G132" s="238"/>
      <c r="H132" s="241">
        <v>2.9100000000000001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7" t="s">
        <v>133</v>
      </c>
      <c r="AU132" s="247" t="s">
        <v>83</v>
      </c>
      <c r="AV132" s="14" t="s">
        <v>127</v>
      </c>
      <c r="AW132" s="14" t="s">
        <v>35</v>
      </c>
      <c r="AX132" s="14" t="s">
        <v>81</v>
      </c>
      <c r="AY132" s="247" t="s">
        <v>120</v>
      </c>
    </row>
    <row r="133" s="2" customFormat="1" ht="24.15" customHeight="1">
      <c r="A133" s="39"/>
      <c r="B133" s="40"/>
      <c r="C133" s="205" t="s">
        <v>192</v>
      </c>
      <c r="D133" s="205" t="s">
        <v>122</v>
      </c>
      <c r="E133" s="206" t="s">
        <v>193</v>
      </c>
      <c r="F133" s="207" t="s">
        <v>194</v>
      </c>
      <c r="G133" s="208" t="s">
        <v>162</v>
      </c>
      <c r="H133" s="209">
        <v>168.19999999999999</v>
      </c>
      <c r="I133" s="210"/>
      <c r="J133" s="211">
        <f>ROUND(I133*H133,2)</f>
        <v>0</v>
      </c>
      <c r="K133" s="207" t="s">
        <v>126</v>
      </c>
      <c r="L133" s="45"/>
      <c r="M133" s="212" t="s">
        <v>28</v>
      </c>
      <c r="N133" s="213" t="s">
        <v>44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127</v>
      </c>
      <c r="AT133" s="216" t="s">
        <v>122</v>
      </c>
      <c r="AU133" s="216" t="s">
        <v>83</v>
      </c>
      <c r="AY133" s="18" t="s">
        <v>120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81</v>
      </c>
      <c r="BK133" s="217">
        <f>ROUND(I133*H133,2)</f>
        <v>0</v>
      </c>
      <c r="BL133" s="18" t="s">
        <v>127</v>
      </c>
      <c r="BM133" s="216" t="s">
        <v>195</v>
      </c>
    </row>
    <row r="134" s="2" customFormat="1">
      <c r="A134" s="39"/>
      <c r="B134" s="40"/>
      <c r="C134" s="41"/>
      <c r="D134" s="218" t="s">
        <v>129</v>
      </c>
      <c r="E134" s="41"/>
      <c r="F134" s="219" t="s">
        <v>196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129</v>
      </c>
      <c r="AU134" s="18" t="s">
        <v>83</v>
      </c>
    </row>
    <row r="135" s="2" customFormat="1">
      <c r="A135" s="39"/>
      <c r="B135" s="40"/>
      <c r="C135" s="41"/>
      <c r="D135" s="223" t="s">
        <v>131</v>
      </c>
      <c r="E135" s="41"/>
      <c r="F135" s="224" t="s">
        <v>197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131</v>
      </c>
      <c r="AU135" s="18" t="s">
        <v>83</v>
      </c>
    </row>
    <row r="136" s="13" customFormat="1">
      <c r="A136" s="13"/>
      <c r="B136" s="225"/>
      <c r="C136" s="226"/>
      <c r="D136" s="218" t="s">
        <v>133</v>
      </c>
      <c r="E136" s="227" t="s">
        <v>28</v>
      </c>
      <c r="F136" s="228" t="s">
        <v>198</v>
      </c>
      <c r="G136" s="226"/>
      <c r="H136" s="229">
        <v>168.19999999999999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133</v>
      </c>
      <c r="AU136" s="235" t="s">
        <v>83</v>
      </c>
      <c r="AV136" s="13" t="s">
        <v>83</v>
      </c>
      <c r="AW136" s="13" t="s">
        <v>35</v>
      </c>
      <c r="AX136" s="13" t="s">
        <v>73</v>
      </c>
      <c r="AY136" s="235" t="s">
        <v>120</v>
      </c>
    </row>
    <row r="137" s="14" customFormat="1">
      <c r="A137" s="14"/>
      <c r="B137" s="237"/>
      <c r="C137" s="238"/>
      <c r="D137" s="218" t="s">
        <v>133</v>
      </c>
      <c r="E137" s="239" t="s">
        <v>28</v>
      </c>
      <c r="F137" s="240" t="s">
        <v>157</v>
      </c>
      <c r="G137" s="238"/>
      <c r="H137" s="241">
        <v>168.19999999999999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133</v>
      </c>
      <c r="AU137" s="247" t="s">
        <v>83</v>
      </c>
      <c r="AV137" s="14" t="s">
        <v>127</v>
      </c>
      <c r="AW137" s="14" t="s">
        <v>35</v>
      </c>
      <c r="AX137" s="14" t="s">
        <v>81</v>
      </c>
      <c r="AY137" s="247" t="s">
        <v>120</v>
      </c>
    </row>
    <row r="138" s="2" customFormat="1" ht="33" customHeight="1">
      <c r="A138" s="39"/>
      <c r="B138" s="40"/>
      <c r="C138" s="205" t="s">
        <v>199</v>
      </c>
      <c r="D138" s="205" t="s">
        <v>122</v>
      </c>
      <c r="E138" s="206" t="s">
        <v>200</v>
      </c>
      <c r="F138" s="207" t="s">
        <v>201</v>
      </c>
      <c r="G138" s="208" t="s">
        <v>162</v>
      </c>
      <c r="H138" s="209">
        <v>97</v>
      </c>
      <c r="I138" s="210"/>
      <c r="J138" s="211">
        <f>ROUND(I138*H138,2)</f>
        <v>0</v>
      </c>
      <c r="K138" s="207" t="s">
        <v>126</v>
      </c>
      <c r="L138" s="45"/>
      <c r="M138" s="212" t="s">
        <v>28</v>
      </c>
      <c r="N138" s="213" t="s">
        <v>44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127</v>
      </c>
      <c r="AT138" s="216" t="s">
        <v>122</v>
      </c>
      <c r="AU138" s="216" t="s">
        <v>83</v>
      </c>
      <c r="AY138" s="18" t="s">
        <v>120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81</v>
      </c>
      <c r="BK138" s="217">
        <f>ROUND(I138*H138,2)</f>
        <v>0</v>
      </c>
      <c r="BL138" s="18" t="s">
        <v>127</v>
      </c>
      <c r="BM138" s="216" t="s">
        <v>202</v>
      </c>
    </row>
    <row r="139" s="2" customFormat="1">
      <c r="A139" s="39"/>
      <c r="B139" s="40"/>
      <c r="C139" s="41"/>
      <c r="D139" s="218" t="s">
        <v>129</v>
      </c>
      <c r="E139" s="41"/>
      <c r="F139" s="219" t="s">
        <v>203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129</v>
      </c>
      <c r="AU139" s="18" t="s">
        <v>83</v>
      </c>
    </row>
    <row r="140" s="2" customFormat="1">
      <c r="A140" s="39"/>
      <c r="B140" s="40"/>
      <c r="C140" s="41"/>
      <c r="D140" s="223" t="s">
        <v>131</v>
      </c>
      <c r="E140" s="41"/>
      <c r="F140" s="224" t="s">
        <v>204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131</v>
      </c>
      <c r="AU140" s="18" t="s">
        <v>83</v>
      </c>
    </row>
    <row r="141" s="13" customFormat="1">
      <c r="A141" s="13"/>
      <c r="B141" s="225"/>
      <c r="C141" s="226"/>
      <c r="D141" s="218" t="s">
        <v>133</v>
      </c>
      <c r="E141" s="227" t="s">
        <v>28</v>
      </c>
      <c r="F141" s="228" t="s">
        <v>166</v>
      </c>
      <c r="G141" s="226"/>
      <c r="H141" s="229">
        <v>97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133</v>
      </c>
      <c r="AU141" s="235" t="s">
        <v>83</v>
      </c>
      <c r="AV141" s="13" t="s">
        <v>83</v>
      </c>
      <c r="AW141" s="13" t="s">
        <v>35</v>
      </c>
      <c r="AX141" s="13" t="s">
        <v>73</v>
      </c>
      <c r="AY141" s="235" t="s">
        <v>120</v>
      </c>
    </row>
    <row r="142" s="14" customFormat="1">
      <c r="A142" s="14"/>
      <c r="B142" s="237"/>
      <c r="C142" s="238"/>
      <c r="D142" s="218" t="s">
        <v>133</v>
      </c>
      <c r="E142" s="239" t="s">
        <v>28</v>
      </c>
      <c r="F142" s="240" t="s">
        <v>157</v>
      </c>
      <c r="G142" s="238"/>
      <c r="H142" s="241">
        <v>97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133</v>
      </c>
      <c r="AU142" s="247" t="s">
        <v>83</v>
      </c>
      <c r="AV142" s="14" t="s">
        <v>127</v>
      </c>
      <c r="AW142" s="14" t="s">
        <v>35</v>
      </c>
      <c r="AX142" s="14" t="s">
        <v>81</v>
      </c>
      <c r="AY142" s="247" t="s">
        <v>120</v>
      </c>
    </row>
    <row r="143" s="2" customFormat="1" ht="33" customHeight="1">
      <c r="A143" s="39"/>
      <c r="B143" s="40"/>
      <c r="C143" s="205" t="s">
        <v>8</v>
      </c>
      <c r="D143" s="205" t="s">
        <v>122</v>
      </c>
      <c r="E143" s="206" t="s">
        <v>205</v>
      </c>
      <c r="F143" s="207" t="s">
        <v>206</v>
      </c>
      <c r="G143" s="208" t="s">
        <v>162</v>
      </c>
      <c r="H143" s="209">
        <v>97</v>
      </c>
      <c r="I143" s="210"/>
      <c r="J143" s="211">
        <f>ROUND(I143*H143,2)</f>
        <v>0</v>
      </c>
      <c r="K143" s="207" t="s">
        <v>126</v>
      </c>
      <c r="L143" s="45"/>
      <c r="M143" s="212" t="s">
        <v>28</v>
      </c>
      <c r="N143" s="213" t="s">
        <v>44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127</v>
      </c>
      <c r="AT143" s="216" t="s">
        <v>122</v>
      </c>
      <c r="AU143" s="216" t="s">
        <v>83</v>
      </c>
      <c r="AY143" s="18" t="s">
        <v>120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81</v>
      </c>
      <c r="BK143" s="217">
        <f>ROUND(I143*H143,2)</f>
        <v>0</v>
      </c>
      <c r="BL143" s="18" t="s">
        <v>127</v>
      </c>
      <c r="BM143" s="216" t="s">
        <v>207</v>
      </c>
    </row>
    <row r="144" s="2" customFormat="1">
      <c r="A144" s="39"/>
      <c r="B144" s="40"/>
      <c r="C144" s="41"/>
      <c r="D144" s="218" t="s">
        <v>129</v>
      </c>
      <c r="E144" s="41"/>
      <c r="F144" s="219" t="s">
        <v>208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129</v>
      </c>
      <c r="AU144" s="18" t="s">
        <v>83</v>
      </c>
    </row>
    <row r="145" s="2" customFormat="1">
      <c r="A145" s="39"/>
      <c r="B145" s="40"/>
      <c r="C145" s="41"/>
      <c r="D145" s="223" t="s">
        <v>131</v>
      </c>
      <c r="E145" s="41"/>
      <c r="F145" s="224" t="s">
        <v>209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131</v>
      </c>
      <c r="AU145" s="18" t="s">
        <v>83</v>
      </c>
    </row>
    <row r="146" s="13" customFormat="1">
      <c r="A146" s="13"/>
      <c r="B146" s="225"/>
      <c r="C146" s="226"/>
      <c r="D146" s="218" t="s">
        <v>133</v>
      </c>
      <c r="E146" s="227" t="s">
        <v>28</v>
      </c>
      <c r="F146" s="228" t="s">
        <v>166</v>
      </c>
      <c r="G146" s="226"/>
      <c r="H146" s="229">
        <v>97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133</v>
      </c>
      <c r="AU146" s="235" t="s">
        <v>83</v>
      </c>
      <c r="AV146" s="13" t="s">
        <v>83</v>
      </c>
      <c r="AW146" s="13" t="s">
        <v>35</v>
      </c>
      <c r="AX146" s="13" t="s">
        <v>73</v>
      </c>
      <c r="AY146" s="235" t="s">
        <v>120</v>
      </c>
    </row>
    <row r="147" s="14" customFormat="1">
      <c r="A147" s="14"/>
      <c r="B147" s="237"/>
      <c r="C147" s="238"/>
      <c r="D147" s="218" t="s">
        <v>133</v>
      </c>
      <c r="E147" s="239" t="s">
        <v>28</v>
      </c>
      <c r="F147" s="240" t="s">
        <v>157</v>
      </c>
      <c r="G147" s="238"/>
      <c r="H147" s="241">
        <v>97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133</v>
      </c>
      <c r="AU147" s="247" t="s">
        <v>83</v>
      </c>
      <c r="AV147" s="14" t="s">
        <v>127</v>
      </c>
      <c r="AW147" s="14" t="s">
        <v>35</v>
      </c>
      <c r="AX147" s="14" t="s">
        <v>81</v>
      </c>
      <c r="AY147" s="247" t="s">
        <v>120</v>
      </c>
    </row>
    <row r="148" s="2" customFormat="1" ht="16.5" customHeight="1">
      <c r="A148" s="39"/>
      <c r="B148" s="40"/>
      <c r="C148" s="205" t="s">
        <v>210</v>
      </c>
      <c r="D148" s="205" t="s">
        <v>122</v>
      </c>
      <c r="E148" s="206" t="s">
        <v>211</v>
      </c>
      <c r="F148" s="207" t="s">
        <v>212</v>
      </c>
      <c r="G148" s="208" t="s">
        <v>125</v>
      </c>
      <c r="H148" s="209">
        <v>2.9100000000000001</v>
      </c>
      <c r="I148" s="210"/>
      <c r="J148" s="211">
        <f>ROUND(I148*H148,2)</f>
        <v>0</v>
      </c>
      <c r="K148" s="207" t="s">
        <v>126</v>
      </c>
      <c r="L148" s="45"/>
      <c r="M148" s="212" t="s">
        <v>28</v>
      </c>
      <c r="N148" s="213" t="s">
        <v>44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127</v>
      </c>
      <c r="AT148" s="216" t="s">
        <v>122</v>
      </c>
      <c r="AU148" s="216" t="s">
        <v>83</v>
      </c>
      <c r="AY148" s="18" t="s">
        <v>120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81</v>
      </c>
      <c r="BK148" s="217">
        <f>ROUND(I148*H148,2)</f>
        <v>0</v>
      </c>
      <c r="BL148" s="18" t="s">
        <v>127</v>
      </c>
      <c r="BM148" s="216" t="s">
        <v>213</v>
      </c>
    </row>
    <row r="149" s="2" customFormat="1">
      <c r="A149" s="39"/>
      <c r="B149" s="40"/>
      <c r="C149" s="41"/>
      <c r="D149" s="218" t="s">
        <v>129</v>
      </c>
      <c r="E149" s="41"/>
      <c r="F149" s="219" t="s">
        <v>214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129</v>
      </c>
      <c r="AU149" s="18" t="s">
        <v>83</v>
      </c>
    </row>
    <row r="150" s="2" customFormat="1">
      <c r="A150" s="39"/>
      <c r="B150" s="40"/>
      <c r="C150" s="41"/>
      <c r="D150" s="223" t="s">
        <v>131</v>
      </c>
      <c r="E150" s="41"/>
      <c r="F150" s="224" t="s">
        <v>215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131</v>
      </c>
      <c r="AU150" s="18" t="s">
        <v>83</v>
      </c>
    </row>
    <row r="151" s="2" customFormat="1">
      <c r="A151" s="39"/>
      <c r="B151" s="40"/>
      <c r="C151" s="41"/>
      <c r="D151" s="218" t="s">
        <v>147</v>
      </c>
      <c r="E151" s="41"/>
      <c r="F151" s="236" t="s">
        <v>216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147</v>
      </c>
      <c r="AU151" s="18" t="s">
        <v>83</v>
      </c>
    </row>
    <row r="152" s="13" customFormat="1">
      <c r="A152" s="13"/>
      <c r="B152" s="225"/>
      <c r="C152" s="226"/>
      <c r="D152" s="218" t="s">
        <v>133</v>
      </c>
      <c r="E152" s="227" t="s">
        <v>28</v>
      </c>
      <c r="F152" s="228" t="s">
        <v>217</v>
      </c>
      <c r="G152" s="226"/>
      <c r="H152" s="229">
        <v>2.9100000000000001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133</v>
      </c>
      <c r="AU152" s="235" t="s">
        <v>83</v>
      </c>
      <c r="AV152" s="13" t="s">
        <v>83</v>
      </c>
      <c r="AW152" s="13" t="s">
        <v>35</v>
      </c>
      <c r="AX152" s="13" t="s">
        <v>73</v>
      </c>
      <c r="AY152" s="235" t="s">
        <v>120</v>
      </c>
    </row>
    <row r="153" s="14" customFormat="1">
      <c r="A153" s="14"/>
      <c r="B153" s="237"/>
      <c r="C153" s="238"/>
      <c r="D153" s="218" t="s">
        <v>133</v>
      </c>
      <c r="E153" s="239" t="s">
        <v>28</v>
      </c>
      <c r="F153" s="240" t="s">
        <v>157</v>
      </c>
      <c r="G153" s="238"/>
      <c r="H153" s="241">
        <v>2.9100000000000001</v>
      </c>
      <c r="I153" s="242"/>
      <c r="J153" s="238"/>
      <c r="K153" s="238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133</v>
      </c>
      <c r="AU153" s="247" t="s">
        <v>83</v>
      </c>
      <c r="AV153" s="14" t="s">
        <v>127</v>
      </c>
      <c r="AW153" s="14" t="s">
        <v>35</v>
      </c>
      <c r="AX153" s="14" t="s">
        <v>81</v>
      </c>
      <c r="AY153" s="247" t="s">
        <v>120</v>
      </c>
    </row>
    <row r="154" s="12" customFormat="1" ht="22.8" customHeight="1">
      <c r="A154" s="12"/>
      <c r="B154" s="189"/>
      <c r="C154" s="190"/>
      <c r="D154" s="191" t="s">
        <v>72</v>
      </c>
      <c r="E154" s="203" t="s">
        <v>159</v>
      </c>
      <c r="F154" s="203" t="s">
        <v>218</v>
      </c>
      <c r="G154" s="190"/>
      <c r="H154" s="190"/>
      <c r="I154" s="193"/>
      <c r="J154" s="204">
        <f>BK154</f>
        <v>0</v>
      </c>
      <c r="K154" s="190"/>
      <c r="L154" s="195"/>
      <c r="M154" s="196"/>
      <c r="N154" s="197"/>
      <c r="O154" s="197"/>
      <c r="P154" s="198">
        <f>SUM(P155:P207)</f>
        <v>0</v>
      </c>
      <c r="Q154" s="197"/>
      <c r="R154" s="198">
        <f>SUM(R155:R207)</f>
        <v>134.243436</v>
      </c>
      <c r="S154" s="197"/>
      <c r="T154" s="199">
        <f>SUM(T155:T207)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0" t="s">
        <v>81</v>
      </c>
      <c r="AT154" s="201" t="s">
        <v>72</v>
      </c>
      <c r="AU154" s="201" t="s">
        <v>81</v>
      </c>
      <c r="AY154" s="200" t="s">
        <v>120</v>
      </c>
      <c r="BK154" s="202">
        <f>SUM(BK155:BK207)</f>
        <v>0</v>
      </c>
    </row>
    <row r="155" s="2" customFormat="1" ht="21.75" customHeight="1">
      <c r="A155" s="39"/>
      <c r="B155" s="40"/>
      <c r="C155" s="205" t="s">
        <v>219</v>
      </c>
      <c r="D155" s="205" t="s">
        <v>122</v>
      </c>
      <c r="E155" s="206" t="s">
        <v>220</v>
      </c>
      <c r="F155" s="207" t="s">
        <v>221</v>
      </c>
      <c r="G155" s="208" t="s">
        <v>162</v>
      </c>
      <c r="H155" s="209">
        <v>97.200000000000003</v>
      </c>
      <c r="I155" s="210"/>
      <c r="J155" s="211">
        <f>ROUND(I155*H155,2)</f>
        <v>0</v>
      </c>
      <c r="K155" s="207" t="s">
        <v>126</v>
      </c>
      <c r="L155" s="45"/>
      <c r="M155" s="212" t="s">
        <v>28</v>
      </c>
      <c r="N155" s="213" t="s">
        <v>44</v>
      </c>
      <c r="O155" s="85"/>
      <c r="P155" s="214">
        <f>O155*H155</f>
        <v>0</v>
      </c>
      <c r="Q155" s="214">
        <v>0.36799999999999999</v>
      </c>
      <c r="R155" s="214">
        <f>Q155*H155</f>
        <v>35.769599999999997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127</v>
      </c>
      <c r="AT155" s="216" t="s">
        <v>122</v>
      </c>
      <c r="AU155" s="216" t="s">
        <v>83</v>
      </c>
      <c r="AY155" s="18" t="s">
        <v>120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81</v>
      </c>
      <c r="BK155" s="217">
        <f>ROUND(I155*H155,2)</f>
        <v>0</v>
      </c>
      <c r="BL155" s="18" t="s">
        <v>127</v>
      </c>
      <c r="BM155" s="216" t="s">
        <v>222</v>
      </c>
    </row>
    <row r="156" s="2" customFormat="1">
      <c r="A156" s="39"/>
      <c r="B156" s="40"/>
      <c r="C156" s="41"/>
      <c r="D156" s="218" t="s">
        <v>129</v>
      </c>
      <c r="E156" s="41"/>
      <c r="F156" s="219" t="s">
        <v>223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129</v>
      </c>
      <c r="AU156" s="18" t="s">
        <v>83</v>
      </c>
    </row>
    <row r="157" s="2" customFormat="1">
      <c r="A157" s="39"/>
      <c r="B157" s="40"/>
      <c r="C157" s="41"/>
      <c r="D157" s="223" t="s">
        <v>131</v>
      </c>
      <c r="E157" s="41"/>
      <c r="F157" s="224" t="s">
        <v>224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131</v>
      </c>
      <c r="AU157" s="18" t="s">
        <v>83</v>
      </c>
    </row>
    <row r="158" s="13" customFormat="1">
      <c r="A158" s="13"/>
      <c r="B158" s="225"/>
      <c r="C158" s="226"/>
      <c r="D158" s="218" t="s">
        <v>133</v>
      </c>
      <c r="E158" s="227" t="s">
        <v>28</v>
      </c>
      <c r="F158" s="228" t="s">
        <v>225</v>
      </c>
      <c r="G158" s="226"/>
      <c r="H158" s="229">
        <v>97.200000000000003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133</v>
      </c>
      <c r="AU158" s="235" t="s">
        <v>83</v>
      </c>
      <c r="AV158" s="13" t="s">
        <v>83</v>
      </c>
      <c r="AW158" s="13" t="s">
        <v>35</v>
      </c>
      <c r="AX158" s="13" t="s">
        <v>81</v>
      </c>
      <c r="AY158" s="235" t="s">
        <v>120</v>
      </c>
    </row>
    <row r="159" s="2" customFormat="1" ht="21.75" customHeight="1">
      <c r="A159" s="39"/>
      <c r="B159" s="40"/>
      <c r="C159" s="205" t="s">
        <v>226</v>
      </c>
      <c r="D159" s="205" t="s">
        <v>122</v>
      </c>
      <c r="E159" s="206" t="s">
        <v>227</v>
      </c>
      <c r="F159" s="207" t="s">
        <v>228</v>
      </c>
      <c r="G159" s="208" t="s">
        <v>162</v>
      </c>
      <c r="H159" s="209">
        <v>71</v>
      </c>
      <c r="I159" s="210"/>
      <c r="J159" s="211">
        <f>ROUND(I159*H159,2)</f>
        <v>0</v>
      </c>
      <c r="K159" s="207" t="s">
        <v>126</v>
      </c>
      <c r="L159" s="45"/>
      <c r="M159" s="212" t="s">
        <v>28</v>
      </c>
      <c r="N159" s="213" t="s">
        <v>44</v>
      </c>
      <c r="O159" s="85"/>
      <c r="P159" s="214">
        <f>O159*H159</f>
        <v>0</v>
      </c>
      <c r="Q159" s="214">
        <v>0.48299999999999998</v>
      </c>
      <c r="R159" s="214">
        <f>Q159*H159</f>
        <v>34.292999999999999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127</v>
      </c>
      <c r="AT159" s="216" t="s">
        <v>122</v>
      </c>
      <c r="AU159" s="216" t="s">
        <v>83</v>
      </c>
      <c r="AY159" s="18" t="s">
        <v>120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81</v>
      </c>
      <c r="BK159" s="217">
        <f>ROUND(I159*H159,2)</f>
        <v>0</v>
      </c>
      <c r="BL159" s="18" t="s">
        <v>127</v>
      </c>
      <c r="BM159" s="216" t="s">
        <v>229</v>
      </c>
    </row>
    <row r="160" s="2" customFormat="1">
      <c r="A160" s="39"/>
      <c r="B160" s="40"/>
      <c r="C160" s="41"/>
      <c r="D160" s="218" t="s">
        <v>129</v>
      </c>
      <c r="E160" s="41"/>
      <c r="F160" s="219" t="s">
        <v>230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129</v>
      </c>
      <c r="AU160" s="18" t="s">
        <v>83</v>
      </c>
    </row>
    <row r="161" s="2" customFormat="1">
      <c r="A161" s="39"/>
      <c r="B161" s="40"/>
      <c r="C161" s="41"/>
      <c r="D161" s="223" t="s">
        <v>131</v>
      </c>
      <c r="E161" s="41"/>
      <c r="F161" s="224" t="s">
        <v>231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131</v>
      </c>
      <c r="AU161" s="18" t="s">
        <v>83</v>
      </c>
    </row>
    <row r="162" s="13" customFormat="1">
      <c r="A162" s="13"/>
      <c r="B162" s="225"/>
      <c r="C162" s="226"/>
      <c r="D162" s="218" t="s">
        <v>133</v>
      </c>
      <c r="E162" s="227" t="s">
        <v>28</v>
      </c>
      <c r="F162" s="228" t="s">
        <v>232</v>
      </c>
      <c r="G162" s="226"/>
      <c r="H162" s="229">
        <v>71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133</v>
      </c>
      <c r="AU162" s="235" t="s">
        <v>83</v>
      </c>
      <c r="AV162" s="13" t="s">
        <v>83</v>
      </c>
      <c r="AW162" s="13" t="s">
        <v>35</v>
      </c>
      <c r="AX162" s="13" t="s">
        <v>81</v>
      </c>
      <c r="AY162" s="235" t="s">
        <v>120</v>
      </c>
    </row>
    <row r="163" s="2" customFormat="1" ht="24.15" customHeight="1">
      <c r="A163" s="39"/>
      <c r="B163" s="40"/>
      <c r="C163" s="205" t="s">
        <v>233</v>
      </c>
      <c r="D163" s="205" t="s">
        <v>122</v>
      </c>
      <c r="E163" s="206" t="s">
        <v>234</v>
      </c>
      <c r="F163" s="207" t="s">
        <v>235</v>
      </c>
      <c r="G163" s="208" t="s">
        <v>162</v>
      </c>
      <c r="H163" s="209">
        <v>84</v>
      </c>
      <c r="I163" s="210"/>
      <c r="J163" s="211">
        <f>ROUND(I163*H163,2)</f>
        <v>0</v>
      </c>
      <c r="K163" s="207" t="s">
        <v>126</v>
      </c>
      <c r="L163" s="45"/>
      <c r="M163" s="212" t="s">
        <v>28</v>
      </c>
      <c r="N163" s="213" t="s">
        <v>44</v>
      </c>
      <c r="O163" s="85"/>
      <c r="P163" s="214">
        <f>O163*H163</f>
        <v>0</v>
      </c>
      <c r="Q163" s="214">
        <v>0.19</v>
      </c>
      <c r="R163" s="214">
        <f>Q163*H163</f>
        <v>15.960000000000001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127</v>
      </c>
      <c r="AT163" s="216" t="s">
        <v>122</v>
      </c>
      <c r="AU163" s="216" t="s">
        <v>83</v>
      </c>
      <c r="AY163" s="18" t="s">
        <v>120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81</v>
      </c>
      <c r="BK163" s="217">
        <f>ROUND(I163*H163,2)</f>
        <v>0</v>
      </c>
      <c r="BL163" s="18" t="s">
        <v>127</v>
      </c>
      <c r="BM163" s="216" t="s">
        <v>236</v>
      </c>
    </row>
    <row r="164" s="2" customFormat="1">
      <c r="A164" s="39"/>
      <c r="B164" s="40"/>
      <c r="C164" s="41"/>
      <c r="D164" s="218" t="s">
        <v>129</v>
      </c>
      <c r="E164" s="41"/>
      <c r="F164" s="219" t="s">
        <v>237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129</v>
      </c>
      <c r="AU164" s="18" t="s">
        <v>83</v>
      </c>
    </row>
    <row r="165" s="2" customFormat="1">
      <c r="A165" s="39"/>
      <c r="B165" s="40"/>
      <c r="C165" s="41"/>
      <c r="D165" s="223" t="s">
        <v>131</v>
      </c>
      <c r="E165" s="41"/>
      <c r="F165" s="224" t="s">
        <v>238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131</v>
      </c>
      <c r="AU165" s="18" t="s">
        <v>83</v>
      </c>
    </row>
    <row r="166" s="13" customFormat="1">
      <c r="A166" s="13"/>
      <c r="B166" s="225"/>
      <c r="C166" s="226"/>
      <c r="D166" s="218" t="s">
        <v>133</v>
      </c>
      <c r="E166" s="227" t="s">
        <v>28</v>
      </c>
      <c r="F166" s="228" t="s">
        <v>239</v>
      </c>
      <c r="G166" s="226"/>
      <c r="H166" s="229">
        <v>84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133</v>
      </c>
      <c r="AU166" s="235" t="s">
        <v>83</v>
      </c>
      <c r="AV166" s="13" t="s">
        <v>83</v>
      </c>
      <c r="AW166" s="13" t="s">
        <v>35</v>
      </c>
      <c r="AX166" s="13" t="s">
        <v>81</v>
      </c>
      <c r="AY166" s="235" t="s">
        <v>120</v>
      </c>
    </row>
    <row r="167" s="2" customFormat="1" ht="24.15" customHeight="1">
      <c r="A167" s="39"/>
      <c r="B167" s="40"/>
      <c r="C167" s="205" t="s">
        <v>240</v>
      </c>
      <c r="D167" s="205" t="s">
        <v>122</v>
      </c>
      <c r="E167" s="206" t="s">
        <v>241</v>
      </c>
      <c r="F167" s="207" t="s">
        <v>242</v>
      </c>
      <c r="G167" s="208" t="s">
        <v>162</v>
      </c>
      <c r="H167" s="209">
        <v>51.100000000000001</v>
      </c>
      <c r="I167" s="210"/>
      <c r="J167" s="211">
        <f>ROUND(I167*H167,2)</f>
        <v>0</v>
      </c>
      <c r="K167" s="207" t="s">
        <v>126</v>
      </c>
      <c r="L167" s="45"/>
      <c r="M167" s="212" t="s">
        <v>28</v>
      </c>
      <c r="N167" s="213" t="s">
        <v>44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127</v>
      </c>
      <c r="AT167" s="216" t="s">
        <v>122</v>
      </c>
      <c r="AU167" s="216" t="s">
        <v>83</v>
      </c>
      <c r="AY167" s="18" t="s">
        <v>120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81</v>
      </c>
      <c r="BK167" s="217">
        <f>ROUND(I167*H167,2)</f>
        <v>0</v>
      </c>
      <c r="BL167" s="18" t="s">
        <v>127</v>
      </c>
      <c r="BM167" s="216" t="s">
        <v>243</v>
      </c>
    </row>
    <row r="168" s="2" customFormat="1">
      <c r="A168" s="39"/>
      <c r="B168" s="40"/>
      <c r="C168" s="41"/>
      <c r="D168" s="218" t="s">
        <v>129</v>
      </c>
      <c r="E168" s="41"/>
      <c r="F168" s="219" t="s">
        <v>244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129</v>
      </c>
      <c r="AU168" s="18" t="s">
        <v>83</v>
      </c>
    </row>
    <row r="169" s="2" customFormat="1">
      <c r="A169" s="39"/>
      <c r="B169" s="40"/>
      <c r="C169" s="41"/>
      <c r="D169" s="223" t="s">
        <v>131</v>
      </c>
      <c r="E169" s="41"/>
      <c r="F169" s="224" t="s">
        <v>245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131</v>
      </c>
      <c r="AU169" s="18" t="s">
        <v>83</v>
      </c>
    </row>
    <row r="170" s="13" customFormat="1">
      <c r="A170" s="13"/>
      <c r="B170" s="225"/>
      <c r="C170" s="226"/>
      <c r="D170" s="218" t="s">
        <v>133</v>
      </c>
      <c r="E170" s="227" t="s">
        <v>28</v>
      </c>
      <c r="F170" s="228" t="s">
        <v>246</v>
      </c>
      <c r="G170" s="226"/>
      <c r="H170" s="229">
        <v>51.100000000000001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133</v>
      </c>
      <c r="AU170" s="235" t="s">
        <v>83</v>
      </c>
      <c r="AV170" s="13" t="s">
        <v>83</v>
      </c>
      <c r="AW170" s="13" t="s">
        <v>35</v>
      </c>
      <c r="AX170" s="13" t="s">
        <v>81</v>
      </c>
      <c r="AY170" s="235" t="s">
        <v>120</v>
      </c>
    </row>
    <row r="171" s="2" customFormat="1" ht="24.15" customHeight="1">
      <c r="A171" s="39"/>
      <c r="B171" s="40"/>
      <c r="C171" s="205" t="s">
        <v>247</v>
      </c>
      <c r="D171" s="205" t="s">
        <v>122</v>
      </c>
      <c r="E171" s="206" t="s">
        <v>248</v>
      </c>
      <c r="F171" s="207" t="s">
        <v>249</v>
      </c>
      <c r="G171" s="208" t="s">
        <v>162</v>
      </c>
      <c r="H171" s="209">
        <v>51.100000000000001</v>
      </c>
      <c r="I171" s="210"/>
      <c r="J171" s="211">
        <f>ROUND(I171*H171,2)</f>
        <v>0</v>
      </c>
      <c r="K171" s="207" t="s">
        <v>126</v>
      </c>
      <c r="L171" s="45"/>
      <c r="M171" s="212" t="s">
        <v>28</v>
      </c>
      <c r="N171" s="213" t="s">
        <v>44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127</v>
      </c>
      <c r="AT171" s="216" t="s">
        <v>122</v>
      </c>
      <c r="AU171" s="216" t="s">
        <v>83</v>
      </c>
      <c r="AY171" s="18" t="s">
        <v>120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81</v>
      </c>
      <c r="BK171" s="217">
        <f>ROUND(I171*H171,2)</f>
        <v>0</v>
      </c>
      <c r="BL171" s="18" t="s">
        <v>127</v>
      </c>
      <c r="BM171" s="216" t="s">
        <v>250</v>
      </c>
    </row>
    <row r="172" s="2" customFormat="1">
      <c r="A172" s="39"/>
      <c r="B172" s="40"/>
      <c r="C172" s="41"/>
      <c r="D172" s="218" t="s">
        <v>129</v>
      </c>
      <c r="E172" s="41"/>
      <c r="F172" s="219" t="s">
        <v>251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129</v>
      </c>
      <c r="AU172" s="18" t="s">
        <v>83</v>
      </c>
    </row>
    <row r="173" s="2" customFormat="1">
      <c r="A173" s="39"/>
      <c r="B173" s="40"/>
      <c r="C173" s="41"/>
      <c r="D173" s="223" t="s">
        <v>131</v>
      </c>
      <c r="E173" s="41"/>
      <c r="F173" s="224" t="s">
        <v>252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131</v>
      </c>
      <c r="AU173" s="18" t="s">
        <v>83</v>
      </c>
    </row>
    <row r="174" s="13" customFormat="1">
      <c r="A174" s="13"/>
      <c r="B174" s="225"/>
      <c r="C174" s="226"/>
      <c r="D174" s="218" t="s">
        <v>133</v>
      </c>
      <c r="E174" s="227" t="s">
        <v>28</v>
      </c>
      <c r="F174" s="228" t="s">
        <v>246</v>
      </c>
      <c r="G174" s="226"/>
      <c r="H174" s="229">
        <v>51.100000000000001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133</v>
      </c>
      <c r="AU174" s="235" t="s">
        <v>83</v>
      </c>
      <c r="AV174" s="13" t="s">
        <v>83</v>
      </c>
      <c r="AW174" s="13" t="s">
        <v>35</v>
      </c>
      <c r="AX174" s="13" t="s">
        <v>81</v>
      </c>
      <c r="AY174" s="235" t="s">
        <v>120</v>
      </c>
    </row>
    <row r="175" s="2" customFormat="1" ht="24.15" customHeight="1">
      <c r="A175" s="39"/>
      <c r="B175" s="40"/>
      <c r="C175" s="205" t="s">
        <v>253</v>
      </c>
      <c r="D175" s="205" t="s">
        <v>122</v>
      </c>
      <c r="E175" s="206" t="s">
        <v>254</v>
      </c>
      <c r="F175" s="207" t="s">
        <v>255</v>
      </c>
      <c r="G175" s="208" t="s">
        <v>162</v>
      </c>
      <c r="H175" s="209">
        <v>143</v>
      </c>
      <c r="I175" s="210"/>
      <c r="J175" s="211">
        <f>ROUND(I175*H175,2)</f>
        <v>0</v>
      </c>
      <c r="K175" s="207" t="s">
        <v>126</v>
      </c>
      <c r="L175" s="45"/>
      <c r="M175" s="212" t="s">
        <v>28</v>
      </c>
      <c r="N175" s="213" t="s">
        <v>44</v>
      </c>
      <c r="O175" s="85"/>
      <c r="P175" s="214">
        <f>O175*H175</f>
        <v>0</v>
      </c>
      <c r="Q175" s="214">
        <v>0.11162</v>
      </c>
      <c r="R175" s="214">
        <f>Q175*H175</f>
        <v>15.96166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127</v>
      </c>
      <c r="AT175" s="216" t="s">
        <v>122</v>
      </c>
      <c r="AU175" s="216" t="s">
        <v>83</v>
      </c>
      <c r="AY175" s="18" t="s">
        <v>120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81</v>
      </c>
      <c r="BK175" s="217">
        <f>ROUND(I175*H175,2)</f>
        <v>0</v>
      </c>
      <c r="BL175" s="18" t="s">
        <v>127</v>
      </c>
      <c r="BM175" s="216" t="s">
        <v>256</v>
      </c>
    </row>
    <row r="176" s="2" customFormat="1">
      <c r="A176" s="39"/>
      <c r="B176" s="40"/>
      <c r="C176" s="41"/>
      <c r="D176" s="218" t="s">
        <v>129</v>
      </c>
      <c r="E176" s="41"/>
      <c r="F176" s="219" t="s">
        <v>257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129</v>
      </c>
      <c r="AU176" s="18" t="s">
        <v>83</v>
      </c>
    </row>
    <row r="177" s="2" customFormat="1">
      <c r="A177" s="39"/>
      <c r="B177" s="40"/>
      <c r="C177" s="41"/>
      <c r="D177" s="223" t="s">
        <v>131</v>
      </c>
      <c r="E177" s="41"/>
      <c r="F177" s="224" t="s">
        <v>258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131</v>
      </c>
      <c r="AU177" s="18" t="s">
        <v>83</v>
      </c>
    </row>
    <row r="178" s="13" customFormat="1">
      <c r="A178" s="13"/>
      <c r="B178" s="225"/>
      <c r="C178" s="226"/>
      <c r="D178" s="218" t="s">
        <v>133</v>
      </c>
      <c r="E178" s="227" t="s">
        <v>28</v>
      </c>
      <c r="F178" s="228" t="s">
        <v>259</v>
      </c>
      <c r="G178" s="226"/>
      <c r="H178" s="229">
        <v>143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133</v>
      </c>
      <c r="AU178" s="235" t="s">
        <v>83</v>
      </c>
      <c r="AV178" s="13" t="s">
        <v>83</v>
      </c>
      <c r="AW178" s="13" t="s">
        <v>35</v>
      </c>
      <c r="AX178" s="13" t="s">
        <v>73</v>
      </c>
      <c r="AY178" s="235" t="s">
        <v>120</v>
      </c>
    </row>
    <row r="179" s="14" customFormat="1">
      <c r="A179" s="14"/>
      <c r="B179" s="237"/>
      <c r="C179" s="238"/>
      <c r="D179" s="218" t="s">
        <v>133</v>
      </c>
      <c r="E179" s="239" t="s">
        <v>28</v>
      </c>
      <c r="F179" s="240" t="s">
        <v>157</v>
      </c>
      <c r="G179" s="238"/>
      <c r="H179" s="241">
        <v>143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133</v>
      </c>
      <c r="AU179" s="247" t="s">
        <v>83</v>
      </c>
      <c r="AV179" s="14" t="s">
        <v>127</v>
      </c>
      <c r="AW179" s="14" t="s">
        <v>35</v>
      </c>
      <c r="AX179" s="14" t="s">
        <v>81</v>
      </c>
      <c r="AY179" s="247" t="s">
        <v>120</v>
      </c>
    </row>
    <row r="180" s="2" customFormat="1" ht="24.15" customHeight="1">
      <c r="A180" s="39"/>
      <c r="B180" s="40"/>
      <c r="C180" s="248" t="s">
        <v>260</v>
      </c>
      <c r="D180" s="248" t="s">
        <v>174</v>
      </c>
      <c r="E180" s="249" t="s">
        <v>261</v>
      </c>
      <c r="F180" s="250" t="s">
        <v>262</v>
      </c>
      <c r="G180" s="251" t="s">
        <v>162</v>
      </c>
      <c r="H180" s="252">
        <v>39.758000000000003</v>
      </c>
      <c r="I180" s="253"/>
      <c r="J180" s="254">
        <f>ROUND(I180*H180,2)</f>
        <v>0</v>
      </c>
      <c r="K180" s="250" t="s">
        <v>28</v>
      </c>
      <c r="L180" s="255"/>
      <c r="M180" s="256" t="s">
        <v>28</v>
      </c>
      <c r="N180" s="257" t="s">
        <v>44</v>
      </c>
      <c r="O180" s="85"/>
      <c r="P180" s="214">
        <f>O180*H180</f>
        <v>0</v>
      </c>
      <c r="Q180" s="214">
        <v>0.14999999999999999</v>
      </c>
      <c r="R180" s="214">
        <f>Q180*H180</f>
        <v>5.9637000000000002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177</v>
      </c>
      <c r="AT180" s="216" t="s">
        <v>174</v>
      </c>
      <c r="AU180" s="216" t="s">
        <v>83</v>
      </c>
      <c r="AY180" s="18" t="s">
        <v>120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81</v>
      </c>
      <c r="BK180" s="217">
        <f>ROUND(I180*H180,2)</f>
        <v>0</v>
      </c>
      <c r="BL180" s="18" t="s">
        <v>127</v>
      </c>
      <c r="BM180" s="216" t="s">
        <v>263</v>
      </c>
    </row>
    <row r="181" s="2" customFormat="1">
      <c r="A181" s="39"/>
      <c r="B181" s="40"/>
      <c r="C181" s="41"/>
      <c r="D181" s="218" t="s">
        <v>129</v>
      </c>
      <c r="E181" s="41"/>
      <c r="F181" s="219" t="s">
        <v>262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129</v>
      </c>
      <c r="AU181" s="18" t="s">
        <v>83</v>
      </c>
    </row>
    <row r="182" s="13" customFormat="1">
      <c r="A182" s="13"/>
      <c r="B182" s="225"/>
      <c r="C182" s="226"/>
      <c r="D182" s="218" t="s">
        <v>133</v>
      </c>
      <c r="E182" s="227" t="s">
        <v>28</v>
      </c>
      <c r="F182" s="228" t="s">
        <v>264</v>
      </c>
      <c r="G182" s="226"/>
      <c r="H182" s="229">
        <v>38.600000000000001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133</v>
      </c>
      <c r="AU182" s="235" t="s">
        <v>83</v>
      </c>
      <c r="AV182" s="13" t="s">
        <v>83</v>
      </c>
      <c r="AW182" s="13" t="s">
        <v>35</v>
      </c>
      <c r="AX182" s="13" t="s">
        <v>73</v>
      </c>
      <c r="AY182" s="235" t="s">
        <v>120</v>
      </c>
    </row>
    <row r="183" s="14" customFormat="1">
      <c r="A183" s="14"/>
      <c r="B183" s="237"/>
      <c r="C183" s="238"/>
      <c r="D183" s="218" t="s">
        <v>133</v>
      </c>
      <c r="E183" s="239" t="s">
        <v>28</v>
      </c>
      <c r="F183" s="240" t="s">
        <v>157</v>
      </c>
      <c r="G183" s="238"/>
      <c r="H183" s="241">
        <v>38.600000000000001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7" t="s">
        <v>133</v>
      </c>
      <c r="AU183" s="247" t="s">
        <v>83</v>
      </c>
      <c r="AV183" s="14" t="s">
        <v>127</v>
      </c>
      <c r="AW183" s="14" t="s">
        <v>35</v>
      </c>
      <c r="AX183" s="14" t="s">
        <v>81</v>
      </c>
      <c r="AY183" s="247" t="s">
        <v>120</v>
      </c>
    </row>
    <row r="184" s="13" customFormat="1">
      <c r="A184" s="13"/>
      <c r="B184" s="225"/>
      <c r="C184" s="226"/>
      <c r="D184" s="218" t="s">
        <v>133</v>
      </c>
      <c r="E184" s="226"/>
      <c r="F184" s="228" t="s">
        <v>265</v>
      </c>
      <c r="G184" s="226"/>
      <c r="H184" s="229">
        <v>39.758000000000003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133</v>
      </c>
      <c r="AU184" s="235" t="s">
        <v>83</v>
      </c>
      <c r="AV184" s="13" t="s">
        <v>83</v>
      </c>
      <c r="AW184" s="13" t="s">
        <v>4</v>
      </c>
      <c r="AX184" s="13" t="s">
        <v>81</v>
      </c>
      <c r="AY184" s="235" t="s">
        <v>120</v>
      </c>
    </row>
    <row r="185" s="2" customFormat="1" ht="24.15" customHeight="1">
      <c r="A185" s="39"/>
      <c r="B185" s="40"/>
      <c r="C185" s="248" t="s">
        <v>7</v>
      </c>
      <c r="D185" s="248" t="s">
        <v>174</v>
      </c>
      <c r="E185" s="249" t="s">
        <v>266</v>
      </c>
      <c r="F185" s="250" t="s">
        <v>267</v>
      </c>
      <c r="G185" s="251" t="s">
        <v>162</v>
      </c>
      <c r="H185" s="252">
        <v>14.111000000000001</v>
      </c>
      <c r="I185" s="253"/>
      <c r="J185" s="254">
        <f>ROUND(I185*H185,2)</f>
        <v>0</v>
      </c>
      <c r="K185" s="250" t="s">
        <v>126</v>
      </c>
      <c r="L185" s="255"/>
      <c r="M185" s="256" t="s">
        <v>28</v>
      </c>
      <c r="N185" s="257" t="s">
        <v>44</v>
      </c>
      <c r="O185" s="85"/>
      <c r="P185" s="214">
        <f>O185*H185</f>
        <v>0</v>
      </c>
      <c r="Q185" s="214">
        <v>0.17499999999999999</v>
      </c>
      <c r="R185" s="214">
        <f>Q185*H185</f>
        <v>2.4694249999999998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177</v>
      </c>
      <c r="AT185" s="216" t="s">
        <v>174</v>
      </c>
      <c r="AU185" s="216" t="s">
        <v>83</v>
      </c>
      <c r="AY185" s="18" t="s">
        <v>120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81</v>
      </c>
      <c r="BK185" s="217">
        <f>ROUND(I185*H185,2)</f>
        <v>0</v>
      </c>
      <c r="BL185" s="18" t="s">
        <v>127</v>
      </c>
      <c r="BM185" s="216" t="s">
        <v>268</v>
      </c>
    </row>
    <row r="186" s="2" customFormat="1">
      <c r="A186" s="39"/>
      <c r="B186" s="40"/>
      <c r="C186" s="41"/>
      <c r="D186" s="218" t="s">
        <v>129</v>
      </c>
      <c r="E186" s="41"/>
      <c r="F186" s="219" t="s">
        <v>267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129</v>
      </c>
      <c r="AU186" s="18" t="s">
        <v>83</v>
      </c>
    </row>
    <row r="187" s="13" customFormat="1">
      <c r="A187" s="13"/>
      <c r="B187" s="225"/>
      <c r="C187" s="226"/>
      <c r="D187" s="218" t="s">
        <v>133</v>
      </c>
      <c r="E187" s="227" t="s">
        <v>28</v>
      </c>
      <c r="F187" s="228" t="s">
        <v>269</v>
      </c>
      <c r="G187" s="226"/>
      <c r="H187" s="229">
        <v>13.699999999999999</v>
      </c>
      <c r="I187" s="230"/>
      <c r="J187" s="226"/>
      <c r="K187" s="226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133</v>
      </c>
      <c r="AU187" s="235" t="s">
        <v>83</v>
      </c>
      <c r="AV187" s="13" t="s">
        <v>83</v>
      </c>
      <c r="AW187" s="13" t="s">
        <v>35</v>
      </c>
      <c r="AX187" s="13" t="s">
        <v>81</v>
      </c>
      <c r="AY187" s="235" t="s">
        <v>120</v>
      </c>
    </row>
    <row r="188" s="13" customFormat="1">
      <c r="A188" s="13"/>
      <c r="B188" s="225"/>
      <c r="C188" s="226"/>
      <c r="D188" s="218" t="s">
        <v>133</v>
      </c>
      <c r="E188" s="226"/>
      <c r="F188" s="228" t="s">
        <v>270</v>
      </c>
      <c r="G188" s="226"/>
      <c r="H188" s="229">
        <v>14.111000000000001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133</v>
      </c>
      <c r="AU188" s="235" t="s">
        <v>83</v>
      </c>
      <c r="AV188" s="13" t="s">
        <v>83</v>
      </c>
      <c r="AW188" s="13" t="s">
        <v>4</v>
      </c>
      <c r="AX188" s="13" t="s">
        <v>81</v>
      </c>
      <c r="AY188" s="235" t="s">
        <v>120</v>
      </c>
    </row>
    <row r="189" s="2" customFormat="1" ht="24.15" customHeight="1">
      <c r="A189" s="39"/>
      <c r="B189" s="40"/>
      <c r="C189" s="248" t="s">
        <v>271</v>
      </c>
      <c r="D189" s="248" t="s">
        <v>174</v>
      </c>
      <c r="E189" s="249" t="s">
        <v>272</v>
      </c>
      <c r="F189" s="250" t="s">
        <v>273</v>
      </c>
      <c r="G189" s="251" t="s">
        <v>162</v>
      </c>
      <c r="H189" s="252">
        <v>93.421000000000006</v>
      </c>
      <c r="I189" s="253"/>
      <c r="J189" s="254">
        <f>ROUND(I189*H189,2)</f>
        <v>0</v>
      </c>
      <c r="K189" s="250" t="s">
        <v>126</v>
      </c>
      <c r="L189" s="255"/>
      <c r="M189" s="256" t="s">
        <v>28</v>
      </c>
      <c r="N189" s="257" t="s">
        <v>44</v>
      </c>
      <c r="O189" s="85"/>
      <c r="P189" s="214">
        <f>O189*H189</f>
        <v>0</v>
      </c>
      <c r="Q189" s="214">
        <v>0.17599999999999999</v>
      </c>
      <c r="R189" s="214">
        <f>Q189*H189</f>
        <v>16.442095999999999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177</v>
      </c>
      <c r="AT189" s="216" t="s">
        <v>174</v>
      </c>
      <c r="AU189" s="216" t="s">
        <v>83</v>
      </c>
      <c r="AY189" s="18" t="s">
        <v>120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81</v>
      </c>
      <c r="BK189" s="217">
        <f>ROUND(I189*H189,2)</f>
        <v>0</v>
      </c>
      <c r="BL189" s="18" t="s">
        <v>127</v>
      </c>
      <c r="BM189" s="216" t="s">
        <v>274</v>
      </c>
    </row>
    <row r="190" s="2" customFormat="1">
      <c r="A190" s="39"/>
      <c r="B190" s="40"/>
      <c r="C190" s="41"/>
      <c r="D190" s="218" t="s">
        <v>129</v>
      </c>
      <c r="E190" s="41"/>
      <c r="F190" s="219" t="s">
        <v>273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129</v>
      </c>
      <c r="AU190" s="18" t="s">
        <v>83</v>
      </c>
    </row>
    <row r="191" s="13" customFormat="1">
      <c r="A191" s="13"/>
      <c r="B191" s="225"/>
      <c r="C191" s="226"/>
      <c r="D191" s="218" t="s">
        <v>133</v>
      </c>
      <c r="E191" s="227" t="s">
        <v>28</v>
      </c>
      <c r="F191" s="228" t="s">
        <v>275</v>
      </c>
      <c r="G191" s="226"/>
      <c r="H191" s="229">
        <v>90.700000000000003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133</v>
      </c>
      <c r="AU191" s="235" t="s">
        <v>83</v>
      </c>
      <c r="AV191" s="13" t="s">
        <v>83</v>
      </c>
      <c r="AW191" s="13" t="s">
        <v>35</v>
      </c>
      <c r="AX191" s="13" t="s">
        <v>81</v>
      </c>
      <c r="AY191" s="235" t="s">
        <v>120</v>
      </c>
    </row>
    <row r="192" s="13" customFormat="1">
      <c r="A192" s="13"/>
      <c r="B192" s="225"/>
      <c r="C192" s="226"/>
      <c r="D192" s="218" t="s">
        <v>133</v>
      </c>
      <c r="E192" s="226"/>
      <c r="F192" s="228" t="s">
        <v>276</v>
      </c>
      <c r="G192" s="226"/>
      <c r="H192" s="229">
        <v>93.421000000000006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133</v>
      </c>
      <c r="AU192" s="235" t="s">
        <v>83</v>
      </c>
      <c r="AV192" s="13" t="s">
        <v>83</v>
      </c>
      <c r="AW192" s="13" t="s">
        <v>4</v>
      </c>
      <c r="AX192" s="13" t="s">
        <v>81</v>
      </c>
      <c r="AY192" s="235" t="s">
        <v>120</v>
      </c>
    </row>
    <row r="193" s="2" customFormat="1" ht="37.8" customHeight="1">
      <c r="A193" s="39"/>
      <c r="B193" s="40"/>
      <c r="C193" s="205" t="s">
        <v>277</v>
      </c>
      <c r="D193" s="205" t="s">
        <v>122</v>
      </c>
      <c r="E193" s="206" t="s">
        <v>278</v>
      </c>
      <c r="F193" s="207" t="s">
        <v>279</v>
      </c>
      <c r="G193" s="208" t="s">
        <v>162</v>
      </c>
      <c r="H193" s="209">
        <v>25.300000000000001</v>
      </c>
      <c r="I193" s="210"/>
      <c r="J193" s="211">
        <f>ROUND(I193*H193,2)</f>
        <v>0</v>
      </c>
      <c r="K193" s="207" t="s">
        <v>126</v>
      </c>
      <c r="L193" s="45"/>
      <c r="M193" s="212" t="s">
        <v>28</v>
      </c>
      <c r="N193" s="213" t="s">
        <v>44</v>
      </c>
      <c r="O193" s="85"/>
      <c r="P193" s="214">
        <f>O193*H193</f>
        <v>0</v>
      </c>
      <c r="Q193" s="214">
        <v>0.098000000000000004</v>
      </c>
      <c r="R193" s="214">
        <f>Q193*H193</f>
        <v>2.4794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127</v>
      </c>
      <c r="AT193" s="216" t="s">
        <v>122</v>
      </c>
      <c r="AU193" s="216" t="s">
        <v>83</v>
      </c>
      <c r="AY193" s="18" t="s">
        <v>120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81</v>
      </c>
      <c r="BK193" s="217">
        <f>ROUND(I193*H193,2)</f>
        <v>0</v>
      </c>
      <c r="BL193" s="18" t="s">
        <v>127</v>
      </c>
      <c r="BM193" s="216" t="s">
        <v>280</v>
      </c>
    </row>
    <row r="194" s="2" customFormat="1">
      <c r="A194" s="39"/>
      <c r="B194" s="40"/>
      <c r="C194" s="41"/>
      <c r="D194" s="218" t="s">
        <v>129</v>
      </c>
      <c r="E194" s="41"/>
      <c r="F194" s="219" t="s">
        <v>281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129</v>
      </c>
      <c r="AU194" s="18" t="s">
        <v>83</v>
      </c>
    </row>
    <row r="195" s="2" customFormat="1">
      <c r="A195" s="39"/>
      <c r="B195" s="40"/>
      <c r="C195" s="41"/>
      <c r="D195" s="223" t="s">
        <v>131</v>
      </c>
      <c r="E195" s="41"/>
      <c r="F195" s="224" t="s">
        <v>282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131</v>
      </c>
      <c r="AU195" s="18" t="s">
        <v>83</v>
      </c>
    </row>
    <row r="196" s="13" customFormat="1">
      <c r="A196" s="13"/>
      <c r="B196" s="225"/>
      <c r="C196" s="226"/>
      <c r="D196" s="218" t="s">
        <v>133</v>
      </c>
      <c r="E196" s="227" t="s">
        <v>28</v>
      </c>
      <c r="F196" s="228" t="s">
        <v>283</v>
      </c>
      <c r="G196" s="226"/>
      <c r="H196" s="229">
        <v>25.300000000000001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133</v>
      </c>
      <c r="AU196" s="235" t="s">
        <v>83</v>
      </c>
      <c r="AV196" s="13" t="s">
        <v>83</v>
      </c>
      <c r="AW196" s="13" t="s">
        <v>35</v>
      </c>
      <c r="AX196" s="13" t="s">
        <v>73</v>
      </c>
      <c r="AY196" s="235" t="s">
        <v>120</v>
      </c>
    </row>
    <row r="197" s="14" customFormat="1">
      <c r="A197" s="14"/>
      <c r="B197" s="237"/>
      <c r="C197" s="238"/>
      <c r="D197" s="218" t="s">
        <v>133</v>
      </c>
      <c r="E197" s="239" t="s">
        <v>28</v>
      </c>
      <c r="F197" s="240" t="s">
        <v>157</v>
      </c>
      <c r="G197" s="238"/>
      <c r="H197" s="241">
        <v>25.300000000000001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133</v>
      </c>
      <c r="AU197" s="247" t="s">
        <v>83</v>
      </c>
      <c r="AV197" s="14" t="s">
        <v>127</v>
      </c>
      <c r="AW197" s="14" t="s">
        <v>35</v>
      </c>
      <c r="AX197" s="14" t="s">
        <v>81</v>
      </c>
      <c r="AY197" s="247" t="s">
        <v>120</v>
      </c>
    </row>
    <row r="198" s="2" customFormat="1" ht="24.15" customHeight="1">
      <c r="A198" s="39"/>
      <c r="B198" s="40"/>
      <c r="C198" s="248" t="s">
        <v>284</v>
      </c>
      <c r="D198" s="248" t="s">
        <v>174</v>
      </c>
      <c r="E198" s="249" t="s">
        <v>285</v>
      </c>
      <c r="F198" s="250" t="s">
        <v>286</v>
      </c>
      <c r="G198" s="251" t="s">
        <v>162</v>
      </c>
      <c r="H198" s="252">
        <v>26.059000000000001</v>
      </c>
      <c r="I198" s="253"/>
      <c r="J198" s="254">
        <f>ROUND(I198*H198,2)</f>
        <v>0</v>
      </c>
      <c r="K198" s="250" t="s">
        <v>126</v>
      </c>
      <c r="L198" s="255"/>
      <c r="M198" s="256" t="s">
        <v>28</v>
      </c>
      <c r="N198" s="257" t="s">
        <v>44</v>
      </c>
      <c r="O198" s="85"/>
      <c r="P198" s="214">
        <f>O198*H198</f>
        <v>0</v>
      </c>
      <c r="Q198" s="214">
        <v>0.14499999999999999</v>
      </c>
      <c r="R198" s="214">
        <f>Q198*H198</f>
        <v>3.7785549999999999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177</v>
      </c>
      <c r="AT198" s="216" t="s">
        <v>174</v>
      </c>
      <c r="AU198" s="216" t="s">
        <v>83</v>
      </c>
      <c r="AY198" s="18" t="s">
        <v>120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81</v>
      </c>
      <c r="BK198" s="217">
        <f>ROUND(I198*H198,2)</f>
        <v>0</v>
      </c>
      <c r="BL198" s="18" t="s">
        <v>127</v>
      </c>
      <c r="BM198" s="216" t="s">
        <v>287</v>
      </c>
    </row>
    <row r="199" s="2" customFormat="1">
      <c r="A199" s="39"/>
      <c r="B199" s="40"/>
      <c r="C199" s="41"/>
      <c r="D199" s="218" t="s">
        <v>129</v>
      </c>
      <c r="E199" s="41"/>
      <c r="F199" s="219" t="s">
        <v>286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129</v>
      </c>
      <c r="AU199" s="18" t="s">
        <v>83</v>
      </c>
    </row>
    <row r="200" s="2" customFormat="1">
      <c r="A200" s="39"/>
      <c r="B200" s="40"/>
      <c r="C200" s="41"/>
      <c r="D200" s="218" t="s">
        <v>147</v>
      </c>
      <c r="E200" s="41"/>
      <c r="F200" s="236" t="s">
        <v>288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147</v>
      </c>
      <c r="AU200" s="18" t="s">
        <v>83</v>
      </c>
    </row>
    <row r="201" s="13" customFormat="1">
      <c r="A201" s="13"/>
      <c r="B201" s="225"/>
      <c r="C201" s="226"/>
      <c r="D201" s="218" t="s">
        <v>133</v>
      </c>
      <c r="E201" s="227" t="s">
        <v>28</v>
      </c>
      <c r="F201" s="228" t="s">
        <v>283</v>
      </c>
      <c r="G201" s="226"/>
      <c r="H201" s="229">
        <v>25.300000000000001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133</v>
      </c>
      <c r="AU201" s="235" t="s">
        <v>83</v>
      </c>
      <c r="AV201" s="13" t="s">
        <v>83</v>
      </c>
      <c r="AW201" s="13" t="s">
        <v>35</v>
      </c>
      <c r="AX201" s="13" t="s">
        <v>81</v>
      </c>
      <c r="AY201" s="235" t="s">
        <v>120</v>
      </c>
    </row>
    <row r="202" s="13" customFormat="1">
      <c r="A202" s="13"/>
      <c r="B202" s="225"/>
      <c r="C202" s="226"/>
      <c r="D202" s="218" t="s">
        <v>133</v>
      </c>
      <c r="E202" s="226"/>
      <c r="F202" s="228" t="s">
        <v>289</v>
      </c>
      <c r="G202" s="226"/>
      <c r="H202" s="229">
        <v>26.059000000000001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133</v>
      </c>
      <c r="AU202" s="235" t="s">
        <v>83</v>
      </c>
      <c r="AV202" s="13" t="s">
        <v>83</v>
      </c>
      <c r="AW202" s="13" t="s">
        <v>4</v>
      </c>
      <c r="AX202" s="13" t="s">
        <v>81</v>
      </c>
      <c r="AY202" s="235" t="s">
        <v>120</v>
      </c>
    </row>
    <row r="203" s="2" customFormat="1" ht="16.5" customHeight="1">
      <c r="A203" s="39"/>
      <c r="B203" s="40"/>
      <c r="C203" s="248" t="s">
        <v>290</v>
      </c>
      <c r="D203" s="248" t="s">
        <v>174</v>
      </c>
      <c r="E203" s="249" t="s">
        <v>291</v>
      </c>
      <c r="F203" s="250" t="s">
        <v>292</v>
      </c>
      <c r="G203" s="251" t="s">
        <v>152</v>
      </c>
      <c r="H203" s="252">
        <v>1.1259999999999999</v>
      </c>
      <c r="I203" s="253"/>
      <c r="J203" s="254">
        <f>ROUND(I203*H203,2)</f>
        <v>0</v>
      </c>
      <c r="K203" s="250" t="s">
        <v>126</v>
      </c>
      <c r="L203" s="255"/>
      <c r="M203" s="256" t="s">
        <v>28</v>
      </c>
      <c r="N203" s="257" t="s">
        <v>44</v>
      </c>
      <c r="O203" s="85"/>
      <c r="P203" s="214">
        <f>O203*H203</f>
        <v>0</v>
      </c>
      <c r="Q203" s="214">
        <v>1</v>
      </c>
      <c r="R203" s="214">
        <f>Q203*H203</f>
        <v>1.1259999999999999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177</v>
      </c>
      <c r="AT203" s="216" t="s">
        <v>174</v>
      </c>
      <c r="AU203" s="216" t="s">
        <v>83</v>
      </c>
      <c r="AY203" s="18" t="s">
        <v>120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81</v>
      </c>
      <c r="BK203" s="217">
        <f>ROUND(I203*H203,2)</f>
        <v>0</v>
      </c>
      <c r="BL203" s="18" t="s">
        <v>127</v>
      </c>
      <c r="BM203" s="216" t="s">
        <v>293</v>
      </c>
    </row>
    <row r="204" s="2" customFormat="1">
      <c r="A204" s="39"/>
      <c r="B204" s="40"/>
      <c r="C204" s="41"/>
      <c r="D204" s="218" t="s">
        <v>129</v>
      </c>
      <c r="E204" s="41"/>
      <c r="F204" s="219" t="s">
        <v>292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129</v>
      </c>
      <c r="AU204" s="18" t="s">
        <v>83</v>
      </c>
    </row>
    <row r="205" s="13" customFormat="1">
      <c r="A205" s="13"/>
      <c r="B205" s="225"/>
      <c r="C205" s="226"/>
      <c r="D205" s="218" t="s">
        <v>133</v>
      </c>
      <c r="E205" s="227" t="s">
        <v>28</v>
      </c>
      <c r="F205" s="228" t="s">
        <v>294</v>
      </c>
      <c r="G205" s="226"/>
      <c r="H205" s="229">
        <v>0.56299999999999994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133</v>
      </c>
      <c r="AU205" s="235" t="s">
        <v>83</v>
      </c>
      <c r="AV205" s="13" t="s">
        <v>83</v>
      </c>
      <c r="AW205" s="13" t="s">
        <v>35</v>
      </c>
      <c r="AX205" s="13" t="s">
        <v>73</v>
      </c>
      <c r="AY205" s="235" t="s">
        <v>120</v>
      </c>
    </row>
    <row r="206" s="14" customFormat="1">
      <c r="A206" s="14"/>
      <c r="B206" s="237"/>
      <c r="C206" s="238"/>
      <c r="D206" s="218" t="s">
        <v>133</v>
      </c>
      <c r="E206" s="239" t="s">
        <v>28</v>
      </c>
      <c r="F206" s="240" t="s">
        <v>157</v>
      </c>
      <c r="G206" s="238"/>
      <c r="H206" s="241">
        <v>0.56299999999999994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7" t="s">
        <v>133</v>
      </c>
      <c r="AU206" s="247" t="s">
        <v>83</v>
      </c>
      <c r="AV206" s="14" t="s">
        <v>127</v>
      </c>
      <c r="AW206" s="14" t="s">
        <v>35</v>
      </c>
      <c r="AX206" s="14" t="s">
        <v>81</v>
      </c>
      <c r="AY206" s="247" t="s">
        <v>120</v>
      </c>
    </row>
    <row r="207" s="13" customFormat="1">
      <c r="A207" s="13"/>
      <c r="B207" s="225"/>
      <c r="C207" s="226"/>
      <c r="D207" s="218" t="s">
        <v>133</v>
      </c>
      <c r="E207" s="226"/>
      <c r="F207" s="228" t="s">
        <v>295</v>
      </c>
      <c r="G207" s="226"/>
      <c r="H207" s="229">
        <v>1.1259999999999999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133</v>
      </c>
      <c r="AU207" s="235" t="s">
        <v>83</v>
      </c>
      <c r="AV207" s="13" t="s">
        <v>83</v>
      </c>
      <c r="AW207" s="13" t="s">
        <v>4</v>
      </c>
      <c r="AX207" s="13" t="s">
        <v>81</v>
      </c>
      <c r="AY207" s="235" t="s">
        <v>120</v>
      </c>
    </row>
    <row r="208" s="12" customFormat="1" ht="22.8" customHeight="1">
      <c r="A208" s="12"/>
      <c r="B208" s="189"/>
      <c r="C208" s="190"/>
      <c r="D208" s="191" t="s">
        <v>72</v>
      </c>
      <c r="E208" s="203" t="s">
        <v>177</v>
      </c>
      <c r="F208" s="203" t="s">
        <v>296</v>
      </c>
      <c r="G208" s="190"/>
      <c r="H208" s="190"/>
      <c r="I208" s="193"/>
      <c r="J208" s="204">
        <f>BK208</f>
        <v>0</v>
      </c>
      <c r="K208" s="190"/>
      <c r="L208" s="195"/>
      <c r="M208" s="196"/>
      <c r="N208" s="197"/>
      <c r="O208" s="197"/>
      <c r="P208" s="198">
        <f>SUM(P209:P220)</f>
        <v>0</v>
      </c>
      <c r="Q208" s="197"/>
      <c r="R208" s="198">
        <f>SUM(R209:R220)</f>
        <v>1.31745</v>
      </c>
      <c r="S208" s="197"/>
      <c r="T208" s="199">
        <f>SUM(T209:T220)</f>
        <v>0.84999999999999998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0" t="s">
        <v>81</v>
      </c>
      <c r="AT208" s="201" t="s">
        <v>72</v>
      </c>
      <c r="AU208" s="201" t="s">
        <v>81</v>
      </c>
      <c r="AY208" s="200" t="s">
        <v>120</v>
      </c>
      <c r="BK208" s="202">
        <f>SUM(BK209:BK220)</f>
        <v>0</v>
      </c>
    </row>
    <row r="209" s="2" customFormat="1" ht="24.15" customHeight="1">
      <c r="A209" s="39"/>
      <c r="B209" s="40"/>
      <c r="C209" s="205" t="s">
        <v>297</v>
      </c>
      <c r="D209" s="205" t="s">
        <v>122</v>
      </c>
      <c r="E209" s="206" t="s">
        <v>298</v>
      </c>
      <c r="F209" s="207" t="s">
        <v>299</v>
      </c>
      <c r="G209" s="208" t="s">
        <v>300</v>
      </c>
      <c r="H209" s="209">
        <v>1</v>
      </c>
      <c r="I209" s="210"/>
      <c r="J209" s="211">
        <f>ROUND(I209*H209,2)</f>
        <v>0</v>
      </c>
      <c r="K209" s="207" t="s">
        <v>126</v>
      </c>
      <c r="L209" s="45"/>
      <c r="M209" s="212" t="s">
        <v>28</v>
      </c>
      <c r="N209" s="213" t="s">
        <v>44</v>
      </c>
      <c r="O209" s="85"/>
      <c r="P209" s="214">
        <f>O209*H209</f>
        <v>0</v>
      </c>
      <c r="Q209" s="214">
        <v>0.10037</v>
      </c>
      <c r="R209" s="214">
        <f>Q209*H209</f>
        <v>0.10037</v>
      </c>
      <c r="S209" s="214">
        <v>0.10000000000000001</v>
      </c>
      <c r="T209" s="215">
        <f>S209*H209</f>
        <v>0.10000000000000001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127</v>
      </c>
      <c r="AT209" s="216" t="s">
        <v>122</v>
      </c>
      <c r="AU209" s="216" t="s">
        <v>83</v>
      </c>
      <c r="AY209" s="18" t="s">
        <v>120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81</v>
      </c>
      <c r="BK209" s="217">
        <f>ROUND(I209*H209,2)</f>
        <v>0</v>
      </c>
      <c r="BL209" s="18" t="s">
        <v>127</v>
      </c>
      <c r="BM209" s="216" t="s">
        <v>301</v>
      </c>
    </row>
    <row r="210" s="2" customFormat="1">
      <c r="A210" s="39"/>
      <c r="B210" s="40"/>
      <c r="C210" s="41"/>
      <c r="D210" s="218" t="s">
        <v>129</v>
      </c>
      <c r="E210" s="41"/>
      <c r="F210" s="219" t="s">
        <v>299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129</v>
      </c>
      <c r="AU210" s="18" t="s">
        <v>83</v>
      </c>
    </row>
    <row r="211" s="2" customFormat="1">
      <c r="A211" s="39"/>
      <c r="B211" s="40"/>
      <c r="C211" s="41"/>
      <c r="D211" s="223" t="s">
        <v>131</v>
      </c>
      <c r="E211" s="41"/>
      <c r="F211" s="224" t="s">
        <v>302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131</v>
      </c>
      <c r="AU211" s="18" t="s">
        <v>83</v>
      </c>
    </row>
    <row r="212" s="13" customFormat="1">
      <c r="A212" s="13"/>
      <c r="B212" s="225"/>
      <c r="C212" s="226"/>
      <c r="D212" s="218" t="s">
        <v>133</v>
      </c>
      <c r="E212" s="227" t="s">
        <v>28</v>
      </c>
      <c r="F212" s="228" t="s">
        <v>303</v>
      </c>
      <c r="G212" s="226"/>
      <c r="H212" s="229">
        <v>1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133</v>
      </c>
      <c r="AU212" s="235" t="s">
        <v>83</v>
      </c>
      <c r="AV212" s="13" t="s">
        <v>83</v>
      </c>
      <c r="AW212" s="13" t="s">
        <v>35</v>
      </c>
      <c r="AX212" s="13" t="s">
        <v>81</v>
      </c>
      <c r="AY212" s="235" t="s">
        <v>120</v>
      </c>
    </row>
    <row r="213" s="2" customFormat="1" ht="24.15" customHeight="1">
      <c r="A213" s="39"/>
      <c r="B213" s="40"/>
      <c r="C213" s="205" t="s">
        <v>304</v>
      </c>
      <c r="D213" s="205" t="s">
        <v>122</v>
      </c>
      <c r="E213" s="206" t="s">
        <v>305</v>
      </c>
      <c r="F213" s="207" t="s">
        <v>306</v>
      </c>
      <c r="G213" s="208" t="s">
        <v>300</v>
      </c>
      <c r="H213" s="209">
        <v>1</v>
      </c>
      <c r="I213" s="210"/>
      <c r="J213" s="211">
        <f>ROUND(I213*H213,2)</f>
        <v>0</v>
      </c>
      <c r="K213" s="207" t="s">
        <v>126</v>
      </c>
      <c r="L213" s="45"/>
      <c r="M213" s="212" t="s">
        <v>28</v>
      </c>
      <c r="N213" s="213" t="s">
        <v>44</v>
      </c>
      <c r="O213" s="85"/>
      <c r="P213" s="214">
        <f>O213*H213</f>
        <v>0</v>
      </c>
      <c r="Q213" s="214">
        <v>0.15056</v>
      </c>
      <c r="R213" s="214">
        <f>Q213*H213</f>
        <v>0.15056</v>
      </c>
      <c r="S213" s="214">
        <v>0.14999999999999999</v>
      </c>
      <c r="T213" s="215">
        <f>S213*H213</f>
        <v>0.14999999999999999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127</v>
      </c>
      <c r="AT213" s="216" t="s">
        <v>122</v>
      </c>
      <c r="AU213" s="216" t="s">
        <v>83</v>
      </c>
      <c r="AY213" s="18" t="s">
        <v>120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81</v>
      </c>
      <c r="BK213" s="217">
        <f>ROUND(I213*H213,2)</f>
        <v>0</v>
      </c>
      <c r="BL213" s="18" t="s">
        <v>127</v>
      </c>
      <c r="BM213" s="216" t="s">
        <v>307</v>
      </c>
    </row>
    <row r="214" s="2" customFormat="1">
      <c r="A214" s="39"/>
      <c r="B214" s="40"/>
      <c r="C214" s="41"/>
      <c r="D214" s="218" t="s">
        <v>129</v>
      </c>
      <c r="E214" s="41"/>
      <c r="F214" s="219" t="s">
        <v>306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129</v>
      </c>
      <c r="AU214" s="18" t="s">
        <v>83</v>
      </c>
    </row>
    <row r="215" s="2" customFormat="1">
      <c r="A215" s="39"/>
      <c r="B215" s="40"/>
      <c r="C215" s="41"/>
      <c r="D215" s="223" t="s">
        <v>131</v>
      </c>
      <c r="E215" s="41"/>
      <c r="F215" s="224" t="s">
        <v>308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131</v>
      </c>
      <c r="AU215" s="18" t="s">
        <v>83</v>
      </c>
    </row>
    <row r="216" s="13" customFormat="1">
      <c r="A216" s="13"/>
      <c r="B216" s="225"/>
      <c r="C216" s="226"/>
      <c r="D216" s="218" t="s">
        <v>133</v>
      </c>
      <c r="E216" s="227" t="s">
        <v>28</v>
      </c>
      <c r="F216" s="228" t="s">
        <v>303</v>
      </c>
      <c r="G216" s="226"/>
      <c r="H216" s="229">
        <v>1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133</v>
      </c>
      <c r="AU216" s="235" t="s">
        <v>83</v>
      </c>
      <c r="AV216" s="13" t="s">
        <v>83</v>
      </c>
      <c r="AW216" s="13" t="s">
        <v>35</v>
      </c>
      <c r="AX216" s="13" t="s">
        <v>81</v>
      </c>
      <c r="AY216" s="235" t="s">
        <v>120</v>
      </c>
    </row>
    <row r="217" s="2" customFormat="1" ht="24.15" customHeight="1">
      <c r="A217" s="39"/>
      <c r="B217" s="40"/>
      <c r="C217" s="205" t="s">
        <v>309</v>
      </c>
      <c r="D217" s="205" t="s">
        <v>122</v>
      </c>
      <c r="E217" s="206" t="s">
        <v>310</v>
      </c>
      <c r="F217" s="207" t="s">
        <v>311</v>
      </c>
      <c r="G217" s="208" t="s">
        <v>300</v>
      </c>
      <c r="H217" s="209">
        <v>2</v>
      </c>
      <c r="I217" s="210"/>
      <c r="J217" s="211">
        <f>ROUND(I217*H217,2)</f>
        <v>0</v>
      </c>
      <c r="K217" s="207" t="s">
        <v>126</v>
      </c>
      <c r="L217" s="45"/>
      <c r="M217" s="212" t="s">
        <v>28</v>
      </c>
      <c r="N217" s="213" t="s">
        <v>44</v>
      </c>
      <c r="O217" s="85"/>
      <c r="P217" s="214">
        <f>O217*H217</f>
        <v>0</v>
      </c>
      <c r="Q217" s="214">
        <v>0.53325999999999996</v>
      </c>
      <c r="R217" s="214">
        <f>Q217*H217</f>
        <v>1.0665199999999999</v>
      </c>
      <c r="S217" s="214">
        <v>0.29999999999999999</v>
      </c>
      <c r="T217" s="215">
        <f>S217*H217</f>
        <v>0.59999999999999998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16" t="s">
        <v>127</v>
      </c>
      <c r="AT217" s="216" t="s">
        <v>122</v>
      </c>
      <c r="AU217" s="216" t="s">
        <v>83</v>
      </c>
      <c r="AY217" s="18" t="s">
        <v>120</v>
      </c>
      <c r="BE217" s="217">
        <f>IF(N217="základní",J217,0)</f>
        <v>0</v>
      </c>
      <c r="BF217" s="217">
        <f>IF(N217="snížená",J217,0)</f>
        <v>0</v>
      </c>
      <c r="BG217" s="217">
        <f>IF(N217="zákl. přenesená",J217,0)</f>
        <v>0</v>
      </c>
      <c r="BH217" s="217">
        <f>IF(N217="sníž. přenesená",J217,0)</f>
        <v>0</v>
      </c>
      <c r="BI217" s="217">
        <f>IF(N217="nulová",J217,0)</f>
        <v>0</v>
      </c>
      <c r="BJ217" s="18" t="s">
        <v>81</v>
      </c>
      <c r="BK217" s="217">
        <f>ROUND(I217*H217,2)</f>
        <v>0</v>
      </c>
      <c r="BL217" s="18" t="s">
        <v>127</v>
      </c>
      <c r="BM217" s="216" t="s">
        <v>312</v>
      </c>
    </row>
    <row r="218" s="2" customFormat="1">
      <c r="A218" s="39"/>
      <c r="B218" s="40"/>
      <c r="C218" s="41"/>
      <c r="D218" s="218" t="s">
        <v>129</v>
      </c>
      <c r="E218" s="41"/>
      <c r="F218" s="219" t="s">
        <v>313</v>
      </c>
      <c r="G218" s="41"/>
      <c r="H218" s="41"/>
      <c r="I218" s="220"/>
      <c r="J218" s="41"/>
      <c r="K218" s="41"/>
      <c r="L218" s="45"/>
      <c r="M218" s="221"/>
      <c r="N218" s="22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129</v>
      </c>
      <c r="AU218" s="18" t="s">
        <v>83</v>
      </c>
    </row>
    <row r="219" s="2" customFormat="1">
      <c r="A219" s="39"/>
      <c r="B219" s="40"/>
      <c r="C219" s="41"/>
      <c r="D219" s="223" t="s">
        <v>131</v>
      </c>
      <c r="E219" s="41"/>
      <c r="F219" s="224" t="s">
        <v>314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131</v>
      </c>
      <c r="AU219" s="18" t="s">
        <v>83</v>
      </c>
    </row>
    <row r="220" s="13" customFormat="1">
      <c r="A220" s="13"/>
      <c r="B220" s="225"/>
      <c r="C220" s="226"/>
      <c r="D220" s="218" t="s">
        <v>133</v>
      </c>
      <c r="E220" s="227" t="s">
        <v>28</v>
      </c>
      <c r="F220" s="228" t="s">
        <v>315</v>
      </c>
      <c r="G220" s="226"/>
      <c r="H220" s="229">
        <v>2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133</v>
      </c>
      <c r="AU220" s="235" t="s">
        <v>83</v>
      </c>
      <c r="AV220" s="13" t="s">
        <v>83</v>
      </c>
      <c r="AW220" s="13" t="s">
        <v>35</v>
      </c>
      <c r="AX220" s="13" t="s">
        <v>81</v>
      </c>
      <c r="AY220" s="235" t="s">
        <v>120</v>
      </c>
    </row>
    <row r="221" s="12" customFormat="1" ht="22.8" customHeight="1">
      <c r="A221" s="12"/>
      <c r="B221" s="189"/>
      <c r="C221" s="190"/>
      <c r="D221" s="191" t="s">
        <v>72</v>
      </c>
      <c r="E221" s="203" t="s">
        <v>186</v>
      </c>
      <c r="F221" s="203" t="s">
        <v>316</v>
      </c>
      <c r="G221" s="190"/>
      <c r="H221" s="190"/>
      <c r="I221" s="193"/>
      <c r="J221" s="204">
        <f>BK221</f>
        <v>0</v>
      </c>
      <c r="K221" s="190"/>
      <c r="L221" s="195"/>
      <c r="M221" s="196"/>
      <c r="N221" s="197"/>
      <c r="O221" s="197"/>
      <c r="P221" s="198">
        <f>P222+SUM(P223:P269)</f>
        <v>0</v>
      </c>
      <c r="Q221" s="197"/>
      <c r="R221" s="198">
        <f>R222+SUM(R223:R269)</f>
        <v>48.161349000000001</v>
      </c>
      <c r="S221" s="197"/>
      <c r="T221" s="199">
        <f>T222+SUM(T223:T269)</f>
        <v>167.43290000000002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0" t="s">
        <v>81</v>
      </c>
      <c r="AT221" s="201" t="s">
        <v>72</v>
      </c>
      <c r="AU221" s="201" t="s">
        <v>81</v>
      </c>
      <c r="AY221" s="200" t="s">
        <v>120</v>
      </c>
      <c r="BK221" s="202">
        <f>BK222+SUM(BK223:BK269)</f>
        <v>0</v>
      </c>
    </row>
    <row r="222" s="2" customFormat="1" ht="33" customHeight="1">
      <c r="A222" s="39"/>
      <c r="B222" s="40"/>
      <c r="C222" s="205" t="s">
        <v>317</v>
      </c>
      <c r="D222" s="205" t="s">
        <v>122</v>
      </c>
      <c r="E222" s="206" t="s">
        <v>318</v>
      </c>
      <c r="F222" s="207" t="s">
        <v>319</v>
      </c>
      <c r="G222" s="208" t="s">
        <v>320</v>
      </c>
      <c r="H222" s="209">
        <v>99.5</v>
      </c>
      <c r="I222" s="210"/>
      <c r="J222" s="211">
        <f>ROUND(I222*H222,2)</f>
        <v>0</v>
      </c>
      <c r="K222" s="207" t="s">
        <v>126</v>
      </c>
      <c r="L222" s="45"/>
      <c r="M222" s="212" t="s">
        <v>28</v>
      </c>
      <c r="N222" s="213" t="s">
        <v>44</v>
      </c>
      <c r="O222" s="85"/>
      <c r="P222" s="214">
        <f>O222*H222</f>
        <v>0</v>
      </c>
      <c r="Q222" s="214">
        <v>0.16850000000000001</v>
      </c>
      <c r="R222" s="214">
        <f>Q222*H222</f>
        <v>16.765750000000001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127</v>
      </c>
      <c r="AT222" s="216" t="s">
        <v>122</v>
      </c>
      <c r="AU222" s="216" t="s">
        <v>83</v>
      </c>
      <c r="AY222" s="18" t="s">
        <v>120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81</v>
      </c>
      <c r="BK222" s="217">
        <f>ROUND(I222*H222,2)</f>
        <v>0</v>
      </c>
      <c r="BL222" s="18" t="s">
        <v>127</v>
      </c>
      <c r="BM222" s="216" t="s">
        <v>321</v>
      </c>
    </row>
    <row r="223" s="2" customFormat="1">
      <c r="A223" s="39"/>
      <c r="B223" s="40"/>
      <c r="C223" s="41"/>
      <c r="D223" s="218" t="s">
        <v>129</v>
      </c>
      <c r="E223" s="41"/>
      <c r="F223" s="219" t="s">
        <v>322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129</v>
      </c>
      <c r="AU223" s="18" t="s">
        <v>83</v>
      </c>
    </row>
    <row r="224" s="2" customFormat="1">
      <c r="A224" s="39"/>
      <c r="B224" s="40"/>
      <c r="C224" s="41"/>
      <c r="D224" s="223" t="s">
        <v>131</v>
      </c>
      <c r="E224" s="41"/>
      <c r="F224" s="224" t="s">
        <v>323</v>
      </c>
      <c r="G224" s="41"/>
      <c r="H224" s="41"/>
      <c r="I224" s="220"/>
      <c r="J224" s="41"/>
      <c r="K224" s="41"/>
      <c r="L224" s="45"/>
      <c r="M224" s="221"/>
      <c r="N224" s="222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131</v>
      </c>
      <c r="AU224" s="18" t="s">
        <v>83</v>
      </c>
    </row>
    <row r="225" s="13" customFormat="1">
      <c r="A225" s="13"/>
      <c r="B225" s="225"/>
      <c r="C225" s="226"/>
      <c r="D225" s="218" t="s">
        <v>133</v>
      </c>
      <c r="E225" s="227" t="s">
        <v>28</v>
      </c>
      <c r="F225" s="228" t="s">
        <v>324</v>
      </c>
      <c r="G225" s="226"/>
      <c r="H225" s="229">
        <v>99.5</v>
      </c>
      <c r="I225" s="230"/>
      <c r="J225" s="226"/>
      <c r="K225" s="226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133</v>
      </c>
      <c r="AU225" s="235" t="s">
        <v>83</v>
      </c>
      <c r="AV225" s="13" t="s">
        <v>83</v>
      </c>
      <c r="AW225" s="13" t="s">
        <v>35</v>
      </c>
      <c r="AX225" s="13" t="s">
        <v>73</v>
      </c>
      <c r="AY225" s="235" t="s">
        <v>120</v>
      </c>
    </row>
    <row r="226" s="14" customFormat="1">
      <c r="A226" s="14"/>
      <c r="B226" s="237"/>
      <c r="C226" s="238"/>
      <c r="D226" s="218" t="s">
        <v>133</v>
      </c>
      <c r="E226" s="239" t="s">
        <v>28</v>
      </c>
      <c r="F226" s="240" t="s">
        <v>157</v>
      </c>
      <c r="G226" s="238"/>
      <c r="H226" s="241">
        <v>99.5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133</v>
      </c>
      <c r="AU226" s="247" t="s">
        <v>83</v>
      </c>
      <c r="AV226" s="14" t="s">
        <v>127</v>
      </c>
      <c r="AW226" s="14" t="s">
        <v>35</v>
      </c>
      <c r="AX226" s="14" t="s">
        <v>81</v>
      </c>
      <c r="AY226" s="247" t="s">
        <v>120</v>
      </c>
    </row>
    <row r="227" s="2" customFormat="1" ht="16.5" customHeight="1">
      <c r="A227" s="39"/>
      <c r="B227" s="40"/>
      <c r="C227" s="248" t="s">
        <v>325</v>
      </c>
      <c r="D227" s="248" t="s">
        <v>174</v>
      </c>
      <c r="E227" s="249" t="s">
        <v>326</v>
      </c>
      <c r="F227" s="250" t="s">
        <v>327</v>
      </c>
      <c r="G227" s="251" t="s">
        <v>320</v>
      </c>
      <c r="H227" s="252">
        <v>28.763999999999999</v>
      </c>
      <c r="I227" s="253"/>
      <c r="J227" s="254">
        <f>ROUND(I227*H227,2)</f>
        <v>0</v>
      </c>
      <c r="K227" s="250" t="s">
        <v>126</v>
      </c>
      <c r="L227" s="255"/>
      <c r="M227" s="256" t="s">
        <v>28</v>
      </c>
      <c r="N227" s="257" t="s">
        <v>44</v>
      </c>
      <c r="O227" s="85"/>
      <c r="P227" s="214">
        <f>O227*H227</f>
        <v>0</v>
      </c>
      <c r="Q227" s="214">
        <v>0.080000000000000002</v>
      </c>
      <c r="R227" s="214">
        <f>Q227*H227</f>
        <v>2.3011200000000001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177</v>
      </c>
      <c r="AT227" s="216" t="s">
        <v>174</v>
      </c>
      <c r="AU227" s="216" t="s">
        <v>83</v>
      </c>
      <c r="AY227" s="18" t="s">
        <v>120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81</v>
      </c>
      <c r="BK227" s="217">
        <f>ROUND(I227*H227,2)</f>
        <v>0</v>
      </c>
      <c r="BL227" s="18" t="s">
        <v>127</v>
      </c>
      <c r="BM227" s="216" t="s">
        <v>328</v>
      </c>
    </row>
    <row r="228" s="2" customFormat="1">
      <c r="A228" s="39"/>
      <c r="B228" s="40"/>
      <c r="C228" s="41"/>
      <c r="D228" s="218" t="s">
        <v>129</v>
      </c>
      <c r="E228" s="41"/>
      <c r="F228" s="219" t="s">
        <v>327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129</v>
      </c>
      <c r="AU228" s="18" t="s">
        <v>83</v>
      </c>
    </row>
    <row r="229" s="13" customFormat="1">
      <c r="A229" s="13"/>
      <c r="B229" s="225"/>
      <c r="C229" s="226"/>
      <c r="D229" s="218" t="s">
        <v>133</v>
      </c>
      <c r="E229" s="227" t="s">
        <v>28</v>
      </c>
      <c r="F229" s="228" t="s">
        <v>329</v>
      </c>
      <c r="G229" s="226"/>
      <c r="H229" s="229">
        <v>28.199999999999999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133</v>
      </c>
      <c r="AU229" s="235" t="s">
        <v>83</v>
      </c>
      <c r="AV229" s="13" t="s">
        <v>83</v>
      </c>
      <c r="AW229" s="13" t="s">
        <v>35</v>
      </c>
      <c r="AX229" s="13" t="s">
        <v>73</v>
      </c>
      <c r="AY229" s="235" t="s">
        <v>120</v>
      </c>
    </row>
    <row r="230" s="14" customFormat="1">
      <c r="A230" s="14"/>
      <c r="B230" s="237"/>
      <c r="C230" s="238"/>
      <c r="D230" s="218" t="s">
        <v>133</v>
      </c>
      <c r="E230" s="239" t="s">
        <v>28</v>
      </c>
      <c r="F230" s="240" t="s">
        <v>157</v>
      </c>
      <c r="G230" s="238"/>
      <c r="H230" s="241">
        <v>28.199999999999999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133</v>
      </c>
      <c r="AU230" s="247" t="s">
        <v>83</v>
      </c>
      <c r="AV230" s="14" t="s">
        <v>127</v>
      </c>
      <c r="AW230" s="14" t="s">
        <v>35</v>
      </c>
      <c r="AX230" s="14" t="s">
        <v>81</v>
      </c>
      <c r="AY230" s="247" t="s">
        <v>120</v>
      </c>
    </row>
    <row r="231" s="13" customFormat="1">
      <c r="A231" s="13"/>
      <c r="B231" s="225"/>
      <c r="C231" s="226"/>
      <c r="D231" s="218" t="s">
        <v>133</v>
      </c>
      <c r="E231" s="226"/>
      <c r="F231" s="228" t="s">
        <v>330</v>
      </c>
      <c r="G231" s="226"/>
      <c r="H231" s="229">
        <v>28.763999999999999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133</v>
      </c>
      <c r="AU231" s="235" t="s">
        <v>83</v>
      </c>
      <c r="AV231" s="13" t="s">
        <v>83</v>
      </c>
      <c r="AW231" s="13" t="s">
        <v>4</v>
      </c>
      <c r="AX231" s="13" t="s">
        <v>81</v>
      </c>
      <c r="AY231" s="235" t="s">
        <v>120</v>
      </c>
    </row>
    <row r="232" s="2" customFormat="1" ht="16.5" customHeight="1">
      <c r="A232" s="39"/>
      <c r="B232" s="40"/>
      <c r="C232" s="248" t="s">
        <v>331</v>
      </c>
      <c r="D232" s="248" t="s">
        <v>174</v>
      </c>
      <c r="E232" s="249" t="s">
        <v>332</v>
      </c>
      <c r="F232" s="250" t="s">
        <v>333</v>
      </c>
      <c r="G232" s="251" t="s">
        <v>320</v>
      </c>
      <c r="H232" s="252">
        <v>64.566000000000002</v>
      </c>
      <c r="I232" s="253"/>
      <c r="J232" s="254">
        <f>ROUND(I232*H232,2)</f>
        <v>0</v>
      </c>
      <c r="K232" s="250" t="s">
        <v>126</v>
      </c>
      <c r="L232" s="255"/>
      <c r="M232" s="256" t="s">
        <v>28</v>
      </c>
      <c r="N232" s="257" t="s">
        <v>44</v>
      </c>
      <c r="O232" s="85"/>
      <c r="P232" s="214">
        <f>O232*H232</f>
        <v>0</v>
      </c>
      <c r="Q232" s="214">
        <v>0.10199999999999999</v>
      </c>
      <c r="R232" s="214">
        <f>Q232*H232</f>
        <v>6.5857320000000001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177</v>
      </c>
      <c r="AT232" s="216" t="s">
        <v>174</v>
      </c>
      <c r="AU232" s="216" t="s">
        <v>83</v>
      </c>
      <c r="AY232" s="18" t="s">
        <v>120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81</v>
      </c>
      <c r="BK232" s="217">
        <f>ROUND(I232*H232,2)</f>
        <v>0</v>
      </c>
      <c r="BL232" s="18" t="s">
        <v>127</v>
      </c>
      <c r="BM232" s="216" t="s">
        <v>334</v>
      </c>
    </row>
    <row r="233" s="2" customFormat="1">
      <c r="A233" s="39"/>
      <c r="B233" s="40"/>
      <c r="C233" s="41"/>
      <c r="D233" s="218" t="s">
        <v>129</v>
      </c>
      <c r="E233" s="41"/>
      <c r="F233" s="219" t="s">
        <v>333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129</v>
      </c>
      <c r="AU233" s="18" t="s">
        <v>83</v>
      </c>
    </row>
    <row r="234" s="13" customFormat="1">
      <c r="A234" s="13"/>
      <c r="B234" s="225"/>
      <c r="C234" s="226"/>
      <c r="D234" s="218" t="s">
        <v>133</v>
      </c>
      <c r="E234" s="227" t="s">
        <v>28</v>
      </c>
      <c r="F234" s="228" t="s">
        <v>335</v>
      </c>
      <c r="G234" s="226"/>
      <c r="H234" s="229">
        <v>63.299999999999997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133</v>
      </c>
      <c r="AU234" s="235" t="s">
        <v>83</v>
      </c>
      <c r="AV234" s="13" t="s">
        <v>83</v>
      </c>
      <c r="AW234" s="13" t="s">
        <v>35</v>
      </c>
      <c r="AX234" s="13" t="s">
        <v>81</v>
      </c>
      <c r="AY234" s="235" t="s">
        <v>120</v>
      </c>
    </row>
    <row r="235" s="13" customFormat="1">
      <c r="A235" s="13"/>
      <c r="B235" s="225"/>
      <c r="C235" s="226"/>
      <c r="D235" s="218" t="s">
        <v>133</v>
      </c>
      <c r="E235" s="226"/>
      <c r="F235" s="228" t="s">
        <v>336</v>
      </c>
      <c r="G235" s="226"/>
      <c r="H235" s="229">
        <v>64.566000000000002</v>
      </c>
      <c r="I235" s="230"/>
      <c r="J235" s="226"/>
      <c r="K235" s="226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133</v>
      </c>
      <c r="AU235" s="235" t="s">
        <v>83</v>
      </c>
      <c r="AV235" s="13" t="s">
        <v>83</v>
      </c>
      <c r="AW235" s="13" t="s">
        <v>4</v>
      </c>
      <c r="AX235" s="13" t="s">
        <v>81</v>
      </c>
      <c r="AY235" s="235" t="s">
        <v>120</v>
      </c>
    </row>
    <row r="236" s="2" customFormat="1" ht="24.15" customHeight="1">
      <c r="A236" s="39"/>
      <c r="B236" s="40"/>
      <c r="C236" s="248" t="s">
        <v>337</v>
      </c>
      <c r="D236" s="248" t="s">
        <v>174</v>
      </c>
      <c r="E236" s="249" t="s">
        <v>338</v>
      </c>
      <c r="F236" s="250" t="s">
        <v>339</v>
      </c>
      <c r="G236" s="251" t="s">
        <v>320</v>
      </c>
      <c r="H236" s="252">
        <v>4.0800000000000001</v>
      </c>
      <c r="I236" s="253"/>
      <c r="J236" s="254">
        <f>ROUND(I236*H236,2)</f>
        <v>0</v>
      </c>
      <c r="K236" s="250" t="s">
        <v>126</v>
      </c>
      <c r="L236" s="255"/>
      <c r="M236" s="256" t="s">
        <v>28</v>
      </c>
      <c r="N236" s="257" t="s">
        <v>44</v>
      </c>
      <c r="O236" s="85"/>
      <c r="P236" s="214">
        <f>O236*H236</f>
        <v>0</v>
      </c>
      <c r="Q236" s="214">
        <v>0.048300000000000003</v>
      </c>
      <c r="R236" s="214">
        <f>Q236*H236</f>
        <v>0.19706400000000002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177</v>
      </c>
      <c r="AT236" s="216" t="s">
        <v>174</v>
      </c>
      <c r="AU236" s="216" t="s">
        <v>83</v>
      </c>
      <c r="AY236" s="18" t="s">
        <v>120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81</v>
      </c>
      <c r="BK236" s="217">
        <f>ROUND(I236*H236,2)</f>
        <v>0</v>
      </c>
      <c r="BL236" s="18" t="s">
        <v>127</v>
      </c>
      <c r="BM236" s="216" t="s">
        <v>340</v>
      </c>
    </row>
    <row r="237" s="2" customFormat="1">
      <c r="A237" s="39"/>
      <c r="B237" s="40"/>
      <c r="C237" s="41"/>
      <c r="D237" s="218" t="s">
        <v>129</v>
      </c>
      <c r="E237" s="41"/>
      <c r="F237" s="219" t="s">
        <v>339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129</v>
      </c>
      <c r="AU237" s="18" t="s">
        <v>83</v>
      </c>
    </row>
    <row r="238" s="13" customFormat="1">
      <c r="A238" s="13"/>
      <c r="B238" s="225"/>
      <c r="C238" s="226"/>
      <c r="D238" s="218" t="s">
        <v>133</v>
      </c>
      <c r="E238" s="227" t="s">
        <v>28</v>
      </c>
      <c r="F238" s="228" t="s">
        <v>127</v>
      </c>
      <c r="G238" s="226"/>
      <c r="H238" s="229">
        <v>4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133</v>
      </c>
      <c r="AU238" s="235" t="s">
        <v>83</v>
      </c>
      <c r="AV238" s="13" t="s">
        <v>83</v>
      </c>
      <c r="AW238" s="13" t="s">
        <v>35</v>
      </c>
      <c r="AX238" s="13" t="s">
        <v>73</v>
      </c>
      <c r="AY238" s="235" t="s">
        <v>120</v>
      </c>
    </row>
    <row r="239" s="14" customFormat="1">
      <c r="A239" s="14"/>
      <c r="B239" s="237"/>
      <c r="C239" s="238"/>
      <c r="D239" s="218" t="s">
        <v>133</v>
      </c>
      <c r="E239" s="239" t="s">
        <v>28</v>
      </c>
      <c r="F239" s="240" t="s">
        <v>157</v>
      </c>
      <c r="G239" s="238"/>
      <c r="H239" s="241">
        <v>4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133</v>
      </c>
      <c r="AU239" s="247" t="s">
        <v>83</v>
      </c>
      <c r="AV239" s="14" t="s">
        <v>127</v>
      </c>
      <c r="AW239" s="14" t="s">
        <v>35</v>
      </c>
      <c r="AX239" s="14" t="s">
        <v>81</v>
      </c>
      <c r="AY239" s="247" t="s">
        <v>120</v>
      </c>
    </row>
    <row r="240" s="13" customFormat="1">
      <c r="A240" s="13"/>
      <c r="B240" s="225"/>
      <c r="C240" s="226"/>
      <c r="D240" s="218" t="s">
        <v>133</v>
      </c>
      <c r="E240" s="226"/>
      <c r="F240" s="228" t="s">
        <v>341</v>
      </c>
      <c r="G240" s="226"/>
      <c r="H240" s="229">
        <v>4.0800000000000001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133</v>
      </c>
      <c r="AU240" s="235" t="s">
        <v>83</v>
      </c>
      <c r="AV240" s="13" t="s">
        <v>83</v>
      </c>
      <c r="AW240" s="13" t="s">
        <v>4</v>
      </c>
      <c r="AX240" s="13" t="s">
        <v>81</v>
      </c>
      <c r="AY240" s="235" t="s">
        <v>120</v>
      </c>
    </row>
    <row r="241" s="2" customFormat="1" ht="24.15" customHeight="1">
      <c r="A241" s="39"/>
      <c r="B241" s="40"/>
      <c r="C241" s="248" t="s">
        <v>342</v>
      </c>
      <c r="D241" s="248" t="s">
        <v>174</v>
      </c>
      <c r="E241" s="249" t="s">
        <v>343</v>
      </c>
      <c r="F241" s="250" t="s">
        <v>344</v>
      </c>
      <c r="G241" s="251" t="s">
        <v>320</v>
      </c>
      <c r="H241" s="252">
        <v>4</v>
      </c>
      <c r="I241" s="253"/>
      <c r="J241" s="254">
        <f>ROUND(I241*H241,2)</f>
        <v>0</v>
      </c>
      <c r="K241" s="250" t="s">
        <v>126</v>
      </c>
      <c r="L241" s="255"/>
      <c r="M241" s="256" t="s">
        <v>28</v>
      </c>
      <c r="N241" s="257" t="s">
        <v>44</v>
      </c>
      <c r="O241" s="85"/>
      <c r="P241" s="214">
        <f>O241*H241</f>
        <v>0</v>
      </c>
      <c r="Q241" s="214">
        <v>0.065670000000000006</v>
      </c>
      <c r="R241" s="214">
        <f>Q241*H241</f>
        <v>0.26268000000000002</v>
      </c>
      <c r="S241" s="214">
        <v>0</v>
      </c>
      <c r="T241" s="215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6" t="s">
        <v>177</v>
      </c>
      <c r="AT241" s="216" t="s">
        <v>174</v>
      </c>
      <c r="AU241" s="216" t="s">
        <v>83</v>
      </c>
      <c r="AY241" s="18" t="s">
        <v>120</v>
      </c>
      <c r="BE241" s="217">
        <f>IF(N241="základní",J241,0)</f>
        <v>0</v>
      </c>
      <c r="BF241" s="217">
        <f>IF(N241="snížená",J241,0)</f>
        <v>0</v>
      </c>
      <c r="BG241" s="217">
        <f>IF(N241="zákl. přenesená",J241,0)</f>
        <v>0</v>
      </c>
      <c r="BH241" s="217">
        <f>IF(N241="sníž. přenesená",J241,0)</f>
        <v>0</v>
      </c>
      <c r="BI241" s="217">
        <f>IF(N241="nulová",J241,0)</f>
        <v>0</v>
      </c>
      <c r="BJ241" s="18" t="s">
        <v>81</v>
      </c>
      <c r="BK241" s="217">
        <f>ROUND(I241*H241,2)</f>
        <v>0</v>
      </c>
      <c r="BL241" s="18" t="s">
        <v>127</v>
      </c>
      <c r="BM241" s="216" t="s">
        <v>345</v>
      </c>
    </row>
    <row r="242" s="2" customFormat="1">
      <c r="A242" s="39"/>
      <c r="B242" s="40"/>
      <c r="C242" s="41"/>
      <c r="D242" s="218" t="s">
        <v>129</v>
      </c>
      <c r="E242" s="41"/>
      <c r="F242" s="219" t="s">
        <v>344</v>
      </c>
      <c r="G242" s="41"/>
      <c r="H242" s="41"/>
      <c r="I242" s="220"/>
      <c r="J242" s="41"/>
      <c r="K242" s="41"/>
      <c r="L242" s="45"/>
      <c r="M242" s="221"/>
      <c r="N242" s="222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129</v>
      </c>
      <c r="AU242" s="18" t="s">
        <v>83</v>
      </c>
    </row>
    <row r="243" s="13" customFormat="1">
      <c r="A243" s="13"/>
      <c r="B243" s="225"/>
      <c r="C243" s="226"/>
      <c r="D243" s="218" t="s">
        <v>133</v>
      </c>
      <c r="E243" s="227" t="s">
        <v>28</v>
      </c>
      <c r="F243" s="228" t="s">
        <v>346</v>
      </c>
      <c r="G243" s="226"/>
      <c r="H243" s="229">
        <v>2</v>
      </c>
      <c r="I243" s="230"/>
      <c r="J243" s="226"/>
      <c r="K243" s="226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133</v>
      </c>
      <c r="AU243" s="235" t="s">
        <v>83</v>
      </c>
      <c r="AV243" s="13" t="s">
        <v>83</v>
      </c>
      <c r="AW243" s="13" t="s">
        <v>35</v>
      </c>
      <c r="AX243" s="13" t="s">
        <v>73</v>
      </c>
      <c r="AY243" s="235" t="s">
        <v>120</v>
      </c>
    </row>
    <row r="244" s="13" customFormat="1">
      <c r="A244" s="13"/>
      <c r="B244" s="225"/>
      <c r="C244" s="226"/>
      <c r="D244" s="218" t="s">
        <v>133</v>
      </c>
      <c r="E244" s="227" t="s">
        <v>28</v>
      </c>
      <c r="F244" s="228" t="s">
        <v>347</v>
      </c>
      <c r="G244" s="226"/>
      <c r="H244" s="229">
        <v>2</v>
      </c>
      <c r="I244" s="230"/>
      <c r="J244" s="226"/>
      <c r="K244" s="226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133</v>
      </c>
      <c r="AU244" s="235" t="s">
        <v>83</v>
      </c>
      <c r="AV244" s="13" t="s">
        <v>83</v>
      </c>
      <c r="AW244" s="13" t="s">
        <v>35</v>
      </c>
      <c r="AX244" s="13" t="s">
        <v>73</v>
      </c>
      <c r="AY244" s="235" t="s">
        <v>120</v>
      </c>
    </row>
    <row r="245" s="14" customFormat="1">
      <c r="A245" s="14"/>
      <c r="B245" s="237"/>
      <c r="C245" s="238"/>
      <c r="D245" s="218" t="s">
        <v>133</v>
      </c>
      <c r="E245" s="239" t="s">
        <v>28</v>
      </c>
      <c r="F245" s="240" t="s">
        <v>157</v>
      </c>
      <c r="G245" s="238"/>
      <c r="H245" s="241">
        <v>4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133</v>
      </c>
      <c r="AU245" s="247" t="s">
        <v>83</v>
      </c>
      <c r="AV245" s="14" t="s">
        <v>127</v>
      </c>
      <c r="AW245" s="14" t="s">
        <v>35</v>
      </c>
      <c r="AX245" s="14" t="s">
        <v>81</v>
      </c>
      <c r="AY245" s="247" t="s">
        <v>120</v>
      </c>
    </row>
    <row r="246" s="2" customFormat="1" ht="33" customHeight="1">
      <c r="A246" s="39"/>
      <c r="B246" s="40"/>
      <c r="C246" s="205" t="s">
        <v>348</v>
      </c>
      <c r="D246" s="205" t="s">
        <v>122</v>
      </c>
      <c r="E246" s="206" t="s">
        <v>349</v>
      </c>
      <c r="F246" s="207" t="s">
        <v>350</v>
      </c>
      <c r="G246" s="208" t="s">
        <v>320</v>
      </c>
      <c r="H246" s="209">
        <v>118</v>
      </c>
      <c r="I246" s="210"/>
      <c r="J246" s="211">
        <f>ROUND(I246*H246,2)</f>
        <v>0</v>
      </c>
      <c r="K246" s="207" t="s">
        <v>126</v>
      </c>
      <c r="L246" s="45"/>
      <c r="M246" s="212" t="s">
        <v>28</v>
      </c>
      <c r="N246" s="213" t="s">
        <v>44</v>
      </c>
      <c r="O246" s="85"/>
      <c r="P246" s="214">
        <f>O246*H246</f>
        <v>0</v>
      </c>
      <c r="Q246" s="214">
        <v>0.14041999999999999</v>
      </c>
      <c r="R246" s="214">
        <f>Q246*H246</f>
        <v>16.569559999999999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127</v>
      </c>
      <c r="AT246" s="216" t="s">
        <v>122</v>
      </c>
      <c r="AU246" s="216" t="s">
        <v>83</v>
      </c>
      <c r="AY246" s="18" t="s">
        <v>120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81</v>
      </c>
      <c r="BK246" s="217">
        <f>ROUND(I246*H246,2)</f>
        <v>0</v>
      </c>
      <c r="BL246" s="18" t="s">
        <v>127</v>
      </c>
      <c r="BM246" s="216" t="s">
        <v>351</v>
      </c>
    </row>
    <row r="247" s="2" customFormat="1">
      <c r="A247" s="39"/>
      <c r="B247" s="40"/>
      <c r="C247" s="41"/>
      <c r="D247" s="218" t="s">
        <v>129</v>
      </c>
      <c r="E247" s="41"/>
      <c r="F247" s="219" t="s">
        <v>352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129</v>
      </c>
      <c r="AU247" s="18" t="s">
        <v>83</v>
      </c>
    </row>
    <row r="248" s="2" customFormat="1">
      <c r="A248" s="39"/>
      <c r="B248" s="40"/>
      <c r="C248" s="41"/>
      <c r="D248" s="223" t="s">
        <v>131</v>
      </c>
      <c r="E248" s="41"/>
      <c r="F248" s="224" t="s">
        <v>353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131</v>
      </c>
      <c r="AU248" s="18" t="s">
        <v>83</v>
      </c>
    </row>
    <row r="249" s="13" customFormat="1">
      <c r="A249" s="13"/>
      <c r="B249" s="225"/>
      <c r="C249" s="226"/>
      <c r="D249" s="218" t="s">
        <v>133</v>
      </c>
      <c r="E249" s="227" t="s">
        <v>28</v>
      </c>
      <c r="F249" s="228" t="s">
        <v>354</v>
      </c>
      <c r="G249" s="226"/>
      <c r="H249" s="229">
        <v>118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133</v>
      </c>
      <c r="AU249" s="235" t="s">
        <v>83</v>
      </c>
      <c r="AV249" s="13" t="s">
        <v>83</v>
      </c>
      <c r="AW249" s="13" t="s">
        <v>35</v>
      </c>
      <c r="AX249" s="13" t="s">
        <v>73</v>
      </c>
      <c r="AY249" s="235" t="s">
        <v>120</v>
      </c>
    </row>
    <row r="250" s="14" customFormat="1">
      <c r="A250" s="14"/>
      <c r="B250" s="237"/>
      <c r="C250" s="238"/>
      <c r="D250" s="218" t="s">
        <v>133</v>
      </c>
      <c r="E250" s="239" t="s">
        <v>28</v>
      </c>
      <c r="F250" s="240" t="s">
        <v>157</v>
      </c>
      <c r="G250" s="238"/>
      <c r="H250" s="241">
        <v>118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133</v>
      </c>
      <c r="AU250" s="247" t="s">
        <v>83</v>
      </c>
      <c r="AV250" s="14" t="s">
        <v>127</v>
      </c>
      <c r="AW250" s="14" t="s">
        <v>35</v>
      </c>
      <c r="AX250" s="14" t="s">
        <v>81</v>
      </c>
      <c r="AY250" s="247" t="s">
        <v>120</v>
      </c>
    </row>
    <row r="251" s="2" customFormat="1" ht="16.5" customHeight="1">
      <c r="A251" s="39"/>
      <c r="B251" s="40"/>
      <c r="C251" s="248" t="s">
        <v>355</v>
      </c>
      <c r="D251" s="248" t="s">
        <v>174</v>
      </c>
      <c r="E251" s="249" t="s">
        <v>356</v>
      </c>
      <c r="F251" s="250" t="s">
        <v>357</v>
      </c>
      <c r="G251" s="251" t="s">
        <v>320</v>
      </c>
      <c r="H251" s="252">
        <v>120.36</v>
      </c>
      <c r="I251" s="253"/>
      <c r="J251" s="254">
        <f>ROUND(I251*H251,2)</f>
        <v>0</v>
      </c>
      <c r="K251" s="250" t="s">
        <v>126</v>
      </c>
      <c r="L251" s="255"/>
      <c r="M251" s="256" t="s">
        <v>28</v>
      </c>
      <c r="N251" s="257" t="s">
        <v>44</v>
      </c>
      <c r="O251" s="85"/>
      <c r="P251" s="214">
        <f>O251*H251</f>
        <v>0</v>
      </c>
      <c r="Q251" s="214">
        <v>0.044999999999999998</v>
      </c>
      <c r="R251" s="214">
        <f>Q251*H251</f>
        <v>5.4161999999999999</v>
      </c>
      <c r="S251" s="214">
        <v>0</v>
      </c>
      <c r="T251" s="21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6" t="s">
        <v>177</v>
      </c>
      <c r="AT251" s="216" t="s">
        <v>174</v>
      </c>
      <c r="AU251" s="216" t="s">
        <v>83</v>
      </c>
      <c r="AY251" s="18" t="s">
        <v>120</v>
      </c>
      <c r="BE251" s="217">
        <f>IF(N251="základní",J251,0)</f>
        <v>0</v>
      </c>
      <c r="BF251" s="217">
        <f>IF(N251="snížená",J251,0)</f>
        <v>0</v>
      </c>
      <c r="BG251" s="217">
        <f>IF(N251="zákl. přenesená",J251,0)</f>
        <v>0</v>
      </c>
      <c r="BH251" s="217">
        <f>IF(N251="sníž. přenesená",J251,0)</f>
        <v>0</v>
      </c>
      <c r="BI251" s="217">
        <f>IF(N251="nulová",J251,0)</f>
        <v>0</v>
      </c>
      <c r="BJ251" s="18" t="s">
        <v>81</v>
      </c>
      <c r="BK251" s="217">
        <f>ROUND(I251*H251,2)</f>
        <v>0</v>
      </c>
      <c r="BL251" s="18" t="s">
        <v>127</v>
      </c>
      <c r="BM251" s="216" t="s">
        <v>358</v>
      </c>
    </row>
    <row r="252" s="2" customFormat="1">
      <c r="A252" s="39"/>
      <c r="B252" s="40"/>
      <c r="C252" s="41"/>
      <c r="D252" s="218" t="s">
        <v>129</v>
      </c>
      <c r="E252" s="41"/>
      <c r="F252" s="219" t="s">
        <v>357</v>
      </c>
      <c r="G252" s="41"/>
      <c r="H252" s="41"/>
      <c r="I252" s="220"/>
      <c r="J252" s="41"/>
      <c r="K252" s="41"/>
      <c r="L252" s="45"/>
      <c r="M252" s="221"/>
      <c r="N252" s="22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129</v>
      </c>
      <c r="AU252" s="18" t="s">
        <v>83</v>
      </c>
    </row>
    <row r="253" s="13" customFormat="1">
      <c r="A253" s="13"/>
      <c r="B253" s="225"/>
      <c r="C253" s="226"/>
      <c r="D253" s="218" t="s">
        <v>133</v>
      </c>
      <c r="E253" s="227" t="s">
        <v>28</v>
      </c>
      <c r="F253" s="228" t="s">
        <v>354</v>
      </c>
      <c r="G253" s="226"/>
      <c r="H253" s="229">
        <v>118</v>
      </c>
      <c r="I253" s="230"/>
      <c r="J253" s="226"/>
      <c r="K253" s="226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133</v>
      </c>
      <c r="AU253" s="235" t="s">
        <v>83</v>
      </c>
      <c r="AV253" s="13" t="s">
        <v>83</v>
      </c>
      <c r="AW253" s="13" t="s">
        <v>35</v>
      </c>
      <c r="AX253" s="13" t="s">
        <v>73</v>
      </c>
      <c r="AY253" s="235" t="s">
        <v>120</v>
      </c>
    </row>
    <row r="254" s="14" customFormat="1">
      <c r="A254" s="14"/>
      <c r="B254" s="237"/>
      <c r="C254" s="238"/>
      <c r="D254" s="218" t="s">
        <v>133</v>
      </c>
      <c r="E254" s="239" t="s">
        <v>28</v>
      </c>
      <c r="F254" s="240" t="s">
        <v>157</v>
      </c>
      <c r="G254" s="238"/>
      <c r="H254" s="241">
        <v>118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133</v>
      </c>
      <c r="AU254" s="247" t="s">
        <v>83</v>
      </c>
      <c r="AV254" s="14" t="s">
        <v>127</v>
      </c>
      <c r="AW254" s="14" t="s">
        <v>35</v>
      </c>
      <c r="AX254" s="14" t="s">
        <v>81</v>
      </c>
      <c r="AY254" s="247" t="s">
        <v>120</v>
      </c>
    </row>
    <row r="255" s="13" customFormat="1">
      <c r="A255" s="13"/>
      <c r="B255" s="225"/>
      <c r="C255" s="226"/>
      <c r="D255" s="218" t="s">
        <v>133</v>
      </c>
      <c r="E255" s="226"/>
      <c r="F255" s="228" t="s">
        <v>359</v>
      </c>
      <c r="G255" s="226"/>
      <c r="H255" s="229">
        <v>120.36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133</v>
      </c>
      <c r="AU255" s="235" t="s">
        <v>83</v>
      </c>
      <c r="AV255" s="13" t="s">
        <v>83</v>
      </c>
      <c r="AW255" s="13" t="s">
        <v>4</v>
      </c>
      <c r="AX255" s="13" t="s">
        <v>81</v>
      </c>
      <c r="AY255" s="235" t="s">
        <v>120</v>
      </c>
    </row>
    <row r="256" s="2" customFormat="1" ht="33" customHeight="1">
      <c r="A256" s="39"/>
      <c r="B256" s="40"/>
      <c r="C256" s="205" t="s">
        <v>360</v>
      </c>
      <c r="D256" s="205" t="s">
        <v>122</v>
      </c>
      <c r="E256" s="206" t="s">
        <v>361</v>
      </c>
      <c r="F256" s="207" t="s">
        <v>362</v>
      </c>
      <c r="G256" s="208" t="s">
        <v>320</v>
      </c>
      <c r="H256" s="209">
        <v>102</v>
      </c>
      <c r="I256" s="210"/>
      <c r="J256" s="211">
        <f>ROUND(I256*H256,2)</f>
        <v>0</v>
      </c>
      <c r="K256" s="207" t="s">
        <v>126</v>
      </c>
      <c r="L256" s="45"/>
      <c r="M256" s="212" t="s">
        <v>28</v>
      </c>
      <c r="N256" s="213" t="s">
        <v>44</v>
      </c>
      <c r="O256" s="85"/>
      <c r="P256" s="214">
        <f>O256*H256</f>
        <v>0</v>
      </c>
      <c r="Q256" s="214">
        <v>0.00060999999999999997</v>
      </c>
      <c r="R256" s="214">
        <f>Q256*H256</f>
        <v>0.062219999999999998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127</v>
      </c>
      <c r="AT256" s="216" t="s">
        <v>122</v>
      </c>
      <c r="AU256" s="216" t="s">
        <v>83</v>
      </c>
      <c r="AY256" s="18" t="s">
        <v>120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81</v>
      </c>
      <c r="BK256" s="217">
        <f>ROUND(I256*H256,2)</f>
        <v>0</v>
      </c>
      <c r="BL256" s="18" t="s">
        <v>127</v>
      </c>
      <c r="BM256" s="216" t="s">
        <v>363</v>
      </c>
    </row>
    <row r="257" s="2" customFormat="1">
      <c r="A257" s="39"/>
      <c r="B257" s="40"/>
      <c r="C257" s="41"/>
      <c r="D257" s="218" t="s">
        <v>129</v>
      </c>
      <c r="E257" s="41"/>
      <c r="F257" s="219" t="s">
        <v>364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129</v>
      </c>
      <c r="AU257" s="18" t="s">
        <v>83</v>
      </c>
    </row>
    <row r="258" s="2" customFormat="1">
      <c r="A258" s="39"/>
      <c r="B258" s="40"/>
      <c r="C258" s="41"/>
      <c r="D258" s="223" t="s">
        <v>131</v>
      </c>
      <c r="E258" s="41"/>
      <c r="F258" s="224" t="s">
        <v>365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131</v>
      </c>
      <c r="AU258" s="18" t="s">
        <v>83</v>
      </c>
    </row>
    <row r="259" s="13" customFormat="1">
      <c r="A259" s="13"/>
      <c r="B259" s="225"/>
      <c r="C259" s="226"/>
      <c r="D259" s="218" t="s">
        <v>133</v>
      </c>
      <c r="E259" s="227" t="s">
        <v>28</v>
      </c>
      <c r="F259" s="228" t="s">
        <v>366</v>
      </c>
      <c r="G259" s="226"/>
      <c r="H259" s="229">
        <v>102</v>
      </c>
      <c r="I259" s="230"/>
      <c r="J259" s="226"/>
      <c r="K259" s="226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133</v>
      </c>
      <c r="AU259" s="235" t="s">
        <v>83</v>
      </c>
      <c r="AV259" s="13" t="s">
        <v>83</v>
      </c>
      <c r="AW259" s="13" t="s">
        <v>35</v>
      </c>
      <c r="AX259" s="13" t="s">
        <v>73</v>
      </c>
      <c r="AY259" s="235" t="s">
        <v>120</v>
      </c>
    </row>
    <row r="260" s="14" customFormat="1">
      <c r="A260" s="14"/>
      <c r="B260" s="237"/>
      <c r="C260" s="238"/>
      <c r="D260" s="218" t="s">
        <v>133</v>
      </c>
      <c r="E260" s="239" t="s">
        <v>28</v>
      </c>
      <c r="F260" s="240" t="s">
        <v>157</v>
      </c>
      <c r="G260" s="238"/>
      <c r="H260" s="241">
        <v>102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7" t="s">
        <v>133</v>
      </c>
      <c r="AU260" s="247" t="s">
        <v>83</v>
      </c>
      <c r="AV260" s="14" t="s">
        <v>127</v>
      </c>
      <c r="AW260" s="14" t="s">
        <v>35</v>
      </c>
      <c r="AX260" s="14" t="s">
        <v>81</v>
      </c>
      <c r="AY260" s="247" t="s">
        <v>120</v>
      </c>
    </row>
    <row r="261" s="2" customFormat="1" ht="24.15" customHeight="1">
      <c r="A261" s="39"/>
      <c r="B261" s="40"/>
      <c r="C261" s="205" t="s">
        <v>367</v>
      </c>
      <c r="D261" s="205" t="s">
        <v>122</v>
      </c>
      <c r="E261" s="206" t="s">
        <v>368</v>
      </c>
      <c r="F261" s="207" t="s">
        <v>369</v>
      </c>
      <c r="G261" s="208" t="s">
        <v>320</v>
      </c>
      <c r="H261" s="209">
        <v>102</v>
      </c>
      <c r="I261" s="210"/>
      <c r="J261" s="211">
        <f>ROUND(I261*H261,2)</f>
        <v>0</v>
      </c>
      <c r="K261" s="207" t="s">
        <v>126</v>
      </c>
      <c r="L261" s="45"/>
      <c r="M261" s="212" t="s">
        <v>28</v>
      </c>
      <c r="N261" s="213" t="s">
        <v>44</v>
      </c>
      <c r="O261" s="85"/>
      <c r="P261" s="214">
        <f>O261*H261</f>
        <v>0</v>
      </c>
      <c r="Q261" s="214">
        <v>0</v>
      </c>
      <c r="R261" s="214">
        <f>Q261*H261</f>
        <v>0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127</v>
      </c>
      <c r="AT261" s="216" t="s">
        <v>122</v>
      </c>
      <c r="AU261" s="216" t="s">
        <v>83</v>
      </c>
      <c r="AY261" s="18" t="s">
        <v>120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81</v>
      </c>
      <c r="BK261" s="217">
        <f>ROUND(I261*H261,2)</f>
        <v>0</v>
      </c>
      <c r="BL261" s="18" t="s">
        <v>127</v>
      </c>
      <c r="BM261" s="216" t="s">
        <v>370</v>
      </c>
    </row>
    <row r="262" s="2" customFormat="1">
      <c r="A262" s="39"/>
      <c r="B262" s="40"/>
      <c r="C262" s="41"/>
      <c r="D262" s="218" t="s">
        <v>129</v>
      </c>
      <c r="E262" s="41"/>
      <c r="F262" s="219" t="s">
        <v>371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129</v>
      </c>
      <c r="AU262" s="18" t="s">
        <v>83</v>
      </c>
    </row>
    <row r="263" s="2" customFormat="1">
      <c r="A263" s="39"/>
      <c r="B263" s="40"/>
      <c r="C263" s="41"/>
      <c r="D263" s="223" t="s">
        <v>131</v>
      </c>
      <c r="E263" s="41"/>
      <c r="F263" s="224" t="s">
        <v>372</v>
      </c>
      <c r="G263" s="41"/>
      <c r="H263" s="41"/>
      <c r="I263" s="220"/>
      <c r="J263" s="41"/>
      <c r="K263" s="41"/>
      <c r="L263" s="45"/>
      <c r="M263" s="221"/>
      <c r="N263" s="222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131</v>
      </c>
      <c r="AU263" s="18" t="s">
        <v>83</v>
      </c>
    </row>
    <row r="264" s="13" customFormat="1">
      <c r="A264" s="13"/>
      <c r="B264" s="225"/>
      <c r="C264" s="226"/>
      <c r="D264" s="218" t="s">
        <v>133</v>
      </c>
      <c r="E264" s="227" t="s">
        <v>28</v>
      </c>
      <c r="F264" s="228" t="s">
        <v>366</v>
      </c>
      <c r="G264" s="226"/>
      <c r="H264" s="229">
        <v>102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133</v>
      </c>
      <c r="AU264" s="235" t="s">
        <v>83</v>
      </c>
      <c r="AV264" s="13" t="s">
        <v>83</v>
      </c>
      <c r="AW264" s="13" t="s">
        <v>35</v>
      </c>
      <c r="AX264" s="13" t="s">
        <v>81</v>
      </c>
      <c r="AY264" s="235" t="s">
        <v>120</v>
      </c>
    </row>
    <row r="265" s="2" customFormat="1" ht="24.15" customHeight="1">
      <c r="A265" s="39"/>
      <c r="B265" s="40"/>
      <c r="C265" s="205" t="s">
        <v>373</v>
      </c>
      <c r="D265" s="205" t="s">
        <v>122</v>
      </c>
      <c r="E265" s="206" t="s">
        <v>374</v>
      </c>
      <c r="F265" s="207" t="s">
        <v>375</v>
      </c>
      <c r="G265" s="208" t="s">
        <v>320</v>
      </c>
      <c r="H265" s="209">
        <v>9.3000000000000007</v>
      </c>
      <c r="I265" s="210"/>
      <c r="J265" s="211">
        <f>ROUND(I265*H265,2)</f>
        <v>0</v>
      </c>
      <c r="K265" s="207" t="s">
        <v>126</v>
      </c>
      <c r="L265" s="45"/>
      <c r="M265" s="212" t="s">
        <v>28</v>
      </c>
      <c r="N265" s="213" t="s">
        <v>44</v>
      </c>
      <c r="O265" s="85"/>
      <c r="P265" s="214">
        <f>O265*H265</f>
        <v>0</v>
      </c>
      <c r="Q265" s="214">
        <v>0.00011</v>
      </c>
      <c r="R265" s="214">
        <f>Q265*H265</f>
        <v>0.001023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127</v>
      </c>
      <c r="AT265" s="216" t="s">
        <v>122</v>
      </c>
      <c r="AU265" s="216" t="s">
        <v>83</v>
      </c>
      <c r="AY265" s="18" t="s">
        <v>120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81</v>
      </c>
      <c r="BK265" s="217">
        <f>ROUND(I265*H265,2)</f>
        <v>0</v>
      </c>
      <c r="BL265" s="18" t="s">
        <v>127</v>
      </c>
      <c r="BM265" s="216" t="s">
        <v>376</v>
      </c>
    </row>
    <row r="266" s="2" customFormat="1">
      <c r="A266" s="39"/>
      <c r="B266" s="40"/>
      <c r="C266" s="41"/>
      <c r="D266" s="218" t="s">
        <v>129</v>
      </c>
      <c r="E266" s="41"/>
      <c r="F266" s="219" t="s">
        <v>377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129</v>
      </c>
      <c r="AU266" s="18" t="s">
        <v>83</v>
      </c>
    </row>
    <row r="267" s="2" customFormat="1">
      <c r="A267" s="39"/>
      <c r="B267" s="40"/>
      <c r="C267" s="41"/>
      <c r="D267" s="223" t="s">
        <v>131</v>
      </c>
      <c r="E267" s="41"/>
      <c r="F267" s="224" t="s">
        <v>378</v>
      </c>
      <c r="G267" s="41"/>
      <c r="H267" s="41"/>
      <c r="I267" s="220"/>
      <c r="J267" s="41"/>
      <c r="K267" s="41"/>
      <c r="L267" s="45"/>
      <c r="M267" s="221"/>
      <c r="N267" s="222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131</v>
      </c>
      <c r="AU267" s="18" t="s">
        <v>83</v>
      </c>
    </row>
    <row r="268" s="13" customFormat="1">
      <c r="A268" s="13"/>
      <c r="B268" s="225"/>
      <c r="C268" s="226"/>
      <c r="D268" s="218" t="s">
        <v>133</v>
      </c>
      <c r="E268" s="227" t="s">
        <v>28</v>
      </c>
      <c r="F268" s="228" t="s">
        <v>379</v>
      </c>
      <c r="G268" s="226"/>
      <c r="H268" s="229">
        <v>9.3000000000000007</v>
      </c>
      <c r="I268" s="230"/>
      <c r="J268" s="226"/>
      <c r="K268" s="226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133</v>
      </c>
      <c r="AU268" s="235" t="s">
        <v>83</v>
      </c>
      <c r="AV268" s="13" t="s">
        <v>83</v>
      </c>
      <c r="AW268" s="13" t="s">
        <v>35</v>
      </c>
      <c r="AX268" s="13" t="s">
        <v>81</v>
      </c>
      <c r="AY268" s="235" t="s">
        <v>120</v>
      </c>
    </row>
    <row r="269" s="12" customFormat="1" ht="20.88" customHeight="1">
      <c r="A269" s="12"/>
      <c r="B269" s="189"/>
      <c r="C269" s="190"/>
      <c r="D269" s="191" t="s">
        <v>72</v>
      </c>
      <c r="E269" s="203" t="s">
        <v>380</v>
      </c>
      <c r="F269" s="203" t="s">
        <v>381</v>
      </c>
      <c r="G269" s="190"/>
      <c r="H269" s="190"/>
      <c r="I269" s="193"/>
      <c r="J269" s="204">
        <f>BK269</f>
        <v>0</v>
      </c>
      <c r="K269" s="190"/>
      <c r="L269" s="195"/>
      <c r="M269" s="196"/>
      <c r="N269" s="197"/>
      <c r="O269" s="197"/>
      <c r="P269" s="198">
        <f>SUM(P270:P293)</f>
        <v>0</v>
      </c>
      <c r="Q269" s="197"/>
      <c r="R269" s="198">
        <f>SUM(R270:R293)</f>
        <v>0</v>
      </c>
      <c r="S269" s="197"/>
      <c r="T269" s="199">
        <f>SUM(T270:T293)</f>
        <v>167.43290000000002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0" t="s">
        <v>81</v>
      </c>
      <c r="AT269" s="201" t="s">
        <v>72</v>
      </c>
      <c r="AU269" s="201" t="s">
        <v>83</v>
      </c>
      <c r="AY269" s="200" t="s">
        <v>120</v>
      </c>
      <c r="BK269" s="202">
        <f>SUM(BK270:BK293)</f>
        <v>0</v>
      </c>
    </row>
    <row r="270" s="2" customFormat="1" ht="24.15" customHeight="1">
      <c r="A270" s="39"/>
      <c r="B270" s="40"/>
      <c r="C270" s="205" t="s">
        <v>382</v>
      </c>
      <c r="D270" s="205" t="s">
        <v>122</v>
      </c>
      <c r="E270" s="206" t="s">
        <v>383</v>
      </c>
      <c r="F270" s="207" t="s">
        <v>384</v>
      </c>
      <c r="G270" s="208" t="s">
        <v>162</v>
      </c>
      <c r="H270" s="209">
        <v>2.2000000000000002</v>
      </c>
      <c r="I270" s="210"/>
      <c r="J270" s="211">
        <f>ROUND(I270*H270,2)</f>
        <v>0</v>
      </c>
      <c r="K270" s="207" t="s">
        <v>126</v>
      </c>
      <c r="L270" s="45"/>
      <c r="M270" s="212" t="s">
        <v>28</v>
      </c>
      <c r="N270" s="213" t="s">
        <v>44</v>
      </c>
      <c r="O270" s="85"/>
      <c r="P270" s="214">
        <f>O270*H270</f>
        <v>0</v>
      </c>
      <c r="Q270" s="214">
        <v>0</v>
      </c>
      <c r="R270" s="214">
        <f>Q270*H270</f>
        <v>0</v>
      </c>
      <c r="S270" s="214">
        <v>0.26000000000000001</v>
      </c>
      <c r="T270" s="215">
        <f>S270*H270</f>
        <v>0.57200000000000006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127</v>
      </c>
      <c r="AT270" s="216" t="s">
        <v>122</v>
      </c>
      <c r="AU270" s="216" t="s">
        <v>141</v>
      </c>
      <c r="AY270" s="18" t="s">
        <v>120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81</v>
      </c>
      <c r="BK270" s="217">
        <f>ROUND(I270*H270,2)</f>
        <v>0</v>
      </c>
      <c r="BL270" s="18" t="s">
        <v>127</v>
      </c>
      <c r="BM270" s="216" t="s">
        <v>385</v>
      </c>
    </row>
    <row r="271" s="2" customFormat="1">
      <c r="A271" s="39"/>
      <c r="B271" s="40"/>
      <c r="C271" s="41"/>
      <c r="D271" s="218" t="s">
        <v>129</v>
      </c>
      <c r="E271" s="41"/>
      <c r="F271" s="219" t="s">
        <v>386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129</v>
      </c>
      <c r="AU271" s="18" t="s">
        <v>141</v>
      </c>
    </row>
    <row r="272" s="2" customFormat="1">
      <c r="A272" s="39"/>
      <c r="B272" s="40"/>
      <c r="C272" s="41"/>
      <c r="D272" s="223" t="s">
        <v>131</v>
      </c>
      <c r="E272" s="41"/>
      <c r="F272" s="224" t="s">
        <v>387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131</v>
      </c>
      <c r="AU272" s="18" t="s">
        <v>141</v>
      </c>
    </row>
    <row r="273" s="13" customFormat="1">
      <c r="A273" s="13"/>
      <c r="B273" s="225"/>
      <c r="C273" s="226"/>
      <c r="D273" s="218" t="s">
        <v>133</v>
      </c>
      <c r="E273" s="227" t="s">
        <v>28</v>
      </c>
      <c r="F273" s="228" t="s">
        <v>388</v>
      </c>
      <c r="G273" s="226"/>
      <c r="H273" s="229">
        <v>2.2000000000000002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133</v>
      </c>
      <c r="AU273" s="235" t="s">
        <v>141</v>
      </c>
      <c r="AV273" s="13" t="s">
        <v>83</v>
      </c>
      <c r="AW273" s="13" t="s">
        <v>35</v>
      </c>
      <c r="AX273" s="13" t="s">
        <v>81</v>
      </c>
      <c r="AY273" s="235" t="s">
        <v>120</v>
      </c>
    </row>
    <row r="274" s="2" customFormat="1" ht="33" customHeight="1">
      <c r="A274" s="39"/>
      <c r="B274" s="40"/>
      <c r="C274" s="205" t="s">
        <v>389</v>
      </c>
      <c r="D274" s="205" t="s">
        <v>122</v>
      </c>
      <c r="E274" s="206" t="s">
        <v>390</v>
      </c>
      <c r="F274" s="207" t="s">
        <v>391</v>
      </c>
      <c r="G274" s="208" t="s">
        <v>162</v>
      </c>
      <c r="H274" s="209">
        <v>156.69999999999999</v>
      </c>
      <c r="I274" s="210"/>
      <c r="J274" s="211">
        <f>ROUND(I274*H274,2)</f>
        <v>0</v>
      </c>
      <c r="K274" s="207" t="s">
        <v>126</v>
      </c>
      <c r="L274" s="45"/>
      <c r="M274" s="212" t="s">
        <v>28</v>
      </c>
      <c r="N274" s="213" t="s">
        <v>44</v>
      </c>
      <c r="O274" s="85"/>
      <c r="P274" s="214">
        <f>O274*H274</f>
        <v>0</v>
      </c>
      <c r="Q274" s="214">
        <v>0</v>
      </c>
      <c r="R274" s="214">
        <f>Q274*H274</f>
        <v>0</v>
      </c>
      <c r="S274" s="214">
        <v>0.625</v>
      </c>
      <c r="T274" s="215">
        <f>S274*H274</f>
        <v>97.9375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127</v>
      </c>
      <c r="AT274" s="216" t="s">
        <v>122</v>
      </c>
      <c r="AU274" s="216" t="s">
        <v>141</v>
      </c>
      <c r="AY274" s="18" t="s">
        <v>120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81</v>
      </c>
      <c r="BK274" s="217">
        <f>ROUND(I274*H274,2)</f>
        <v>0</v>
      </c>
      <c r="BL274" s="18" t="s">
        <v>127</v>
      </c>
      <c r="BM274" s="216" t="s">
        <v>392</v>
      </c>
    </row>
    <row r="275" s="2" customFormat="1">
      <c r="A275" s="39"/>
      <c r="B275" s="40"/>
      <c r="C275" s="41"/>
      <c r="D275" s="218" t="s">
        <v>129</v>
      </c>
      <c r="E275" s="41"/>
      <c r="F275" s="219" t="s">
        <v>393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129</v>
      </c>
      <c r="AU275" s="18" t="s">
        <v>141</v>
      </c>
    </row>
    <row r="276" s="2" customFormat="1">
      <c r="A276" s="39"/>
      <c r="B276" s="40"/>
      <c r="C276" s="41"/>
      <c r="D276" s="223" t="s">
        <v>131</v>
      </c>
      <c r="E276" s="41"/>
      <c r="F276" s="224" t="s">
        <v>394</v>
      </c>
      <c r="G276" s="41"/>
      <c r="H276" s="41"/>
      <c r="I276" s="220"/>
      <c r="J276" s="41"/>
      <c r="K276" s="41"/>
      <c r="L276" s="45"/>
      <c r="M276" s="221"/>
      <c r="N276" s="22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131</v>
      </c>
      <c r="AU276" s="18" t="s">
        <v>141</v>
      </c>
    </row>
    <row r="277" s="13" customFormat="1">
      <c r="A277" s="13"/>
      <c r="B277" s="225"/>
      <c r="C277" s="226"/>
      <c r="D277" s="218" t="s">
        <v>133</v>
      </c>
      <c r="E277" s="227" t="s">
        <v>28</v>
      </c>
      <c r="F277" s="228" t="s">
        <v>395</v>
      </c>
      <c r="G277" s="226"/>
      <c r="H277" s="229">
        <v>156.69999999999999</v>
      </c>
      <c r="I277" s="230"/>
      <c r="J277" s="226"/>
      <c r="K277" s="226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133</v>
      </c>
      <c r="AU277" s="235" t="s">
        <v>141</v>
      </c>
      <c r="AV277" s="13" t="s">
        <v>83</v>
      </c>
      <c r="AW277" s="13" t="s">
        <v>35</v>
      </c>
      <c r="AX277" s="13" t="s">
        <v>81</v>
      </c>
      <c r="AY277" s="235" t="s">
        <v>120</v>
      </c>
    </row>
    <row r="278" s="2" customFormat="1" ht="24.15" customHeight="1">
      <c r="A278" s="39"/>
      <c r="B278" s="40"/>
      <c r="C278" s="205" t="s">
        <v>396</v>
      </c>
      <c r="D278" s="205" t="s">
        <v>122</v>
      </c>
      <c r="E278" s="206" t="s">
        <v>397</v>
      </c>
      <c r="F278" s="207" t="s">
        <v>398</v>
      </c>
      <c r="G278" s="208" t="s">
        <v>162</v>
      </c>
      <c r="H278" s="209">
        <v>140.30000000000001</v>
      </c>
      <c r="I278" s="210"/>
      <c r="J278" s="211">
        <f>ROUND(I278*H278,2)</f>
        <v>0</v>
      </c>
      <c r="K278" s="207" t="s">
        <v>126</v>
      </c>
      <c r="L278" s="45"/>
      <c r="M278" s="212" t="s">
        <v>28</v>
      </c>
      <c r="N278" s="213" t="s">
        <v>44</v>
      </c>
      <c r="O278" s="85"/>
      <c r="P278" s="214">
        <f>O278*H278</f>
        <v>0</v>
      </c>
      <c r="Q278" s="214">
        <v>0</v>
      </c>
      <c r="R278" s="214">
        <f>Q278*H278</f>
        <v>0</v>
      </c>
      <c r="S278" s="214">
        <v>0.098000000000000004</v>
      </c>
      <c r="T278" s="215">
        <f>S278*H278</f>
        <v>13.749400000000001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127</v>
      </c>
      <c r="AT278" s="216" t="s">
        <v>122</v>
      </c>
      <c r="AU278" s="216" t="s">
        <v>141</v>
      </c>
      <c r="AY278" s="18" t="s">
        <v>120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81</v>
      </c>
      <c r="BK278" s="217">
        <f>ROUND(I278*H278,2)</f>
        <v>0</v>
      </c>
      <c r="BL278" s="18" t="s">
        <v>127</v>
      </c>
      <c r="BM278" s="216" t="s">
        <v>399</v>
      </c>
    </row>
    <row r="279" s="2" customFormat="1">
      <c r="A279" s="39"/>
      <c r="B279" s="40"/>
      <c r="C279" s="41"/>
      <c r="D279" s="218" t="s">
        <v>129</v>
      </c>
      <c r="E279" s="41"/>
      <c r="F279" s="219" t="s">
        <v>400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129</v>
      </c>
      <c r="AU279" s="18" t="s">
        <v>141</v>
      </c>
    </row>
    <row r="280" s="2" customFormat="1">
      <c r="A280" s="39"/>
      <c r="B280" s="40"/>
      <c r="C280" s="41"/>
      <c r="D280" s="223" t="s">
        <v>131</v>
      </c>
      <c r="E280" s="41"/>
      <c r="F280" s="224" t="s">
        <v>401</v>
      </c>
      <c r="G280" s="41"/>
      <c r="H280" s="41"/>
      <c r="I280" s="220"/>
      <c r="J280" s="41"/>
      <c r="K280" s="41"/>
      <c r="L280" s="45"/>
      <c r="M280" s="221"/>
      <c r="N280" s="22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131</v>
      </c>
      <c r="AU280" s="18" t="s">
        <v>141</v>
      </c>
    </row>
    <row r="281" s="13" customFormat="1">
      <c r="A281" s="13"/>
      <c r="B281" s="225"/>
      <c r="C281" s="226"/>
      <c r="D281" s="218" t="s">
        <v>133</v>
      </c>
      <c r="E281" s="227" t="s">
        <v>28</v>
      </c>
      <c r="F281" s="228" t="s">
        <v>402</v>
      </c>
      <c r="G281" s="226"/>
      <c r="H281" s="229">
        <v>140.30000000000001</v>
      </c>
      <c r="I281" s="230"/>
      <c r="J281" s="226"/>
      <c r="K281" s="226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133</v>
      </c>
      <c r="AU281" s="235" t="s">
        <v>141</v>
      </c>
      <c r="AV281" s="13" t="s">
        <v>83</v>
      </c>
      <c r="AW281" s="13" t="s">
        <v>35</v>
      </c>
      <c r="AX281" s="13" t="s">
        <v>81</v>
      </c>
      <c r="AY281" s="235" t="s">
        <v>120</v>
      </c>
    </row>
    <row r="282" s="2" customFormat="1" ht="24.15" customHeight="1">
      <c r="A282" s="39"/>
      <c r="B282" s="40"/>
      <c r="C282" s="205" t="s">
        <v>403</v>
      </c>
      <c r="D282" s="205" t="s">
        <v>122</v>
      </c>
      <c r="E282" s="206" t="s">
        <v>404</v>
      </c>
      <c r="F282" s="207" t="s">
        <v>405</v>
      </c>
      <c r="G282" s="208" t="s">
        <v>162</v>
      </c>
      <c r="H282" s="209">
        <v>14</v>
      </c>
      <c r="I282" s="210"/>
      <c r="J282" s="211">
        <f>ROUND(I282*H282,2)</f>
        <v>0</v>
      </c>
      <c r="K282" s="207" t="s">
        <v>126</v>
      </c>
      <c r="L282" s="45"/>
      <c r="M282" s="212" t="s">
        <v>28</v>
      </c>
      <c r="N282" s="213" t="s">
        <v>44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0.57999999999999996</v>
      </c>
      <c r="T282" s="215">
        <f>S282*H282</f>
        <v>8.1199999999999992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127</v>
      </c>
      <c r="AT282" s="216" t="s">
        <v>122</v>
      </c>
      <c r="AU282" s="216" t="s">
        <v>141</v>
      </c>
      <c r="AY282" s="18" t="s">
        <v>120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81</v>
      </c>
      <c r="BK282" s="217">
        <f>ROUND(I282*H282,2)</f>
        <v>0</v>
      </c>
      <c r="BL282" s="18" t="s">
        <v>127</v>
      </c>
      <c r="BM282" s="216" t="s">
        <v>406</v>
      </c>
    </row>
    <row r="283" s="2" customFormat="1">
      <c r="A283" s="39"/>
      <c r="B283" s="40"/>
      <c r="C283" s="41"/>
      <c r="D283" s="218" t="s">
        <v>129</v>
      </c>
      <c r="E283" s="41"/>
      <c r="F283" s="219" t="s">
        <v>407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129</v>
      </c>
      <c r="AU283" s="18" t="s">
        <v>141</v>
      </c>
    </row>
    <row r="284" s="2" customFormat="1">
      <c r="A284" s="39"/>
      <c r="B284" s="40"/>
      <c r="C284" s="41"/>
      <c r="D284" s="223" t="s">
        <v>131</v>
      </c>
      <c r="E284" s="41"/>
      <c r="F284" s="224" t="s">
        <v>408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131</v>
      </c>
      <c r="AU284" s="18" t="s">
        <v>141</v>
      </c>
    </row>
    <row r="285" s="13" customFormat="1">
      <c r="A285" s="13"/>
      <c r="B285" s="225"/>
      <c r="C285" s="226"/>
      <c r="D285" s="218" t="s">
        <v>133</v>
      </c>
      <c r="E285" s="227" t="s">
        <v>28</v>
      </c>
      <c r="F285" s="228" t="s">
        <v>219</v>
      </c>
      <c r="G285" s="226"/>
      <c r="H285" s="229">
        <v>14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133</v>
      </c>
      <c r="AU285" s="235" t="s">
        <v>141</v>
      </c>
      <c r="AV285" s="13" t="s">
        <v>83</v>
      </c>
      <c r="AW285" s="13" t="s">
        <v>35</v>
      </c>
      <c r="AX285" s="13" t="s">
        <v>81</v>
      </c>
      <c r="AY285" s="235" t="s">
        <v>120</v>
      </c>
    </row>
    <row r="286" s="2" customFormat="1" ht="24.15" customHeight="1">
      <c r="A286" s="39"/>
      <c r="B286" s="40"/>
      <c r="C286" s="205" t="s">
        <v>409</v>
      </c>
      <c r="D286" s="205" t="s">
        <v>122</v>
      </c>
      <c r="E286" s="206" t="s">
        <v>410</v>
      </c>
      <c r="F286" s="207" t="s">
        <v>411</v>
      </c>
      <c r="G286" s="208" t="s">
        <v>162</v>
      </c>
      <c r="H286" s="209">
        <v>51</v>
      </c>
      <c r="I286" s="210"/>
      <c r="J286" s="211">
        <f>ROUND(I286*H286,2)</f>
        <v>0</v>
      </c>
      <c r="K286" s="207" t="s">
        <v>126</v>
      </c>
      <c r="L286" s="45"/>
      <c r="M286" s="212" t="s">
        <v>28</v>
      </c>
      <c r="N286" s="213" t="s">
        <v>44</v>
      </c>
      <c r="O286" s="85"/>
      <c r="P286" s="214">
        <f>O286*H286</f>
        <v>0</v>
      </c>
      <c r="Q286" s="214">
        <v>0</v>
      </c>
      <c r="R286" s="214">
        <f>Q286*H286</f>
        <v>0</v>
      </c>
      <c r="S286" s="214">
        <v>0.22</v>
      </c>
      <c r="T286" s="215">
        <f>S286*H286</f>
        <v>11.220000000000001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127</v>
      </c>
      <c r="AT286" s="216" t="s">
        <v>122</v>
      </c>
      <c r="AU286" s="216" t="s">
        <v>141</v>
      </c>
      <c r="AY286" s="18" t="s">
        <v>120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81</v>
      </c>
      <c r="BK286" s="217">
        <f>ROUND(I286*H286,2)</f>
        <v>0</v>
      </c>
      <c r="BL286" s="18" t="s">
        <v>127</v>
      </c>
      <c r="BM286" s="216" t="s">
        <v>412</v>
      </c>
    </row>
    <row r="287" s="2" customFormat="1">
      <c r="A287" s="39"/>
      <c r="B287" s="40"/>
      <c r="C287" s="41"/>
      <c r="D287" s="218" t="s">
        <v>129</v>
      </c>
      <c r="E287" s="41"/>
      <c r="F287" s="219" t="s">
        <v>413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129</v>
      </c>
      <c r="AU287" s="18" t="s">
        <v>141</v>
      </c>
    </row>
    <row r="288" s="2" customFormat="1">
      <c r="A288" s="39"/>
      <c r="B288" s="40"/>
      <c r="C288" s="41"/>
      <c r="D288" s="223" t="s">
        <v>131</v>
      </c>
      <c r="E288" s="41"/>
      <c r="F288" s="224" t="s">
        <v>414</v>
      </c>
      <c r="G288" s="41"/>
      <c r="H288" s="41"/>
      <c r="I288" s="220"/>
      <c r="J288" s="41"/>
      <c r="K288" s="41"/>
      <c r="L288" s="45"/>
      <c r="M288" s="221"/>
      <c r="N288" s="222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131</v>
      </c>
      <c r="AU288" s="18" t="s">
        <v>141</v>
      </c>
    </row>
    <row r="289" s="13" customFormat="1">
      <c r="A289" s="13"/>
      <c r="B289" s="225"/>
      <c r="C289" s="226"/>
      <c r="D289" s="218" t="s">
        <v>133</v>
      </c>
      <c r="E289" s="227" t="s">
        <v>28</v>
      </c>
      <c r="F289" s="228" t="s">
        <v>415</v>
      </c>
      <c r="G289" s="226"/>
      <c r="H289" s="229">
        <v>51</v>
      </c>
      <c r="I289" s="230"/>
      <c r="J289" s="226"/>
      <c r="K289" s="226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133</v>
      </c>
      <c r="AU289" s="235" t="s">
        <v>141</v>
      </c>
      <c r="AV289" s="13" t="s">
        <v>83</v>
      </c>
      <c r="AW289" s="13" t="s">
        <v>35</v>
      </c>
      <c r="AX289" s="13" t="s">
        <v>81</v>
      </c>
      <c r="AY289" s="235" t="s">
        <v>120</v>
      </c>
    </row>
    <row r="290" s="2" customFormat="1" ht="16.5" customHeight="1">
      <c r="A290" s="39"/>
      <c r="B290" s="40"/>
      <c r="C290" s="205" t="s">
        <v>416</v>
      </c>
      <c r="D290" s="205" t="s">
        <v>122</v>
      </c>
      <c r="E290" s="206" t="s">
        <v>417</v>
      </c>
      <c r="F290" s="207" t="s">
        <v>418</v>
      </c>
      <c r="G290" s="208" t="s">
        <v>320</v>
      </c>
      <c r="H290" s="209">
        <v>174.80000000000001</v>
      </c>
      <c r="I290" s="210"/>
      <c r="J290" s="211">
        <f>ROUND(I290*H290,2)</f>
        <v>0</v>
      </c>
      <c r="K290" s="207" t="s">
        <v>126</v>
      </c>
      <c r="L290" s="45"/>
      <c r="M290" s="212" t="s">
        <v>28</v>
      </c>
      <c r="N290" s="213" t="s">
        <v>44</v>
      </c>
      <c r="O290" s="85"/>
      <c r="P290" s="214">
        <f>O290*H290</f>
        <v>0</v>
      </c>
      <c r="Q290" s="214">
        <v>0</v>
      </c>
      <c r="R290" s="214">
        <f>Q290*H290</f>
        <v>0</v>
      </c>
      <c r="S290" s="214">
        <v>0.20499999999999999</v>
      </c>
      <c r="T290" s="215">
        <f>S290*H290</f>
        <v>35.834000000000003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127</v>
      </c>
      <c r="AT290" s="216" t="s">
        <v>122</v>
      </c>
      <c r="AU290" s="216" t="s">
        <v>141</v>
      </c>
      <c r="AY290" s="18" t="s">
        <v>120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81</v>
      </c>
      <c r="BK290" s="217">
        <f>ROUND(I290*H290,2)</f>
        <v>0</v>
      </c>
      <c r="BL290" s="18" t="s">
        <v>127</v>
      </c>
      <c r="BM290" s="216" t="s">
        <v>419</v>
      </c>
    </row>
    <row r="291" s="2" customFormat="1">
      <c r="A291" s="39"/>
      <c r="B291" s="40"/>
      <c r="C291" s="41"/>
      <c r="D291" s="218" t="s">
        <v>129</v>
      </c>
      <c r="E291" s="41"/>
      <c r="F291" s="219" t="s">
        <v>420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129</v>
      </c>
      <c r="AU291" s="18" t="s">
        <v>141</v>
      </c>
    </row>
    <row r="292" s="2" customFormat="1">
      <c r="A292" s="39"/>
      <c r="B292" s="40"/>
      <c r="C292" s="41"/>
      <c r="D292" s="223" t="s">
        <v>131</v>
      </c>
      <c r="E292" s="41"/>
      <c r="F292" s="224" t="s">
        <v>421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131</v>
      </c>
      <c r="AU292" s="18" t="s">
        <v>141</v>
      </c>
    </row>
    <row r="293" s="13" customFormat="1">
      <c r="A293" s="13"/>
      <c r="B293" s="225"/>
      <c r="C293" s="226"/>
      <c r="D293" s="218" t="s">
        <v>133</v>
      </c>
      <c r="E293" s="227" t="s">
        <v>28</v>
      </c>
      <c r="F293" s="228" t="s">
        <v>422</v>
      </c>
      <c r="G293" s="226"/>
      <c r="H293" s="229">
        <v>174.80000000000001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133</v>
      </c>
      <c r="AU293" s="235" t="s">
        <v>141</v>
      </c>
      <c r="AV293" s="13" t="s">
        <v>83</v>
      </c>
      <c r="AW293" s="13" t="s">
        <v>35</v>
      </c>
      <c r="AX293" s="13" t="s">
        <v>81</v>
      </c>
      <c r="AY293" s="235" t="s">
        <v>120</v>
      </c>
    </row>
    <row r="294" s="12" customFormat="1" ht="22.8" customHeight="1">
      <c r="A294" s="12"/>
      <c r="B294" s="189"/>
      <c r="C294" s="190"/>
      <c r="D294" s="191" t="s">
        <v>72</v>
      </c>
      <c r="E294" s="203" t="s">
        <v>423</v>
      </c>
      <c r="F294" s="203" t="s">
        <v>424</v>
      </c>
      <c r="G294" s="190"/>
      <c r="H294" s="190"/>
      <c r="I294" s="193"/>
      <c r="J294" s="204">
        <f>BK294</f>
        <v>0</v>
      </c>
      <c r="K294" s="190"/>
      <c r="L294" s="195"/>
      <c r="M294" s="196"/>
      <c r="N294" s="197"/>
      <c r="O294" s="197"/>
      <c r="P294" s="198">
        <f>SUM(P295:P333)</f>
        <v>0</v>
      </c>
      <c r="Q294" s="197"/>
      <c r="R294" s="198">
        <f>SUM(R295:R333)</f>
        <v>0</v>
      </c>
      <c r="S294" s="197"/>
      <c r="T294" s="199">
        <f>SUM(T295:T333)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0" t="s">
        <v>81</v>
      </c>
      <c r="AT294" s="201" t="s">
        <v>72</v>
      </c>
      <c r="AU294" s="201" t="s">
        <v>81</v>
      </c>
      <c r="AY294" s="200" t="s">
        <v>120</v>
      </c>
      <c r="BK294" s="202">
        <f>SUM(BK295:BK333)</f>
        <v>0</v>
      </c>
    </row>
    <row r="295" s="2" customFormat="1" ht="21.75" customHeight="1">
      <c r="A295" s="39"/>
      <c r="B295" s="40"/>
      <c r="C295" s="205" t="s">
        <v>425</v>
      </c>
      <c r="D295" s="205" t="s">
        <v>122</v>
      </c>
      <c r="E295" s="206" t="s">
        <v>426</v>
      </c>
      <c r="F295" s="207" t="s">
        <v>427</v>
      </c>
      <c r="G295" s="208" t="s">
        <v>152</v>
      </c>
      <c r="H295" s="209">
        <v>8.1199999999999992</v>
      </c>
      <c r="I295" s="210"/>
      <c r="J295" s="211">
        <f>ROUND(I295*H295,2)</f>
        <v>0</v>
      </c>
      <c r="K295" s="207" t="s">
        <v>126</v>
      </c>
      <c r="L295" s="45"/>
      <c r="M295" s="212" t="s">
        <v>28</v>
      </c>
      <c r="N295" s="213" t="s">
        <v>44</v>
      </c>
      <c r="O295" s="85"/>
      <c r="P295" s="214">
        <f>O295*H295</f>
        <v>0</v>
      </c>
      <c r="Q295" s="214">
        <v>0</v>
      </c>
      <c r="R295" s="214">
        <f>Q295*H295</f>
        <v>0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127</v>
      </c>
      <c r="AT295" s="216" t="s">
        <v>122</v>
      </c>
      <c r="AU295" s="216" t="s">
        <v>83</v>
      </c>
      <c r="AY295" s="18" t="s">
        <v>120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81</v>
      </c>
      <c r="BK295" s="217">
        <f>ROUND(I295*H295,2)</f>
        <v>0</v>
      </c>
      <c r="BL295" s="18" t="s">
        <v>127</v>
      </c>
      <c r="BM295" s="216" t="s">
        <v>428</v>
      </c>
    </row>
    <row r="296" s="2" customFormat="1">
      <c r="A296" s="39"/>
      <c r="B296" s="40"/>
      <c r="C296" s="41"/>
      <c r="D296" s="218" t="s">
        <v>129</v>
      </c>
      <c r="E296" s="41"/>
      <c r="F296" s="219" t="s">
        <v>429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129</v>
      </c>
      <c r="AU296" s="18" t="s">
        <v>83</v>
      </c>
    </row>
    <row r="297" s="2" customFormat="1">
      <c r="A297" s="39"/>
      <c r="B297" s="40"/>
      <c r="C297" s="41"/>
      <c r="D297" s="223" t="s">
        <v>131</v>
      </c>
      <c r="E297" s="41"/>
      <c r="F297" s="224" t="s">
        <v>430</v>
      </c>
      <c r="G297" s="41"/>
      <c r="H297" s="41"/>
      <c r="I297" s="220"/>
      <c r="J297" s="41"/>
      <c r="K297" s="41"/>
      <c r="L297" s="45"/>
      <c r="M297" s="221"/>
      <c r="N297" s="22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131</v>
      </c>
      <c r="AU297" s="18" t="s">
        <v>83</v>
      </c>
    </row>
    <row r="298" s="13" customFormat="1">
      <c r="A298" s="13"/>
      <c r="B298" s="225"/>
      <c r="C298" s="226"/>
      <c r="D298" s="218" t="s">
        <v>133</v>
      </c>
      <c r="E298" s="227" t="s">
        <v>28</v>
      </c>
      <c r="F298" s="228" t="s">
        <v>431</v>
      </c>
      <c r="G298" s="226"/>
      <c r="H298" s="229">
        <v>8.1199999999999992</v>
      </c>
      <c r="I298" s="230"/>
      <c r="J298" s="226"/>
      <c r="K298" s="226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133</v>
      </c>
      <c r="AU298" s="235" t="s">
        <v>83</v>
      </c>
      <c r="AV298" s="13" t="s">
        <v>83</v>
      </c>
      <c r="AW298" s="13" t="s">
        <v>35</v>
      </c>
      <c r="AX298" s="13" t="s">
        <v>73</v>
      </c>
      <c r="AY298" s="235" t="s">
        <v>120</v>
      </c>
    </row>
    <row r="299" s="14" customFormat="1">
      <c r="A299" s="14"/>
      <c r="B299" s="237"/>
      <c r="C299" s="238"/>
      <c r="D299" s="218" t="s">
        <v>133</v>
      </c>
      <c r="E299" s="239" t="s">
        <v>28</v>
      </c>
      <c r="F299" s="240" t="s">
        <v>157</v>
      </c>
      <c r="G299" s="238"/>
      <c r="H299" s="241">
        <v>8.1199999999999992</v>
      </c>
      <c r="I299" s="242"/>
      <c r="J299" s="238"/>
      <c r="K299" s="238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133</v>
      </c>
      <c r="AU299" s="247" t="s">
        <v>83</v>
      </c>
      <c r="AV299" s="14" t="s">
        <v>127</v>
      </c>
      <c r="AW299" s="14" t="s">
        <v>35</v>
      </c>
      <c r="AX299" s="14" t="s">
        <v>81</v>
      </c>
      <c r="AY299" s="247" t="s">
        <v>120</v>
      </c>
    </row>
    <row r="300" s="2" customFormat="1" ht="24.15" customHeight="1">
      <c r="A300" s="39"/>
      <c r="B300" s="40"/>
      <c r="C300" s="205" t="s">
        <v>432</v>
      </c>
      <c r="D300" s="205" t="s">
        <v>122</v>
      </c>
      <c r="E300" s="206" t="s">
        <v>433</v>
      </c>
      <c r="F300" s="207" t="s">
        <v>434</v>
      </c>
      <c r="G300" s="208" t="s">
        <v>152</v>
      </c>
      <c r="H300" s="209">
        <v>73.079999999999998</v>
      </c>
      <c r="I300" s="210"/>
      <c r="J300" s="211">
        <f>ROUND(I300*H300,2)</f>
        <v>0</v>
      </c>
      <c r="K300" s="207" t="s">
        <v>126</v>
      </c>
      <c r="L300" s="45"/>
      <c r="M300" s="212" t="s">
        <v>28</v>
      </c>
      <c r="N300" s="213" t="s">
        <v>44</v>
      </c>
      <c r="O300" s="85"/>
      <c r="P300" s="214">
        <f>O300*H300</f>
        <v>0</v>
      </c>
      <c r="Q300" s="214">
        <v>0</v>
      </c>
      <c r="R300" s="214">
        <f>Q300*H300</f>
        <v>0</v>
      </c>
      <c r="S300" s="214">
        <v>0</v>
      </c>
      <c r="T300" s="2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6" t="s">
        <v>127</v>
      </c>
      <c r="AT300" s="216" t="s">
        <v>122</v>
      </c>
      <c r="AU300" s="216" t="s">
        <v>83</v>
      </c>
      <c r="AY300" s="18" t="s">
        <v>120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18" t="s">
        <v>81</v>
      </c>
      <c r="BK300" s="217">
        <f>ROUND(I300*H300,2)</f>
        <v>0</v>
      </c>
      <c r="BL300" s="18" t="s">
        <v>127</v>
      </c>
      <c r="BM300" s="216" t="s">
        <v>435</v>
      </c>
    </row>
    <row r="301" s="2" customFormat="1">
      <c r="A301" s="39"/>
      <c r="B301" s="40"/>
      <c r="C301" s="41"/>
      <c r="D301" s="218" t="s">
        <v>129</v>
      </c>
      <c r="E301" s="41"/>
      <c r="F301" s="219" t="s">
        <v>436</v>
      </c>
      <c r="G301" s="41"/>
      <c r="H301" s="41"/>
      <c r="I301" s="220"/>
      <c r="J301" s="41"/>
      <c r="K301" s="41"/>
      <c r="L301" s="45"/>
      <c r="M301" s="221"/>
      <c r="N301" s="222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129</v>
      </c>
      <c r="AU301" s="18" t="s">
        <v>83</v>
      </c>
    </row>
    <row r="302" s="2" customFormat="1">
      <c r="A302" s="39"/>
      <c r="B302" s="40"/>
      <c r="C302" s="41"/>
      <c r="D302" s="223" t="s">
        <v>131</v>
      </c>
      <c r="E302" s="41"/>
      <c r="F302" s="224" t="s">
        <v>437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131</v>
      </c>
      <c r="AU302" s="18" t="s">
        <v>83</v>
      </c>
    </row>
    <row r="303" s="2" customFormat="1">
      <c r="A303" s="39"/>
      <c r="B303" s="40"/>
      <c r="C303" s="41"/>
      <c r="D303" s="218" t="s">
        <v>147</v>
      </c>
      <c r="E303" s="41"/>
      <c r="F303" s="236" t="s">
        <v>148</v>
      </c>
      <c r="G303" s="41"/>
      <c r="H303" s="41"/>
      <c r="I303" s="220"/>
      <c r="J303" s="41"/>
      <c r="K303" s="41"/>
      <c r="L303" s="45"/>
      <c r="M303" s="221"/>
      <c r="N303" s="222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147</v>
      </c>
      <c r="AU303" s="18" t="s">
        <v>83</v>
      </c>
    </row>
    <row r="304" s="13" customFormat="1">
      <c r="A304" s="13"/>
      <c r="B304" s="225"/>
      <c r="C304" s="226"/>
      <c r="D304" s="218" t="s">
        <v>133</v>
      </c>
      <c r="E304" s="227" t="s">
        <v>28</v>
      </c>
      <c r="F304" s="228" t="s">
        <v>438</v>
      </c>
      <c r="G304" s="226"/>
      <c r="H304" s="229">
        <v>73.079999999999998</v>
      </c>
      <c r="I304" s="230"/>
      <c r="J304" s="226"/>
      <c r="K304" s="226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133</v>
      </c>
      <c r="AU304" s="235" t="s">
        <v>83</v>
      </c>
      <c r="AV304" s="13" t="s">
        <v>83</v>
      </c>
      <c r="AW304" s="13" t="s">
        <v>35</v>
      </c>
      <c r="AX304" s="13" t="s">
        <v>73</v>
      </c>
      <c r="AY304" s="235" t="s">
        <v>120</v>
      </c>
    </row>
    <row r="305" s="14" customFormat="1">
      <c r="A305" s="14"/>
      <c r="B305" s="237"/>
      <c r="C305" s="238"/>
      <c r="D305" s="218" t="s">
        <v>133</v>
      </c>
      <c r="E305" s="239" t="s">
        <v>28</v>
      </c>
      <c r="F305" s="240" t="s">
        <v>157</v>
      </c>
      <c r="G305" s="238"/>
      <c r="H305" s="241">
        <v>73.079999999999998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7" t="s">
        <v>133</v>
      </c>
      <c r="AU305" s="247" t="s">
        <v>83</v>
      </c>
      <c r="AV305" s="14" t="s">
        <v>127</v>
      </c>
      <c r="AW305" s="14" t="s">
        <v>35</v>
      </c>
      <c r="AX305" s="14" t="s">
        <v>81</v>
      </c>
      <c r="AY305" s="247" t="s">
        <v>120</v>
      </c>
    </row>
    <row r="306" s="2" customFormat="1" ht="21.75" customHeight="1">
      <c r="A306" s="39"/>
      <c r="B306" s="40"/>
      <c r="C306" s="205" t="s">
        <v>439</v>
      </c>
      <c r="D306" s="205" t="s">
        <v>122</v>
      </c>
      <c r="E306" s="206" t="s">
        <v>440</v>
      </c>
      <c r="F306" s="207" t="s">
        <v>441</v>
      </c>
      <c r="G306" s="208" t="s">
        <v>152</v>
      </c>
      <c r="H306" s="209">
        <v>160.16300000000001</v>
      </c>
      <c r="I306" s="210"/>
      <c r="J306" s="211">
        <f>ROUND(I306*H306,2)</f>
        <v>0</v>
      </c>
      <c r="K306" s="207" t="s">
        <v>126</v>
      </c>
      <c r="L306" s="45"/>
      <c r="M306" s="212" t="s">
        <v>28</v>
      </c>
      <c r="N306" s="213" t="s">
        <v>44</v>
      </c>
      <c r="O306" s="85"/>
      <c r="P306" s="214">
        <f>O306*H306</f>
        <v>0</v>
      </c>
      <c r="Q306" s="214">
        <v>0</v>
      </c>
      <c r="R306" s="214">
        <f>Q306*H306</f>
        <v>0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127</v>
      </c>
      <c r="AT306" s="216" t="s">
        <v>122</v>
      </c>
      <c r="AU306" s="216" t="s">
        <v>83</v>
      </c>
      <c r="AY306" s="18" t="s">
        <v>120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81</v>
      </c>
      <c r="BK306" s="217">
        <f>ROUND(I306*H306,2)</f>
        <v>0</v>
      </c>
      <c r="BL306" s="18" t="s">
        <v>127</v>
      </c>
      <c r="BM306" s="216" t="s">
        <v>442</v>
      </c>
    </row>
    <row r="307" s="2" customFormat="1">
      <c r="A307" s="39"/>
      <c r="B307" s="40"/>
      <c r="C307" s="41"/>
      <c r="D307" s="218" t="s">
        <v>129</v>
      </c>
      <c r="E307" s="41"/>
      <c r="F307" s="219" t="s">
        <v>443</v>
      </c>
      <c r="G307" s="41"/>
      <c r="H307" s="41"/>
      <c r="I307" s="220"/>
      <c r="J307" s="41"/>
      <c r="K307" s="41"/>
      <c r="L307" s="45"/>
      <c r="M307" s="221"/>
      <c r="N307" s="222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129</v>
      </c>
      <c r="AU307" s="18" t="s">
        <v>83</v>
      </c>
    </row>
    <row r="308" s="2" customFormat="1">
      <c r="A308" s="39"/>
      <c r="B308" s="40"/>
      <c r="C308" s="41"/>
      <c r="D308" s="223" t="s">
        <v>131</v>
      </c>
      <c r="E308" s="41"/>
      <c r="F308" s="224" t="s">
        <v>444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131</v>
      </c>
      <c r="AU308" s="18" t="s">
        <v>83</v>
      </c>
    </row>
    <row r="309" s="13" customFormat="1">
      <c r="A309" s="13"/>
      <c r="B309" s="225"/>
      <c r="C309" s="226"/>
      <c r="D309" s="218" t="s">
        <v>133</v>
      </c>
      <c r="E309" s="227" t="s">
        <v>28</v>
      </c>
      <c r="F309" s="228" t="s">
        <v>445</v>
      </c>
      <c r="G309" s="226"/>
      <c r="H309" s="229">
        <v>135.19399999999999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133</v>
      </c>
      <c r="AU309" s="235" t="s">
        <v>83</v>
      </c>
      <c r="AV309" s="13" t="s">
        <v>83</v>
      </c>
      <c r="AW309" s="13" t="s">
        <v>35</v>
      </c>
      <c r="AX309" s="13" t="s">
        <v>73</v>
      </c>
      <c r="AY309" s="235" t="s">
        <v>120</v>
      </c>
    </row>
    <row r="310" s="13" customFormat="1">
      <c r="A310" s="13"/>
      <c r="B310" s="225"/>
      <c r="C310" s="226"/>
      <c r="D310" s="218" t="s">
        <v>133</v>
      </c>
      <c r="E310" s="227" t="s">
        <v>28</v>
      </c>
      <c r="F310" s="228" t="s">
        <v>446</v>
      </c>
      <c r="G310" s="226"/>
      <c r="H310" s="229">
        <v>24.969000000000001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133</v>
      </c>
      <c r="AU310" s="235" t="s">
        <v>83</v>
      </c>
      <c r="AV310" s="13" t="s">
        <v>83</v>
      </c>
      <c r="AW310" s="13" t="s">
        <v>35</v>
      </c>
      <c r="AX310" s="13" t="s">
        <v>73</v>
      </c>
      <c r="AY310" s="235" t="s">
        <v>120</v>
      </c>
    </row>
    <row r="311" s="14" customFormat="1">
      <c r="A311" s="14"/>
      <c r="B311" s="237"/>
      <c r="C311" s="238"/>
      <c r="D311" s="218" t="s">
        <v>133</v>
      </c>
      <c r="E311" s="239" t="s">
        <v>28</v>
      </c>
      <c r="F311" s="240" t="s">
        <v>157</v>
      </c>
      <c r="G311" s="238"/>
      <c r="H311" s="241">
        <v>160.16299999999998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7" t="s">
        <v>133</v>
      </c>
      <c r="AU311" s="247" t="s">
        <v>83</v>
      </c>
      <c r="AV311" s="14" t="s">
        <v>127</v>
      </c>
      <c r="AW311" s="14" t="s">
        <v>35</v>
      </c>
      <c r="AX311" s="14" t="s">
        <v>81</v>
      </c>
      <c r="AY311" s="247" t="s">
        <v>120</v>
      </c>
    </row>
    <row r="312" s="2" customFormat="1" ht="24.15" customHeight="1">
      <c r="A312" s="39"/>
      <c r="B312" s="40"/>
      <c r="C312" s="205" t="s">
        <v>447</v>
      </c>
      <c r="D312" s="205" t="s">
        <v>122</v>
      </c>
      <c r="E312" s="206" t="s">
        <v>448</v>
      </c>
      <c r="F312" s="207" t="s">
        <v>449</v>
      </c>
      <c r="G312" s="208" t="s">
        <v>152</v>
      </c>
      <c r="H312" s="209">
        <v>1441.4670000000001</v>
      </c>
      <c r="I312" s="210"/>
      <c r="J312" s="211">
        <f>ROUND(I312*H312,2)</f>
        <v>0</v>
      </c>
      <c r="K312" s="207" t="s">
        <v>126</v>
      </c>
      <c r="L312" s="45"/>
      <c r="M312" s="212" t="s">
        <v>28</v>
      </c>
      <c r="N312" s="213" t="s">
        <v>44</v>
      </c>
      <c r="O312" s="85"/>
      <c r="P312" s="214">
        <f>O312*H312</f>
        <v>0</v>
      </c>
      <c r="Q312" s="214">
        <v>0</v>
      </c>
      <c r="R312" s="214">
        <f>Q312*H312</f>
        <v>0</v>
      </c>
      <c r="S312" s="214">
        <v>0</v>
      </c>
      <c r="T312" s="21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6" t="s">
        <v>127</v>
      </c>
      <c r="AT312" s="216" t="s">
        <v>122</v>
      </c>
      <c r="AU312" s="216" t="s">
        <v>83</v>
      </c>
      <c r="AY312" s="18" t="s">
        <v>120</v>
      </c>
      <c r="BE312" s="217">
        <f>IF(N312="základní",J312,0)</f>
        <v>0</v>
      </c>
      <c r="BF312" s="217">
        <f>IF(N312="snížená",J312,0)</f>
        <v>0</v>
      </c>
      <c r="BG312" s="217">
        <f>IF(N312="zákl. přenesená",J312,0)</f>
        <v>0</v>
      </c>
      <c r="BH312" s="217">
        <f>IF(N312="sníž. přenesená",J312,0)</f>
        <v>0</v>
      </c>
      <c r="BI312" s="217">
        <f>IF(N312="nulová",J312,0)</f>
        <v>0</v>
      </c>
      <c r="BJ312" s="18" t="s">
        <v>81</v>
      </c>
      <c r="BK312" s="217">
        <f>ROUND(I312*H312,2)</f>
        <v>0</v>
      </c>
      <c r="BL312" s="18" t="s">
        <v>127</v>
      </c>
      <c r="BM312" s="216" t="s">
        <v>450</v>
      </c>
    </row>
    <row r="313" s="2" customFormat="1">
      <c r="A313" s="39"/>
      <c r="B313" s="40"/>
      <c r="C313" s="41"/>
      <c r="D313" s="218" t="s">
        <v>129</v>
      </c>
      <c r="E313" s="41"/>
      <c r="F313" s="219" t="s">
        <v>451</v>
      </c>
      <c r="G313" s="41"/>
      <c r="H313" s="41"/>
      <c r="I313" s="220"/>
      <c r="J313" s="41"/>
      <c r="K313" s="41"/>
      <c r="L313" s="45"/>
      <c r="M313" s="221"/>
      <c r="N313" s="222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129</v>
      </c>
      <c r="AU313" s="18" t="s">
        <v>83</v>
      </c>
    </row>
    <row r="314" s="2" customFormat="1">
      <c r="A314" s="39"/>
      <c r="B314" s="40"/>
      <c r="C314" s="41"/>
      <c r="D314" s="223" t="s">
        <v>131</v>
      </c>
      <c r="E314" s="41"/>
      <c r="F314" s="224" t="s">
        <v>452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131</v>
      </c>
      <c r="AU314" s="18" t="s">
        <v>83</v>
      </c>
    </row>
    <row r="315" s="2" customFormat="1">
      <c r="A315" s="39"/>
      <c r="B315" s="40"/>
      <c r="C315" s="41"/>
      <c r="D315" s="218" t="s">
        <v>147</v>
      </c>
      <c r="E315" s="41"/>
      <c r="F315" s="236" t="s">
        <v>148</v>
      </c>
      <c r="G315" s="41"/>
      <c r="H315" s="41"/>
      <c r="I315" s="220"/>
      <c r="J315" s="41"/>
      <c r="K315" s="41"/>
      <c r="L315" s="45"/>
      <c r="M315" s="221"/>
      <c r="N315" s="222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147</v>
      </c>
      <c r="AU315" s="18" t="s">
        <v>83</v>
      </c>
    </row>
    <row r="316" s="13" customFormat="1">
      <c r="A316" s="13"/>
      <c r="B316" s="225"/>
      <c r="C316" s="226"/>
      <c r="D316" s="218" t="s">
        <v>133</v>
      </c>
      <c r="E316" s="227" t="s">
        <v>28</v>
      </c>
      <c r="F316" s="228" t="s">
        <v>453</v>
      </c>
      <c r="G316" s="226"/>
      <c r="H316" s="229">
        <v>1216.7460000000001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133</v>
      </c>
      <c r="AU316" s="235" t="s">
        <v>83</v>
      </c>
      <c r="AV316" s="13" t="s">
        <v>83</v>
      </c>
      <c r="AW316" s="13" t="s">
        <v>35</v>
      </c>
      <c r="AX316" s="13" t="s">
        <v>73</v>
      </c>
      <c r="AY316" s="235" t="s">
        <v>120</v>
      </c>
    </row>
    <row r="317" s="13" customFormat="1">
      <c r="A317" s="13"/>
      <c r="B317" s="225"/>
      <c r="C317" s="226"/>
      <c r="D317" s="218" t="s">
        <v>133</v>
      </c>
      <c r="E317" s="227" t="s">
        <v>28</v>
      </c>
      <c r="F317" s="228" t="s">
        <v>454</v>
      </c>
      <c r="G317" s="226"/>
      <c r="H317" s="229">
        <v>224.721</v>
      </c>
      <c r="I317" s="230"/>
      <c r="J317" s="226"/>
      <c r="K317" s="226"/>
      <c r="L317" s="231"/>
      <c r="M317" s="232"/>
      <c r="N317" s="233"/>
      <c r="O317" s="233"/>
      <c r="P317" s="233"/>
      <c r="Q317" s="233"/>
      <c r="R317" s="233"/>
      <c r="S317" s="233"/>
      <c r="T317" s="23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5" t="s">
        <v>133</v>
      </c>
      <c r="AU317" s="235" t="s">
        <v>83</v>
      </c>
      <c r="AV317" s="13" t="s">
        <v>83</v>
      </c>
      <c r="AW317" s="13" t="s">
        <v>35</v>
      </c>
      <c r="AX317" s="13" t="s">
        <v>73</v>
      </c>
      <c r="AY317" s="235" t="s">
        <v>120</v>
      </c>
    </row>
    <row r="318" s="14" customFormat="1">
      <c r="A318" s="14"/>
      <c r="B318" s="237"/>
      <c r="C318" s="238"/>
      <c r="D318" s="218" t="s">
        <v>133</v>
      </c>
      <c r="E318" s="239" t="s">
        <v>28</v>
      </c>
      <c r="F318" s="240" t="s">
        <v>157</v>
      </c>
      <c r="G318" s="238"/>
      <c r="H318" s="241">
        <v>1441.4670000000001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7" t="s">
        <v>133</v>
      </c>
      <c r="AU318" s="247" t="s">
        <v>83</v>
      </c>
      <c r="AV318" s="14" t="s">
        <v>127</v>
      </c>
      <c r="AW318" s="14" t="s">
        <v>35</v>
      </c>
      <c r="AX318" s="14" t="s">
        <v>81</v>
      </c>
      <c r="AY318" s="247" t="s">
        <v>120</v>
      </c>
    </row>
    <row r="319" s="2" customFormat="1" ht="37.8" customHeight="1">
      <c r="A319" s="39"/>
      <c r="B319" s="40"/>
      <c r="C319" s="205" t="s">
        <v>455</v>
      </c>
      <c r="D319" s="205" t="s">
        <v>122</v>
      </c>
      <c r="E319" s="206" t="s">
        <v>456</v>
      </c>
      <c r="F319" s="207" t="s">
        <v>457</v>
      </c>
      <c r="G319" s="208" t="s">
        <v>152</v>
      </c>
      <c r="H319" s="209">
        <v>135.19399999999999</v>
      </c>
      <c r="I319" s="210"/>
      <c r="J319" s="211">
        <f>ROUND(I319*H319,2)</f>
        <v>0</v>
      </c>
      <c r="K319" s="207" t="s">
        <v>126</v>
      </c>
      <c r="L319" s="45"/>
      <c r="M319" s="212" t="s">
        <v>28</v>
      </c>
      <c r="N319" s="213" t="s">
        <v>44</v>
      </c>
      <c r="O319" s="85"/>
      <c r="P319" s="214">
        <f>O319*H319</f>
        <v>0</v>
      </c>
      <c r="Q319" s="214">
        <v>0</v>
      </c>
      <c r="R319" s="214">
        <f>Q319*H319</f>
        <v>0</v>
      </c>
      <c r="S319" s="214">
        <v>0</v>
      </c>
      <c r="T319" s="215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6" t="s">
        <v>127</v>
      </c>
      <c r="AT319" s="216" t="s">
        <v>122</v>
      </c>
      <c r="AU319" s="216" t="s">
        <v>83</v>
      </c>
      <c r="AY319" s="18" t="s">
        <v>120</v>
      </c>
      <c r="BE319" s="217">
        <f>IF(N319="základní",J319,0)</f>
        <v>0</v>
      </c>
      <c r="BF319" s="217">
        <f>IF(N319="snížená",J319,0)</f>
        <v>0</v>
      </c>
      <c r="BG319" s="217">
        <f>IF(N319="zákl. přenesená",J319,0)</f>
        <v>0</v>
      </c>
      <c r="BH319" s="217">
        <f>IF(N319="sníž. přenesená",J319,0)</f>
        <v>0</v>
      </c>
      <c r="BI319" s="217">
        <f>IF(N319="nulová",J319,0)</f>
        <v>0</v>
      </c>
      <c r="BJ319" s="18" t="s">
        <v>81</v>
      </c>
      <c r="BK319" s="217">
        <f>ROUND(I319*H319,2)</f>
        <v>0</v>
      </c>
      <c r="BL319" s="18" t="s">
        <v>127</v>
      </c>
      <c r="BM319" s="216" t="s">
        <v>458</v>
      </c>
    </row>
    <row r="320" s="2" customFormat="1">
      <c r="A320" s="39"/>
      <c r="B320" s="40"/>
      <c r="C320" s="41"/>
      <c r="D320" s="218" t="s">
        <v>129</v>
      </c>
      <c r="E320" s="41"/>
      <c r="F320" s="219" t="s">
        <v>459</v>
      </c>
      <c r="G320" s="41"/>
      <c r="H320" s="41"/>
      <c r="I320" s="220"/>
      <c r="J320" s="41"/>
      <c r="K320" s="41"/>
      <c r="L320" s="45"/>
      <c r="M320" s="221"/>
      <c r="N320" s="22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129</v>
      </c>
      <c r="AU320" s="18" t="s">
        <v>83</v>
      </c>
    </row>
    <row r="321" s="2" customFormat="1">
      <c r="A321" s="39"/>
      <c r="B321" s="40"/>
      <c r="C321" s="41"/>
      <c r="D321" s="223" t="s">
        <v>131</v>
      </c>
      <c r="E321" s="41"/>
      <c r="F321" s="224" t="s">
        <v>460</v>
      </c>
      <c r="G321" s="41"/>
      <c r="H321" s="41"/>
      <c r="I321" s="220"/>
      <c r="J321" s="41"/>
      <c r="K321" s="41"/>
      <c r="L321" s="45"/>
      <c r="M321" s="221"/>
      <c r="N321" s="222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131</v>
      </c>
      <c r="AU321" s="18" t="s">
        <v>83</v>
      </c>
    </row>
    <row r="322" s="13" customFormat="1">
      <c r="A322" s="13"/>
      <c r="B322" s="225"/>
      <c r="C322" s="226"/>
      <c r="D322" s="218" t="s">
        <v>133</v>
      </c>
      <c r="E322" s="227" t="s">
        <v>28</v>
      </c>
      <c r="F322" s="228" t="s">
        <v>461</v>
      </c>
      <c r="G322" s="226"/>
      <c r="H322" s="229">
        <v>135.19399999999999</v>
      </c>
      <c r="I322" s="230"/>
      <c r="J322" s="226"/>
      <c r="K322" s="226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133</v>
      </c>
      <c r="AU322" s="235" t="s">
        <v>83</v>
      </c>
      <c r="AV322" s="13" t="s">
        <v>83</v>
      </c>
      <c r="AW322" s="13" t="s">
        <v>35</v>
      </c>
      <c r="AX322" s="13" t="s">
        <v>73</v>
      </c>
      <c r="AY322" s="235" t="s">
        <v>120</v>
      </c>
    </row>
    <row r="323" s="14" customFormat="1">
      <c r="A323" s="14"/>
      <c r="B323" s="237"/>
      <c r="C323" s="238"/>
      <c r="D323" s="218" t="s">
        <v>133</v>
      </c>
      <c r="E323" s="239" t="s">
        <v>28</v>
      </c>
      <c r="F323" s="240" t="s">
        <v>157</v>
      </c>
      <c r="G323" s="238"/>
      <c r="H323" s="241">
        <v>135.19399999999999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7" t="s">
        <v>133</v>
      </c>
      <c r="AU323" s="247" t="s">
        <v>83</v>
      </c>
      <c r="AV323" s="14" t="s">
        <v>127</v>
      </c>
      <c r="AW323" s="14" t="s">
        <v>35</v>
      </c>
      <c r="AX323" s="14" t="s">
        <v>81</v>
      </c>
      <c r="AY323" s="247" t="s">
        <v>120</v>
      </c>
    </row>
    <row r="324" s="2" customFormat="1" ht="44.25" customHeight="1">
      <c r="A324" s="39"/>
      <c r="B324" s="40"/>
      <c r="C324" s="205" t="s">
        <v>462</v>
      </c>
      <c r="D324" s="205" t="s">
        <v>122</v>
      </c>
      <c r="E324" s="206" t="s">
        <v>463</v>
      </c>
      <c r="F324" s="207" t="s">
        <v>464</v>
      </c>
      <c r="G324" s="208" t="s">
        <v>152</v>
      </c>
      <c r="H324" s="209">
        <v>8.1199999999999992</v>
      </c>
      <c r="I324" s="210"/>
      <c r="J324" s="211">
        <f>ROUND(I324*H324,2)</f>
        <v>0</v>
      </c>
      <c r="K324" s="207" t="s">
        <v>126</v>
      </c>
      <c r="L324" s="45"/>
      <c r="M324" s="212" t="s">
        <v>28</v>
      </c>
      <c r="N324" s="213" t="s">
        <v>44</v>
      </c>
      <c r="O324" s="85"/>
      <c r="P324" s="214">
        <f>O324*H324</f>
        <v>0</v>
      </c>
      <c r="Q324" s="214">
        <v>0</v>
      </c>
      <c r="R324" s="214">
        <f>Q324*H324</f>
        <v>0</v>
      </c>
      <c r="S324" s="214">
        <v>0</v>
      </c>
      <c r="T324" s="215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6" t="s">
        <v>127</v>
      </c>
      <c r="AT324" s="216" t="s">
        <v>122</v>
      </c>
      <c r="AU324" s="216" t="s">
        <v>83</v>
      </c>
      <c r="AY324" s="18" t="s">
        <v>120</v>
      </c>
      <c r="BE324" s="217">
        <f>IF(N324="základní",J324,0)</f>
        <v>0</v>
      </c>
      <c r="BF324" s="217">
        <f>IF(N324="snížená",J324,0)</f>
        <v>0</v>
      </c>
      <c r="BG324" s="217">
        <f>IF(N324="zákl. přenesená",J324,0)</f>
        <v>0</v>
      </c>
      <c r="BH324" s="217">
        <f>IF(N324="sníž. přenesená",J324,0)</f>
        <v>0</v>
      </c>
      <c r="BI324" s="217">
        <f>IF(N324="nulová",J324,0)</f>
        <v>0</v>
      </c>
      <c r="BJ324" s="18" t="s">
        <v>81</v>
      </c>
      <c r="BK324" s="217">
        <f>ROUND(I324*H324,2)</f>
        <v>0</v>
      </c>
      <c r="BL324" s="18" t="s">
        <v>127</v>
      </c>
      <c r="BM324" s="216" t="s">
        <v>465</v>
      </c>
    </row>
    <row r="325" s="2" customFormat="1">
      <c r="A325" s="39"/>
      <c r="B325" s="40"/>
      <c r="C325" s="41"/>
      <c r="D325" s="218" t="s">
        <v>129</v>
      </c>
      <c r="E325" s="41"/>
      <c r="F325" s="219" t="s">
        <v>154</v>
      </c>
      <c r="G325" s="41"/>
      <c r="H325" s="41"/>
      <c r="I325" s="220"/>
      <c r="J325" s="41"/>
      <c r="K325" s="41"/>
      <c r="L325" s="45"/>
      <c r="M325" s="221"/>
      <c r="N325" s="222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129</v>
      </c>
      <c r="AU325" s="18" t="s">
        <v>83</v>
      </c>
    </row>
    <row r="326" s="2" customFormat="1">
      <c r="A326" s="39"/>
      <c r="B326" s="40"/>
      <c r="C326" s="41"/>
      <c r="D326" s="223" t="s">
        <v>131</v>
      </c>
      <c r="E326" s="41"/>
      <c r="F326" s="224" t="s">
        <v>466</v>
      </c>
      <c r="G326" s="41"/>
      <c r="H326" s="41"/>
      <c r="I326" s="220"/>
      <c r="J326" s="41"/>
      <c r="K326" s="41"/>
      <c r="L326" s="45"/>
      <c r="M326" s="221"/>
      <c r="N326" s="222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131</v>
      </c>
      <c r="AU326" s="18" t="s">
        <v>83</v>
      </c>
    </row>
    <row r="327" s="13" customFormat="1">
      <c r="A327" s="13"/>
      <c r="B327" s="225"/>
      <c r="C327" s="226"/>
      <c r="D327" s="218" t="s">
        <v>133</v>
      </c>
      <c r="E327" s="227" t="s">
        <v>28</v>
      </c>
      <c r="F327" s="228" t="s">
        <v>467</v>
      </c>
      <c r="G327" s="226"/>
      <c r="H327" s="229">
        <v>8.1199999999999992</v>
      </c>
      <c r="I327" s="230"/>
      <c r="J327" s="226"/>
      <c r="K327" s="226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133</v>
      </c>
      <c r="AU327" s="235" t="s">
        <v>83</v>
      </c>
      <c r="AV327" s="13" t="s">
        <v>83</v>
      </c>
      <c r="AW327" s="13" t="s">
        <v>35</v>
      </c>
      <c r="AX327" s="13" t="s">
        <v>73</v>
      </c>
      <c r="AY327" s="235" t="s">
        <v>120</v>
      </c>
    </row>
    <row r="328" s="14" customFormat="1">
      <c r="A328" s="14"/>
      <c r="B328" s="237"/>
      <c r="C328" s="238"/>
      <c r="D328" s="218" t="s">
        <v>133</v>
      </c>
      <c r="E328" s="239" t="s">
        <v>28</v>
      </c>
      <c r="F328" s="240" t="s">
        <v>157</v>
      </c>
      <c r="G328" s="238"/>
      <c r="H328" s="241">
        <v>8.1199999999999992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133</v>
      </c>
      <c r="AU328" s="247" t="s">
        <v>83</v>
      </c>
      <c r="AV328" s="14" t="s">
        <v>127</v>
      </c>
      <c r="AW328" s="14" t="s">
        <v>35</v>
      </c>
      <c r="AX328" s="14" t="s">
        <v>81</v>
      </c>
      <c r="AY328" s="247" t="s">
        <v>120</v>
      </c>
    </row>
    <row r="329" s="2" customFormat="1" ht="44.25" customHeight="1">
      <c r="A329" s="39"/>
      <c r="B329" s="40"/>
      <c r="C329" s="205" t="s">
        <v>415</v>
      </c>
      <c r="D329" s="205" t="s">
        <v>122</v>
      </c>
      <c r="E329" s="206" t="s">
        <v>468</v>
      </c>
      <c r="F329" s="207" t="s">
        <v>469</v>
      </c>
      <c r="G329" s="208" t="s">
        <v>152</v>
      </c>
      <c r="H329" s="209">
        <v>24.969000000000001</v>
      </c>
      <c r="I329" s="210"/>
      <c r="J329" s="211">
        <f>ROUND(I329*H329,2)</f>
        <v>0</v>
      </c>
      <c r="K329" s="207" t="s">
        <v>126</v>
      </c>
      <c r="L329" s="45"/>
      <c r="M329" s="212" t="s">
        <v>28</v>
      </c>
      <c r="N329" s="213" t="s">
        <v>44</v>
      </c>
      <c r="O329" s="85"/>
      <c r="P329" s="214">
        <f>O329*H329</f>
        <v>0</v>
      </c>
      <c r="Q329" s="214">
        <v>0</v>
      </c>
      <c r="R329" s="214">
        <f>Q329*H329</f>
        <v>0</v>
      </c>
      <c r="S329" s="214">
        <v>0</v>
      </c>
      <c r="T329" s="215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16" t="s">
        <v>127</v>
      </c>
      <c r="AT329" s="216" t="s">
        <v>122</v>
      </c>
      <c r="AU329" s="216" t="s">
        <v>83</v>
      </c>
      <c r="AY329" s="18" t="s">
        <v>120</v>
      </c>
      <c r="BE329" s="217">
        <f>IF(N329="základní",J329,0)</f>
        <v>0</v>
      </c>
      <c r="BF329" s="217">
        <f>IF(N329="snížená",J329,0)</f>
        <v>0</v>
      </c>
      <c r="BG329" s="217">
        <f>IF(N329="zákl. přenesená",J329,0)</f>
        <v>0</v>
      </c>
      <c r="BH329" s="217">
        <f>IF(N329="sníž. přenesená",J329,0)</f>
        <v>0</v>
      </c>
      <c r="BI329" s="217">
        <f>IF(N329="nulová",J329,0)</f>
        <v>0</v>
      </c>
      <c r="BJ329" s="18" t="s">
        <v>81</v>
      </c>
      <c r="BK329" s="217">
        <f>ROUND(I329*H329,2)</f>
        <v>0</v>
      </c>
      <c r="BL329" s="18" t="s">
        <v>127</v>
      </c>
      <c r="BM329" s="216" t="s">
        <v>470</v>
      </c>
    </row>
    <row r="330" s="2" customFormat="1">
      <c r="A330" s="39"/>
      <c r="B330" s="40"/>
      <c r="C330" s="41"/>
      <c r="D330" s="218" t="s">
        <v>129</v>
      </c>
      <c r="E330" s="41"/>
      <c r="F330" s="219" t="s">
        <v>471</v>
      </c>
      <c r="G330" s="41"/>
      <c r="H330" s="41"/>
      <c r="I330" s="220"/>
      <c r="J330" s="41"/>
      <c r="K330" s="41"/>
      <c r="L330" s="45"/>
      <c r="M330" s="221"/>
      <c r="N330" s="222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129</v>
      </c>
      <c r="AU330" s="18" t="s">
        <v>83</v>
      </c>
    </row>
    <row r="331" s="2" customFormat="1">
      <c r="A331" s="39"/>
      <c r="B331" s="40"/>
      <c r="C331" s="41"/>
      <c r="D331" s="223" t="s">
        <v>131</v>
      </c>
      <c r="E331" s="41"/>
      <c r="F331" s="224" t="s">
        <v>472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131</v>
      </c>
      <c r="AU331" s="18" t="s">
        <v>83</v>
      </c>
    </row>
    <row r="332" s="13" customFormat="1">
      <c r="A332" s="13"/>
      <c r="B332" s="225"/>
      <c r="C332" s="226"/>
      <c r="D332" s="218" t="s">
        <v>133</v>
      </c>
      <c r="E332" s="227" t="s">
        <v>28</v>
      </c>
      <c r="F332" s="228" t="s">
        <v>473</v>
      </c>
      <c r="G332" s="226"/>
      <c r="H332" s="229">
        <v>24.969000000000001</v>
      </c>
      <c r="I332" s="230"/>
      <c r="J332" s="226"/>
      <c r="K332" s="226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133</v>
      </c>
      <c r="AU332" s="235" t="s">
        <v>83</v>
      </c>
      <c r="AV332" s="13" t="s">
        <v>83</v>
      </c>
      <c r="AW332" s="13" t="s">
        <v>35</v>
      </c>
      <c r="AX332" s="13" t="s">
        <v>73</v>
      </c>
      <c r="AY332" s="235" t="s">
        <v>120</v>
      </c>
    </row>
    <row r="333" s="14" customFormat="1">
      <c r="A333" s="14"/>
      <c r="B333" s="237"/>
      <c r="C333" s="238"/>
      <c r="D333" s="218" t="s">
        <v>133</v>
      </c>
      <c r="E333" s="239" t="s">
        <v>28</v>
      </c>
      <c r="F333" s="240" t="s">
        <v>157</v>
      </c>
      <c r="G333" s="238"/>
      <c r="H333" s="241">
        <v>24.969000000000001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133</v>
      </c>
      <c r="AU333" s="247" t="s">
        <v>83</v>
      </c>
      <c r="AV333" s="14" t="s">
        <v>127</v>
      </c>
      <c r="AW333" s="14" t="s">
        <v>35</v>
      </c>
      <c r="AX333" s="14" t="s">
        <v>81</v>
      </c>
      <c r="AY333" s="247" t="s">
        <v>120</v>
      </c>
    </row>
    <row r="334" s="12" customFormat="1" ht="22.8" customHeight="1">
      <c r="A334" s="12"/>
      <c r="B334" s="189"/>
      <c r="C334" s="190"/>
      <c r="D334" s="191" t="s">
        <v>72</v>
      </c>
      <c r="E334" s="203" t="s">
        <v>474</v>
      </c>
      <c r="F334" s="203" t="s">
        <v>475</v>
      </c>
      <c r="G334" s="190"/>
      <c r="H334" s="190"/>
      <c r="I334" s="193"/>
      <c r="J334" s="204">
        <f>BK334</f>
        <v>0</v>
      </c>
      <c r="K334" s="190"/>
      <c r="L334" s="195"/>
      <c r="M334" s="196"/>
      <c r="N334" s="197"/>
      <c r="O334" s="197"/>
      <c r="P334" s="198">
        <f>SUM(P335:P337)</f>
        <v>0</v>
      </c>
      <c r="Q334" s="197"/>
      <c r="R334" s="198">
        <f>SUM(R335:R337)</f>
        <v>0</v>
      </c>
      <c r="S334" s="197"/>
      <c r="T334" s="199">
        <f>SUM(T335:T337)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0" t="s">
        <v>81</v>
      </c>
      <c r="AT334" s="201" t="s">
        <v>72</v>
      </c>
      <c r="AU334" s="201" t="s">
        <v>81</v>
      </c>
      <c r="AY334" s="200" t="s">
        <v>120</v>
      </c>
      <c r="BK334" s="202">
        <f>SUM(BK335:BK337)</f>
        <v>0</v>
      </c>
    </row>
    <row r="335" s="2" customFormat="1" ht="24.15" customHeight="1">
      <c r="A335" s="39"/>
      <c r="B335" s="40"/>
      <c r="C335" s="205" t="s">
        <v>476</v>
      </c>
      <c r="D335" s="205" t="s">
        <v>122</v>
      </c>
      <c r="E335" s="206" t="s">
        <v>477</v>
      </c>
      <c r="F335" s="207" t="s">
        <v>478</v>
      </c>
      <c r="G335" s="208" t="s">
        <v>152</v>
      </c>
      <c r="H335" s="209">
        <v>209.91499999999999</v>
      </c>
      <c r="I335" s="210"/>
      <c r="J335" s="211">
        <f>ROUND(I335*H335,2)</f>
        <v>0</v>
      </c>
      <c r="K335" s="207" t="s">
        <v>126</v>
      </c>
      <c r="L335" s="45"/>
      <c r="M335" s="212" t="s">
        <v>28</v>
      </c>
      <c r="N335" s="213" t="s">
        <v>44</v>
      </c>
      <c r="O335" s="85"/>
      <c r="P335" s="214">
        <f>O335*H335</f>
        <v>0</v>
      </c>
      <c r="Q335" s="214">
        <v>0</v>
      </c>
      <c r="R335" s="214">
        <f>Q335*H335</f>
        <v>0</v>
      </c>
      <c r="S335" s="214">
        <v>0</v>
      </c>
      <c r="T335" s="215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6" t="s">
        <v>127</v>
      </c>
      <c r="AT335" s="216" t="s">
        <v>122</v>
      </c>
      <c r="AU335" s="216" t="s">
        <v>83</v>
      </c>
      <c r="AY335" s="18" t="s">
        <v>120</v>
      </c>
      <c r="BE335" s="217">
        <f>IF(N335="základní",J335,0)</f>
        <v>0</v>
      </c>
      <c r="BF335" s="217">
        <f>IF(N335="snížená",J335,0)</f>
        <v>0</v>
      </c>
      <c r="BG335" s="217">
        <f>IF(N335="zákl. přenesená",J335,0)</f>
        <v>0</v>
      </c>
      <c r="BH335" s="217">
        <f>IF(N335="sníž. přenesená",J335,0)</f>
        <v>0</v>
      </c>
      <c r="BI335" s="217">
        <f>IF(N335="nulová",J335,0)</f>
        <v>0</v>
      </c>
      <c r="BJ335" s="18" t="s">
        <v>81</v>
      </c>
      <c r="BK335" s="217">
        <f>ROUND(I335*H335,2)</f>
        <v>0</v>
      </c>
      <c r="BL335" s="18" t="s">
        <v>127</v>
      </c>
      <c r="BM335" s="216" t="s">
        <v>479</v>
      </c>
    </row>
    <row r="336" s="2" customFormat="1">
      <c r="A336" s="39"/>
      <c r="B336" s="40"/>
      <c r="C336" s="41"/>
      <c r="D336" s="218" t="s">
        <v>129</v>
      </c>
      <c r="E336" s="41"/>
      <c r="F336" s="219" t="s">
        <v>480</v>
      </c>
      <c r="G336" s="41"/>
      <c r="H336" s="41"/>
      <c r="I336" s="220"/>
      <c r="J336" s="41"/>
      <c r="K336" s="41"/>
      <c r="L336" s="45"/>
      <c r="M336" s="221"/>
      <c r="N336" s="222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129</v>
      </c>
      <c r="AU336" s="18" t="s">
        <v>83</v>
      </c>
    </row>
    <row r="337" s="2" customFormat="1">
      <c r="A337" s="39"/>
      <c r="B337" s="40"/>
      <c r="C337" s="41"/>
      <c r="D337" s="223" t="s">
        <v>131</v>
      </c>
      <c r="E337" s="41"/>
      <c r="F337" s="224" t="s">
        <v>481</v>
      </c>
      <c r="G337" s="41"/>
      <c r="H337" s="41"/>
      <c r="I337" s="220"/>
      <c r="J337" s="41"/>
      <c r="K337" s="41"/>
      <c r="L337" s="45"/>
      <c r="M337" s="221"/>
      <c r="N337" s="222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131</v>
      </c>
      <c r="AU337" s="18" t="s">
        <v>83</v>
      </c>
    </row>
    <row r="338" s="12" customFormat="1" ht="25.92" customHeight="1">
      <c r="A338" s="12"/>
      <c r="B338" s="189"/>
      <c r="C338" s="190"/>
      <c r="D338" s="191" t="s">
        <v>72</v>
      </c>
      <c r="E338" s="192" t="s">
        <v>174</v>
      </c>
      <c r="F338" s="192" t="s">
        <v>482</v>
      </c>
      <c r="G338" s="190"/>
      <c r="H338" s="190"/>
      <c r="I338" s="193"/>
      <c r="J338" s="194">
        <f>BK338</f>
        <v>0</v>
      </c>
      <c r="K338" s="190"/>
      <c r="L338" s="195"/>
      <c r="M338" s="196"/>
      <c r="N338" s="197"/>
      <c r="O338" s="197"/>
      <c r="P338" s="198">
        <f>P339</f>
        <v>0</v>
      </c>
      <c r="Q338" s="197"/>
      <c r="R338" s="198">
        <f>R339</f>
        <v>0.14634900000000001</v>
      </c>
      <c r="S338" s="197"/>
      <c r="T338" s="199">
        <f>T339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00" t="s">
        <v>141</v>
      </c>
      <c r="AT338" s="201" t="s">
        <v>72</v>
      </c>
      <c r="AU338" s="201" t="s">
        <v>73</v>
      </c>
      <c r="AY338" s="200" t="s">
        <v>120</v>
      </c>
      <c r="BK338" s="202">
        <f>BK339</f>
        <v>0</v>
      </c>
    </row>
    <row r="339" s="12" customFormat="1" ht="22.8" customHeight="1">
      <c r="A339" s="12"/>
      <c r="B339" s="189"/>
      <c r="C339" s="190"/>
      <c r="D339" s="191" t="s">
        <v>72</v>
      </c>
      <c r="E339" s="203" t="s">
        <v>483</v>
      </c>
      <c r="F339" s="203" t="s">
        <v>484</v>
      </c>
      <c r="G339" s="190"/>
      <c r="H339" s="190"/>
      <c r="I339" s="193"/>
      <c r="J339" s="204">
        <f>BK339</f>
        <v>0</v>
      </c>
      <c r="K339" s="190"/>
      <c r="L339" s="195"/>
      <c r="M339" s="196"/>
      <c r="N339" s="197"/>
      <c r="O339" s="197"/>
      <c r="P339" s="198">
        <f>SUM(P340:P387)</f>
        <v>0</v>
      </c>
      <c r="Q339" s="197"/>
      <c r="R339" s="198">
        <f>SUM(R340:R387)</f>
        <v>0.14634900000000001</v>
      </c>
      <c r="S339" s="197"/>
      <c r="T339" s="199">
        <f>SUM(T340:T387)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0" t="s">
        <v>141</v>
      </c>
      <c r="AT339" s="201" t="s">
        <v>72</v>
      </c>
      <c r="AU339" s="201" t="s">
        <v>81</v>
      </c>
      <c r="AY339" s="200" t="s">
        <v>120</v>
      </c>
      <c r="BK339" s="202">
        <f>SUM(BK340:BK387)</f>
        <v>0</v>
      </c>
    </row>
    <row r="340" s="2" customFormat="1" ht="24.15" customHeight="1">
      <c r="A340" s="39"/>
      <c r="B340" s="40"/>
      <c r="C340" s="205" t="s">
        <v>485</v>
      </c>
      <c r="D340" s="205" t="s">
        <v>122</v>
      </c>
      <c r="E340" s="206" t="s">
        <v>486</v>
      </c>
      <c r="F340" s="207" t="s">
        <v>487</v>
      </c>
      <c r="G340" s="208" t="s">
        <v>320</v>
      </c>
      <c r="H340" s="209">
        <v>161</v>
      </c>
      <c r="I340" s="210"/>
      <c r="J340" s="211">
        <f>ROUND(I340*H340,2)</f>
        <v>0</v>
      </c>
      <c r="K340" s="207" t="s">
        <v>126</v>
      </c>
      <c r="L340" s="45"/>
      <c r="M340" s="212" t="s">
        <v>28</v>
      </c>
      <c r="N340" s="213" t="s">
        <v>44</v>
      </c>
      <c r="O340" s="85"/>
      <c r="P340" s="214">
        <f>O340*H340</f>
        <v>0</v>
      </c>
      <c r="Q340" s="214">
        <v>0</v>
      </c>
      <c r="R340" s="214">
        <f>Q340*H340</f>
        <v>0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488</v>
      </c>
      <c r="AT340" s="216" t="s">
        <v>122</v>
      </c>
      <c r="AU340" s="216" t="s">
        <v>83</v>
      </c>
      <c r="AY340" s="18" t="s">
        <v>120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81</v>
      </c>
      <c r="BK340" s="217">
        <f>ROUND(I340*H340,2)</f>
        <v>0</v>
      </c>
      <c r="BL340" s="18" t="s">
        <v>488</v>
      </c>
      <c r="BM340" s="216" t="s">
        <v>489</v>
      </c>
    </row>
    <row r="341" s="2" customFormat="1">
      <c r="A341" s="39"/>
      <c r="B341" s="40"/>
      <c r="C341" s="41"/>
      <c r="D341" s="218" t="s">
        <v>129</v>
      </c>
      <c r="E341" s="41"/>
      <c r="F341" s="219" t="s">
        <v>490</v>
      </c>
      <c r="G341" s="41"/>
      <c r="H341" s="41"/>
      <c r="I341" s="220"/>
      <c r="J341" s="41"/>
      <c r="K341" s="41"/>
      <c r="L341" s="45"/>
      <c r="M341" s="221"/>
      <c r="N341" s="222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129</v>
      </c>
      <c r="AU341" s="18" t="s">
        <v>83</v>
      </c>
    </row>
    <row r="342" s="2" customFormat="1">
      <c r="A342" s="39"/>
      <c r="B342" s="40"/>
      <c r="C342" s="41"/>
      <c r="D342" s="223" t="s">
        <v>131</v>
      </c>
      <c r="E342" s="41"/>
      <c r="F342" s="224" t="s">
        <v>491</v>
      </c>
      <c r="G342" s="41"/>
      <c r="H342" s="41"/>
      <c r="I342" s="220"/>
      <c r="J342" s="41"/>
      <c r="K342" s="41"/>
      <c r="L342" s="45"/>
      <c r="M342" s="221"/>
      <c r="N342" s="222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131</v>
      </c>
      <c r="AU342" s="18" t="s">
        <v>83</v>
      </c>
    </row>
    <row r="343" s="13" customFormat="1">
      <c r="A343" s="13"/>
      <c r="B343" s="225"/>
      <c r="C343" s="226"/>
      <c r="D343" s="218" t="s">
        <v>133</v>
      </c>
      <c r="E343" s="227" t="s">
        <v>28</v>
      </c>
      <c r="F343" s="228" t="s">
        <v>492</v>
      </c>
      <c r="G343" s="226"/>
      <c r="H343" s="229">
        <v>161</v>
      </c>
      <c r="I343" s="230"/>
      <c r="J343" s="226"/>
      <c r="K343" s="226"/>
      <c r="L343" s="231"/>
      <c r="M343" s="232"/>
      <c r="N343" s="233"/>
      <c r="O343" s="233"/>
      <c r="P343" s="233"/>
      <c r="Q343" s="233"/>
      <c r="R343" s="233"/>
      <c r="S343" s="233"/>
      <c r="T343" s="23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5" t="s">
        <v>133</v>
      </c>
      <c r="AU343" s="235" t="s">
        <v>83</v>
      </c>
      <c r="AV343" s="13" t="s">
        <v>83</v>
      </c>
      <c r="AW343" s="13" t="s">
        <v>35</v>
      </c>
      <c r="AX343" s="13" t="s">
        <v>73</v>
      </c>
      <c r="AY343" s="235" t="s">
        <v>120</v>
      </c>
    </row>
    <row r="344" s="14" customFormat="1">
      <c r="A344" s="14"/>
      <c r="B344" s="237"/>
      <c r="C344" s="238"/>
      <c r="D344" s="218" t="s">
        <v>133</v>
      </c>
      <c r="E344" s="239" t="s">
        <v>28</v>
      </c>
      <c r="F344" s="240" t="s">
        <v>157</v>
      </c>
      <c r="G344" s="238"/>
      <c r="H344" s="241">
        <v>161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7" t="s">
        <v>133</v>
      </c>
      <c r="AU344" s="247" t="s">
        <v>83</v>
      </c>
      <c r="AV344" s="14" t="s">
        <v>127</v>
      </c>
      <c r="AW344" s="14" t="s">
        <v>35</v>
      </c>
      <c r="AX344" s="14" t="s">
        <v>81</v>
      </c>
      <c r="AY344" s="247" t="s">
        <v>120</v>
      </c>
    </row>
    <row r="345" s="2" customFormat="1" ht="37.8" customHeight="1">
      <c r="A345" s="39"/>
      <c r="B345" s="40"/>
      <c r="C345" s="205" t="s">
        <v>493</v>
      </c>
      <c r="D345" s="205" t="s">
        <v>122</v>
      </c>
      <c r="E345" s="206" t="s">
        <v>494</v>
      </c>
      <c r="F345" s="207" t="s">
        <v>495</v>
      </c>
      <c r="G345" s="208" t="s">
        <v>125</v>
      </c>
      <c r="H345" s="209">
        <v>17.800000000000001</v>
      </c>
      <c r="I345" s="210"/>
      <c r="J345" s="211">
        <f>ROUND(I345*H345,2)</f>
        <v>0</v>
      </c>
      <c r="K345" s="207" t="s">
        <v>126</v>
      </c>
      <c r="L345" s="45"/>
      <c r="M345" s="212" t="s">
        <v>28</v>
      </c>
      <c r="N345" s="213" t="s">
        <v>44</v>
      </c>
      <c r="O345" s="85"/>
      <c r="P345" s="214">
        <f>O345*H345</f>
        <v>0</v>
      </c>
      <c r="Q345" s="214">
        <v>0</v>
      </c>
      <c r="R345" s="214">
        <f>Q345*H345</f>
        <v>0</v>
      </c>
      <c r="S345" s="214">
        <v>0</v>
      </c>
      <c r="T345" s="215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6" t="s">
        <v>488</v>
      </c>
      <c r="AT345" s="216" t="s">
        <v>122</v>
      </c>
      <c r="AU345" s="216" t="s">
        <v>83</v>
      </c>
      <c r="AY345" s="18" t="s">
        <v>120</v>
      </c>
      <c r="BE345" s="217">
        <f>IF(N345="základní",J345,0)</f>
        <v>0</v>
      </c>
      <c r="BF345" s="217">
        <f>IF(N345="snížená",J345,0)</f>
        <v>0</v>
      </c>
      <c r="BG345" s="217">
        <f>IF(N345="zákl. přenesená",J345,0)</f>
        <v>0</v>
      </c>
      <c r="BH345" s="217">
        <f>IF(N345="sníž. přenesená",J345,0)</f>
        <v>0</v>
      </c>
      <c r="BI345" s="217">
        <f>IF(N345="nulová",J345,0)</f>
        <v>0</v>
      </c>
      <c r="BJ345" s="18" t="s">
        <v>81</v>
      </c>
      <c r="BK345" s="217">
        <f>ROUND(I345*H345,2)</f>
        <v>0</v>
      </c>
      <c r="BL345" s="18" t="s">
        <v>488</v>
      </c>
      <c r="BM345" s="216" t="s">
        <v>496</v>
      </c>
    </row>
    <row r="346" s="2" customFormat="1">
      <c r="A346" s="39"/>
      <c r="B346" s="40"/>
      <c r="C346" s="41"/>
      <c r="D346" s="218" t="s">
        <v>129</v>
      </c>
      <c r="E346" s="41"/>
      <c r="F346" s="219" t="s">
        <v>497</v>
      </c>
      <c r="G346" s="41"/>
      <c r="H346" s="41"/>
      <c r="I346" s="220"/>
      <c r="J346" s="41"/>
      <c r="K346" s="41"/>
      <c r="L346" s="45"/>
      <c r="M346" s="221"/>
      <c r="N346" s="222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129</v>
      </c>
      <c r="AU346" s="18" t="s">
        <v>83</v>
      </c>
    </row>
    <row r="347" s="2" customFormat="1">
      <c r="A347" s="39"/>
      <c r="B347" s="40"/>
      <c r="C347" s="41"/>
      <c r="D347" s="223" t="s">
        <v>131</v>
      </c>
      <c r="E347" s="41"/>
      <c r="F347" s="224" t="s">
        <v>498</v>
      </c>
      <c r="G347" s="41"/>
      <c r="H347" s="41"/>
      <c r="I347" s="220"/>
      <c r="J347" s="41"/>
      <c r="K347" s="41"/>
      <c r="L347" s="45"/>
      <c r="M347" s="221"/>
      <c r="N347" s="222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131</v>
      </c>
      <c r="AU347" s="18" t="s">
        <v>83</v>
      </c>
    </row>
    <row r="348" s="13" customFormat="1">
      <c r="A348" s="13"/>
      <c r="B348" s="225"/>
      <c r="C348" s="226"/>
      <c r="D348" s="218" t="s">
        <v>133</v>
      </c>
      <c r="E348" s="227" t="s">
        <v>28</v>
      </c>
      <c r="F348" s="228" t="s">
        <v>499</v>
      </c>
      <c r="G348" s="226"/>
      <c r="H348" s="229">
        <v>17.800000000000001</v>
      </c>
      <c r="I348" s="230"/>
      <c r="J348" s="226"/>
      <c r="K348" s="226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133</v>
      </c>
      <c r="AU348" s="235" t="s">
        <v>83</v>
      </c>
      <c r="AV348" s="13" t="s">
        <v>83</v>
      </c>
      <c r="AW348" s="13" t="s">
        <v>35</v>
      </c>
      <c r="AX348" s="13" t="s">
        <v>73</v>
      </c>
      <c r="AY348" s="235" t="s">
        <v>120</v>
      </c>
    </row>
    <row r="349" s="14" customFormat="1">
      <c r="A349" s="14"/>
      <c r="B349" s="237"/>
      <c r="C349" s="238"/>
      <c r="D349" s="218" t="s">
        <v>133</v>
      </c>
      <c r="E349" s="239" t="s">
        <v>28</v>
      </c>
      <c r="F349" s="240" t="s">
        <v>157</v>
      </c>
      <c r="G349" s="238"/>
      <c r="H349" s="241">
        <v>17.800000000000001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133</v>
      </c>
      <c r="AU349" s="247" t="s">
        <v>83</v>
      </c>
      <c r="AV349" s="14" t="s">
        <v>127</v>
      </c>
      <c r="AW349" s="14" t="s">
        <v>35</v>
      </c>
      <c r="AX349" s="14" t="s">
        <v>81</v>
      </c>
      <c r="AY349" s="247" t="s">
        <v>120</v>
      </c>
    </row>
    <row r="350" s="2" customFormat="1" ht="37.8" customHeight="1">
      <c r="A350" s="39"/>
      <c r="B350" s="40"/>
      <c r="C350" s="205" t="s">
        <v>500</v>
      </c>
      <c r="D350" s="205" t="s">
        <v>122</v>
      </c>
      <c r="E350" s="206" t="s">
        <v>501</v>
      </c>
      <c r="F350" s="207" t="s">
        <v>502</v>
      </c>
      <c r="G350" s="208" t="s">
        <v>125</v>
      </c>
      <c r="H350" s="209">
        <v>160.19999999999999</v>
      </c>
      <c r="I350" s="210"/>
      <c r="J350" s="211">
        <f>ROUND(I350*H350,2)</f>
        <v>0</v>
      </c>
      <c r="K350" s="207" t="s">
        <v>126</v>
      </c>
      <c r="L350" s="45"/>
      <c r="M350" s="212" t="s">
        <v>28</v>
      </c>
      <c r="N350" s="213" t="s">
        <v>44</v>
      </c>
      <c r="O350" s="85"/>
      <c r="P350" s="214">
        <f>O350*H350</f>
        <v>0</v>
      </c>
      <c r="Q350" s="214">
        <v>0</v>
      </c>
      <c r="R350" s="214">
        <f>Q350*H350</f>
        <v>0</v>
      </c>
      <c r="S350" s="214">
        <v>0</v>
      </c>
      <c r="T350" s="21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488</v>
      </c>
      <c r="AT350" s="216" t="s">
        <v>122</v>
      </c>
      <c r="AU350" s="216" t="s">
        <v>83</v>
      </c>
      <c r="AY350" s="18" t="s">
        <v>120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81</v>
      </c>
      <c r="BK350" s="217">
        <f>ROUND(I350*H350,2)</f>
        <v>0</v>
      </c>
      <c r="BL350" s="18" t="s">
        <v>488</v>
      </c>
      <c r="BM350" s="216" t="s">
        <v>503</v>
      </c>
    </row>
    <row r="351" s="2" customFormat="1">
      <c r="A351" s="39"/>
      <c r="B351" s="40"/>
      <c r="C351" s="41"/>
      <c r="D351" s="218" t="s">
        <v>129</v>
      </c>
      <c r="E351" s="41"/>
      <c r="F351" s="219" t="s">
        <v>504</v>
      </c>
      <c r="G351" s="41"/>
      <c r="H351" s="41"/>
      <c r="I351" s="220"/>
      <c r="J351" s="41"/>
      <c r="K351" s="41"/>
      <c r="L351" s="45"/>
      <c r="M351" s="221"/>
      <c r="N351" s="222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129</v>
      </c>
      <c r="AU351" s="18" t="s">
        <v>83</v>
      </c>
    </row>
    <row r="352" s="2" customFormat="1">
      <c r="A352" s="39"/>
      <c r="B352" s="40"/>
      <c r="C352" s="41"/>
      <c r="D352" s="223" t="s">
        <v>131</v>
      </c>
      <c r="E352" s="41"/>
      <c r="F352" s="224" t="s">
        <v>505</v>
      </c>
      <c r="G352" s="41"/>
      <c r="H352" s="41"/>
      <c r="I352" s="220"/>
      <c r="J352" s="41"/>
      <c r="K352" s="41"/>
      <c r="L352" s="45"/>
      <c r="M352" s="221"/>
      <c r="N352" s="222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131</v>
      </c>
      <c r="AU352" s="18" t="s">
        <v>83</v>
      </c>
    </row>
    <row r="353" s="13" customFormat="1">
      <c r="A353" s="13"/>
      <c r="B353" s="225"/>
      <c r="C353" s="226"/>
      <c r="D353" s="218" t="s">
        <v>133</v>
      </c>
      <c r="E353" s="227" t="s">
        <v>28</v>
      </c>
      <c r="F353" s="228" t="s">
        <v>506</v>
      </c>
      <c r="G353" s="226"/>
      <c r="H353" s="229">
        <v>160.19999999999999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133</v>
      </c>
      <c r="AU353" s="235" t="s">
        <v>83</v>
      </c>
      <c r="AV353" s="13" t="s">
        <v>83</v>
      </c>
      <c r="AW353" s="13" t="s">
        <v>35</v>
      </c>
      <c r="AX353" s="13" t="s">
        <v>73</v>
      </c>
      <c r="AY353" s="235" t="s">
        <v>120</v>
      </c>
    </row>
    <row r="354" s="14" customFormat="1">
      <c r="A354" s="14"/>
      <c r="B354" s="237"/>
      <c r="C354" s="238"/>
      <c r="D354" s="218" t="s">
        <v>133</v>
      </c>
      <c r="E354" s="239" t="s">
        <v>28</v>
      </c>
      <c r="F354" s="240" t="s">
        <v>157</v>
      </c>
      <c r="G354" s="238"/>
      <c r="H354" s="241">
        <v>160.19999999999999</v>
      </c>
      <c r="I354" s="242"/>
      <c r="J354" s="238"/>
      <c r="K354" s="238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133</v>
      </c>
      <c r="AU354" s="247" t="s">
        <v>83</v>
      </c>
      <c r="AV354" s="14" t="s">
        <v>127</v>
      </c>
      <c r="AW354" s="14" t="s">
        <v>35</v>
      </c>
      <c r="AX354" s="14" t="s">
        <v>81</v>
      </c>
      <c r="AY354" s="247" t="s">
        <v>120</v>
      </c>
    </row>
    <row r="355" s="2" customFormat="1" ht="24.15" customHeight="1">
      <c r="A355" s="39"/>
      <c r="B355" s="40"/>
      <c r="C355" s="205" t="s">
        <v>507</v>
      </c>
      <c r="D355" s="205" t="s">
        <v>122</v>
      </c>
      <c r="E355" s="206" t="s">
        <v>508</v>
      </c>
      <c r="F355" s="207" t="s">
        <v>509</v>
      </c>
      <c r="G355" s="208" t="s">
        <v>152</v>
      </c>
      <c r="H355" s="209">
        <v>32.039999999999999</v>
      </c>
      <c r="I355" s="210"/>
      <c r="J355" s="211">
        <f>ROUND(I355*H355,2)</f>
        <v>0</v>
      </c>
      <c r="K355" s="207" t="s">
        <v>126</v>
      </c>
      <c r="L355" s="45"/>
      <c r="M355" s="212" t="s">
        <v>28</v>
      </c>
      <c r="N355" s="213" t="s">
        <v>44</v>
      </c>
      <c r="O355" s="85"/>
      <c r="P355" s="214">
        <f>O355*H355</f>
        <v>0</v>
      </c>
      <c r="Q355" s="214">
        <v>0</v>
      </c>
      <c r="R355" s="214">
        <f>Q355*H355</f>
        <v>0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488</v>
      </c>
      <c r="AT355" s="216" t="s">
        <v>122</v>
      </c>
      <c r="AU355" s="216" t="s">
        <v>83</v>
      </c>
      <c r="AY355" s="18" t="s">
        <v>120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81</v>
      </c>
      <c r="BK355" s="217">
        <f>ROUND(I355*H355,2)</f>
        <v>0</v>
      </c>
      <c r="BL355" s="18" t="s">
        <v>488</v>
      </c>
      <c r="BM355" s="216" t="s">
        <v>510</v>
      </c>
    </row>
    <row r="356" s="2" customFormat="1">
      <c r="A356" s="39"/>
      <c r="B356" s="40"/>
      <c r="C356" s="41"/>
      <c r="D356" s="218" t="s">
        <v>129</v>
      </c>
      <c r="E356" s="41"/>
      <c r="F356" s="219" t="s">
        <v>511</v>
      </c>
      <c r="G356" s="41"/>
      <c r="H356" s="41"/>
      <c r="I356" s="220"/>
      <c r="J356" s="41"/>
      <c r="K356" s="41"/>
      <c r="L356" s="45"/>
      <c r="M356" s="221"/>
      <c r="N356" s="222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129</v>
      </c>
      <c r="AU356" s="18" t="s">
        <v>83</v>
      </c>
    </row>
    <row r="357" s="2" customFormat="1">
      <c r="A357" s="39"/>
      <c r="B357" s="40"/>
      <c r="C357" s="41"/>
      <c r="D357" s="223" t="s">
        <v>131</v>
      </c>
      <c r="E357" s="41"/>
      <c r="F357" s="224" t="s">
        <v>512</v>
      </c>
      <c r="G357" s="41"/>
      <c r="H357" s="41"/>
      <c r="I357" s="220"/>
      <c r="J357" s="41"/>
      <c r="K357" s="41"/>
      <c r="L357" s="45"/>
      <c r="M357" s="221"/>
      <c r="N357" s="222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131</v>
      </c>
      <c r="AU357" s="18" t="s">
        <v>83</v>
      </c>
    </row>
    <row r="358" s="13" customFormat="1">
      <c r="A358" s="13"/>
      <c r="B358" s="225"/>
      <c r="C358" s="226"/>
      <c r="D358" s="218" t="s">
        <v>133</v>
      </c>
      <c r="E358" s="227" t="s">
        <v>28</v>
      </c>
      <c r="F358" s="228" t="s">
        <v>499</v>
      </c>
      <c r="G358" s="226"/>
      <c r="H358" s="229">
        <v>17.800000000000001</v>
      </c>
      <c r="I358" s="230"/>
      <c r="J358" s="226"/>
      <c r="K358" s="226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133</v>
      </c>
      <c r="AU358" s="235" t="s">
        <v>83</v>
      </c>
      <c r="AV358" s="13" t="s">
        <v>83</v>
      </c>
      <c r="AW358" s="13" t="s">
        <v>35</v>
      </c>
      <c r="AX358" s="13" t="s">
        <v>73</v>
      </c>
      <c r="AY358" s="235" t="s">
        <v>120</v>
      </c>
    </row>
    <row r="359" s="14" customFormat="1">
      <c r="A359" s="14"/>
      <c r="B359" s="237"/>
      <c r="C359" s="238"/>
      <c r="D359" s="218" t="s">
        <v>133</v>
      </c>
      <c r="E359" s="239" t="s">
        <v>28</v>
      </c>
      <c r="F359" s="240" t="s">
        <v>157</v>
      </c>
      <c r="G359" s="238"/>
      <c r="H359" s="241">
        <v>17.800000000000001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133</v>
      </c>
      <c r="AU359" s="247" t="s">
        <v>83</v>
      </c>
      <c r="AV359" s="14" t="s">
        <v>127</v>
      </c>
      <c r="AW359" s="14" t="s">
        <v>35</v>
      </c>
      <c r="AX359" s="14" t="s">
        <v>81</v>
      </c>
      <c r="AY359" s="247" t="s">
        <v>120</v>
      </c>
    </row>
    <row r="360" s="13" customFormat="1">
      <c r="A360" s="13"/>
      <c r="B360" s="225"/>
      <c r="C360" s="226"/>
      <c r="D360" s="218" t="s">
        <v>133</v>
      </c>
      <c r="E360" s="226"/>
      <c r="F360" s="228" t="s">
        <v>513</v>
      </c>
      <c r="G360" s="226"/>
      <c r="H360" s="229">
        <v>32.039999999999999</v>
      </c>
      <c r="I360" s="230"/>
      <c r="J360" s="226"/>
      <c r="K360" s="226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133</v>
      </c>
      <c r="AU360" s="235" t="s">
        <v>83</v>
      </c>
      <c r="AV360" s="13" t="s">
        <v>83</v>
      </c>
      <c r="AW360" s="13" t="s">
        <v>4</v>
      </c>
      <c r="AX360" s="13" t="s">
        <v>81</v>
      </c>
      <c r="AY360" s="235" t="s">
        <v>120</v>
      </c>
    </row>
    <row r="361" s="2" customFormat="1" ht="24.15" customHeight="1">
      <c r="A361" s="39"/>
      <c r="B361" s="40"/>
      <c r="C361" s="205" t="s">
        <v>514</v>
      </c>
      <c r="D361" s="205" t="s">
        <v>122</v>
      </c>
      <c r="E361" s="206" t="s">
        <v>515</v>
      </c>
      <c r="F361" s="207" t="s">
        <v>516</v>
      </c>
      <c r="G361" s="208" t="s">
        <v>320</v>
      </c>
      <c r="H361" s="209">
        <v>161</v>
      </c>
      <c r="I361" s="210"/>
      <c r="J361" s="211">
        <f>ROUND(I361*H361,2)</f>
        <v>0</v>
      </c>
      <c r="K361" s="207" t="s">
        <v>126</v>
      </c>
      <c r="L361" s="45"/>
      <c r="M361" s="212" t="s">
        <v>28</v>
      </c>
      <c r="N361" s="213" t="s">
        <v>44</v>
      </c>
      <c r="O361" s="85"/>
      <c r="P361" s="214">
        <f>O361*H361</f>
        <v>0</v>
      </c>
      <c r="Q361" s="214">
        <v>0</v>
      </c>
      <c r="R361" s="214">
        <f>Q361*H361</f>
        <v>0</v>
      </c>
      <c r="S361" s="214">
        <v>0</v>
      </c>
      <c r="T361" s="21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488</v>
      </c>
      <c r="AT361" s="216" t="s">
        <v>122</v>
      </c>
      <c r="AU361" s="216" t="s">
        <v>83</v>
      </c>
      <c r="AY361" s="18" t="s">
        <v>120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81</v>
      </c>
      <c r="BK361" s="217">
        <f>ROUND(I361*H361,2)</f>
        <v>0</v>
      </c>
      <c r="BL361" s="18" t="s">
        <v>488</v>
      </c>
      <c r="BM361" s="216" t="s">
        <v>517</v>
      </c>
    </row>
    <row r="362" s="2" customFormat="1">
      <c r="A362" s="39"/>
      <c r="B362" s="40"/>
      <c r="C362" s="41"/>
      <c r="D362" s="218" t="s">
        <v>129</v>
      </c>
      <c r="E362" s="41"/>
      <c r="F362" s="219" t="s">
        <v>518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129</v>
      </c>
      <c r="AU362" s="18" t="s">
        <v>83</v>
      </c>
    </row>
    <row r="363" s="2" customFormat="1">
      <c r="A363" s="39"/>
      <c r="B363" s="40"/>
      <c r="C363" s="41"/>
      <c r="D363" s="223" t="s">
        <v>131</v>
      </c>
      <c r="E363" s="41"/>
      <c r="F363" s="224" t="s">
        <v>519</v>
      </c>
      <c r="G363" s="41"/>
      <c r="H363" s="41"/>
      <c r="I363" s="220"/>
      <c r="J363" s="41"/>
      <c r="K363" s="41"/>
      <c r="L363" s="45"/>
      <c r="M363" s="221"/>
      <c r="N363" s="222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131</v>
      </c>
      <c r="AU363" s="18" t="s">
        <v>83</v>
      </c>
    </row>
    <row r="364" s="13" customFormat="1">
      <c r="A364" s="13"/>
      <c r="B364" s="225"/>
      <c r="C364" s="226"/>
      <c r="D364" s="218" t="s">
        <v>133</v>
      </c>
      <c r="E364" s="227" t="s">
        <v>28</v>
      </c>
      <c r="F364" s="228" t="s">
        <v>492</v>
      </c>
      <c r="G364" s="226"/>
      <c r="H364" s="229">
        <v>161</v>
      </c>
      <c r="I364" s="230"/>
      <c r="J364" s="226"/>
      <c r="K364" s="226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133</v>
      </c>
      <c r="AU364" s="235" t="s">
        <v>83</v>
      </c>
      <c r="AV364" s="13" t="s">
        <v>83</v>
      </c>
      <c r="AW364" s="13" t="s">
        <v>35</v>
      </c>
      <c r="AX364" s="13" t="s">
        <v>81</v>
      </c>
      <c r="AY364" s="235" t="s">
        <v>120</v>
      </c>
    </row>
    <row r="365" s="2" customFormat="1" ht="24.15" customHeight="1">
      <c r="A365" s="39"/>
      <c r="B365" s="40"/>
      <c r="C365" s="205" t="s">
        <v>520</v>
      </c>
      <c r="D365" s="205" t="s">
        <v>122</v>
      </c>
      <c r="E365" s="206" t="s">
        <v>521</v>
      </c>
      <c r="F365" s="207" t="s">
        <v>522</v>
      </c>
      <c r="G365" s="208" t="s">
        <v>320</v>
      </c>
      <c r="H365" s="209">
        <v>161</v>
      </c>
      <c r="I365" s="210"/>
      <c r="J365" s="211">
        <f>ROUND(I365*H365,2)</f>
        <v>0</v>
      </c>
      <c r="K365" s="207" t="s">
        <v>126</v>
      </c>
      <c r="L365" s="45"/>
      <c r="M365" s="212" t="s">
        <v>28</v>
      </c>
      <c r="N365" s="213" t="s">
        <v>44</v>
      </c>
      <c r="O365" s="85"/>
      <c r="P365" s="214">
        <f>O365*H365</f>
        <v>0</v>
      </c>
      <c r="Q365" s="214">
        <v>0</v>
      </c>
      <c r="R365" s="214">
        <f>Q365*H365</f>
        <v>0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488</v>
      </c>
      <c r="AT365" s="216" t="s">
        <v>122</v>
      </c>
      <c r="AU365" s="216" t="s">
        <v>83</v>
      </c>
      <c r="AY365" s="18" t="s">
        <v>120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81</v>
      </c>
      <c r="BK365" s="217">
        <f>ROUND(I365*H365,2)</f>
        <v>0</v>
      </c>
      <c r="BL365" s="18" t="s">
        <v>488</v>
      </c>
      <c r="BM365" s="216" t="s">
        <v>523</v>
      </c>
    </row>
    <row r="366" s="2" customFormat="1">
      <c r="A366" s="39"/>
      <c r="B366" s="40"/>
      <c r="C366" s="41"/>
      <c r="D366" s="218" t="s">
        <v>129</v>
      </c>
      <c r="E366" s="41"/>
      <c r="F366" s="219" t="s">
        <v>524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129</v>
      </c>
      <c r="AU366" s="18" t="s">
        <v>83</v>
      </c>
    </row>
    <row r="367" s="2" customFormat="1">
      <c r="A367" s="39"/>
      <c r="B367" s="40"/>
      <c r="C367" s="41"/>
      <c r="D367" s="223" t="s">
        <v>131</v>
      </c>
      <c r="E367" s="41"/>
      <c r="F367" s="224" t="s">
        <v>525</v>
      </c>
      <c r="G367" s="41"/>
      <c r="H367" s="41"/>
      <c r="I367" s="220"/>
      <c r="J367" s="41"/>
      <c r="K367" s="41"/>
      <c r="L367" s="45"/>
      <c r="M367" s="221"/>
      <c r="N367" s="222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131</v>
      </c>
      <c r="AU367" s="18" t="s">
        <v>83</v>
      </c>
    </row>
    <row r="368" s="13" customFormat="1">
      <c r="A368" s="13"/>
      <c r="B368" s="225"/>
      <c r="C368" s="226"/>
      <c r="D368" s="218" t="s">
        <v>133</v>
      </c>
      <c r="E368" s="227" t="s">
        <v>28</v>
      </c>
      <c r="F368" s="228" t="s">
        <v>492</v>
      </c>
      <c r="G368" s="226"/>
      <c r="H368" s="229">
        <v>161</v>
      </c>
      <c r="I368" s="230"/>
      <c r="J368" s="226"/>
      <c r="K368" s="226"/>
      <c r="L368" s="231"/>
      <c r="M368" s="232"/>
      <c r="N368" s="233"/>
      <c r="O368" s="233"/>
      <c r="P368" s="233"/>
      <c r="Q368" s="233"/>
      <c r="R368" s="233"/>
      <c r="S368" s="233"/>
      <c r="T368" s="23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5" t="s">
        <v>133</v>
      </c>
      <c r="AU368" s="235" t="s">
        <v>83</v>
      </c>
      <c r="AV368" s="13" t="s">
        <v>83</v>
      </c>
      <c r="AW368" s="13" t="s">
        <v>35</v>
      </c>
      <c r="AX368" s="13" t="s">
        <v>73</v>
      </c>
      <c r="AY368" s="235" t="s">
        <v>120</v>
      </c>
    </row>
    <row r="369" s="14" customFormat="1">
      <c r="A369" s="14"/>
      <c r="B369" s="237"/>
      <c r="C369" s="238"/>
      <c r="D369" s="218" t="s">
        <v>133</v>
      </c>
      <c r="E369" s="239" t="s">
        <v>28</v>
      </c>
      <c r="F369" s="240" t="s">
        <v>157</v>
      </c>
      <c r="G369" s="238"/>
      <c r="H369" s="241">
        <v>161</v>
      </c>
      <c r="I369" s="242"/>
      <c r="J369" s="238"/>
      <c r="K369" s="238"/>
      <c r="L369" s="243"/>
      <c r="M369" s="244"/>
      <c r="N369" s="245"/>
      <c r="O369" s="245"/>
      <c r="P369" s="245"/>
      <c r="Q369" s="245"/>
      <c r="R369" s="245"/>
      <c r="S369" s="245"/>
      <c r="T369" s="24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7" t="s">
        <v>133</v>
      </c>
      <c r="AU369" s="247" t="s">
        <v>83</v>
      </c>
      <c r="AV369" s="14" t="s">
        <v>127</v>
      </c>
      <c r="AW369" s="14" t="s">
        <v>35</v>
      </c>
      <c r="AX369" s="14" t="s">
        <v>81</v>
      </c>
      <c r="AY369" s="247" t="s">
        <v>120</v>
      </c>
    </row>
    <row r="370" s="2" customFormat="1" ht="21.75" customHeight="1">
      <c r="A370" s="39"/>
      <c r="B370" s="40"/>
      <c r="C370" s="205" t="s">
        <v>526</v>
      </c>
      <c r="D370" s="205" t="s">
        <v>122</v>
      </c>
      <c r="E370" s="206" t="s">
        <v>527</v>
      </c>
      <c r="F370" s="207" t="s">
        <v>528</v>
      </c>
      <c r="G370" s="208" t="s">
        <v>320</v>
      </c>
      <c r="H370" s="209">
        <v>161</v>
      </c>
      <c r="I370" s="210"/>
      <c r="J370" s="211">
        <f>ROUND(I370*H370,2)</f>
        <v>0</v>
      </c>
      <c r="K370" s="207" t="s">
        <v>126</v>
      </c>
      <c r="L370" s="45"/>
      <c r="M370" s="212" t="s">
        <v>28</v>
      </c>
      <c r="N370" s="213" t="s">
        <v>44</v>
      </c>
      <c r="O370" s="85"/>
      <c r="P370" s="214">
        <f>O370*H370</f>
        <v>0</v>
      </c>
      <c r="Q370" s="214">
        <v>9.0000000000000006E-05</v>
      </c>
      <c r="R370" s="214">
        <f>Q370*H370</f>
        <v>0.014490000000000001</v>
      </c>
      <c r="S370" s="214">
        <v>0</v>
      </c>
      <c r="T370" s="21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6" t="s">
        <v>488</v>
      </c>
      <c r="AT370" s="216" t="s">
        <v>122</v>
      </c>
      <c r="AU370" s="216" t="s">
        <v>83</v>
      </c>
      <c r="AY370" s="18" t="s">
        <v>120</v>
      </c>
      <c r="BE370" s="217">
        <f>IF(N370="základní",J370,0)</f>
        <v>0</v>
      </c>
      <c r="BF370" s="217">
        <f>IF(N370="snížená",J370,0)</f>
        <v>0</v>
      </c>
      <c r="BG370" s="217">
        <f>IF(N370="zákl. přenesená",J370,0)</f>
        <v>0</v>
      </c>
      <c r="BH370" s="217">
        <f>IF(N370="sníž. přenesená",J370,0)</f>
        <v>0</v>
      </c>
      <c r="BI370" s="217">
        <f>IF(N370="nulová",J370,0)</f>
        <v>0</v>
      </c>
      <c r="BJ370" s="18" t="s">
        <v>81</v>
      </c>
      <c r="BK370" s="217">
        <f>ROUND(I370*H370,2)</f>
        <v>0</v>
      </c>
      <c r="BL370" s="18" t="s">
        <v>488</v>
      </c>
      <c r="BM370" s="216" t="s">
        <v>529</v>
      </c>
    </row>
    <row r="371" s="2" customFormat="1">
      <c r="A371" s="39"/>
      <c r="B371" s="40"/>
      <c r="C371" s="41"/>
      <c r="D371" s="218" t="s">
        <v>129</v>
      </c>
      <c r="E371" s="41"/>
      <c r="F371" s="219" t="s">
        <v>530</v>
      </c>
      <c r="G371" s="41"/>
      <c r="H371" s="41"/>
      <c r="I371" s="220"/>
      <c r="J371" s="41"/>
      <c r="K371" s="41"/>
      <c r="L371" s="45"/>
      <c r="M371" s="221"/>
      <c r="N371" s="222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129</v>
      </c>
      <c r="AU371" s="18" t="s">
        <v>83</v>
      </c>
    </row>
    <row r="372" s="2" customFormat="1">
      <c r="A372" s="39"/>
      <c r="B372" s="40"/>
      <c r="C372" s="41"/>
      <c r="D372" s="223" t="s">
        <v>131</v>
      </c>
      <c r="E372" s="41"/>
      <c r="F372" s="224" t="s">
        <v>531</v>
      </c>
      <c r="G372" s="41"/>
      <c r="H372" s="41"/>
      <c r="I372" s="220"/>
      <c r="J372" s="41"/>
      <c r="K372" s="41"/>
      <c r="L372" s="45"/>
      <c r="M372" s="221"/>
      <c r="N372" s="222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131</v>
      </c>
      <c r="AU372" s="18" t="s">
        <v>83</v>
      </c>
    </row>
    <row r="373" s="13" customFormat="1">
      <c r="A373" s="13"/>
      <c r="B373" s="225"/>
      <c r="C373" s="226"/>
      <c r="D373" s="218" t="s">
        <v>133</v>
      </c>
      <c r="E373" s="227" t="s">
        <v>28</v>
      </c>
      <c r="F373" s="228" t="s">
        <v>492</v>
      </c>
      <c r="G373" s="226"/>
      <c r="H373" s="229">
        <v>161</v>
      </c>
      <c r="I373" s="230"/>
      <c r="J373" s="226"/>
      <c r="K373" s="226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133</v>
      </c>
      <c r="AU373" s="235" t="s">
        <v>83</v>
      </c>
      <c r="AV373" s="13" t="s">
        <v>83</v>
      </c>
      <c r="AW373" s="13" t="s">
        <v>35</v>
      </c>
      <c r="AX373" s="13" t="s">
        <v>73</v>
      </c>
      <c r="AY373" s="235" t="s">
        <v>120</v>
      </c>
    </row>
    <row r="374" s="14" customFormat="1">
      <c r="A374" s="14"/>
      <c r="B374" s="237"/>
      <c r="C374" s="238"/>
      <c r="D374" s="218" t="s">
        <v>133</v>
      </c>
      <c r="E374" s="239" t="s">
        <v>28</v>
      </c>
      <c r="F374" s="240" t="s">
        <v>157</v>
      </c>
      <c r="G374" s="238"/>
      <c r="H374" s="241">
        <v>161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133</v>
      </c>
      <c r="AU374" s="247" t="s">
        <v>83</v>
      </c>
      <c r="AV374" s="14" t="s">
        <v>127</v>
      </c>
      <c r="AW374" s="14" t="s">
        <v>35</v>
      </c>
      <c r="AX374" s="14" t="s">
        <v>81</v>
      </c>
      <c r="AY374" s="247" t="s">
        <v>120</v>
      </c>
    </row>
    <row r="375" s="2" customFormat="1" ht="24.15" customHeight="1">
      <c r="A375" s="39"/>
      <c r="B375" s="40"/>
      <c r="C375" s="205" t="s">
        <v>532</v>
      </c>
      <c r="D375" s="205" t="s">
        <v>122</v>
      </c>
      <c r="E375" s="206" t="s">
        <v>533</v>
      </c>
      <c r="F375" s="207" t="s">
        <v>534</v>
      </c>
      <c r="G375" s="208" t="s">
        <v>320</v>
      </c>
      <c r="H375" s="209">
        <v>161</v>
      </c>
      <c r="I375" s="210"/>
      <c r="J375" s="211">
        <f>ROUND(I375*H375,2)</f>
        <v>0</v>
      </c>
      <c r="K375" s="207" t="s">
        <v>126</v>
      </c>
      <c r="L375" s="45"/>
      <c r="M375" s="212" t="s">
        <v>28</v>
      </c>
      <c r="N375" s="213" t="s">
        <v>44</v>
      </c>
      <c r="O375" s="85"/>
      <c r="P375" s="214">
        <f>O375*H375</f>
        <v>0</v>
      </c>
      <c r="Q375" s="214">
        <v>0</v>
      </c>
      <c r="R375" s="214">
        <f>Q375*H375</f>
        <v>0</v>
      </c>
      <c r="S375" s="214">
        <v>0</v>
      </c>
      <c r="T375" s="215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488</v>
      </c>
      <c r="AT375" s="216" t="s">
        <v>122</v>
      </c>
      <c r="AU375" s="216" t="s">
        <v>83</v>
      </c>
      <c r="AY375" s="18" t="s">
        <v>120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81</v>
      </c>
      <c r="BK375" s="217">
        <f>ROUND(I375*H375,2)</f>
        <v>0</v>
      </c>
      <c r="BL375" s="18" t="s">
        <v>488</v>
      </c>
      <c r="BM375" s="216" t="s">
        <v>535</v>
      </c>
    </row>
    <row r="376" s="2" customFormat="1">
      <c r="A376" s="39"/>
      <c r="B376" s="40"/>
      <c r="C376" s="41"/>
      <c r="D376" s="218" t="s">
        <v>129</v>
      </c>
      <c r="E376" s="41"/>
      <c r="F376" s="219" t="s">
        <v>536</v>
      </c>
      <c r="G376" s="41"/>
      <c r="H376" s="41"/>
      <c r="I376" s="220"/>
      <c r="J376" s="41"/>
      <c r="K376" s="41"/>
      <c r="L376" s="45"/>
      <c r="M376" s="221"/>
      <c r="N376" s="222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129</v>
      </c>
      <c r="AU376" s="18" t="s">
        <v>83</v>
      </c>
    </row>
    <row r="377" s="2" customFormat="1">
      <c r="A377" s="39"/>
      <c r="B377" s="40"/>
      <c r="C377" s="41"/>
      <c r="D377" s="223" t="s">
        <v>131</v>
      </c>
      <c r="E377" s="41"/>
      <c r="F377" s="224" t="s">
        <v>537</v>
      </c>
      <c r="G377" s="41"/>
      <c r="H377" s="41"/>
      <c r="I377" s="220"/>
      <c r="J377" s="41"/>
      <c r="K377" s="41"/>
      <c r="L377" s="45"/>
      <c r="M377" s="221"/>
      <c r="N377" s="222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131</v>
      </c>
      <c r="AU377" s="18" t="s">
        <v>83</v>
      </c>
    </row>
    <row r="378" s="13" customFormat="1">
      <c r="A378" s="13"/>
      <c r="B378" s="225"/>
      <c r="C378" s="226"/>
      <c r="D378" s="218" t="s">
        <v>133</v>
      </c>
      <c r="E378" s="227" t="s">
        <v>28</v>
      </c>
      <c r="F378" s="228" t="s">
        <v>492</v>
      </c>
      <c r="G378" s="226"/>
      <c r="H378" s="229">
        <v>161</v>
      </c>
      <c r="I378" s="230"/>
      <c r="J378" s="226"/>
      <c r="K378" s="226"/>
      <c r="L378" s="231"/>
      <c r="M378" s="232"/>
      <c r="N378" s="233"/>
      <c r="O378" s="233"/>
      <c r="P378" s="233"/>
      <c r="Q378" s="233"/>
      <c r="R378" s="233"/>
      <c r="S378" s="233"/>
      <c r="T378" s="23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5" t="s">
        <v>133</v>
      </c>
      <c r="AU378" s="235" t="s">
        <v>83</v>
      </c>
      <c r="AV378" s="13" t="s">
        <v>83</v>
      </c>
      <c r="AW378" s="13" t="s">
        <v>35</v>
      </c>
      <c r="AX378" s="13" t="s">
        <v>73</v>
      </c>
      <c r="AY378" s="235" t="s">
        <v>120</v>
      </c>
    </row>
    <row r="379" s="14" customFormat="1">
      <c r="A379" s="14"/>
      <c r="B379" s="237"/>
      <c r="C379" s="238"/>
      <c r="D379" s="218" t="s">
        <v>133</v>
      </c>
      <c r="E379" s="239" t="s">
        <v>28</v>
      </c>
      <c r="F379" s="240" t="s">
        <v>157</v>
      </c>
      <c r="G379" s="238"/>
      <c r="H379" s="241">
        <v>161</v>
      </c>
      <c r="I379" s="242"/>
      <c r="J379" s="238"/>
      <c r="K379" s="238"/>
      <c r="L379" s="243"/>
      <c r="M379" s="244"/>
      <c r="N379" s="245"/>
      <c r="O379" s="245"/>
      <c r="P379" s="245"/>
      <c r="Q379" s="245"/>
      <c r="R379" s="245"/>
      <c r="S379" s="245"/>
      <c r="T379" s="24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7" t="s">
        <v>133</v>
      </c>
      <c r="AU379" s="247" t="s">
        <v>83</v>
      </c>
      <c r="AV379" s="14" t="s">
        <v>127</v>
      </c>
      <c r="AW379" s="14" t="s">
        <v>35</v>
      </c>
      <c r="AX379" s="14" t="s">
        <v>81</v>
      </c>
      <c r="AY379" s="247" t="s">
        <v>120</v>
      </c>
    </row>
    <row r="380" s="2" customFormat="1" ht="24.15" customHeight="1">
      <c r="A380" s="39"/>
      <c r="B380" s="40"/>
      <c r="C380" s="248" t="s">
        <v>538</v>
      </c>
      <c r="D380" s="248" t="s">
        <v>174</v>
      </c>
      <c r="E380" s="249" t="s">
        <v>539</v>
      </c>
      <c r="F380" s="250" t="s">
        <v>540</v>
      </c>
      <c r="G380" s="251" t="s">
        <v>320</v>
      </c>
      <c r="H380" s="252">
        <v>169.05000000000001</v>
      </c>
      <c r="I380" s="253"/>
      <c r="J380" s="254">
        <f>ROUND(I380*H380,2)</f>
        <v>0</v>
      </c>
      <c r="K380" s="250" t="s">
        <v>126</v>
      </c>
      <c r="L380" s="255"/>
      <c r="M380" s="256" t="s">
        <v>28</v>
      </c>
      <c r="N380" s="257" t="s">
        <v>44</v>
      </c>
      <c r="O380" s="85"/>
      <c r="P380" s="214">
        <f>O380*H380</f>
        <v>0</v>
      </c>
      <c r="Q380" s="214">
        <v>0.00077999999999999999</v>
      </c>
      <c r="R380" s="214">
        <f>Q380*H380</f>
        <v>0.131859</v>
      </c>
      <c r="S380" s="214">
        <v>0</v>
      </c>
      <c r="T380" s="215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16" t="s">
        <v>541</v>
      </c>
      <c r="AT380" s="216" t="s">
        <v>174</v>
      </c>
      <c r="AU380" s="216" t="s">
        <v>83</v>
      </c>
      <c r="AY380" s="18" t="s">
        <v>120</v>
      </c>
      <c r="BE380" s="217">
        <f>IF(N380="základní",J380,0)</f>
        <v>0</v>
      </c>
      <c r="BF380" s="217">
        <f>IF(N380="snížená",J380,0)</f>
        <v>0</v>
      </c>
      <c r="BG380" s="217">
        <f>IF(N380="zákl. přenesená",J380,0)</f>
        <v>0</v>
      </c>
      <c r="BH380" s="217">
        <f>IF(N380="sníž. přenesená",J380,0)</f>
        <v>0</v>
      </c>
      <c r="BI380" s="217">
        <f>IF(N380="nulová",J380,0)</f>
        <v>0</v>
      </c>
      <c r="BJ380" s="18" t="s">
        <v>81</v>
      </c>
      <c r="BK380" s="217">
        <f>ROUND(I380*H380,2)</f>
        <v>0</v>
      </c>
      <c r="BL380" s="18" t="s">
        <v>541</v>
      </c>
      <c r="BM380" s="216" t="s">
        <v>542</v>
      </c>
    </row>
    <row r="381" s="2" customFormat="1">
      <c r="A381" s="39"/>
      <c r="B381" s="40"/>
      <c r="C381" s="41"/>
      <c r="D381" s="218" t="s">
        <v>129</v>
      </c>
      <c r="E381" s="41"/>
      <c r="F381" s="219" t="s">
        <v>540</v>
      </c>
      <c r="G381" s="41"/>
      <c r="H381" s="41"/>
      <c r="I381" s="220"/>
      <c r="J381" s="41"/>
      <c r="K381" s="41"/>
      <c r="L381" s="45"/>
      <c r="M381" s="221"/>
      <c r="N381" s="222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129</v>
      </c>
      <c r="AU381" s="18" t="s">
        <v>83</v>
      </c>
    </row>
    <row r="382" s="13" customFormat="1">
      <c r="A382" s="13"/>
      <c r="B382" s="225"/>
      <c r="C382" s="226"/>
      <c r="D382" s="218" t="s">
        <v>133</v>
      </c>
      <c r="E382" s="227" t="s">
        <v>28</v>
      </c>
      <c r="F382" s="228" t="s">
        <v>492</v>
      </c>
      <c r="G382" s="226"/>
      <c r="H382" s="229">
        <v>161</v>
      </c>
      <c r="I382" s="230"/>
      <c r="J382" s="226"/>
      <c r="K382" s="226"/>
      <c r="L382" s="231"/>
      <c r="M382" s="232"/>
      <c r="N382" s="233"/>
      <c r="O382" s="233"/>
      <c r="P382" s="233"/>
      <c r="Q382" s="233"/>
      <c r="R382" s="233"/>
      <c r="S382" s="233"/>
      <c r="T382" s="23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5" t="s">
        <v>133</v>
      </c>
      <c r="AU382" s="235" t="s">
        <v>83</v>
      </c>
      <c r="AV382" s="13" t="s">
        <v>83</v>
      </c>
      <c r="AW382" s="13" t="s">
        <v>35</v>
      </c>
      <c r="AX382" s="13" t="s">
        <v>73</v>
      </c>
      <c r="AY382" s="235" t="s">
        <v>120</v>
      </c>
    </row>
    <row r="383" s="14" customFormat="1">
      <c r="A383" s="14"/>
      <c r="B383" s="237"/>
      <c r="C383" s="238"/>
      <c r="D383" s="218" t="s">
        <v>133</v>
      </c>
      <c r="E383" s="239" t="s">
        <v>28</v>
      </c>
      <c r="F383" s="240" t="s">
        <v>157</v>
      </c>
      <c r="G383" s="238"/>
      <c r="H383" s="241">
        <v>161</v>
      </c>
      <c r="I383" s="242"/>
      <c r="J383" s="238"/>
      <c r="K383" s="238"/>
      <c r="L383" s="243"/>
      <c r="M383" s="244"/>
      <c r="N383" s="245"/>
      <c r="O383" s="245"/>
      <c r="P383" s="245"/>
      <c r="Q383" s="245"/>
      <c r="R383" s="245"/>
      <c r="S383" s="245"/>
      <c r="T383" s="24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7" t="s">
        <v>133</v>
      </c>
      <c r="AU383" s="247" t="s">
        <v>83</v>
      </c>
      <c r="AV383" s="14" t="s">
        <v>127</v>
      </c>
      <c r="AW383" s="14" t="s">
        <v>35</v>
      </c>
      <c r="AX383" s="14" t="s">
        <v>81</v>
      </c>
      <c r="AY383" s="247" t="s">
        <v>120</v>
      </c>
    </row>
    <row r="384" s="13" customFormat="1">
      <c r="A384" s="13"/>
      <c r="B384" s="225"/>
      <c r="C384" s="226"/>
      <c r="D384" s="218" t="s">
        <v>133</v>
      </c>
      <c r="E384" s="226"/>
      <c r="F384" s="228" t="s">
        <v>543</v>
      </c>
      <c r="G384" s="226"/>
      <c r="H384" s="229">
        <v>169.05000000000001</v>
      </c>
      <c r="I384" s="230"/>
      <c r="J384" s="226"/>
      <c r="K384" s="226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133</v>
      </c>
      <c r="AU384" s="235" t="s">
        <v>83</v>
      </c>
      <c r="AV384" s="13" t="s">
        <v>83</v>
      </c>
      <c r="AW384" s="13" t="s">
        <v>4</v>
      </c>
      <c r="AX384" s="13" t="s">
        <v>81</v>
      </c>
      <c r="AY384" s="235" t="s">
        <v>120</v>
      </c>
    </row>
    <row r="385" s="2" customFormat="1" ht="24.15" customHeight="1">
      <c r="A385" s="39"/>
      <c r="B385" s="40"/>
      <c r="C385" s="205" t="s">
        <v>544</v>
      </c>
      <c r="D385" s="205" t="s">
        <v>122</v>
      </c>
      <c r="E385" s="206" t="s">
        <v>545</v>
      </c>
      <c r="F385" s="207" t="s">
        <v>546</v>
      </c>
      <c r="G385" s="208" t="s">
        <v>152</v>
      </c>
      <c r="H385" s="209">
        <v>0.14599999999999999</v>
      </c>
      <c r="I385" s="210"/>
      <c r="J385" s="211">
        <f>ROUND(I385*H385,2)</f>
        <v>0</v>
      </c>
      <c r="K385" s="207" t="s">
        <v>126</v>
      </c>
      <c r="L385" s="45"/>
      <c r="M385" s="212" t="s">
        <v>28</v>
      </c>
      <c r="N385" s="213" t="s">
        <v>44</v>
      </c>
      <c r="O385" s="85"/>
      <c r="P385" s="214">
        <f>O385*H385</f>
        <v>0</v>
      </c>
      <c r="Q385" s="214">
        <v>0</v>
      </c>
      <c r="R385" s="214">
        <f>Q385*H385</f>
        <v>0</v>
      </c>
      <c r="S385" s="214">
        <v>0</v>
      </c>
      <c r="T385" s="215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6" t="s">
        <v>488</v>
      </c>
      <c r="AT385" s="216" t="s">
        <v>122</v>
      </c>
      <c r="AU385" s="216" t="s">
        <v>83</v>
      </c>
      <c r="AY385" s="18" t="s">
        <v>120</v>
      </c>
      <c r="BE385" s="217">
        <f>IF(N385="základní",J385,0)</f>
        <v>0</v>
      </c>
      <c r="BF385" s="217">
        <f>IF(N385="snížená",J385,0)</f>
        <v>0</v>
      </c>
      <c r="BG385" s="217">
        <f>IF(N385="zákl. přenesená",J385,0)</f>
        <v>0</v>
      </c>
      <c r="BH385" s="217">
        <f>IF(N385="sníž. přenesená",J385,0)</f>
        <v>0</v>
      </c>
      <c r="BI385" s="217">
        <f>IF(N385="nulová",J385,0)</f>
        <v>0</v>
      </c>
      <c r="BJ385" s="18" t="s">
        <v>81</v>
      </c>
      <c r="BK385" s="217">
        <f>ROUND(I385*H385,2)</f>
        <v>0</v>
      </c>
      <c r="BL385" s="18" t="s">
        <v>488</v>
      </c>
      <c r="BM385" s="216" t="s">
        <v>547</v>
      </c>
    </row>
    <row r="386" s="2" customFormat="1">
      <c r="A386" s="39"/>
      <c r="B386" s="40"/>
      <c r="C386" s="41"/>
      <c r="D386" s="218" t="s">
        <v>129</v>
      </c>
      <c r="E386" s="41"/>
      <c r="F386" s="219" t="s">
        <v>548</v>
      </c>
      <c r="G386" s="41"/>
      <c r="H386" s="41"/>
      <c r="I386" s="220"/>
      <c r="J386" s="41"/>
      <c r="K386" s="41"/>
      <c r="L386" s="45"/>
      <c r="M386" s="221"/>
      <c r="N386" s="222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129</v>
      </c>
      <c r="AU386" s="18" t="s">
        <v>83</v>
      </c>
    </row>
    <row r="387" s="2" customFormat="1">
      <c r="A387" s="39"/>
      <c r="B387" s="40"/>
      <c r="C387" s="41"/>
      <c r="D387" s="223" t="s">
        <v>131</v>
      </c>
      <c r="E387" s="41"/>
      <c r="F387" s="224" t="s">
        <v>549</v>
      </c>
      <c r="G387" s="41"/>
      <c r="H387" s="41"/>
      <c r="I387" s="220"/>
      <c r="J387" s="41"/>
      <c r="K387" s="41"/>
      <c r="L387" s="45"/>
      <c r="M387" s="258"/>
      <c r="N387" s="259"/>
      <c r="O387" s="260"/>
      <c r="P387" s="260"/>
      <c r="Q387" s="260"/>
      <c r="R387" s="260"/>
      <c r="S387" s="260"/>
      <c r="T387" s="261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131</v>
      </c>
      <c r="AU387" s="18" t="s">
        <v>83</v>
      </c>
    </row>
    <row r="388" s="2" customFormat="1" ht="6.96" customHeight="1">
      <c r="A388" s="39"/>
      <c r="B388" s="60"/>
      <c r="C388" s="61"/>
      <c r="D388" s="61"/>
      <c r="E388" s="61"/>
      <c r="F388" s="61"/>
      <c r="G388" s="61"/>
      <c r="H388" s="61"/>
      <c r="I388" s="61"/>
      <c r="J388" s="61"/>
      <c r="K388" s="61"/>
      <c r="L388" s="45"/>
      <c r="M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</row>
  </sheetData>
  <sheetProtection sheet="1" autoFilter="0" formatColumns="0" formatRows="0" objects="1" scenarios="1" spinCount="100000" saltValue="MLdEutX7h4D6t2a6GEVAnlEzm4ZH2gmZViPaERl8BfSKC9oRZEm1WMkLN6bAM1dU00aA0+kUCz0ps7Q6e/c6WQ==" hashValue="FvX5BR07TQKCLNFxBFQdwmv0BlgPMQRq+/WHZLh7IFtdW7xtjFLCQECT1HSbsImV6xkXc4PO2v1IrbOjkkHTKQ==" algorithmName="SHA-512" password="CC35"/>
  <autoFilter ref="C88:K387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2/122151101"/>
    <hyperlink ref="F98" r:id="rId2" display="https://podminky.urs.cz/item/CS_URS_2025_02/122251101"/>
    <hyperlink ref="F102" r:id="rId3" display="https://podminky.urs.cz/item/CS_URS_2025_02/162751117"/>
    <hyperlink ref="F107" r:id="rId4" display="https://podminky.urs.cz/item/CS_URS_2025_02/171201231"/>
    <hyperlink ref="F113" r:id="rId5" display="https://podminky.urs.cz/item/CS_URS_2025_02/181111111"/>
    <hyperlink ref="F118" r:id="rId6" display="https://podminky.urs.cz/item/CS_URS_2025_02/181351003"/>
    <hyperlink ref="F127" r:id="rId7" display="https://podminky.urs.cz/item/CS_URS_2025_02/181411131"/>
    <hyperlink ref="F135" r:id="rId8" display="https://podminky.urs.cz/item/CS_URS_2025_02/181951112"/>
    <hyperlink ref="F140" r:id="rId9" display="https://podminky.urs.cz/item/CS_URS_2025_02/183402121"/>
    <hyperlink ref="F145" r:id="rId10" display="https://podminky.urs.cz/item/CS_URS_2025_02/184813511"/>
    <hyperlink ref="F150" r:id="rId11" display="https://podminky.urs.cz/item/CS_URS_2025_02/185804312"/>
    <hyperlink ref="F157" r:id="rId12" display="https://podminky.urs.cz/item/CS_URS_2025_02/564851012"/>
    <hyperlink ref="F161" r:id="rId13" display="https://podminky.urs.cz/item/CS_URS_2025_02/564861012"/>
    <hyperlink ref="F165" r:id="rId14" display="https://podminky.urs.cz/item/CS_URS_2025_02/564930312"/>
    <hyperlink ref="F169" r:id="rId15" display="https://podminky.urs.cz/item/CS_URS_2025_02/565135001"/>
    <hyperlink ref="F173" r:id="rId16" display="https://podminky.urs.cz/item/CS_URS_2025_02/577144011"/>
    <hyperlink ref="F177" r:id="rId17" display="https://podminky.urs.cz/item/CS_URS_2025_02/596212210"/>
    <hyperlink ref="F195" r:id="rId18" display="https://podminky.urs.cz/item/CS_URS_2025_02/596412112"/>
    <hyperlink ref="F211" r:id="rId19" display="https://podminky.urs.cz/item/CS_URS_2025_02/899132212"/>
    <hyperlink ref="F215" r:id="rId20" display="https://podminky.urs.cz/item/CS_URS_2025_02/899132213"/>
    <hyperlink ref="F219" r:id="rId21" display="https://podminky.urs.cz/item/CS_URS_2025_02/899133211"/>
    <hyperlink ref="F224" r:id="rId22" display="https://podminky.urs.cz/item/CS_URS_2025_02/916131213"/>
    <hyperlink ref="F248" r:id="rId23" display="https://podminky.urs.cz/item/CS_URS_2025_02/916231213"/>
    <hyperlink ref="F258" r:id="rId24" display="https://podminky.urs.cz/item/CS_URS_2025_02/919732211"/>
    <hyperlink ref="F263" r:id="rId25" display="https://podminky.urs.cz/item/CS_URS_2025_02/919735112"/>
    <hyperlink ref="F267" r:id="rId26" display="https://podminky.urs.cz/item/CS_URS_2025_02/919735125"/>
    <hyperlink ref="F272" r:id="rId27" display="https://podminky.urs.cz/item/CS_URS_2025_02/113106123"/>
    <hyperlink ref="F276" r:id="rId28" display="https://podminky.urs.cz/item/CS_URS_2025_02/113107172"/>
    <hyperlink ref="F280" r:id="rId29" display="https://podminky.urs.cz/item/CS_URS_2025_02/113107181"/>
    <hyperlink ref="F284" r:id="rId30" display="https://podminky.urs.cz/item/CS_URS_2025_02/113107324"/>
    <hyperlink ref="F288" r:id="rId31" display="https://podminky.urs.cz/item/CS_URS_2025_02/113107342"/>
    <hyperlink ref="F292" r:id="rId32" display="https://podminky.urs.cz/item/CS_URS_2025_02/113202111"/>
    <hyperlink ref="F297" r:id="rId33" display="https://podminky.urs.cz/item/CS_URS_2025_02/997221551"/>
    <hyperlink ref="F302" r:id="rId34" display="https://podminky.urs.cz/item/CS_URS_2025_02/997221559"/>
    <hyperlink ref="F308" r:id="rId35" display="https://podminky.urs.cz/item/CS_URS_2025_02/997221561"/>
    <hyperlink ref="F314" r:id="rId36" display="https://podminky.urs.cz/item/CS_URS_2025_02/997221569"/>
    <hyperlink ref="F321" r:id="rId37" display="https://podminky.urs.cz/item/CS_URS_2025_02/997221861"/>
    <hyperlink ref="F326" r:id="rId38" display="https://podminky.urs.cz/item/CS_URS_2025_02/997221873"/>
    <hyperlink ref="F331" r:id="rId39" display="https://podminky.urs.cz/item/CS_URS_2025_02/997221875"/>
    <hyperlink ref="F337" r:id="rId40" display="https://podminky.urs.cz/item/CS_URS_2025_02/998223011"/>
    <hyperlink ref="F342" r:id="rId41" display="https://podminky.urs.cz/item/CS_URS_2025_02/460161142"/>
    <hyperlink ref="F347" r:id="rId42" display="https://podminky.urs.cz/item/CS_URS_2025_02/460341113"/>
    <hyperlink ref="F352" r:id="rId43" display="https://podminky.urs.cz/item/CS_URS_2025_02/460341121"/>
    <hyperlink ref="F357" r:id="rId44" display="https://podminky.urs.cz/item/CS_URS_2025_02/460361121"/>
    <hyperlink ref="F363" r:id="rId45" display="https://podminky.urs.cz/item/CS_URS_2025_02/460431152"/>
    <hyperlink ref="F367" r:id="rId46" display="https://podminky.urs.cz/item/CS_URS_2025_02/460661112"/>
    <hyperlink ref="F372" r:id="rId47" display="https://podminky.urs.cz/item/CS_URS_2025_02/460671113"/>
    <hyperlink ref="F377" r:id="rId48" display="https://podminky.urs.cz/item/CS_URS_2025_02/460791114"/>
    <hyperlink ref="F387" r:id="rId49" display="https://podminky.urs.cz/item/CS_URS_2025_02/469981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88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Obnova chodníku v ulici Aléská, Bílina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550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28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6. 8. 2025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ROUND((SUM(BE83:BE121)),  2)</f>
        <v>0</v>
      </c>
      <c r="G33" s="39"/>
      <c r="H33" s="39"/>
      <c r="I33" s="149">
        <v>0.20999999999999999</v>
      </c>
      <c r="J33" s="148">
        <f>ROUND(((SUM(BE83:BE121))*I33),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ROUND((SUM(BF83:BF121)),  2)</f>
        <v>0</v>
      </c>
      <c r="G34" s="39"/>
      <c r="H34" s="39"/>
      <c r="I34" s="149">
        <v>0.12</v>
      </c>
      <c r="J34" s="148">
        <f>ROUND(((SUM(BF83:BF121))*I34),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ROUND((SUM(BG83:BG121)),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ROUND((SUM(BH83:BH121)),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ROUND((SUM(BI83:BI121)),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Obnova chodníku v ulici Aléská, Bílina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Bílina</v>
      </c>
      <c r="G52" s="41"/>
      <c r="H52" s="41"/>
      <c r="I52" s="33" t="s">
        <v>24</v>
      </c>
      <c r="J52" s="73" t="str">
        <f>IF(J12="","",J12)</f>
        <v>6. 8. 2025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Pavepro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550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551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552</v>
      </c>
      <c r="E62" s="175"/>
      <c r="F62" s="175"/>
      <c r="G62" s="175"/>
      <c r="H62" s="175"/>
      <c r="I62" s="175"/>
      <c r="J62" s="176">
        <f>J105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553</v>
      </c>
      <c r="E63" s="175"/>
      <c r="F63" s="175"/>
      <c r="G63" s="175"/>
      <c r="H63" s="175"/>
      <c r="I63" s="175"/>
      <c r="J63" s="176">
        <f>J114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105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Obnova chodníku v ulici Aléská, Bílina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89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VRN - Vedlejší rozpočtové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22</v>
      </c>
      <c r="D77" s="41"/>
      <c r="E77" s="41"/>
      <c r="F77" s="28" t="str">
        <f>F12</f>
        <v>Bílina</v>
      </c>
      <c r="G77" s="41"/>
      <c r="H77" s="41"/>
      <c r="I77" s="33" t="s">
        <v>24</v>
      </c>
      <c r="J77" s="73" t="str">
        <f>IF(J12="","",J12)</f>
        <v>6. 8. 2025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26</v>
      </c>
      <c r="D79" s="41"/>
      <c r="E79" s="41"/>
      <c r="F79" s="28" t="str">
        <f>E15</f>
        <v xml:space="preserve"> </v>
      </c>
      <c r="G79" s="41"/>
      <c r="H79" s="41"/>
      <c r="I79" s="33" t="s">
        <v>33</v>
      </c>
      <c r="J79" s="37" t="str">
        <f>E21</f>
        <v>Pavepro s.r.o.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31</v>
      </c>
      <c r="D80" s="41"/>
      <c r="E80" s="41"/>
      <c r="F80" s="28" t="str">
        <f>IF(E18="","",E18)</f>
        <v>Vyplň údaj</v>
      </c>
      <c r="G80" s="41"/>
      <c r="H80" s="41"/>
      <c r="I80" s="33" t="s">
        <v>36</v>
      </c>
      <c r="J80" s="37" t="str">
        <f>E24</f>
        <v xml:space="preserve">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106</v>
      </c>
      <c r="D82" s="181" t="s">
        <v>58</v>
      </c>
      <c r="E82" s="181" t="s">
        <v>54</v>
      </c>
      <c r="F82" s="181" t="s">
        <v>55</v>
      </c>
      <c r="G82" s="181" t="s">
        <v>107</v>
      </c>
      <c r="H82" s="181" t="s">
        <v>108</v>
      </c>
      <c r="I82" s="181" t="s">
        <v>109</v>
      </c>
      <c r="J82" s="181" t="s">
        <v>93</v>
      </c>
      <c r="K82" s="182" t="s">
        <v>110</v>
      </c>
      <c r="L82" s="183"/>
      <c r="M82" s="93" t="s">
        <v>28</v>
      </c>
      <c r="N82" s="94" t="s">
        <v>43</v>
      </c>
      <c r="O82" s="94" t="s">
        <v>111</v>
      </c>
      <c r="P82" s="94" t="s">
        <v>112</v>
      </c>
      <c r="Q82" s="94" t="s">
        <v>113</v>
      </c>
      <c r="R82" s="94" t="s">
        <v>114</v>
      </c>
      <c r="S82" s="94" t="s">
        <v>115</v>
      </c>
      <c r="T82" s="95" t="s">
        <v>116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117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0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72</v>
      </c>
      <c r="AU83" s="18" t="s">
        <v>94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72</v>
      </c>
      <c r="E84" s="192" t="s">
        <v>84</v>
      </c>
      <c r="F84" s="192" t="s">
        <v>85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P85+P105+P114</f>
        <v>0</v>
      </c>
      <c r="Q84" s="197"/>
      <c r="R84" s="198">
        <f>R85+R105+R114</f>
        <v>0</v>
      </c>
      <c r="S84" s="197"/>
      <c r="T84" s="199">
        <f>T85+T105+T114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159</v>
      </c>
      <c r="AT84" s="201" t="s">
        <v>72</v>
      </c>
      <c r="AU84" s="201" t="s">
        <v>73</v>
      </c>
      <c r="AY84" s="200" t="s">
        <v>120</v>
      </c>
      <c r="BK84" s="202">
        <f>BK85+BK105+BK114</f>
        <v>0</v>
      </c>
    </row>
    <row r="85" s="12" customFormat="1" ht="22.8" customHeight="1">
      <c r="A85" s="12"/>
      <c r="B85" s="189"/>
      <c r="C85" s="190"/>
      <c r="D85" s="191" t="s">
        <v>72</v>
      </c>
      <c r="E85" s="203" t="s">
        <v>554</v>
      </c>
      <c r="F85" s="203" t="s">
        <v>555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SUM(P86:P104)</f>
        <v>0</v>
      </c>
      <c r="Q85" s="197"/>
      <c r="R85" s="198">
        <f>SUM(R86:R104)</f>
        <v>0</v>
      </c>
      <c r="S85" s="197"/>
      <c r="T85" s="199">
        <f>SUM(T86:T104)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159</v>
      </c>
      <c r="AT85" s="201" t="s">
        <v>72</v>
      </c>
      <c r="AU85" s="201" t="s">
        <v>81</v>
      </c>
      <c r="AY85" s="200" t="s">
        <v>120</v>
      </c>
      <c r="BK85" s="202">
        <f>SUM(BK86:BK104)</f>
        <v>0</v>
      </c>
    </row>
    <row r="86" s="2" customFormat="1" ht="16.5" customHeight="1">
      <c r="A86" s="39"/>
      <c r="B86" s="40"/>
      <c r="C86" s="205" t="s">
        <v>81</v>
      </c>
      <c r="D86" s="205" t="s">
        <v>122</v>
      </c>
      <c r="E86" s="206" t="s">
        <v>556</v>
      </c>
      <c r="F86" s="207" t="s">
        <v>557</v>
      </c>
      <c r="G86" s="208" t="s">
        <v>558</v>
      </c>
      <c r="H86" s="209">
        <v>1</v>
      </c>
      <c r="I86" s="210"/>
      <c r="J86" s="211">
        <f>ROUND(I86*H86,2)</f>
        <v>0</v>
      </c>
      <c r="K86" s="207" t="s">
        <v>126</v>
      </c>
      <c r="L86" s="45"/>
      <c r="M86" s="212" t="s">
        <v>28</v>
      </c>
      <c r="N86" s="213" t="s">
        <v>44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559</v>
      </c>
      <c r="AT86" s="216" t="s">
        <v>122</v>
      </c>
      <c r="AU86" s="216" t="s">
        <v>83</v>
      </c>
      <c r="AY86" s="18" t="s">
        <v>120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81</v>
      </c>
      <c r="BK86" s="217">
        <f>ROUND(I86*H86,2)</f>
        <v>0</v>
      </c>
      <c r="BL86" s="18" t="s">
        <v>559</v>
      </c>
      <c r="BM86" s="216" t="s">
        <v>560</v>
      </c>
    </row>
    <row r="87" s="2" customFormat="1">
      <c r="A87" s="39"/>
      <c r="B87" s="40"/>
      <c r="C87" s="41"/>
      <c r="D87" s="218" t="s">
        <v>129</v>
      </c>
      <c r="E87" s="41"/>
      <c r="F87" s="219" t="s">
        <v>557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129</v>
      </c>
      <c r="AU87" s="18" t="s">
        <v>83</v>
      </c>
    </row>
    <row r="88" s="2" customFormat="1">
      <c r="A88" s="39"/>
      <c r="B88" s="40"/>
      <c r="C88" s="41"/>
      <c r="D88" s="223" t="s">
        <v>131</v>
      </c>
      <c r="E88" s="41"/>
      <c r="F88" s="224" t="s">
        <v>561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131</v>
      </c>
      <c r="AU88" s="18" t="s">
        <v>83</v>
      </c>
    </row>
    <row r="89" s="2" customFormat="1">
      <c r="A89" s="39"/>
      <c r="B89" s="40"/>
      <c r="C89" s="41"/>
      <c r="D89" s="218" t="s">
        <v>147</v>
      </c>
      <c r="E89" s="41"/>
      <c r="F89" s="236" t="s">
        <v>562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147</v>
      </c>
      <c r="AU89" s="18" t="s">
        <v>83</v>
      </c>
    </row>
    <row r="90" s="2" customFormat="1" ht="16.5" customHeight="1">
      <c r="A90" s="39"/>
      <c r="B90" s="40"/>
      <c r="C90" s="205" t="s">
        <v>83</v>
      </c>
      <c r="D90" s="205" t="s">
        <v>122</v>
      </c>
      <c r="E90" s="206" t="s">
        <v>563</v>
      </c>
      <c r="F90" s="207" t="s">
        <v>564</v>
      </c>
      <c r="G90" s="208" t="s">
        <v>558</v>
      </c>
      <c r="H90" s="209">
        <v>1</v>
      </c>
      <c r="I90" s="210"/>
      <c r="J90" s="211">
        <f>ROUND(I90*H90,2)</f>
        <v>0</v>
      </c>
      <c r="K90" s="207" t="s">
        <v>126</v>
      </c>
      <c r="L90" s="45"/>
      <c r="M90" s="212" t="s">
        <v>28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559</v>
      </c>
      <c r="AT90" s="216" t="s">
        <v>122</v>
      </c>
      <c r="AU90" s="216" t="s">
        <v>83</v>
      </c>
      <c r="AY90" s="18" t="s">
        <v>120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559</v>
      </c>
      <c r="BM90" s="216" t="s">
        <v>565</v>
      </c>
    </row>
    <row r="91" s="2" customFormat="1">
      <c r="A91" s="39"/>
      <c r="B91" s="40"/>
      <c r="C91" s="41"/>
      <c r="D91" s="218" t="s">
        <v>129</v>
      </c>
      <c r="E91" s="41"/>
      <c r="F91" s="219" t="s">
        <v>566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129</v>
      </c>
      <c r="AU91" s="18" t="s">
        <v>83</v>
      </c>
    </row>
    <row r="92" s="2" customFormat="1">
      <c r="A92" s="39"/>
      <c r="B92" s="40"/>
      <c r="C92" s="41"/>
      <c r="D92" s="223" t="s">
        <v>131</v>
      </c>
      <c r="E92" s="41"/>
      <c r="F92" s="224" t="s">
        <v>567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131</v>
      </c>
      <c r="AU92" s="18" t="s">
        <v>83</v>
      </c>
    </row>
    <row r="93" s="2" customFormat="1" ht="16.5" customHeight="1">
      <c r="A93" s="39"/>
      <c r="B93" s="40"/>
      <c r="C93" s="205" t="s">
        <v>141</v>
      </c>
      <c r="D93" s="205" t="s">
        <v>122</v>
      </c>
      <c r="E93" s="206" t="s">
        <v>568</v>
      </c>
      <c r="F93" s="207" t="s">
        <v>569</v>
      </c>
      <c r="G93" s="208" t="s">
        <v>558</v>
      </c>
      <c r="H93" s="209">
        <v>1</v>
      </c>
      <c r="I93" s="210"/>
      <c r="J93" s="211">
        <f>ROUND(I93*H93,2)</f>
        <v>0</v>
      </c>
      <c r="K93" s="207" t="s">
        <v>126</v>
      </c>
      <c r="L93" s="45"/>
      <c r="M93" s="212" t="s">
        <v>28</v>
      </c>
      <c r="N93" s="213" t="s">
        <v>44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559</v>
      </c>
      <c r="AT93" s="216" t="s">
        <v>122</v>
      </c>
      <c r="AU93" s="216" t="s">
        <v>83</v>
      </c>
      <c r="AY93" s="18" t="s">
        <v>120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81</v>
      </c>
      <c r="BK93" s="217">
        <f>ROUND(I93*H93,2)</f>
        <v>0</v>
      </c>
      <c r="BL93" s="18" t="s">
        <v>559</v>
      </c>
      <c r="BM93" s="216" t="s">
        <v>570</v>
      </c>
    </row>
    <row r="94" s="2" customFormat="1">
      <c r="A94" s="39"/>
      <c r="B94" s="40"/>
      <c r="C94" s="41"/>
      <c r="D94" s="218" t="s">
        <v>129</v>
      </c>
      <c r="E94" s="41"/>
      <c r="F94" s="219" t="s">
        <v>569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129</v>
      </c>
      <c r="AU94" s="18" t="s">
        <v>83</v>
      </c>
    </row>
    <row r="95" s="2" customFormat="1">
      <c r="A95" s="39"/>
      <c r="B95" s="40"/>
      <c r="C95" s="41"/>
      <c r="D95" s="223" t="s">
        <v>131</v>
      </c>
      <c r="E95" s="41"/>
      <c r="F95" s="224" t="s">
        <v>571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131</v>
      </c>
      <c r="AU95" s="18" t="s">
        <v>83</v>
      </c>
    </row>
    <row r="96" s="2" customFormat="1">
      <c r="A96" s="39"/>
      <c r="B96" s="40"/>
      <c r="C96" s="41"/>
      <c r="D96" s="218" t="s">
        <v>147</v>
      </c>
      <c r="E96" s="41"/>
      <c r="F96" s="236" t="s">
        <v>572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147</v>
      </c>
      <c r="AU96" s="18" t="s">
        <v>83</v>
      </c>
    </row>
    <row r="97" s="2" customFormat="1" ht="16.5" customHeight="1">
      <c r="A97" s="39"/>
      <c r="B97" s="40"/>
      <c r="C97" s="205" t="s">
        <v>127</v>
      </c>
      <c r="D97" s="205" t="s">
        <v>122</v>
      </c>
      <c r="E97" s="206" t="s">
        <v>573</v>
      </c>
      <c r="F97" s="207" t="s">
        <v>574</v>
      </c>
      <c r="G97" s="208" t="s">
        <v>558</v>
      </c>
      <c r="H97" s="209">
        <v>1</v>
      </c>
      <c r="I97" s="210"/>
      <c r="J97" s="211">
        <f>ROUND(I97*H97,2)</f>
        <v>0</v>
      </c>
      <c r="K97" s="207" t="s">
        <v>126</v>
      </c>
      <c r="L97" s="45"/>
      <c r="M97" s="212" t="s">
        <v>28</v>
      </c>
      <c r="N97" s="213" t="s">
        <v>44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559</v>
      </c>
      <c r="AT97" s="216" t="s">
        <v>122</v>
      </c>
      <c r="AU97" s="216" t="s">
        <v>83</v>
      </c>
      <c r="AY97" s="18" t="s">
        <v>120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81</v>
      </c>
      <c r="BK97" s="217">
        <f>ROUND(I97*H97,2)</f>
        <v>0</v>
      </c>
      <c r="BL97" s="18" t="s">
        <v>559</v>
      </c>
      <c r="BM97" s="216" t="s">
        <v>575</v>
      </c>
    </row>
    <row r="98" s="2" customFormat="1">
      <c r="A98" s="39"/>
      <c r="B98" s="40"/>
      <c r="C98" s="41"/>
      <c r="D98" s="218" t="s">
        <v>129</v>
      </c>
      <c r="E98" s="41"/>
      <c r="F98" s="219" t="s">
        <v>574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129</v>
      </c>
      <c r="AU98" s="18" t="s">
        <v>83</v>
      </c>
    </row>
    <row r="99" s="2" customFormat="1">
      <c r="A99" s="39"/>
      <c r="B99" s="40"/>
      <c r="C99" s="41"/>
      <c r="D99" s="223" t="s">
        <v>131</v>
      </c>
      <c r="E99" s="41"/>
      <c r="F99" s="224" t="s">
        <v>576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131</v>
      </c>
      <c r="AU99" s="18" t="s">
        <v>83</v>
      </c>
    </row>
    <row r="100" s="2" customFormat="1">
      <c r="A100" s="39"/>
      <c r="B100" s="40"/>
      <c r="C100" s="41"/>
      <c r="D100" s="218" t="s">
        <v>147</v>
      </c>
      <c r="E100" s="41"/>
      <c r="F100" s="236" t="s">
        <v>577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147</v>
      </c>
      <c r="AU100" s="18" t="s">
        <v>83</v>
      </c>
    </row>
    <row r="101" s="2" customFormat="1" ht="16.5" customHeight="1">
      <c r="A101" s="39"/>
      <c r="B101" s="40"/>
      <c r="C101" s="205" t="s">
        <v>159</v>
      </c>
      <c r="D101" s="205" t="s">
        <v>122</v>
      </c>
      <c r="E101" s="206" t="s">
        <v>578</v>
      </c>
      <c r="F101" s="207" t="s">
        <v>579</v>
      </c>
      <c r="G101" s="208" t="s">
        <v>558</v>
      </c>
      <c r="H101" s="209">
        <v>1</v>
      </c>
      <c r="I101" s="210"/>
      <c r="J101" s="211">
        <f>ROUND(I101*H101,2)</f>
        <v>0</v>
      </c>
      <c r="K101" s="207" t="s">
        <v>126</v>
      </c>
      <c r="L101" s="45"/>
      <c r="M101" s="212" t="s">
        <v>28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559</v>
      </c>
      <c r="AT101" s="216" t="s">
        <v>122</v>
      </c>
      <c r="AU101" s="216" t="s">
        <v>83</v>
      </c>
      <c r="AY101" s="18" t="s">
        <v>120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559</v>
      </c>
      <c r="BM101" s="216" t="s">
        <v>580</v>
      </c>
    </row>
    <row r="102" s="2" customFormat="1">
      <c r="A102" s="39"/>
      <c r="B102" s="40"/>
      <c r="C102" s="41"/>
      <c r="D102" s="218" t="s">
        <v>129</v>
      </c>
      <c r="E102" s="41"/>
      <c r="F102" s="219" t="s">
        <v>579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129</v>
      </c>
      <c r="AU102" s="18" t="s">
        <v>83</v>
      </c>
    </row>
    <row r="103" s="2" customFormat="1">
      <c r="A103" s="39"/>
      <c r="B103" s="40"/>
      <c r="C103" s="41"/>
      <c r="D103" s="223" t="s">
        <v>131</v>
      </c>
      <c r="E103" s="41"/>
      <c r="F103" s="224" t="s">
        <v>581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131</v>
      </c>
      <c r="AU103" s="18" t="s">
        <v>83</v>
      </c>
    </row>
    <row r="104" s="2" customFormat="1">
      <c r="A104" s="39"/>
      <c r="B104" s="40"/>
      <c r="C104" s="41"/>
      <c r="D104" s="218" t="s">
        <v>147</v>
      </c>
      <c r="E104" s="41"/>
      <c r="F104" s="236" t="s">
        <v>582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147</v>
      </c>
      <c r="AU104" s="18" t="s">
        <v>83</v>
      </c>
    </row>
    <row r="105" s="12" customFormat="1" ht="22.8" customHeight="1">
      <c r="A105" s="12"/>
      <c r="B105" s="189"/>
      <c r="C105" s="190"/>
      <c r="D105" s="191" t="s">
        <v>72</v>
      </c>
      <c r="E105" s="203" t="s">
        <v>583</v>
      </c>
      <c r="F105" s="203" t="s">
        <v>584</v>
      </c>
      <c r="G105" s="190"/>
      <c r="H105" s="190"/>
      <c r="I105" s="193"/>
      <c r="J105" s="204">
        <f>BK105</f>
        <v>0</v>
      </c>
      <c r="K105" s="190"/>
      <c r="L105" s="195"/>
      <c r="M105" s="196"/>
      <c r="N105" s="197"/>
      <c r="O105" s="197"/>
      <c r="P105" s="198">
        <f>SUM(P106:P113)</f>
        <v>0</v>
      </c>
      <c r="Q105" s="197"/>
      <c r="R105" s="198">
        <f>SUM(R106:R113)</f>
        <v>0</v>
      </c>
      <c r="S105" s="197"/>
      <c r="T105" s="199">
        <f>SUM(T106:T113)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159</v>
      </c>
      <c r="AT105" s="201" t="s">
        <v>72</v>
      </c>
      <c r="AU105" s="201" t="s">
        <v>81</v>
      </c>
      <c r="AY105" s="200" t="s">
        <v>120</v>
      </c>
      <c r="BK105" s="202">
        <f>SUM(BK106:BK113)</f>
        <v>0</v>
      </c>
    </row>
    <row r="106" s="2" customFormat="1" ht="16.5" customHeight="1">
      <c r="A106" s="39"/>
      <c r="B106" s="40"/>
      <c r="C106" s="205" t="s">
        <v>167</v>
      </c>
      <c r="D106" s="205" t="s">
        <v>122</v>
      </c>
      <c r="E106" s="206" t="s">
        <v>585</v>
      </c>
      <c r="F106" s="207" t="s">
        <v>584</v>
      </c>
      <c r="G106" s="208" t="s">
        <v>558</v>
      </c>
      <c r="H106" s="209">
        <v>1</v>
      </c>
      <c r="I106" s="210"/>
      <c r="J106" s="211">
        <f>ROUND(I106*H106,2)</f>
        <v>0</v>
      </c>
      <c r="K106" s="207" t="s">
        <v>126</v>
      </c>
      <c r="L106" s="45"/>
      <c r="M106" s="212" t="s">
        <v>28</v>
      </c>
      <c r="N106" s="213" t="s">
        <v>44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559</v>
      </c>
      <c r="AT106" s="216" t="s">
        <v>122</v>
      </c>
      <c r="AU106" s="216" t="s">
        <v>83</v>
      </c>
      <c r="AY106" s="18" t="s">
        <v>120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81</v>
      </c>
      <c r="BK106" s="217">
        <f>ROUND(I106*H106,2)</f>
        <v>0</v>
      </c>
      <c r="BL106" s="18" t="s">
        <v>559</v>
      </c>
      <c r="BM106" s="216" t="s">
        <v>586</v>
      </c>
    </row>
    <row r="107" s="2" customFormat="1">
      <c r="A107" s="39"/>
      <c r="B107" s="40"/>
      <c r="C107" s="41"/>
      <c r="D107" s="218" t="s">
        <v>129</v>
      </c>
      <c r="E107" s="41"/>
      <c r="F107" s="219" t="s">
        <v>584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129</v>
      </c>
      <c r="AU107" s="18" t="s">
        <v>83</v>
      </c>
    </row>
    <row r="108" s="2" customFormat="1">
      <c r="A108" s="39"/>
      <c r="B108" s="40"/>
      <c r="C108" s="41"/>
      <c r="D108" s="223" t="s">
        <v>131</v>
      </c>
      <c r="E108" s="41"/>
      <c r="F108" s="224" t="s">
        <v>587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131</v>
      </c>
      <c r="AU108" s="18" t="s">
        <v>83</v>
      </c>
    </row>
    <row r="109" s="2" customFormat="1">
      <c r="A109" s="39"/>
      <c r="B109" s="40"/>
      <c r="C109" s="41"/>
      <c r="D109" s="218" t="s">
        <v>147</v>
      </c>
      <c r="E109" s="41"/>
      <c r="F109" s="236" t="s">
        <v>588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147</v>
      </c>
      <c r="AU109" s="18" t="s">
        <v>83</v>
      </c>
    </row>
    <row r="110" s="2" customFormat="1" ht="16.5" customHeight="1">
      <c r="A110" s="39"/>
      <c r="B110" s="40"/>
      <c r="C110" s="205" t="s">
        <v>173</v>
      </c>
      <c r="D110" s="205" t="s">
        <v>122</v>
      </c>
      <c r="E110" s="206" t="s">
        <v>589</v>
      </c>
      <c r="F110" s="207" t="s">
        <v>590</v>
      </c>
      <c r="G110" s="208" t="s">
        <v>558</v>
      </c>
      <c r="H110" s="209">
        <v>1</v>
      </c>
      <c r="I110" s="210"/>
      <c r="J110" s="211">
        <f>ROUND(I110*H110,2)</f>
        <v>0</v>
      </c>
      <c r="K110" s="207" t="s">
        <v>126</v>
      </c>
      <c r="L110" s="45"/>
      <c r="M110" s="212" t="s">
        <v>28</v>
      </c>
      <c r="N110" s="213" t="s">
        <v>44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559</v>
      </c>
      <c r="AT110" s="216" t="s">
        <v>122</v>
      </c>
      <c r="AU110" s="216" t="s">
        <v>83</v>
      </c>
      <c r="AY110" s="18" t="s">
        <v>120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559</v>
      </c>
      <c r="BM110" s="216" t="s">
        <v>591</v>
      </c>
    </row>
    <row r="111" s="2" customFormat="1">
      <c r="A111" s="39"/>
      <c r="B111" s="40"/>
      <c r="C111" s="41"/>
      <c r="D111" s="218" t="s">
        <v>129</v>
      </c>
      <c r="E111" s="41"/>
      <c r="F111" s="219" t="s">
        <v>590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129</v>
      </c>
      <c r="AU111" s="18" t="s">
        <v>83</v>
      </c>
    </row>
    <row r="112" s="2" customFormat="1">
      <c r="A112" s="39"/>
      <c r="B112" s="40"/>
      <c r="C112" s="41"/>
      <c r="D112" s="223" t="s">
        <v>131</v>
      </c>
      <c r="E112" s="41"/>
      <c r="F112" s="224" t="s">
        <v>592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131</v>
      </c>
      <c r="AU112" s="18" t="s">
        <v>83</v>
      </c>
    </row>
    <row r="113" s="2" customFormat="1">
      <c r="A113" s="39"/>
      <c r="B113" s="40"/>
      <c r="C113" s="41"/>
      <c r="D113" s="218" t="s">
        <v>147</v>
      </c>
      <c r="E113" s="41"/>
      <c r="F113" s="236" t="s">
        <v>593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147</v>
      </c>
      <c r="AU113" s="18" t="s">
        <v>83</v>
      </c>
    </row>
    <row r="114" s="12" customFormat="1" ht="22.8" customHeight="1">
      <c r="A114" s="12"/>
      <c r="B114" s="189"/>
      <c r="C114" s="190"/>
      <c r="D114" s="191" t="s">
        <v>72</v>
      </c>
      <c r="E114" s="203" t="s">
        <v>594</v>
      </c>
      <c r="F114" s="203" t="s">
        <v>595</v>
      </c>
      <c r="G114" s="190"/>
      <c r="H114" s="190"/>
      <c r="I114" s="193"/>
      <c r="J114" s="204">
        <f>BK114</f>
        <v>0</v>
      </c>
      <c r="K114" s="190"/>
      <c r="L114" s="195"/>
      <c r="M114" s="196"/>
      <c r="N114" s="197"/>
      <c r="O114" s="197"/>
      <c r="P114" s="198">
        <f>SUM(P115:P121)</f>
        <v>0</v>
      </c>
      <c r="Q114" s="197"/>
      <c r="R114" s="198">
        <f>SUM(R115:R121)</f>
        <v>0</v>
      </c>
      <c r="S114" s="197"/>
      <c r="T114" s="199">
        <f>SUM(T115:T121)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0" t="s">
        <v>159</v>
      </c>
      <c r="AT114" s="201" t="s">
        <v>72</v>
      </c>
      <c r="AU114" s="201" t="s">
        <v>81</v>
      </c>
      <c r="AY114" s="200" t="s">
        <v>120</v>
      </c>
      <c r="BK114" s="202">
        <f>SUM(BK115:BK121)</f>
        <v>0</v>
      </c>
    </row>
    <row r="115" s="2" customFormat="1" ht="16.5" customHeight="1">
      <c r="A115" s="39"/>
      <c r="B115" s="40"/>
      <c r="C115" s="205" t="s">
        <v>177</v>
      </c>
      <c r="D115" s="205" t="s">
        <v>122</v>
      </c>
      <c r="E115" s="206" t="s">
        <v>596</v>
      </c>
      <c r="F115" s="207" t="s">
        <v>597</v>
      </c>
      <c r="G115" s="208" t="s">
        <v>558</v>
      </c>
      <c r="H115" s="209">
        <v>1</v>
      </c>
      <c r="I115" s="210"/>
      <c r="J115" s="211">
        <f>ROUND(I115*H115,2)</f>
        <v>0</v>
      </c>
      <c r="K115" s="207" t="s">
        <v>126</v>
      </c>
      <c r="L115" s="45"/>
      <c r="M115" s="212" t="s">
        <v>28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559</v>
      </c>
      <c r="AT115" s="216" t="s">
        <v>122</v>
      </c>
      <c r="AU115" s="216" t="s">
        <v>83</v>
      </c>
      <c r="AY115" s="18" t="s">
        <v>120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559</v>
      </c>
      <c r="BM115" s="216" t="s">
        <v>598</v>
      </c>
    </row>
    <row r="116" s="2" customFormat="1">
      <c r="A116" s="39"/>
      <c r="B116" s="40"/>
      <c r="C116" s="41"/>
      <c r="D116" s="218" t="s">
        <v>129</v>
      </c>
      <c r="E116" s="41"/>
      <c r="F116" s="219" t="s">
        <v>597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129</v>
      </c>
      <c r="AU116" s="18" t="s">
        <v>83</v>
      </c>
    </row>
    <row r="117" s="2" customFormat="1">
      <c r="A117" s="39"/>
      <c r="B117" s="40"/>
      <c r="C117" s="41"/>
      <c r="D117" s="223" t="s">
        <v>131</v>
      </c>
      <c r="E117" s="41"/>
      <c r="F117" s="224" t="s">
        <v>599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131</v>
      </c>
      <c r="AU117" s="18" t="s">
        <v>83</v>
      </c>
    </row>
    <row r="118" s="2" customFormat="1">
      <c r="A118" s="39"/>
      <c r="B118" s="40"/>
      <c r="C118" s="41"/>
      <c r="D118" s="218" t="s">
        <v>147</v>
      </c>
      <c r="E118" s="41"/>
      <c r="F118" s="236" t="s">
        <v>600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147</v>
      </c>
      <c r="AU118" s="18" t="s">
        <v>83</v>
      </c>
    </row>
    <row r="119" s="2" customFormat="1" ht="16.5" customHeight="1">
      <c r="A119" s="39"/>
      <c r="B119" s="40"/>
      <c r="C119" s="205" t="s">
        <v>186</v>
      </c>
      <c r="D119" s="205" t="s">
        <v>122</v>
      </c>
      <c r="E119" s="206" t="s">
        <v>601</v>
      </c>
      <c r="F119" s="207" t="s">
        <v>602</v>
      </c>
      <c r="G119" s="208" t="s">
        <v>558</v>
      </c>
      <c r="H119" s="209">
        <v>1</v>
      </c>
      <c r="I119" s="210"/>
      <c r="J119" s="211">
        <f>ROUND(I119*H119,2)</f>
        <v>0</v>
      </c>
      <c r="K119" s="207" t="s">
        <v>126</v>
      </c>
      <c r="L119" s="45"/>
      <c r="M119" s="212" t="s">
        <v>28</v>
      </c>
      <c r="N119" s="213" t="s">
        <v>44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559</v>
      </c>
      <c r="AT119" s="216" t="s">
        <v>122</v>
      </c>
      <c r="AU119" s="216" t="s">
        <v>83</v>
      </c>
      <c r="AY119" s="18" t="s">
        <v>120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81</v>
      </c>
      <c r="BK119" s="217">
        <f>ROUND(I119*H119,2)</f>
        <v>0</v>
      </c>
      <c r="BL119" s="18" t="s">
        <v>559</v>
      </c>
      <c r="BM119" s="216" t="s">
        <v>603</v>
      </c>
    </row>
    <row r="120" s="2" customFormat="1">
      <c r="A120" s="39"/>
      <c r="B120" s="40"/>
      <c r="C120" s="41"/>
      <c r="D120" s="218" t="s">
        <v>129</v>
      </c>
      <c r="E120" s="41"/>
      <c r="F120" s="219" t="s">
        <v>602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129</v>
      </c>
      <c r="AU120" s="18" t="s">
        <v>83</v>
      </c>
    </row>
    <row r="121" s="2" customFormat="1">
      <c r="A121" s="39"/>
      <c r="B121" s="40"/>
      <c r="C121" s="41"/>
      <c r="D121" s="223" t="s">
        <v>131</v>
      </c>
      <c r="E121" s="41"/>
      <c r="F121" s="224" t="s">
        <v>604</v>
      </c>
      <c r="G121" s="41"/>
      <c r="H121" s="41"/>
      <c r="I121" s="220"/>
      <c r="J121" s="41"/>
      <c r="K121" s="41"/>
      <c r="L121" s="45"/>
      <c r="M121" s="258"/>
      <c r="N121" s="259"/>
      <c r="O121" s="260"/>
      <c r="P121" s="260"/>
      <c r="Q121" s="260"/>
      <c r="R121" s="260"/>
      <c r="S121" s="260"/>
      <c r="T121" s="261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131</v>
      </c>
      <c r="AU121" s="18" t="s">
        <v>83</v>
      </c>
    </row>
    <row r="122" s="2" customFormat="1" ht="6.96" customHeight="1">
      <c r="A122" s="39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45"/>
      <c r="M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</sheetData>
  <sheetProtection sheet="1" autoFilter="0" formatColumns="0" formatRows="0" objects="1" scenarios="1" spinCount="100000" saltValue="NmAIlwLxwrnRLyDghYjQYWivT4x3frWrLiRHcBACitZLhNGPjEhmcBmp6x90tmp4Fy/Z8b7SkHHQrpW6KmuUnA==" hashValue="jOTu/LF5Wt0KaGeCm87xUSFr237EvZdAO7LpvYJtxPvIOCIy7BDG3xNbJF/M15/jsPa5dTyaZuW2lbYgYICE5Q==" algorithmName="SHA-512" password="CC35"/>
  <autoFilter ref="C82:K12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5_02/012164000"/>
    <hyperlink ref="F92" r:id="rId2" display="https://podminky.urs.cz/item/CS_URS_2025_02/012303000"/>
    <hyperlink ref="F95" r:id="rId3" display="https://podminky.urs.cz/item/CS_URS_2025_02/012403000"/>
    <hyperlink ref="F99" r:id="rId4" display="https://podminky.urs.cz/item/CS_URS_2025_02/012414000"/>
    <hyperlink ref="F103" r:id="rId5" display="https://podminky.urs.cz/item/CS_URS_2025_02/013254000"/>
    <hyperlink ref="F108" r:id="rId6" display="https://podminky.urs.cz/item/CS_URS_2025_02/030001000"/>
    <hyperlink ref="F112" r:id="rId7" display="https://podminky.urs.cz/item/CS_URS_2025_02/034303000"/>
    <hyperlink ref="F117" r:id="rId8" display="https://podminky.urs.cz/item/CS_URS_2025_02/043002000"/>
    <hyperlink ref="F121" r:id="rId9" display="https://podminky.urs.cz/item/CS_URS_2025_02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5" customFormat="1" ht="45" customHeight="1">
      <c r="B3" s="266"/>
      <c r="C3" s="267" t="s">
        <v>605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606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607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608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609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610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611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612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613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614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615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616</v>
      </c>
      <c r="F18" s="273" t="s">
        <v>617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80</v>
      </c>
      <c r="F19" s="273" t="s">
        <v>618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619</v>
      </c>
      <c r="F20" s="273" t="s">
        <v>620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86</v>
      </c>
      <c r="F21" s="273" t="s">
        <v>621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622</v>
      </c>
      <c r="F22" s="273" t="s">
        <v>623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624</v>
      </c>
      <c r="F23" s="273" t="s">
        <v>625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626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627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628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629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630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631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632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633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634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106</v>
      </c>
      <c r="F36" s="273"/>
      <c r="G36" s="273" t="s">
        <v>635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636</v>
      </c>
      <c r="F37" s="273"/>
      <c r="G37" s="273" t="s">
        <v>637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54</v>
      </c>
      <c r="F38" s="273"/>
      <c r="G38" s="273" t="s">
        <v>638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55</v>
      </c>
      <c r="F39" s="273"/>
      <c r="G39" s="273" t="s">
        <v>639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107</v>
      </c>
      <c r="F40" s="273"/>
      <c r="G40" s="273" t="s">
        <v>640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108</v>
      </c>
      <c r="F41" s="273"/>
      <c r="G41" s="273" t="s">
        <v>641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642</v>
      </c>
      <c r="F42" s="273"/>
      <c r="G42" s="273" t="s">
        <v>643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644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645</v>
      </c>
      <c r="F44" s="273"/>
      <c r="G44" s="273" t="s">
        <v>646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110</v>
      </c>
      <c r="F45" s="273"/>
      <c r="G45" s="273" t="s">
        <v>647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648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649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650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651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652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653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654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655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656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657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658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659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660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661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662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663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664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665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666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667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668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669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670</v>
      </c>
      <c r="D76" s="291"/>
      <c r="E76" s="291"/>
      <c r="F76" s="291" t="s">
        <v>671</v>
      </c>
      <c r="G76" s="292"/>
      <c r="H76" s="291" t="s">
        <v>55</v>
      </c>
      <c r="I76" s="291" t="s">
        <v>58</v>
      </c>
      <c r="J76" s="291" t="s">
        <v>672</v>
      </c>
      <c r="K76" s="290"/>
    </row>
    <row r="77" s="1" customFormat="1" ht="17.25" customHeight="1">
      <c r="B77" s="288"/>
      <c r="C77" s="293" t="s">
        <v>673</v>
      </c>
      <c r="D77" s="293"/>
      <c r="E77" s="293"/>
      <c r="F77" s="294" t="s">
        <v>674</v>
      </c>
      <c r="G77" s="295"/>
      <c r="H77" s="293"/>
      <c r="I77" s="293"/>
      <c r="J77" s="293" t="s">
        <v>675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54</v>
      </c>
      <c r="D79" s="298"/>
      <c r="E79" s="298"/>
      <c r="F79" s="299" t="s">
        <v>676</v>
      </c>
      <c r="G79" s="300"/>
      <c r="H79" s="276" t="s">
        <v>677</v>
      </c>
      <c r="I79" s="276" t="s">
        <v>678</v>
      </c>
      <c r="J79" s="276">
        <v>20</v>
      </c>
      <c r="K79" s="290"/>
    </row>
    <row r="80" s="1" customFormat="1" ht="15" customHeight="1">
      <c r="B80" s="288"/>
      <c r="C80" s="276" t="s">
        <v>679</v>
      </c>
      <c r="D80" s="276"/>
      <c r="E80" s="276"/>
      <c r="F80" s="299" t="s">
        <v>676</v>
      </c>
      <c r="G80" s="300"/>
      <c r="H80" s="276" t="s">
        <v>680</v>
      </c>
      <c r="I80" s="276" t="s">
        <v>678</v>
      </c>
      <c r="J80" s="276">
        <v>120</v>
      </c>
      <c r="K80" s="290"/>
    </row>
    <row r="81" s="1" customFormat="1" ht="15" customHeight="1">
      <c r="B81" s="301"/>
      <c r="C81" s="276" t="s">
        <v>681</v>
      </c>
      <c r="D81" s="276"/>
      <c r="E81" s="276"/>
      <c r="F81" s="299" t="s">
        <v>682</v>
      </c>
      <c r="G81" s="300"/>
      <c r="H81" s="276" t="s">
        <v>683</v>
      </c>
      <c r="I81" s="276" t="s">
        <v>678</v>
      </c>
      <c r="J81" s="276">
        <v>50</v>
      </c>
      <c r="K81" s="290"/>
    </row>
    <row r="82" s="1" customFormat="1" ht="15" customHeight="1">
      <c r="B82" s="301"/>
      <c r="C82" s="276" t="s">
        <v>684</v>
      </c>
      <c r="D82" s="276"/>
      <c r="E82" s="276"/>
      <c r="F82" s="299" t="s">
        <v>676</v>
      </c>
      <c r="G82" s="300"/>
      <c r="H82" s="276" t="s">
        <v>685</v>
      </c>
      <c r="I82" s="276" t="s">
        <v>686</v>
      </c>
      <c r="J82" s="276"/>
      <c r="K82" s="290"/>
    </row>
    <row r="83" s="1" customFormat="1" ht="15" customHeight="1">
      <c r="B83" s="301"/>
      <c r="C83" s="302" t="s">
        <v>687</v>
      </c>
      <c r="D83" s="302"/>
      <c r="E83" s="302"/>
      <c r="F83" s="303" t="s">
        <v>682</v>
      </c>
      <c r="G83" s="302"/>
      <c r="H83" s="302" t="s">
        <v>688</v>
      </c>
      <c r="I83" s="302" t="s">
        <v>678</v>
      </c>
      <c r="J83" s="302">
        <v>15</v>
      </c>
      <c r="K83" s="290"/>
    </row>
    <row r="84" s="1" customFormat="1" ht="15" customHeight="1">
      <c r="B84" s="301"/>
      <c r="C84" s="302" t="s">
        <v>689</v>
      </c>
      <c r="D84" s="302"/>
      <c r="E84" s="302"/>
      <c r="F84" s="303" t="s">
        <v>682</v>
      </c>
      <c r="G84" s="302"/>
      <c r="H84" s="302" t="s">
        <v>690</v>
      </c>
      <c r="I84" s="302" t="s">
        <v>678</v>
      </c>
      <c r="J84" s="302">
        <v>15</v>
      </c>
      <c r="K84" s="290"/>
    </row>
    <row r="85" s="1" customFormat="1" ht="15" customHeight="1">
      <c r="B85" s="301"/>
      <c r="C85" s="302" t="s">
        <v>691</v>
      </c>
      <c r="D85" s="302"/>
      <c r="E85" s="302"/>
      <c r="F85" s="303" t="s">
        <v>682</v>
      </c>
      <c r="G85" s="302"/>
      <c r="H85" s="302" t="s">
        <v>692</v>
      </c>
      <c r="I85" s="302" t="s">
        <v>678</v>
      </c>
      <c r="J85" s="302">
        <v>20</v>
      </c>
      <c r="K85" s="290"/>
    </row>
    <row r="86" s="1" customFormat="1" ht="15" customHeight="1">
      <c r="B86" s="301"/>
      <c r="C86" s="302" t="s">
        <v>693</v>
      </c>
      <c r="D86" s="302"/>
      <c r="E86" s="302"/>
      <c r="F86" s="303" t="s">
        <v>682</v>
      </c>
      <c r="G86" s="302"/>
      <c r="H86" s="302" t="s">
        <v>694</v>
      </c>
      <c r="I86" s="302" t="s">
        <v>678</v>
      </c>
      <c r="J86" s="302">
        <v>20</v>
      </c>
      <c r="K86" s="290"/>
    </row>
    <row r="87" s="1" customFormat="1" ht="15" customHeight="1">
      <c r="B87" s="301"/>
      <c r="C87" s="276" t="s">
        <v>695</v>
      </c>
      <c r="D87" s="276"/>
      <c r="E87" s="276"/>
      <c r="F87" s="299" t="s">
        <v>682</v>
      </c>
      <c r="G87" s="300"/>
      <c r="H87" s="276" t="s">
        <v>696</v>
      </c>
      <c r="I87" s="276" t="s">
        <v>678</v>
      </c>
      <c r="J87" s="276">
        <v>50</v>
      </c>
      <c r="K87" s="290"/>
    </row>
    <row r="88" s="1" customFormat="1" ht="15" customHeight="1">
      <c r="B88" s="301"/>
      <c r="C88" s="276" t="s">
        <v>697</v>
      </c>
      <c r="D88" s="276"/>
      <c r="E88" s="276"/>
      <c r="F88" s="299" t="s">
        <v>682</v>
      </c>
      <c r="G88" s="300"/>
      <c r="H88" s="276" t="s">
        <v>698</v>
      </c>
      <c r="I88" s="276" t="s">
        <v>678</v>
      </c>
      <c r="J88" s="276">
        <v>20</v>
      </c>
      <c r="K88" s="290"/>
    </row>
    <row r="89" s="1" customFormat="1" ht="15" customHeight="1">
      <c r="B89" s="301"/>
      <c r="C89" s="276" t="s">
        <v>699</v>
      </c>
      <c r="D89" s="276"/>
      <c r="E89" s="276"/>
      <c r="F89" s="299" t="s">
        <v>682</v>
      </c>
      <c r="G89" s="300"/>
      <c r="H89" s="276" t="s">
        <v>700</v>
      </c>
      <c r="I89" s="276" t="s">
        <v>678</v>
      </c>
      <c r="J89" s="276">
        <v>20</v>
      </c>
      <c r="K89" s="290"/>
    </row>
    <row r="90" s="1" customFormat="1" ht="15" customHeight="1">
      <c r="B90" s="301"/>
      <c r="C90" s="276" t="s">
        <v>701</v>
      </c>
      <c r="D90" s="276"/>
      <c r="E90" s="276"/>
      <c r="F90" s="299" t="s">
        <v>682</v>
      </c>
      <c r="G90" s="300"/>
      <c r="H90" s="276" t="s">
        <v>702</v>
      </c>
      <c r="I90" s="276" t="s">
        <v>678</v>
      </c>
      <c r="J90" s="276">
        <v>50</v>
      </c>
      <c r="K90" s="290"/>
    </row>
    <row r="91" s="1" customFormat="1" ht="15" customHeight="1">
      <c r="B91" s="301"/>
      <c r="C91" s="276" t="s">
        <v>703</v>
      </c>
      <c r="D91" s="276"/>
      <c r="E91" s="276"/>
      <c r="F91" s="299" t="s">
        <v>682</v>
      </c>
      <c r="G91" s="300"/>
      <c r="H91" s="276" t="s">
        <v>703</v>
      </c>
      <c r="I91" s="276" t="s">
        <v>678</v>
      </c>
      <c r="J91" s="276">
        <v>50</v>
      </c>
      <c r="K91" s="290"/>
    </row>
    <row r="92" s="1" customFormat="1" ht="15" customHeight="1">
      <c r="B92" s="301"/>
      <c r="C92" s="276" t="s">
        <v>704</v>
      </c>
      <c r="D92" s="276"/>
      <c r="E92" s="276"/>
      <c r="F92" s="299" t="s">
        <v>682</v>
      </c>
      <c r="G92" s="300"/>
      <c r="H92" s="276" t="s">
        <v>705</v>
      </c>
      <c r="I92" s="276" t="s">
        <v>678</v>
      </c>
      <c r="J92" s="276">
        <v>255</v>
      </c>
      <c r="K92" s="290"/>
    </row>
    <row r="93" s="1" customFormat="1" ht="15" customHeight="1">
      <c r="B93" s="301"/>
      <c r="C93" s="276" t="s">
        <v>706</v>
      </c>
      <c r="D93" s="276"/>
      <c r="E93" s="276"/>
      <c r="F93" s="299" t="s">
        <v>676</v>
      </c>
      <c r="G93" s="300"/>
      <c r="H93" s="276" t="s">
        <v>707</v>
      </c>
      <c r="I93" s="276" t="s">
        <v>708</v>
      </c>
      <c r="J93" s="276"/>
      <c r="K93" s="290"/>
    </row>
    <row r="94" s="1" customFormat="1" ht="15" customHeight="1">
      <c r="B94" s="301"/>
      <c r="C94" s="276" t="s">
        <v>709</v>
      </c>
      <c r="D94" s="276"/>
      <c r="E94" s="276"/>
      <c r="F94" s="299" t="s">
        <v>676</v>
      </c>
      <c r="G94" s="300"/>
      <c r="H94" s="276" t="s">
        <v>710</v>
      </c>
      <c r="I94" s="276" t="s">
        <v>711</v>
      </c>
      <c r="J94" s="276"/>
      <c r="K94" s="290"/>
    </row>
    <row r="95" s="1" customFormat="1" ht="15" customHeight="1">
      <c r="B95" s="301"/>
      <c r="C95" s="276" t="s">
        <v>712</v>
      </c>
      <c r="D95" s="276"/>
      <c r="E95" s="276"/>
      <c r="F95" s="299" t="s">
        <v>676</v>
      </c>
      <c r="G95" s="300"/>
      <c r="H95" s="276" t="s">
        <v>712</v>
      </c>
      <c r="I95" s="276" t="s">
        <v>711</v>
      </c>
      <c r="J95" s="276"/>
      <c r="K95" s="290"/>
    </row>
    <row r="96" s="1" customFormat="1" ht="15" customHeight="1">
      <c r="B96" s="301"/>
      <c r="C96" s="276" t="s">
        <v>39</v>
      </c>
      <c r="D96" s="276"/>
      <c r="E96" s="276"/>
      <c r="F96" s="299" t="s">
        <v>676</v>
      </c>
      <c r="G96" s="300"/>
      <c r="H96" s="276" t="s">
        <v>713</v>
      </c>
      <c r="I96" s="276" t="s">
        <v>711</v>
      </c>
      <c r="J96" s="276"/>
      <c r="K96" s="290"/>
    </row>
    <row r="97" s="1" customFormat="1" ht="15" customHeight="1">
      <c r="B97" s="301"/>
      <c r="C97" s="276" t="s">
        <v>49</v>
      </c>
      <c r="D97" s="276"/>
      <c r="E97" s="276"/>
      <c r="F97" s="299" t="s">
        <v>676</v>
      </c>
      <c r="G97" s="300"/>
      <c r="H97" s="276" t="s">
        <v>714</v>
      </c>
      <c r="I97" s="276" t="s">
        <v>711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715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670</v>
      </c>
      <c r="D103" s="291"/>
      <c r="E103" s="291"/>
      <c r="F103" s="291" t="s">
        <v>671</v>
      </c>
      <c r="G103" s="292"/>
      <c r="H103" s="291" t="s">
        <v>55</v>
      </c>
      <c r="I103" s="291" t="s">
        <v>58</v>
      </c>
      <c r="J103" s="291" t="s">
        <v>672</v>
      </c>
      <c r="K103" s="290"/>
    </row>
    <row r="104" s="1" customFormat="1" ht="17.25" customHeight="1">
      <c r="B104" s="288"/>
      <c r="C104" s="293" t="s">
        <v>673</v>
      </c>
      <c r="D104" s="293"/>
      <c r="E104" s="293"/>
      <c r="F104" s="294" t="s">
        <v>674</v>
      </c>
      <c r="G104" s="295"/>
      <c r="H104" s="293"/>
      <c r="I104" s="293"/>
      <c r="J104" s="293" t="s">
        <v>675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54</v>
      </c>
      <c r="D106" s="298"/>
      <c r="E106" s="298"/>
      <c r="F106" s="299" t="s">
        <v>676</v>
      </c>
      <c r="G106" s="276"/>
      <c r="H106" s="276" t="s">
        <v>716</v>
      </c>
      <c r="I106" s="276" t="s">
        <v>678</v>
      </c>
      <c r="J106" s="276">
        <v>20</v>
      </c>
      <c r="K106" s="290"/>
    </row>
    <row r="107" s="1" customFormat="1" ht="15" customHeight="1">
      <c r="B107" s="288"/>
      <c r="C107" s="276" t="s">
        <v>679</v>
      </c>
      <c r="D107" s="276"/>
      <c r="E107" s="276"/>
      <c r="F107" s="299" t="s">
        <v>676</v>
      </c>
      <c r="G107" s="276"/>
      <c r="H107" s="276" t="s">
        <v>716</v>
      </c>
      <c r="I107" s="276" t="s">
        <v>678</v>
      </c>
      <c r="J107" s="276">
        <v>120</v>
      </c>
      <c r="K107" s="290"/>
    </row>
    <row r="108" s="1" customFormat="1" ht="15" customHeight="1">
      <c r="B108" s="301"/>
      <c r="C108" s="276" t="s">
        <v>681</v>
      </c>
      <c r="D108" s="276"/>
      <c r="E108" s="276"/>
      <c r="F108" s="299" t="s">
        <v>682</v>
      </c>
      <c r="G108" s="276"/>
      <c r="H108" s="276" t="s">
        <v>716</v>
      </c>
      <c r="I108" s="276" t="s">
        <v>678</v>
      </c>
      <c r="J108" s="276">
        <v>50</v>
      </c>
      <c r="K108" s="290"/>
    </row>
    <row r="109" s="1" customFormat="1" ht="15" customHeight="1">
      <c r="B109" s="301"/>
      <c r="C109" s="276" t="s">
        <v>684</v>
      </c>
      <c r="D109" s="276"/>
      <c r="E109" s="276"/>
      <c r="F109" s="299" t="s">
        <v>676</v>
      </c>
      <c r="G109" s="276"/>
      <c r="H109" s="276" t="s">
        <v>716</v>
      </c>
      <c r="I109" s="276" t="s">
        <v>686</v>
      </c>
      <c r="J109" s="276"/>
      <c r="K109" s="290"/>
    </row>
    <row r="110" s="1" customFormat="1" ht="15" customHeight="1">
      <c r="B110" s="301"/>
      <c r="C110" s="276" t="s">
        <v>695</v>
      </c>
      <c r="D110" s="276"/>
      <c r="E110" s="276"/>
      <c r="F110" s="299" t="s">
        <v>682</v>
      </c>
      <c r="G110" s="276"/>
      <c r="H110" s="276" t="s">
        <v>716</v>
      </c>
      <c r="I110" s="276" t="s">
        <v>678</v>
      </c>
      <c r="J110" s="276">
        <v>50</v>
      </c>
      <c r="K110" s="290"/>
    </row>
    <row r="111" s="1" customFormat="1" ht="15" customHeight="1">
      <c r="B111" s="301"/>
      <c r="C111" s="276" t="s">
        <v>703</v>
      </c>
      <c r="D111" s="276"/>
      <c r="E111" s="276"/>
      <c r="F111" s="299" t="s">
        <v>682</v>
      </c>
      <c r="G111" s="276"/>
      <c r="H111" s="276" t="s">
        <v>716</v>
      </c>
      <c r="I111" s="276" t="s">
        <v>678</v>
      </c>
      <c r="J111" s="276">
        <v>50</v>
      </c>
      <c r="K111" s="290"/>
    </row>
    <row r="112" s="1" customFormat="1" ht="15" customHeight="1">
      <c r="B112" s="301"/>
      <c r="C112" s="276" t="s">
        <v>701</v>
      </c>
      <c r="D112" s="276"/>
      <c r="E112" s="276"/>
      <c r="F112" s="299" t="s">
        <v>682</v>
      </c>
      <c r="G112" s="276"/>
      <c r="H112" s="276" t="s">
        <v>716</v>
      </c>
      <c r="I112" s="276" t="s">
        <v>678</v>
      </c>
      <c r="J112" s="276">
        <v>50</v>
      </c>
      <c r="K112" s="290"/>
    </row>
    <row r="113" s="1" customFormat="1" ht="15" customHeight="1">
      <c r="B113" s="301"/>
      <c r="C113" s="276" t="s">
        <v>54</v>
      </c>
      <c r="D113" s="276"/>
      <c r="E113" s="276"/>
      <c r="F113" s="299" t="s">
        <v>676</v>
      </c>
      <c r="G113" s="276"/>
      <c r="H113" s="276" t="s">
        <v>717</v>
      </c>
      <c r="I113" s="276" t="s">
        <v>678</v>
      </c>
      <c r="J113" s="276">
        <v>20</v>
      </c>
      <c r="K113" s="290"/>
    </row>
    <row r="114" s="1" customFormat="1" ht="15" customHeight="1">
      <c r="B114" s="301"/>
      <c r="C114" s="276" t="s">
        <v>718</v>
      </c>
      <c r="D114" s="276"/>
      <c r="E114" s="276"/>
      <c r="F114" s="299" t="s">
        <v>676</v>
      </c>
      <c r="G114" s="276"/>
      <c r="H114" s="276" t="s">
        <v>719</v>
      </c>
      <c r="I114" s="276" t="s">
        <v>678</v>
      </c>
      <c r="J114" s="276">
        <v>120</v>
      </c>
      <c r="K114" s="290"/>
    </row>
    <row r="115" s="1" customFormat="1" ht="15" customHeight="1">
      <c r="B115" s="301"/>
      <c r="C115" s="276" t="s">
        <v>39</v>
      </c>
      <c r="D115" s="276"/>
      <c r="E115" s="276"/>
      <c r="F115" s="299" t="s">
        <v>676</v>
      </c>
      <c r="G115" s="276"/>
      <c r="H115" s="276" t="s">
        <v>720</v>
      </c>
      <c r="I115" s="276" t="s">
        <v>711</v>
      </c>
      <c r="J115" s="276"/>
      <c r="K115" s="290"/>
    </row>
    <row r="116" s="1" customFormat="1" ht="15" customHeight="1">
      <c r="B116" s="301"/>
      <c r="C116" s="276" t="s">
        <v>49</v>
      </c>
      <c r="D116" s="276"/>
      <c r="E116" s="276"/>
      <c r="F116" s="299" t="s">
        <v>676</v>
      </c>
      <c r="G116" s="276"/>
      <c r="H116" s="276" t="s">
        <v>721</v>
      </c>
      <c r="I116" s="276" t="s">
        <v>711</v>
      </c>
      <c r="J116" s="276"/>
      <c r="K116" s="290"/>
    </row>
    <row r="117" s="1" customFormat="1" ht="15" customHeight="1">
      <c r="B117" s="301"/>
      <c r="C117" s="276" t="s">
        <v>58</v>
      </c>
      <c r="D117" s="276"/>
      <c r="E117" s="276"/>
      <c r="F117" s="299" t="s">
        <v>676</v>
      </c>
      <c r="G117" s="276"/>
      <c r="H117" s="276" t="s">
        <v>722</v>
      </c>
      <c r="I117" s="276" t="s">
        <v>723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724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670</v>
      </c>
      <c r="D123" s="291"/>
      <c r="E123" s="291"/>
      <c r="F123" s="291" t="s">
        <v>671</v>
      </c>
      <c r="G123" s="292"/>
      <c r="H123" s="291" t="s">
        <v>55</v>
      </c>
      <c r="I123" s="291" t="s">
        <v>58</v>
      </c>
      <c r="J123" s="291" t="s">
        <v>672</v>
      </c>
      <c r="K123" s="320"/>
    </row>
    <row r="124" s="1" customFormat="1" ht="17.25" customHeight="1">
      <c r="B124" s="319"/>
      <c r="C124" s="293" t="s">
        <v>673</v>
      </c>
      <c r="D124" s="293"/>
      <c r="E124" s="293"/>
      <c r="F124" s="294" t="s">
        <v>674</v>
      </c>
      <c r="G124" s="295"/>
      <c r="H124" s="293"/>
      <c r="I124" s="293"/>
      <c r="J124" s="293" t="s">
        <v>675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679</v>
      </c>
      <c r="D126" s="298"/>
      <c r="E126" s="298"/>
      <c r="F126" s="299" t="s">
        <v>676</v>
      </c>
      <c r="G126" s="276"/>
      <c r="H126" s="276" t="s">
        <v>716</v>
      </c>
      <c r="I126" s="276" t="s">
        <v>678</v>
      </c>
      <c r="J126" s="276">
        <v>120</v>
      </c>
      <c r="K126" s="324"/>
    </row>
    <row r="127" s="1" customFormat="1" ht="15" customHeight="1">
      <c r="B127" s="321"/>
      <c r="C127" s="276" t="s">
        <v>725</v>
      </c>
      <c r="D127" s="276"/>
      <c r="E127" s="276"/>
      <c r="F127" s="299" t="s">
        <v>676</v>
      </c>
      <c r="G127" s="276"/>
      <c r="H127" s="276" t="s">
        <v>726</v>
      </c>
      <c r="I127" s="276" t="s">
        <v>678</v>
      </c>
      <c r="J127" s="276" t="s">
        <v>727</v>
      </c>
      <c r="K127" s="324"/>
    </row>
    <row r="128" s="1" customFormat="1" ht="15" customHeight="1">
      <c r="B128" s="321"/>
      <c r="C128" s="276" t="s">
        <v>624</v>
      </c>
      <c r="D128" s="276"/>
      <c r="E128" s="276"/>
      <c r="F128" s="299" t="s">
        <v>676</v>
      </c>
      <c r="G128" s="276"/>
      <c r="H128" s="276" t="s">
        <v>728</v>
      </c>
      <c r="I128" s="276" t="s">
        <v>678</v>
      </c>
      <c r="J128" s="276" t="s">
        <v>727</v>
      </c>
      <c r="K128" s="324"/>
    </row>
    <row r="129" s="1" customFormat="1" ht="15" customHeight="1">
      <c r="B129" s="321"/>
      <c r="C129" s="276" t="s">
        <v>687</v>
      </c>
      <c r="D129" s="276"/>
      <c r="E129" s="276"/>
      <c r="F129" s="299" t="s">
        <v>682</v>
      </c>
      <c r="G129" s="276"/>
      <c r="H129" s="276" t="s">
        <v>688</v>
      </c>
      <c r="I129" s="276" t="s">
        <v>678</v>
      </c>
      <c r="J129" s="276">
        <v>15</v>
      </c>
      <c r="K129" s="324"/>
    </row>
    <row r="130" s="1" customFormat="1" ht="15" customHeight="1">
      <c r="B130" s="321"/>
      <c r="C130" s="302" t="s">
        <v>689</v>
      </c>
      <c r="D130" s="302"/>
      <c r="E130" s="302"/>
      <c r="F130" s="303" t="s">
        <v>682</v>
      </c>
      <c r="G130" s="302"/>
      <c r="H130" s="302" t="s">
        <v>690</v>
      </c>
      <c r="I130" s="302" t="s">
        <v>678</v>
      </c>
      <c r="J130" s="302">
        <v>15</v>
      </c>
      <c r="K130" s="324"/>
    </row>
    <row r="131" s="1" customFormat="1" ht="15" customHeight="1">
      <c r="B131" s="321"/>
      <c r="C131" s="302" t="s">
        <v>691</v>
      </c>
      <c r="D131" s="302"/>
      <c r="E131" s="302"/>
      <c r="F131" s="303" t="s">
        <v>682</v>
      </c>
      <c r="G131" s="302"/>
      <c r="H131" s="302" t="s">
        <v>692</v>
      </c>
      <c r="I131" s="302" t="s">
        <v>678</v>
      </c>
      <c r="J131" s="302">
        <v>20</v>
      </c>
      <c r="K131" s="324"/>
    </row>
    <row r="132" s="1" customFormat="1" ht="15" customHeight="1">
      <c r="B132" s="321"/>
      <c r="C132" s="302" t="s">
        <v>693</v>
      </c>
      <c r="D132" s="302"/>
      <c r="E132" s="302"/>
      <c r="F132" s="303" t="s">
        <v>682</v>
      </c>
      <c r="G132" s="302"/>
      <c r="H132" s="302" t="s">
        <v>694</v>
      </c>
      <c r="I132" s="302" t="s">
        <v>678</v>
      </c>
      <c r="J132" s="302">
        <v>20</v>
      </c>
      <c r="K132" s="324"/>
    </row>
    <row r="133" s="1" customFormat="1" ht="15" customHeight="1">
      <c r="B133" s="321"/>
      <c r="C133" s="276" t="s">
        <v>681</v>
      </c>
      <c r="D133" s="276"/>
      <c r="E133" s="276"/>
      <c r="F133" s="299" t="s">
        <v>682</v>
      </c>
      <c r="G133" s="276"/>
      <c r="H133" s="276" t="s">
        <v>716</v>
      </c>
      <c r="I133" s="276" t="s">
        <v>678</v>
      </c>
      <c r="J133" s="276">
        <v>50</v>
      </c>
      <c r="K133" s="324"/>
    </row>
    <row r="134" s="1" customFormat="1" ht="15" customHeight="1">
      <c r="B134" s="321"/>
      <c r="C134" s="276" t="s">
        <v>695</v>
      </c>
      <c r="D134" s="276"/>
      <c r="E134" s="276"/>
      <c r="F134" s="299" t="s">
        <v>682</v>
      </c>
      <c r="G134" s="276"/>
      <c r="H134" s="276" t="s">
        <v>716</v>
      </c>
      <c r="I134" s="276" t="s">
        <v>678</v>
      </c>
      <c r="J134" s="276">
        <v>50</v>
      </c>
      <c r="K134" s="324"/>
    </row>
    <row r="135" s="1" customFormat="1" ht="15" customHeight="1">
      <c r="B135" s="321"/>
      <c r="C135" s="276" t="s">
        <v>701</v>
      </c>
      <c r="D135" s="276"/>
      <c r="E135" s="276"/>
      <c r="F135" s="299" t="s">
        <v>682</v>
      </c>
      <c r="G135" s="276"/>
      <c r="H135" s="276" t="s">
        <v>716</v>
      </c>
      <c r="I135" s="276" t="s">
        <v>678</v>
      </c>
      <c r="J135" s="276">
        <v>50</v>
      </c>
      <c r="K135" s="324"/>
    </row>
    <row r="136" s="1" customFormat="1" ht="15" customHeight="1">
      <c r="B136" s="321"/>
      <c r="C136" s="276" t="s">
        <v>703</v>
      </c>
      <c r="D136" s="276"/>
      <c r="E136" s="276"/>
      <c r="F136" s="299" t="s">
        <v>682</v>
      </c>
      <c r="G136" s="276"/>
      <c r="H136" s="276" t="s">
        <v>716</v>
      </c>
      <c r="I136" s="276" t="s">
        <v>678</v>
      </c>
      <c r="J136" s="276">
        <v>50</v>
      </c>
      <c r="K136" s="324"/>
    </row>
    <row r="137" s="1" customFormat="1" ht="15" customHeight="1">
      <c r="B137" s="321"/>
      <c r="C137" s="276" t="s">
        <v>704</v>
      </c>
      <c r="D137" s="276"/>
      <c r="E137" s="276"/>
      <c r="F137" s="299" t="s">
        <v>682</v>
      </c>
      <c r="G137" s="276"/>
      <c r="H137" s="276" t="s">
        <v>729</v>
      </c>
      <c r="I137" s="276" t="s">
        <v>678</v>
      </c>
      <c r="J137" s="276">
        <v>255</v>
      </c>
      <c r="K137" s="324"/>
    </row>
    <row r="138" s="1" customFormat="1" ht="15" customHeight="1">
      <c r="B138" s="321"/>
      <c r="C138" s="276" t="s">
        <v>706</v>
      </c>
      <c r="D138" s="276"/>
      <c r="E138" s="276"/>
      <c r="F138" s="299" t="s">
        <v>676</v>
      </c>
      <c r="G138" s="276"/>
      <c r="H138" s="276" t="s">
        <v>730</v>
      </c>
      <c r="I138" s="276" t="s">
        <v>708</v>
      </c>
      <c r="J138" s="276"/>
      <c r="K138" s="324"/>
    </row>
    <row r="139" s="1" customFormat="1" ht="15" customHeight="1">
      <c r="B139" s="321"/>
      <c r="C139" s="276" t="s">
        <v>709</v>
      </c>
      <c r="D139" s="276"/>
      <c r="E139" s="276"/>
      <c r="F139" s="299" t="s">
        <v>676</v>
      </c>
      <c r="G139" s="276"/>
      <c r="H139" s="276" t="s">
        <v>731</v>
      </c>
      <c r="I139" s="276" t="s">
        <v>711</v>
      </c>
      <c r="J139" s="276"/>
      <c r="K139" s="324"/>
    </row>
    <row r="140" s="1" customFormat="1" ht="15" customHeight="1">
      <c r="B140" s="321"/>
      <c r="C140" s="276" t="s">
        <v>712</v>
      </c>
      <c r="D140" s="276"/>
      <c r="E140" s="276"/>
      <c r="F140" s="299" t="s">
        <v>676</v>
      </c>
      <c r="G140" s="276"/>
      <c r="H140" s="276" t="s">
        <v>712</v>
      </c>
      <c r="I140" s="276" t="s">
        <v>711</v>
      </c>
      <c r="J140" s="276"/>
      <c r="K140" s="324"/>
    </row>
    <row r="141" s="1" customFormat="1" ht="15" customHeight="1">
      <c r="B141" s="321"/>
      <c r="C141" s="276" t="s">
        <v>39</v>
      </c>
      <c r="D141" s="276"/>
      <c r="E141" s="276"/>
      <c r="F141" s="299" t="s">
        <v>676</v>
      </c>
      <c r="G141" s="276"/>
      <c r="H141" s="276" t="s">
        <v>732</v>
      </c>
      <c r="I141" s="276" t="s">
        <v>711</v>
      </c>
      <c r="J141" s="276"/>
      <c r="K141" s="324"/>
    </row>
    <row r="142" s="1" customFormat="1" ht="15" customHeight="1">
      <c r="B142" s="321"/>
      <c r="C142" s="276" t="s">
        <v>733</v>
      </c>
      <c r="D142" s="276"/>
      <c r="E142" s="276"/>
      <c r="F142" s="299" t="s">
        <v>676</v>
      </c>
      <c r="G142" s="276"/>
      <c r="H142" s="276" t="s">
        <v>734</v>
      </c>
      <c r="I142" s="276" t="s">
        <v>711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735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670</v>
      </c>
      <c r="D148" s="291"/>
      <c r="E148" s="291"/>
      <c r="F148" s="291" t="s">
        <v>671</v>
      </c>
      <c r="G148" s="292"/>
      <c r="H148" s="291" t="s">
        <v>55</v>
      </c>
      <c r="I148" s="291" t="s">
        <v>58</v>
      </c>
      <c r="J148" s="291" t="s">
        <v>672</v>
      </c>
      <c r="K148" s="290"/>
    </row>
    <row r="149" s="1" customFormat="1" ht="17.25" customHeight="1">
      <c r="B149" s="288"/>
      <c r="C149" s="293" t="s">
        <v>673</v>
      </c>
      <c r="D149" s="293"/>
      <c r="E149" s="293"/>
      <c r="F149" s="294" t="s">
        <v>674</v>
      </c>
      <c r="G149" s="295"/>
      <c r="H149" s="293"/>
      <c r="I149" s="293"/>
      <c r="J149" s="293" t="s">
        <v>675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679</v>
      </c>
      <c r="D151" s="276"/>
      <c r="E151" s="276"/>
      <c r="F151" s="329" t="s">
        <v>676</v>
      </c>
      <c r="G151" s="276"/>
      <c r="H151" s="328" t="s">
        <v>716</v>
      </c>
      <c r="I151" s="328" t="s">
        <v>678</v>
      </c>
      <c r="J151" s="328">
        <v>120</v>
      </c>
      <c r="K151" s="324"/>
    </row>
    <row r="152" s="1" customFormat="1" ht="15" customHeight="1">
      <c r="B152" s="301"/>
      <c r="C152" s="328" t="s">
        <v>725</v>
      </c>
      <c r="D152" s="276"/>
      <c r="E152" s="276"/>
      <c r="F152" s="329" t="s">
        <v>676</v>
      </c>
      <c r="G152" s="276"/>
      <c r="H152" s="328" t="s">
        <v>736</v>
      </c>
      <c r="I152" s="328" t="s">
        <v>678</v>
      </c>
      <c r="J152" s="328" t="s">
        <v>727</v>
      </c>
      <c r="K152" s="324"/>
    </row>
    <row r="153" s="1" customFormat="1" ht="15" customHeight="1">
      <c r="B153" s="301"/>
      <c r="C153" s="328" t="s">
        <v>624</v>
      </c>
      <c r="D153" s="276"/>
      <c r="E153" s="276"/>
      <c r="F153" s="329" t="s">
        <v>676</v>
      </c>
      <c r="G153" s="276"/>
      <c r="H153" s="328" t="s">
        <v>737</v>
      </c>
      <c r="I153" s="328" t="s">
        <v>678</v>
      </c>
      <c r="J153" s="328" t="s">
        <v>727</v>
      </c>
      <c r="K153" s="324"/>
    </row>
    <row r="154" s="1" customFormat="1" ht="15" customHeight="1">
      <c r="B154" s="301"/>
      <c r="C154" s="328" t="s">
        <v>681</v>
      </c>
      <c r="D154" s="276"/>
      <c r="E154" s="276"/>
      <c r="F154" s="329" t="s">
        <v>682</v>
      </c>
      <c r="G154" s="276"/>
      <c r="H154" s="328" t="s">
        <v>716</v>
      </c>
      <c r="I154" s="328" t="s">
        <v>678</v>
      </c>
      <c r="J154" s="328">
        <v>50</v>
      </c>
      <c r="K154" s="324"/>
    </row>
    <row r="155" s="1" customFormat="1" ht="15" customHeight="1">
      <c r="B155" s="301"/>
      <c r="C155" s="328" t="s">
        <v>684</v>
      </c>
      <c r="D155" s="276"/>
      <c r="E155" s="276"/>
      <c r="F155" s="329" t="s">
        <v>676</v>
      </c>
      <c r="G155" s="276"/>
      <c r="H155" s="328" t="s">
        <v>716</v>
      </c>
      <c r="I155" s="328" t="s">
        <v>686</v>
      </c>
      <c r="J155" s="328"/>
      <c r="K155" s="324"/>
    </row>
    <row r="156" s="1" customFormat="1" ht="15" customHeight="1">
      <c r="B156" s="301"/>
      <c r="C156" s="328" t="s">
        <v>695</v>
      </c>
      <c r="D156" s="276"/>
      <c r="E156" s="276"/>
      <c r="F156" s="329" t="s">
        <v>682</v>
      </c>
      <c r="G156" s="276"/>
      <c r="H156" s="328" t="s">
        <v>716</v>
      </c>
      <c r="I156" s="328" t="s">
        <v>678</v>
      </c>
      <c r="J156" s="328">
        <v>50</v>
      </c>
      <c r="K156" s="324"/>
    </row>
    <row r="157" s="1" customFormat="1" ht="15" customHeight="1">
      <c r="B157" s="301"/>
      <c r="C157" s="328" t="s">
        <v>703</v>
      </c>
      <c r="D157" s="276"/>
      <c r="E157" s="276"/>
      <c r="F157" s="329" t="s">
        <v>682</v>
      </c>
      <c r="G157" s="276"/>
      <c r="H157" s="328" t="s">
        <v>716</v>
      </c>
      <c r="I157" s="328" t="s">
        <v>678</v>
      </c>
      <c r="J157" s="328">
        <v>50</v>
      </c>
      <c r="K157" s="324"/>
    </row>
    <row r="158" s="1" customFormat="1" ht="15" customHeight="1">
      <c r="B158" s="301"/>
      <c r="C158" s="328" t="s">
        <v>701</v>
      </c>
      <c r="D158" s="276"/>
      <c r="E158" s="276"/>
      <c r="F158" s="329" t="s">
        <v>682</v>
      </c>
      <c r="G158" s="276"/>
      <c r="H158" s="328" t="s">
        <v>716</v>
      </c>
      <c r="I158" s="328" t="s">
        <v>678</v>
      </c>
      <c r="J158" s="328">
        <v>50</v>
      </c>
      <c r="K158" s="324"/>
    </row>
    <row r="159" s="1" customFormat="1" ht="15" customHeight="1">
      <c r="B159" s="301"/>
      <c r="C159" s="328" t="s">
        <v>92</v>
      </c>
      <c r="D159" s="276"/>
      <c r="E159" s="276"/>
      <c r="F159" s="329" t="s">
        <v>676</v>
      </c>
      <c r="G159" s="276"/>
      <c r="H159" s="328" t="s">
        <v>738</v>
      </c>
      <c r="I159" s="328" t="s">
        <v>678</v>
      </c>
      <c r="J159" s="328" t="s">
        <v>739</v>
      </c>
      <c r="K159" s="324"/>
    </row>
    <row r="160" s="1" customFormat="1" ht="15" customHeight="1">
      <c r="B160" s="301"/>
      <c r="C160" s="328" t="s">
        <v>740</v>
      </c>
      <c r="D160" s="276"/>
      <c r="E160" s="276"/>
      <c r="F160" s="329" t="s">
        <v>676</v>
      </c>
      <c r="G160" s="276"/>
      <c r="H160" s="328" t="s">
        <v>741</v>
      </c>
      <c r="I160" s="328" t="s">
        <v>711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742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670</v>
      </c>
      <c r="D166" s="291"/>
      <c r="E166" s="291"/>
      <c r="F166" s="291" t="s">
        <v>671</v>
      </c>
      <c r="G166" s="333"/>
      <c r="H166" s="334" t="s">
        <v>55</v>
      </c>
      <c r="I166" s="334" t="s">
        <v>58</v>
      </c>
      <c r="J166" s="291" t="s">
        <v>672</v>
      </c>
      <c r="K166" s="268"/>
    </row>
    <row r="167" s="1" customFormat="1" ht="17.25" customHeight="1">
      <c r="B167" s="269"/>
      <c r="C167" s="293" t="s">
        <v>673</v>
      </c>
      <c r="D167" s="293"/>
      <c r="E167" s="293"/>
      <c r="F167" s="294" t="s">
        <v>674</v>
      </c>
      <c r="G167" s="335"/>
      <c r="H167" s="336"/>
      <c r="I167" s="336"/>
      <c r="J167" s="293" t="s">
        <v>675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679</v>
      </c>
      <c r="D169" s="276"/>
      <c r="E169" s="276"/>
      <c r="F169" s="299" t="s">
        <v>676</v>
      </c>
      <c r="G169" s="276"/>
      <c r="H169" s="276" t="s">
        <v>716</v>
      </c>
      <c r="I169" s="276" t="s">
        <v>678</v>
      </c>
      <c r="J169" s="276">
        <v>120</v>
      </c>
      <c r="K169" s="324"/>
    </row>
    <row r="170" s="1" customFormat="1" ht="15" customHeight="1">
      <c r="B170" s="301"/>
      <c r="C170" s="276" t="s">
        <v>725</v>
      </c>
      <c r="D170" s="276"/>
      <c r="E170" s="276"/>
      <c r="F170" s="299" t="s">
        <v>676</v>
      </c>
      <c r="G170" s="276"/>
      <c r="H170" s="276" t="s">
        <v>726</v>
      </c>
      <c r="I170" s="276" t="s">
        <v>678</v>
      </c>
      <c r="J170" s="276" t="s">
        <v>727</v>
      </c>
      <c r="K170" s="324"/>
    </row>
    <row r="171" s="1" customFormat="1" ht="15" customHeight="1">
      <c r="B171" s="301"/>
      <c r="C171" s="276" t="s">
        <v>624</v>
      </c>
      <c r="D171" s="276"/>
      <c r="E171" s="276"/>
      <c r="F171" s="299" t="s">
        <v>676</v>
      </c>
      <c r="G171" s="276"/>
      <c r="H171" s="276" t="s">
        <v>743</v>
      </c>
      <c r="I171" s="276" t="s">
        <v>678</v>
      </c>
      <c r="J171" s="276" t="s">
        <v>727</v>
      </c>
      <c r="K171" s="324"/>
    </row>
    <row r="172" s="1" customFormat="1" ht="15" customHeight="1">
      <c r="B172" s="301"/>
      <c r="C172" s="276" t="s">
        <v>681</v>
      </c>
      <c r="D172" s="276"/>
      <c r="E172" s="276"/>
      <c r="F172" s="299" t="s">
        <v>682</v>
      </c>
      <c r="G172" s="276"/>
      <c r="H172" s="276" t="s">
        <v>743</v>
      </c>
      <c r="I172" s="276" t="s">
        <v>678</v>
      </c>
      <c r="J172" s="276">
        <v>50</v>
      </c>
      <c r="K172" s="324"/>
    </row>
    <row r="173" s="1" customFormat="1" ht="15" customHeight="1">
      <c r="B173" s="301"/>
      <c r="C173" s="276" t="s">
        <v>684</v>
      </c>
      <c r="D173" s="276"/>
      <c r="E173" s="276"/>
      <c r="F173" s="299" t="s">
        <v>676</v>
      </c>
      <c r="G173" s="276"/>
      <c r="H173" s="276" t="s">
        <v>743</v>
      </c>
      <c r="I173" s="276" t="s">
        <v>686</v>
      </c>
      <c r="J173" s="276"/>
      <c r="K173" s="324"/>
    </row>
    <row r="174" s="1" customFormat="1" ht="15" customHeight="1">
      <c r="B174" s="301"/>
      <c r="C174" s="276" t="s">
        <v>695</v>
      </c>
      <c r="D174" s="276"/>
      <c r="E174" s="276"/>
      <c r="F174" s="299" t="s">
        <v>682</v>
      </c>
      <c r="G174" s="276"/>
      <c r="H174" s="276" t="s">
        <v>743</v>
      </c>
      <c r="I174" s="276" t="s">
        <v>678</v>
      </c>
      <c r="J174" s="276">
        <v>50</v>
      </c>
      <c r="K174" s="324"/>
    </row>
    <row r="175" s="1" customFormat="1" ht="15" customHeight="1">
      <c r="B175" s="301"/>
      <c r="C175" s="276" t="s">
        <v>703</v>
      </c>
      <c r="D175" s="276"/>
      <c r="E175" s="276"/>
      <c r="F175" s="299" t="s">
        <v>682</v>
      </c>
      <c r="G175" s="276"/>
      <c r="H175" s="276" t="s">
        <v>743</v>
      </c>
      <c r="I175" s="276" t="s">
        <v>678</v>
      </c>
      <c r="J175" s="276">
        <v>50</v>
      </c>
      <c r="K175" s="324"/>
    </row>
    <row r="176" s="1" customFormat="1" ht="15" customHeight="1">
      <c r="B176" s="301"/>
      <c r="C176" s="276" t="s">
        <v>701</v>
      </c>
      <c r="D176" s="276"/>
      <c r="E176" s="276"/>
      <c r="F176" s="299" t="s">
        <v>682</v>
      </c>
      <c r="G176" s="276"/>
      <c r="H176" s="276" t="s">
        <v>743</v>
      </c>
      <c r="I176" s="276" t="s">
        <v>678</v>
      </c>
      <c r="J176" s="276">
        <v>50</v>
      </c>
      <c r="K176" s="324"/>
    </row>
    <row r="177" s="1" customFormat="1" ht="15" customHeight="1">
      <c r="B177" s="301"/>
      <c r="C177" s="276" t="s">
        <v>106</v>
      </c>
      <c r="D177" s="276"/>
      <c r="E177" s="276"/>
      <c r="F177" s="299" t="s">
        <v>676</v>
      </c>
      <c r="G177" s="276"/>
      <c r="H177" s="276" t="s">
        <v>744</v>
      </c>
      <c r="I177" s="276" t="s">
        <v>745</v>
      </c>
      <c r="J177" s="276"/>
      <c r="K177" s="324"/>
    </row>
    <row r="178" s="1" customFormat="1" ht="15" customHeight="1">
      <c r="B178" s="301"/>
      <c r="C178" s="276" t="s">
        <v>58</v>
      </c>
      <c r="D178" s="276"/>
      <c r="E178" s="276"/>
      <c r="F178" s="299" t="s">
        <v>676</v>
      </c>
      <c r="G178" s="276"/>
      <c r="H178" s="276" t="s">
        <v>746</v>
      </c>
      <c r="I178" s="276" t="s">
        <v>747</v>
      </c>
      <c r="J178" s="276">
        <v>1</v>
      </c>
      <c r="K178" s="324"/>
    </row>
    <row r="179" s="1" customFormat="1" ht="15" customHeight="1">
      <c r="B179" s="301"/>
      <c r="C179" s="276" t="s">
        <v>54</v>
      </c>
      <c r="D179" s="276"/>
      <c r="E179" s="276"/>
      <c r="F179" s="299" t="s">
        <v>676</v>
      </c>
      <c r="G179" s="276"/>
      <c r="H179" s="276" t="s">
        <v>748</v>
      </c>
      <c r="I179" s="276" t="s">
        <v>678</v>
      </c>
      <c r="J179" s="276">
        <v>20</v>
      </c>
      <c r="K179" s="324"/>
    </row>
    <row r="180" s="1" customFormat="1" ht="15" customHeight="1">
      <c r="B180" s="301"/>
      <c r="C180" s="276" t="s">
        <v>55</v>
      </c>
      <c r="D180" s="276"/>
      <c r="E180" s="276"/>
      <c r="F180" s="299" t="s">
        <v>676</v>
      </c>
      <c r="G180" s="276"/>
      <c r="H180" s="276" t="s">
        <v>749</v>
      </c>
      <c r="I180" s="276" t="s">
        <v>678</v>
      </c>
      <c r="J180" s="276">
        <v>255</v>
      </c>
      <c r="K180" s="324"/>
    </row>
    <row r="181" s="1" customFormat="1" ht="15" customHeight="1">
      <c r="B181" s="301"/>
      <c r="C181" s="276" t="s">
        <v>107</v>
      </c>
      <c r="D181" s="276"/>
      <c r="E181" s="276"/>
      <c r="F181" s="299" t="s">
        <v>676</v>
      </c>
      <c r="G181" s="276"/>
      <c r="H181" s="276" t="s">
        <v>640</v>
      </c>
      <c r="I181" s="276" t="s">
        <v>678</v>
      </c>
      <c r="J181" s="276">
        <v>10</v>
      </c>
      <c r="K181" s="324"/>
    </row>
    <row r="182" s="1" customFormat="1" ht="15" customHeight="1">
      <c r="B182" s="301"/>
      <c r="C182" s="276" t="s">
        <v>108</v>
      </c>
      <c r="D182" s="276"/>
      <c r="E182" s="276"/>
      <c r="F182" s="299" t="s">
        <v>676</v>
      </c>
      <c r="G182" s="276"/>
      <c r="H182" s="276" t="s">
        <v>750</v>
      </c>
      <c r="I182" s="276" t="s">
        <v>711</v>
      </c>
      <c r="J182" s="276"/>
      <c r="K182" s="324"/>
    </row>
    <row r="183" s="1" customFormat="1" ht="15" customHeight="1">
      <c r="B183" s="301"/>
      <c r="C183" s="276" t="s">
        <v>751</v>
      </c>
      <c r="D183" s="276"/>
      <c r="E183" s="276"/>
      <c r="F183" s="299" t="s">
        <v>676</v>
      </c>
      <c r="G183" s="276"/>
      <c r="H183" s="276" t="s">
        <v>752</v>
      </c>
      <c r="I183" s="276" t="s">
        <v>711</v>
      </c>
      <c r="J183" s="276"/>
      <c r="K183" s="324"/>
    </row>
    <row r="184" s="1" customFormat="1" ht="15" customHeight="1">
      <c r="B184" s="301"/>
      <c r="C184" s="276" t="s">
        <v>740</v>
      </c>
      <c r="D184" s="276"/>
      <c r="E184" s="276"/>
      <c r="F184" s="299" t="s">
        <v>676</v>
      </c>
      <c r="G184" s="276"/>
      <c r="H184" s="276" t="s">
        <v>753</v>
      </c>
      <c r="I184" s="276" t="s">
        <v>711</v>
      </c>
      <c r="J184" s="276"/>
      <c r="K184" s="324"/>
    </row>
    <row r="185" s="1" customFormat="1" ht="15" customHeight="1">
      <c r="B185" s="301"/>
      <c r="C185" s="276" t="s">
        <v>110</v>
      </c>
      <c r="D185" s="276"/>
      <c r="E185" s="276"/>
      <c r="F185" s="299" t="s">
        <v>682</v>
      </c>
      <c r="G185" s="276"/>
      <c r="H185" s="276" t="s">
        <v>754</v>
      </c>
      <c r="I185" s="276" t="s">
        <v>678</v>
      </c>
      <c r="J185" s="276">
        <v>50</v>
      </c>
      <c r="K185" s="324"/>
    </row>
    <row r="186" s="1" customFormat="1" ht="15" customHeight="1">
      <c r="B186" s="301"/>
      <c r="C186" s="276" t="s">
        <v>755</v>
      </c>
      <c r="D186" s="276"/>
      <c r="E186" s="276"/>
      <c r="F186" s="299" t="s">
        <v>682</v>
      </c>
      <c r="G186" s="276"/>
      <c r="H186" s="276" t="s">
        <v>756</v>
      </c>
      <c r="I186" s="276" t="s">
        <v>757</v>
      </c>
      <c r="J186" s="276"/>
      <c r="K186" s="324"/>
    </row>
    <row r="187" s="1" customFormat="1" ht="15" customHeight="1">
      <c r="B187" s="301"/>
      <c r="C187" s="276" t="s">
        <v>758</v>
      </c>
      <c r="D187" s="276"/>
      <c r="E187" s="276"/>
      <c r="F187" s="299" t="s">
        <v>682</v>
      </c>
      <c r="G187" s="276"/>
      <c r="H187" s="276" t="s">
        <v>759</v>
      </c>
      <c r="I187" s="276" t="s">
        <v>757</v>
      </c>
      <c r="J187" s="276"/>
      <c r="K187" s="324"/>
    </row>
    <row r="188" s="1" customFormat="1" ht="15" customHeight="1">
      <c r="B188" s="301"/>
      <c r="C188" s="276" t="s">
        <v>760</v>
      </c>
      <c r="D188" s="276"/>
      <c r="E188" s="276"/>
      <c r="F188" s="299" t="s">
        <v>682</v>
      </c>
      <c r="G188" s="276"/>
      <c r="H188" s="276" t="s">
        <v>761</v>
      </c>
      <c r="I188" s="276" t="s">
        <v>757</v>
      </c>
      <c r="J188" s="276"/>
      <c r="K188" s="324"/>
    </row>
    <row r="189" s="1" customFormat="1" ht="15" customHeight="1">
      <c r="B189" s="301"/>
      <c r="C189" s="337" t="s">
        <v>762</v>
      </c>
      <c r="D189" s="276"/>
      <c r="E189" s="276"/>
      <c r="F189" s="299" t="s">
        <v>682</v>
      </c>
      <c r="G189" s="276"/>
      <c r="H189" s="276" t="s">
        <v>763</v>
      </c>
      <c r="I189" s="276" t="s">
        <v>764</v>
      </c>
      <c r="J189" s="338" t="s">
        <v>765</v>
      </c>
      <c r="K189" s="324"/>
    </row>
    <row r="190" s="16" customFormat="1" ht="15" customHeight="1">
      <c r="B190" s="339"/>
      <c r="C190" s="340" t="s">
        <v>766</v>
      </c>
      <c r="D190" s="341"/>
      <c r="E190" s="341"/>
      <c r="F190" s="342" t="s">
        <v>682</v>
      </c>
      <c r="G190" s="341"/>
      <c r="H190" s="341" t="s">
        <v>767</v>
      </c>
      <c r="I190" s="341" t="s">
        <v>764</v>
      </c>
      <c r="J190" s="343" t="s">
        <v>765</v>
      </c>
      <c r="K190" s="344"/>
    </row>
    <row r="191" s="1" customFormat="1" ht="15" customHeight="1">
      <c r="B191" s="301"/>
      <c r="C191" s="337" t="s">
        <v>43</v>
      </c>
      <c r="D191" s="276"/>
      <c r="E191" s="276"/>
      <c r="F191" s="299" t="s">
        <v>676</v>
      </c>
      <c r="G191" s="276"/>
      <c r="H191" s="273" t="s">
        <v>768</v>
      </c>
      <c r="I191" s="276" t="s">
        <v>769</v>
      </c>
      <c r="J191" s="276"/>
      <c r="K191" s="324"/>
    </row>
    <row r="192" s="1" customFormat="1" ht="15" customHeight="1">
      <c r="B192" s="301"/>
      <c r="C192" s="337" t="s">
        <v>770</v>
      </c>
      <c r="D192" s="276"/>
      <c r="E192" s="276"/>
      <c r="F192" s="299" t="s">
        <v>676</v>
      </c>
      <c r="G192" s="276"/>
      <c r="H192" s="276" t="s">
        <v>771</v>
      </c>
      <c r="I192" s="276" t="s">
        <v>711</v>
      </c>
      <c r="J192" s="276"/>
      <c r="K192" s="324"/>
    </row>
    <row r="193" s="1" customFormat="1" ht="15" customHeight="1">
      <c r="B193" s="301"/>
      <c r="C193" s="337" t="s">
        <v>772</v>
      </c>
      <c r="D193" s="276"/>
      <c r="E193" s="276"/>
      <c r="F193" s="299" t="s">
        <v>676</v>
      </c>
      <c r="G193" s="276"/>
      <c r="H193" s="276" t="s">
        <v>773</v>
      </c>
      <c r="I193" s="276" t="s">
        <v>711</v>
      </c>
      <c r="J193" s="276"/>
      <c r="K193" s="324"/>
    </row>
    <row r="194" s="1" customFormat="1" ht="15" customHeight="1">
      <c r="B194" s="301"/>
      <c r="C194" s="337" t="s">
        <v>774</v>
      </c>
      <c r="D194" s="276"/>
      <c r="E194" s="276"/>
      <c r="F194" s="299" t="s">
        <v>682</v>
      </c>
      <c r="G194" s="276"/>
      <c r="H194" s="276" t="s">
        <v>775</v>
      </c>
      <c r="I194" s="276" t="s">
        <v>711</v>
      </c>
      <c r="J194" s="276"/>
      <c r="K194" s="324"/>
    </row>
    <row r="195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="1" customFormat="1" ht="18.75" customHeight="1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</row>
    <row r="199" s="1" customFormat="1" ht="13.5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="1" customFormat="1" ht="21">
      <c r="B200" s="266"/>
      <c r="C200" s="267" t="s">
        <v>776</v>
      </c>
      <c r="D200" s="267"/>
      <c r="E200" s="267"/>
      <c r="F200" s="267"/>
      <c r="G200" s="267"/>
      <c r="H200" s="267"/>
      <c r="I200" s="267"/>
      <c r="J200" s="267"/>
      <c r="K200" s="268"/>
    </row>
    <row r="201" s="1" customFormat="1" ht="25.5" customHeight="1">
      <c r="B201" s="266"/>
      <c r="C201" s="346" t="s">
        <v>777</v>
      </c>
      <c r="D201" s="346"/>
      <c r="E201" s="346"/>
      <c r="F201" s="346" t="s">
        <v>778</v>
      </c>
      <c r="G201" s="347"/>
      <c r="H201" s="346" t="s">
        <v>779</v>
      </c>
      <c r="I201" s="346"/>
      <c r="J201" s="346"/>
      <c r="K201" s="268"/>
    </row>
    <row r="202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="1" customFormat="1" ht="15" customHeight="1">
      <c r="B203" s="301"/>
      <c r="C203" s="276" t="s">
        <v>769</v>
      </c>
      <c r="D203" s="276"/>
      <c r="E203" s="276"/>
      <c r="F203" s="299" t="s">
        <v>44</v>
      </c>
      <c r="G203" s="276"/>
      <c r="H203" s="276" t="s">
        <v>780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45</v>
      </c>
      <c r="G204" s="276"/>
      <c r="H204" s="276" t="s">
        <v>781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48</v>
      </c>
      <c r="G205" s="276"/>
      <c r="H205" s="276" t="s">
        <v>782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46</v>
      </c>
      <c r="G206" s="276"/>
      <c r="H206" s="276" t="s">
        <v>783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 t="s">
        <v>47</v>
      </c>
      <c r="G207" s="276"/>
      <c r="H207" s="276" t="s">
        <v>784</v>
      </c>
      <c r="I207" s="276"/>
      <c r="J207" s="276"/>
      <c r="K207" s="324"/>
    </row>
    <row r="208" s="1" customFormat="1" ht="15" customHeight="1">
      <c r="B208" s="301"/>
      <c r="C208" s="276"/>
      <c r="D208" s="276"/>
      <c r="E208" s="276"/>
      <c r="F208" s="299"/>
      <c r="G208" s="276"/>
      <c r="H208" s="276"/>
      <c r="I208" s="276"/>
      <c r="J208" s="276"/>
      <c r="K208" s="324"/>
    </row>
    <row r="209" s="1" customFormat="1" ht="15" customHeight="1">
      <c r="B209" s="301"/>
      <c r="C209" s="276" t="s">
        <v>723</v>
      </c>
      <c r="D209" s="276"/>
      <c r="E209" s="276"/>
      <c r="F209" s="299" t="s">
        <v>616</v>
      </c>
      <c r="G209" s="276"/>
      <c r="H209" s="276" t="s">
        <v>785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619</v>
      </c>
      <c r="G210" s="276"/>
      <c r="H210" s="276" t="s">
        <v>620</v>
      </c>
      <c r="I210" s="276"/>
      <c r="J210" s="276"/>
      <c r="K210" s="324"/>
    </row>
    <row r="211" s="1" customFormat="1" ht="15" customHeight="1">
      <c r="B211" s="301"/>
      <c r="C211" s="276"/>
      <c r="D211" s="276"/>
      <c r="E211" s="276"/>
      <c r="F211" s="299" t="s">
        <v>80</v>
      </c>
      <c r="G211" s="276"/>
      <c r="H211" s="276" t="s">
        <v>786</v>
      </c>
      <c r="I211" s="276"/>
      <c r="J211" s="276"/>
      <c r="K211" s="324"/>
    </row>
    <row r="212" s="1" customFormat="1" ht="15" customHeight="1">
      <c r="B212" s="348"/>
      <c r="C212" s="276"/>
      <c r="D212" s="276"/>
      <c r="E212" s="276"/>
      <c r="F212" s="299" t="s">
        <v>86</v>
      </c>
      <c r="G212" s="337"/>
      <c r="H212" s="328" t="s">
        <v>621</v>
      </c>
      <c r="I212" s="328"/>
      <c r="J212" s="328"/>
      <c r="K212" s="349"/>
    </row>
    <row r="213" s="1" customFormat="1" ht="15" customHeight="1">
      <c r="B213" s="348"/>
      <c r="C213" s="276"/>
      <c r="D213" s="276"/>
      <c r="E213" s="276"/>
      <c r="F213" s="299" t="s">
        <v>622</v>
      </c>
      <c r="G213" s="337"/>
      <c r="H213" s="328" t="s">
        <v>787</v>
      </c>
      <c r="I213" s="328"/>
      <c r="J213" s="328"/>
      <c r="K213" s="349"/>
    </row>
    <row r="214" s="1" customFormat="1" ht="15" customHeight="1">
      <c r="B214" s="348"/>
      <c r="C214" s="276"/>
      <c r="D214" s="276"/>
      <c r="E214" s="276"/>
      <c r="F214" s="299"/>
      <c r="G214" s="337"/>
      <c r="H214" s="328"/>
      <c r="I214" s="328"/>
      <c r="J214" s="328"/>
      <c r="K214" s="349"/>
    </row>
    <row r="215" s="1" customFormat="1" ht="15" customHeight="1">
      <c r="B215" s="348"/>
      <c r="C215" s="276" t="s">
        <v>747</v>
      </c>
      <c r="D215" s="276"/>
      <c r="E215" s="276"/>
      <c r="F215" s="299">
        <v>1</v>
      </c>
      <c r="G215" s="337"/>
      <c r="H215" s="328" t="s">
        <v>788</v>
      </c>
      <c r="I215" s="328"/>
      <c r="J215" s="328"/>
      <c r="K215" s="349"/>
    </row>
    <row r="216" s="1" customFormat="1" ht="15" customHeight="1">
      <c r="B216" s="348"/>
      <c r="C216" s="276"/>
      <c r="D216" s="276"/>
      <c r="E216" s="276"/>
      <c r="F216" s="299">
        <v>2</v>
      </c>
      <c r="G216" s="337"/>
      <c r="H216" s="328" t="s">
        <v>789</v>
      </c>
      <c r="I216" s="328"/>
      <c r="J216" s="328"/>
      <c r="K216" s="349"/>
    </row>
    <row r="217" s="1" customFormat="1" ht="15" customHeight="1">
      <c r="B217" s="348"/>
      <c r="C217" s="276"/>
      <c r="D217" s="276"/>
      <c r="E217" s="276"/>
      <c r="F217" s="299">
        <v>3</v>
      </c>
      <c r="G217" s="337"/>
      <c r="H217" s="328" t="s">
        <v>790</v>
      </c>
      <c r="I217" s="328"/>
      <c r="J217" s="328"/>
      <c r="K217" s="349"/>
    </row>
    <row r="218" s="1" customFormat="1" ht="15" customHeight="1">
      <c r="B218" s="348"/>
      <c r="C218" s="276"/>
      <c r="D218" s="276"/>
      <c r="E218" s="276"/>
      <c r="F218" s="299">
        <v>4</v>
      </c>
      <c r="G218" s="337"/>
      <c r="H218" s="328" t="s">
        <v>791</v>
      </c>
      <c r="I218" s="328"/>
      <c r="J218" s="328"/>
      <c r="K218" s="349"/>
    </row>
    <row r="219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D1416FF102F448BB8BB47DA700A985" ma:contentTypeVersion="16" ma:contentTypeDescription="Vytvoří nový dokument" ma:contentTypeScope="" ma:versionID="a77cd9841044cb1a34924429b4f5df6c">
  <xsd:schema xmlns:xsd="http://www.w3.org/2001/XMLSchema" xmlns:xs="http://www.w3.org/2001/XMLSchema" xmlns:p="http://schemas.microsoft.com/office/2006/metadata/properties" xmlns:ns2="7f9f0c35-e019-4005-8450-8fc74332d1f1" xmlns:ns3="767e0606-45e6-4037-8847-58e56c247e46" targetNamespace="http://schemas.microsoft.com/office/2006/metadata/properties" ma:root="true" ma:fieldsID="11175017c97e5092dbfe4efb0ab03023" ns2:_="" ns3:_="">
    <xsd:import namespace="7f9f0c35-e019-4005-8450-8fc74332d1f1"/>
    <xsd:import namespace="767e0606-45e6-4037-8847-58e56c247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f0c35-e019-4005-8450-8fc7433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3d76d87-98d4-44a4-a38a-539c4bc8f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0606-45e6-4037-8847-58e56c247e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3e747c-7c20-4c2f-9bd7-57c1679c8773}" ma:internalName="TaxCatchAll" ma:showField="CatchAllData" ma:web="767e0606-45e6-4037-8847-58e56c247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f0c35-e019-4005-8450-8fc74332d1f1">
      <Terms xmlns="http://schemas.microsoft.com/office/infopath/2007/PartnerControls"/>
    </lcf76f155ced4ddcb4097134ff3c332f>
    <TaxCatchAll xmlns="767e0606-45e6-4037-8847-58e56c247e46" xsi:nil="true"/>
  </documentManagement>
</p:properties>
</file>

<file path=customXml/itemProps1.xml><?xml version="1.0" encoding="utf-8"?>
<ds:datastoreItem xmlns:ds="http://schemas.openxmlformats.org/officeDocument/2006/customXml" ds:itemID="{BB45DBCC-5AD8-44AE-B4D4-D07D0D64DE7E}"/>
</file>

<file path=customXml/itemProps2.xml><?xml version="1.0" encoding="utf-8"?>
<ds:datastoreItem xmlns:ds="http://schemas.openxmlformats.org/officeDocument/2006/customXml" ds:itemID="{FFDC5369-8565-46A3-9855-5482BAC1206B}"/>
</file>

<file path=customXml/itemProps3.xml><?xml version="1.0" encoding="utf-8"?>
<ds:datastoreItem xmlns:ds="http://schemas.openxmlformats.org/officeDocument/2006/customXml" ds:itemID="{661A616B-D654-425D-BCD3-D683BA98B44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SK</dc:creator>
  <cp:lastModifiedBy>Jan SK</cp:lastModifiedBy>
  <dcterms:created xsi:type="dcterms:W3CDTF">2025-08-07T16:45:46Z</dcterms:created>
  <dcterms:modified xsi:type="dcterms:W3CDTF">2025-08-07T16:45:49Z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0x01010068D1416FF102F448BB8BB47DA700A985</vt:lpwstr>
  </property>
</Properties>
</file>