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bilina.tc\orgfiles\Projektové dokumentace\HNSP\HNsP Reko rehabilitace\Hotovo PDF REV4\_VÝKAZ VÝMĚR\"/>
    </mc:Choice>
  </mc:AlternateContent>
  <xr:revisionPtr revIDLastSave="0" documentId="8_{2D39DAC0-EF31-4946-AC2D-828E65BAFA31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Rekapitulace stavby" sheetId="1" r:id="rId1"/>
    <sheet name="PS-01 - Mobiliář" sheetId="2" r:id="rId2"/>
    <sheet name="PS-01.2 - VRN" sheetId="3" r:id="rId3"/>
    <sheet name="Pokyny pro vyplnění" sheetId="4" r:id="rId4"/>
  </sheets>
  <definedNames>
    <definedName name="_xlnm._FilterDatabase" localSheetId="1" hidden="1">'PS-01 - Mobiliář'!$C$81:$K$237</definedName>
    <definedName name="_xlnm._FilterDatabase" localSheetId="2" hidden="1">'PS-01.2 - VRN'!$C$85:$K$117</definedName>
    <definedName name="_xlnm.Print_Titles" localSheetId="1">'PS-01 - Mobiliář'!$81:$81</definedName>
    <definedName name="_xlnm.Print_Titles" localSheetId="2">'PS-01.2 - VRN'!$85:$85</definedName>
    <definedName name="_xlnm.Print_Titles" localSheetId="0">'Rekapitulace stavby'!$52:$52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1">'PS-01 - Mobiliář'!$C$4:$J$39,'PS-01 - Mobiliář'!$C$45:$J$63,'PS-01 - Mobiliář'!$C$69:$K$237</definedName>
    <definedName name="_xlnm.Print_Area" localSheetId="2">'PS-01.2 - VRN'!$C$4:$J$39,'PS-01.2 - VRN'!$C$45:$J$67,'PS-01.2 - VRN'!$C$73:$K$117</definedName>
    <definedName name="_xlnm.Print_Area" localSheetId="0">'Rekapitulace stavby'!$D$4:$AO$36,'Rekapitulace stavby'!$C$42:$AQ$57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3" l="1"/>
  <c r="J36" i="3"/>
  <c r="AY56" i="1"/>
  <c r="J35" i="3"/>
  <c r="AX56" i="1"/>
  <c r="BI114" i="3"/>
  <c r="BH114" i="3"/>
  <c r="BG114" i="3"/>
  <c r="BF114" i="3"/>
  <c r="T114" i="3"/>
  <c r="T113" i="3" s="1"/>
  <c r="R114" i="3"/>
  <c r="R113" i="3" s="1"/>
  <c r="P114" i="3"/>
  <c r="P113" i="3"/>
  <c r="BI110" i="3"/>
  <c r="BH110" i="3"/>
  <c r="BG110" i="3"/>
  <c r="BF110" i="3"/>
  <c r="T110" i="3"/>
  <c r="T109" i="3"/>
  <c r="R110" i="3"/>
  <c r="R109" i="3" s="1"/>
  <c r="P110" i="3"/>
  <c r="P109" i="3" s="1"/>
  <c r="BI106" i="3"/>
  <c r="BH106" i="3"/>
  <c r="BG106" i="3"/>
  <c r="BF106" i="3"/>
  <c r="T106" i="3"/>
  <c r="T105" i="3"/>
  <c r="R106" i="3"/>
  <c r="R105" i="3"/>
  <c r="P106" i="3"/>
  <c r="P105" i="3" s="1"/>
  <c r="BI102" i="3"/>
  <c r="BH102" i="3"/>
  <c r="BG102" i="3"/>
  <c r="BF102" i="3"/>
  <c r="T102" i="3"/>
  <c r="R102" i="3"/>
  <c r="P102" i="3"/>
  <c r="BI99" i="3"/>
  <c r="BH99" i="3"/>
  <c r="BG99" i="3"/>
  <c r="BF99" i="3"/>
  <c r="T99" i="3"/>
  <c r="R99" i="3"/>
  <c r="P99" i="3"/>
  <c r="BI95" i="3"/>
  <c r="BH95" i="3"/>
  <c r="BG95" i="3"/>
  <c r="BF95" i="3"/>
  <c r="T95" i="3"/>
  <c r="T94" i="3"/>
  <c r="R95" i="3"/>
  <c r="R94" i="3"/>
  <c r="P95" i="3"/>
  <c r="P94" i="3" s="1"/>
  <c r="BI91" i="3"/>
  <c r="BH91" i="3"/>
  <c r="BG91" i="3"/>
  <c r="BF91" i="3"/>
  <c r="T91" i="3"/>
  <c r="R91" i="3"/>
  <c r="P91" i="3"/>
  <c r="BI89" i="3"/>
  <c r="BH89" i="3"/>
  <c r="BG89" i="3"/>
  <c r="BF89" i="3"/>
  <c r="T89" i="3"/>
  <c r="R89" i="3"/>
  <c r="P89" i="3"/>
  <c r="F82" i="3"/>
  <c r="F80" i="3"/>
  <c r="E78" i="3"/>
  <c r="F54" i="3"/>
  <c r="F52" i="3"/>
  <c r="E50" i="3"/>
  <c r="J24" i="3"/>
  <c r="E24" i="3"/>
  <c r="J83" i="3"/>
  <c r="J23" i="3"/>
  <c r="J21" i="3"/>
  <c r="E21" i="3"/>
  <c r="J82" i="3" s="1"/>
  <c r="J20" i="3"/>
  <c r="J18" i="3"/>
  <c r="E18" i="3"/>
  <c r="F55" i="3" s="1"/>
  <c r="J17" i="3"/>
  <c r="J12" i="3"/>
  <c r="J80" i="3"/>
  <c r="E7" i="3"/>
  <c r="E48" i="3" s="1"/>
  <c r="J37" i="2"/>
  <c r="J36" i="2"/>
  <c r="AY55" i="1" s="1"/>
  <c r="J35" i="2"/>
  <c r="AX55" i="1"/>
  <c r="BI236" i="2"/>
  <c r="BH236" i="2"/>
  <c r="BG236" i="2"/>
  <c r="BF236" i="2"/>
  <c r="T236" i="2"/>
  <c r="R236" i="2"/>
  <c r="P236" i="2"/>
  <c r="BI233" i="2"/>
  <c r="BH233" i="2"/>
  <c r="BG233" i="2"/>
  <c r="BF233" i="2"/>
  <c r="T233" i="2"/>
  <c r="R233" i="2"/>
  <c r="P233" i="2"/>
  <c r="BI230" i="2"/>
  <c r="BH230" i="2"/>
  <c r="BG230" i="2"/>
  <c r="BF230" i="2"/>
  <c r="T230" i="2"/>
  <c r="R230" i="2"/>
  <c r="P230" i="2"/>
  <c r="BI227" i="2"/>
  <c r="BH227" i="2"/>
  <c r="BG227" i="2"/>
  <c r="BF227" i="2"/>
  <c r="T227" i="2"/>
  <c r="R227" i="2"/>
  <c r="P227" i="2"/>
  <c r="BI224" i="2"/>
  <c r="BH224" i="2"/>
  <c r="BG224" i="2"/>
  <c r="BF224" i="2"/>
  <c r="T224" i="2"/>
  <c r="R224" i="2"/>
  <c r="P224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200" i="2"/>
  <c r="BH200" i="2"/>
  <c r="BG200" i="2"/>
  <c r="BF200" i="2"/>
  <c r="T200" i="2"/>
  <c r="R200" i="2"/>
  <c r="P200" i="2"/>
  <c r="BI197" i="2"/>
  <c r="BH197" i="2"/>
  <c r="BG197" i="2"/>
  <c r="BF197" i="2"/>
  <c r="T197" i="2"/>
  <c r="R197" i="2"/>
  <c r="P197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R176" i="2"/>
  <c r="P176" i="2"/>
  <c r="BI173" i="2"/>
  <c r="BH173" i="2"/>
  <c r="BG173" i="2"/>
  <c r="BF173" i="2"/>
  <c r="T173" i="2"/>
  <c r="R173" i="2"/>
  <c r="P173" i="2"/>
  <c r="BI170" i="2"/>
  <c r="BH170" i="2"/>
  <c r="BG170" i="2"/>
  <c r="BF170" i="2"/>
  <c r="T170" i="2"/>
  <c r="R170" i="2"/>
  <c r="P170" i="2"/>
  <c r="BI167" i="2"/>
  <c r="BH167" i="2"/>
  <c r="BG167" i="2"/>
  <c r="BF167" i="2"/>
  <c r="T167" i="2"/>
  <c r="R167" i="2"/>
  <c r="P167" i="2"/>
  <c r="BI164" i="2"/>
  <c r="BH164" i="2"/>
  <c r="BG164" i="2"/>
  <c r="BF164" i="2"/>
  <c r="T164" i="2"/>
  <c r="R164" i="2"/>
  <c r="P164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7" i="2"/>
  <c r="BH137" i="2"/>
  <c r="BG137" i="2"/>
  <c r="BF137" i="2"/>
  <c r="T137" i="2"/>
  <c r="R137" i="2"/>
  <c r="P137" i="2"/>
  <c r="BI134" i="2"/>
  <c r="BH134" i="2"/>
  <c r="BG134" i="2"/>
  <c r="BF134" i="2"/>
  <c r="T134" i="2"/>
  <c r="R134" i="2"/>
  <c r="P134" i="2"/>
  <c r="BI131" i="2"/>
  <c r="BH131" i="2"/>
  <c r="BG131" i="2"/>
  <c r="BF131" i="2"/>
  <c r="T131" i="2"/>
  <c r="R131" i="2"/>
  <c r="P131" i="2"/>
  <c r="BI128" i="2"/>
  <c r="BH128" i="2"/>
  <c r="BG128" i="2"/>
  <c r="BF128" i="2"/>
  <c r="T128" i="2"/>
  <c r="R128" i="2"/>
  <c r="P128" i="2"/>
  <c r="BI125" i="2"/>
  <c r="BH125" i="2"/>
  <c r="BG125" i="2"/>
  <c r="BF125" i="2"/>
  <c r="T125" i="2"/>
  <c r="R125" i="2"/>
  <c r="P125" i="2"/>
  <c r="BI122" i="2"/>
  <c r="BH122" i="2"/>
  <c r="BG122" i="2"/>
  <c r="BF122" i="2"/>
  <c r="T122" i="2"/>
  <c r="R122" i="2"/>
  <c r="P122" i="2"/>
  <c r="BI119" i="2"/>
  <c r="BH119" i="2"/>
  <c r="BG119" i="2"/>
  <c r="BF119" i="2"/>
  <c r="T119" i="2"/>
  <c r="R119" i="2"/>
  <c r="P119" i="2"/>
  <c r="BI116" i="2"/>
  <c r="BH116" i="2"/>
  <c r="BG116" i="2"/>
  <c r="BF116" i="2"/>
  <c r="T116" i="2"/>
  <c r="R116" i="2"/>
  <c r="P116" i="2"/>
  <c r="BI113" i="2"/>
  <c r="BH113" i="2"/>
  <c r="BG113" i="2"/>
  <c r="BF113" i="2"/>
  <c r="T113" i="2"/>
  <c r="R113" i="2"/>
  <c r="P113" i="2"/>
  <c r="BI110" i="2"/>
  <c r="BH110" i="2"/>
  <c r="BG110" i="2"/>
  <c r="BF110" i="2"/>
  <c r="T110" i="2"/>
  <c r="R110" i="2"/>
  <c r="P110" i="2"/>
  <c r="BI107" i="2"/>
  <c r="BH107" i="2"/>
  <c r="BG107" i="2"/>
  <c r="BF107" i="2"/>
  <c r="T107" i="2"/>
  <c r="R107" i="2"/>
  <c r="P107" i="2"/>
  <c r="BI104" i="2"/>
  <c r="BH104" i="2"/>
  <c r="BG104" i="2"/>
  <c r="BF104" i="2"/>
  <c r="T104" i="2"/>
  <c r="R104" i="2"/>
  <c r="P104" i="2"/>
  <c r="BI101" i="2"/>
  <c r="BH101" i="2"/>
  <c r="BG101" i="2"/>
  <c r="BF101" i="2"/>
  <c r="T101" i="2"/>
  <c r="R101" i="2"/>
  <c r="P101" i="2"/>
  <c r="BI98" i="2"/>
  <c r="BH98" i="2"/>
  <c r="BG98" i="2"/>
  <c r="BF98" i="2"/>
  <c r="T98" i="2"/>
  <c r="R98" i="2"/>
  <c r="P98" i="2"/>
  <c r="BI95" i="2"/>
  <c r="BH95" i="2"/>
  <c r="BG95" i="2"/>
  <c r="BF95" i="2"/>
  <c r="T95" i="2"/>
  <c r="R95" i="2"/>
  <c r="P95" i="2"/>
  <c r="BI92" i="2"/>
  <c r="BH92" i="2"/>
  <c r="BG92" i="2"/>
  <c r="BF92" i="2"/>
  <c r="T92" i="2"/>
  <c r="R92" i="2"/>
  <c r="P92" i="2"/>
  <c r="BI89" i="2"/>
  <c r="BH89" i="2"/>
  <c r="BG89" i="2"/>
  <c r="BF89" i="2"/>
  <c r="T89" i="2"/>
  <c r="R89" i="2"/>
  <c r="P89" i="2"/>
  <c r="BI86" i="2"/>
  <c r="BH86" i="2"/>
  <c r="BG86" i="2"/>
  <c r="BF86" i="2"/>
  <c r="T86" i="2"/>
  <c r="R86" i="2"/>
  <c r="P86" i="2"/>
  <c r="F78" i="2"/>
  <c r="F76" i="2"/>
  <c r="E74" i="2"/>
  <c r="F54" i="2"/>
  <c r="F52" i="2"/>
  <c r="E50" i="2"/>
  <c r="J24" i="2"/>
  <c r="E24" i="2"/>
  <c r="J55" i="2"/>
  <c r="J23" i="2"/>
  <c r="J21" i="2"/>
  <c r="E21" i="2"/>
  <c r="J78" i="2"/>
  <c r="J20" i="2"/>
  <c r="J18" i="2"/>
  <c r="E18" i="2"/>
  <c r="F79" i="2" s="1"/>
  <c r="J17" i="2"/>
  <c r="J12" i="2"/>
  <c r="J76" i="2" s="1"/>
  <c r="E7" i="2"/>
  <c r="E72" i="2" s="1"/>
  <c r="L50" i="1"/>
  <c r="AM50" i="1"/>
  <c r="AM49" i="1"/>
  <c r="L49" i="1"/>
  <c r="AM47" i="1"/>
  <c r="L47" i="1"/>
  <c r="L45" i="1"/>
  <c r="L44" i="1"/>
  <c r="J152" i="2"/>
  <c r="BK101" i="2"/>
  <c r="J161" i="2"/>
  <c r="J191" i="2"/>
  <c r="J128" i="2"/>
  <c r="J194" i="2"/>
  <c r="BK104" i="2"/>
  <c r="J114" i="3"/>
  <c r="BK164" i="2"/>
  <c r="J185" i="2"/>
  <c r="J218" i="2"/>
  <c r="BK137" i="2"/>
  <c r="BK203" i="2"/>
  <c r="J137" i="2"/>
  <c r="J102" i="3"/>
  <c r="J200" i="2"/>
  <c r="BK128" i="2"/>
  <c r="BK209" i="2"/>
  <c r="J113" i="2"/>
  <c r="BK179" i="2"/>
  <c r="BK233" i="2"/>
  <c r="BK152" i="2"/>
  <c r="F36" i="3"/>
  <c r="J158" i="2"/>
  <c r="BK212" i="2"/>
  <c r="J164" i="2"/>
  <c r="BK99" i="3"/>
  <c r="BK197" i="2"/>
  <c r="BK218" i="2"/>
  <c r="J131" i="2"/>
  <c r="BK176" i="2"/>
  <c r="BK221" i="2"/>
  <c r="BK143" i="2"/>
  <c r="J91" i="3"/>
  <c r="J206" i="2"/>
  <c r="J104" i="2"/>
  <c r="BK158" i="2"/>
  <c r="BK194" i="2"/>
  <c r="BK113" i="2"/>
  <c r="BK191" i="2"/>
  <c r="J101" i="2"/>
  <c r="BK95" i="3"/>
  <c r="BK155" i="2"/>
  <c r="BK116" i="2"/>
  <c r="BK182" i="2"/>
  <c r="BK188" i="2"/>
  <c r="BK167" i="2"/>
  <c r="BK170" i="2"/>
  <c r="BK140" i="2"/>
  <c r="BK102" i="3"/>
  <c r="BK110" i="2"/>
  <c r="J221" i="2"/>
  <c r="J155" i="2"/>
  <c r="J92" i="2"/>
  <c r="BK185" i="2"/>
  <c r="J116" i="2"/>
  <c r="BK125" i="2"/>
  <c r="J95" i="3"/>
  <c r="BK91" i="3"/>
  <c r="BK236" i="2"/>
  <c r="BK119" i="2"/>
  <c r="BK89" i="2"/>
  <c r="BK146" i="2"/>
  <c r="BK98" i="2"/>
  <c r="BK161" i="2"/>
  <c r="J89" i="2"/>
  <c r="J106" i="3"/>
  <c r="J122" i="2"/>
  <c r="J212" i="2"/>
  <c r="J95" i="2"/>
  <c r="J170" i="2"/>
  <c r="J236" i="2"/>
  <c r="J167" i="2"/>
  <c r="AS54" i="1"/>
  <c r="J98" i="2"/>
  <c r="J143" i="2"/>
  <c r="BK206" i="2"/>
  <c r="J134" i="2"/>
  <c r="J215" i="2"/>
  <c r="J86" i="2"/>
  <c r="J179" i="2"/>
  <c r="J140" i="2"/>
  <c r="BK95" i="2"/>
  <c r="J203" i="2"/>
  <c r="J119" i="2"/>
  <c r="BK200" i="2"/>
  <c r="J227" i="2"/>
  <c r="J146" i="2"/>
  <c r="BK110" i="3"/>
  <c r="BK114" i="3"/>
  <c r="BK131" i="2"/>
  <c r="J188" i="2"/>
  <c r="BK107" i="2"/>
  <c r="J209" i="2"/>
  <c r="J233" i="2"/>
  <c r="BK173" i="2"/>
  <c r="J99" i="3"/>
  <c r="BK106" i="3"/>
  <c r="J149" i="2"/>
  <c r="J230" i="2"/>
  <c r="BK122" i="2"/>
  <c r="J182" i="2"/>
  <c r="BK224" i="2"/>
  <c r="BK149" i="2"/>
  <c r="BK89" i="3"/>
  <c r="J89" i="3"/>
  <c r="BK134" i="2"/>
  <c r="BK227" i="2"/>
  <c r="J224" i="2"/>
  <c r="J110" i="2"/>
  <c r="J197" i="2"/>
  <c r="J107" i="2"/>
  <c r="BK230" i="2"/>
  <c r="J125" i="2"/>
  <c r="BK215" i="2"/>
  <c r="J173" i="2"/>
  <c r="BK86" i="2"/>
  <c r="J176" i="2"/>
  <c r="BK92" i="2"/>
  <c r="J110" i="3"/>
  <c r="T85" i="2" l="1"/>
  <c r="T84" i="2" s="1"/>
  <c r="T83" i="2" s="1"/>
  <c r="T82" i="2" s="1"/>
  <c r="BK88" i="3"/>
  <c r="J88" i="3"/>
  <c r="J61" i="3"/>
  <c r="T88" i="3"/>
  <c r="BK98" i="3"/>
  <c r="J98" i="3"/>
  <c r="J63" i="3" s="1"/>
  <c r="R98" i="3"/>
  <c r="R87" i="3" s="1"/>
  <c r="R86" i="3" s="1"/>
  <c r="R85" i="2"/>
  <c r="R84" i="2" s="1"/>
  <c r="R83" i="2" s="1"/>
  <c r="R82" i="2" s="1"/>
  <c r="R88" i="3"/>
  <c r="P85" i="2"/>
  <c r="P84" i="2"/>
  <c r="P83" i="2"/>
  <c r="P82" i="2" s="1"/>
  <c r="AU55" i="1" s="1"/>
  <c r="P98" i="3"/>
  <c r="P87" i="3" s="1"/>
  <c r="P86" i="3" s="1"/>
  <c r="AU56" i="1" s="1"/>
  <c r="BK85" i="2"/>
  <c r="J85" i="2"/>
  <c r="J62" i="2"/>
  <c r="P88" i="3"/>
  <c r="T98" i="3"/>
  <c r="BK105" i="3"/>
  <c r="J105" i="3" s="1"/>
  <c r="J64" i="3" s="1"/>
  <c r="BK109" i="3"/>
  <c r="J109" i="3" s="1"/>
  <c r="J65" i="3" s="1"/>
  <c r="BK94" i="3"/>
  <c r="J94" i="3" s="1"/>
  <c r="J62" i="3" s="1"/>
  <c r="BK113" i="3"/>
  <c r="J113" i="3"/>
  <c r="J66" i="3"/>
  <c r="J52" i="3"/>
  <c r="J54" i="3"/>
  <c r="E76" i="3"/>
  <c r="F83" i="3"/>
  <c r="BE89" i="3"/>
  <c r="BE99" i="3"/>
  <c r="BK84" i="2"/>
  <c r="BK83" i="2"/>
  <c r="J83" i="2"/>
  <c r="J60" i="2"/>
  <c r="J55" i="3"/>
  <c r="BE91" i="3"/>
  <c r="BE95" i="3"/>
  <c r="BE102" i="3"/>
  <c r="BE106" i="3"/>
  <c r="BE110" i="3"/>
  <c r="BE114" i="3"/>
  <c r="BC56" i="1"/>
  <c r="J52" i="2"/>
  <c r="BE107" i="2"/>
  <c r="BE110" i="2"/>
  <c r="BE116" i="2"/>
  <c r="BE119" i="2"/>
  <c r="BE128" i="2"/>
  <c r="BE131" i="2"/>
  <c r="BE152" i="2"/>
  <c r="BE155" i="2"/>
  <c r="BE179" i="2"/>
  <c r="BE185" i="2"/>
  <c r="BE200" i="2"/>
  <c r="BE203" i="2"/>
  <c r="BE212" i="2"/>
  <c r="BE230" i="2"/>
  <c r="BE233" i="2"/>
  <c r="E48" i="2"/>
  <c r="J54" i="2"/>
  <c r="J79" i="2"/>
  <c r="BE89" i="2"/>
  <c r="BE92" i="2"/>
  <c r="BE122" i="2"/>
  <c r="BE140" i="2"/>
  <c r="BE149" i="2"/>
  <c r="BE161" i="2"/>
  <c r="BE218" i="2"/>
  <c r="BE227" i="2"/>
  <c r="BE95" i="2"/>
  <c r="BE98" i="2"/>
  <c r="BE101" i="2"/>
  <c r="BE104" i="2"/>
  <c r="BE113" i="2"/>
  <c r="BE125" i="2"/>
  <c r="BE134" i="2"/>
  <c r="BE137" i="2"/>
  <c r="BE146" i="2"/>
  <c r="BE164" i="2"/>
  <c r="BE170" i="2"/>
  <c r="BE176" i="2"/>
  <c r="BE188" i="2"/>
  <c r="BE194" i="2"/>
  <c r="BE197" i="2"/>
  <c r="BE206" i="2"/>
  <c r="BE209" i="2"/>
  <c r="BE221" i="2"/>
  <c r="F55" i="2"/>
  <c r="BE86" i="2"/>
  <c r="BE143" i="2"/>
  <c r="BE158" i="2"/>
  <c r="BE167" i="2"/>
  <c r="BE173" i="2"/>
  <c r="BE182" i="2"/>
  <c r="BE191" i="2"/>
  <c r="BE215" i="2"/>
  <c r="BE224" i="2"/>
  <c r="BE236" i="2"/>
  <c r="F34" i="2"/>
  <c r="BA55" i="1" s="1"/>
  <c r="F37" i="3"/>
  <c r="BD56" i="1"/>
  <c r="F37" i="2"/>
  <c r="BD55" i="1" s="1"/>
  <c r="F36" i="2"/>
  <c r="BC55" i="1" s="1"/>
  <c r="BC54" i="1" s="1"/>
  <c r="AY54" i="1" s="1"/>
  <c r="F34" i="3"/>
  <c r="BA56" i="1" s="1"/>
  <c r="F35" i="3"/>
  <c r="BB56" i="1" s="1"/>
  <c r="J34" i="3"/>
  <c r="AW56" i="1"/>
  <c r="J34" i="2"/>
  <c r="AW55" i="1" s="1"/>
  <c r="F35" i="2"/>
  <c r="BB55" i="1" s="1"/>
  <c r="T87" i="3" l="1"/>
  <c r="T86" i="3"/>
  <c r="BK87" i="3"/>
  <c r="J87" i="3"/>
  <c r="J60" i="3"/>
  <c r="BK82" i="2"/>
  <c r="J82" i="2"/>
  <c r="J59" i="2"/>
  <c r="J84" i="2"/>
  <c r="J61" i="2" s="1"/>
  <c r="F33" i="2"/>
  <c r="AZ55" i="1" s="1"/>
  <c r="W32" i="1"/>
  <c r="AU54" i="1"/>
  <c r="BD54" i="1"/>
  <c r="W33" i="1"/>
  <c r="F33" i="3"/>
  <c r="AZ56" i="1" s="1"/>
  <c r="BA54" i="1"/>
  <c r="W30" i="1"/>
  <c r="J33" i="2"/>
  <c r="AV55" i="1" s="1"/>
  <c r="AT55" i="1" s="1"/>
  <c r="J33" i="3"/>
  <c r="AV56" i="1" s="1"/>
  <c r="AT56" i="1" s="1"/>
  <c r="BB54" i="1"/>
  <c r="W31" i="1"/>
  <c r="BK86" i="3" l="1"/>
  <c r="J86" i="3"/>
  <c r="J59" i="3"/>
  <c r="AX54" i="1"/>
  <c r="AZ54" i="1"/>
  <c r="W29" i="1"/>
  <c r="J30" i="2"/>
  <c r="AG55" i="1" s="1"/>
  <c r="AW54" i="1"/>
  <c r="AK30" i="1"/>
  <c r="J39" i="2" l="1"/>
  <c r="AN55" i="1"/>
  <c r="AV54" i="1"/>
  <c r="AK29" i="1" s="1"/>
  <c r="J30" i="3"/>
  <c r="AG56" i="1"/>
  <c r="J39" i="3" l="1"/>
  <c r="AN56" i="1"/>
  <c r="AG54" i="1"/>
  <c r="AK26" i="1" s="1"/>
  <c r="AK35" i="1" s="1"/>
  <c r="AT54" i="1"/>
  <c r="AN54" i="1"/>
</calcChain>
</file>

<file path=xl/sharedStrings.xml><?xml version="1.0" encoding="utf-8"?>
<sst xmlns="http://schemas.openxmlformats.org/spreadsheetml/2006/main" count="2300" uniqueCount="566">
  <si>
    <t>Export Komplet</t>
  </si>
  <si>
    <t>VZ</t>
  </si>
  <si>
    <t>2.0</t>
  </si>
  <si>
    <t>ZAMOK</t>
  </si>
  <si>
    <t>False</t>
  </si>
  <si>
    <t>{fef8c5fe-21b3-47cc-a1ba-12d7b7cf42f3}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</si>
  <si>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</si>
  <si>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</si>
  <si>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</si>
  <si>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</si>
  <si>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</si>
  <si>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</si>
  <si>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Kód:</t>
  </si>
  <si>
    <t>2025/04/21-PS01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</si>
  <si>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</si>
  <si>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</si>
  <si>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rehabilitace v 1.PP budovy B v HNSP v Bílině</t>
  </si>
  <si>
    <t>KSO:</t>
  </si>
  <si>
    <t/>
  </si>
  <si>
    <t>CC-CZ:</t>
  </si>
  <si>
    <t>Místo:</t>
  </si>
  <si>
    <t xml:space="preserve"> </t>
  </si>
  <si>
    <t>Datum:</t>
  </si>
  <si>
    <t>14. 12. 2025</t>
  </si>
  <si>
    <t>Zadavatel:</t>
  </si>
  <si>
    <t>IČ:</t>
  </si>
  <si>
    <t>00266230</t>
  </si>
  <si>
    <t>Město Bílina, Břežánská 50/4, 418 01 Bílina</t>
  </si>
  <si>
    <t>DIČ:</t>
  </si>
  <si>
    <t>CZ00266230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</si>
  <si>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</si>
  <si>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</si>
  <si>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</si>
  <si>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</si>
  <si>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</si>
  <si>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</si>
  <si>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</si>
  <si>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</si>
  <si>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</si>
  <si>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</si>
  <si>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</si>
  <si>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</si>
  <si>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</si>
  <si>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</si>
  <si>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</si>
  <si>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</si>
  <si>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</si>
  <si>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</si>
  <si>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</si>
  <si>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</si>
  <si>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</si>
  <si>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</si>
  <si>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</si>
  <si>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</si>
  <si>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</si>
  <si>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</si>
  <si>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</si>
  <si>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</si>
  <si>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</si>
  <si>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</si>
  <si>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</si>
  <si>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</si>
  <si>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</si>
  <si>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</si>
  <si>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</si>
  <si>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</si>
  <si>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</si>
  <si>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</si>
  <si>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</si>
  <si>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</si>
  <si>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</si>
  <si>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</si>
  <si>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</si>
  <si>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</si>
  <si>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</si>
  <si>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</si>
  <si>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PS-01</t>
  </si>
  <si>
    <t>Mobiliář</t>
  </si>
  <si>
    <t>STA</t>
  </si>
  <si>
    <t>1</t>
  </si>
  <si>
    <t>{87ee783e-e835-4dae-b302-c176a3efba3d}</t>
  </si>
  <si>
    <t>2</t>
  </si>
  <si>
    <t>PS-01.2</t>
  </si>
  <si>
    <t>VRN</t>
  </si>
  <si>
    <t>{1a4cbc7f-29c0-41c3-8429-0055449a7a34}</t>
  </si>
  <si>
    <t>KRYCÍ LIST SOUPISU PRACÍ</t>
  </si>
  <si>
    <t>Objekt:</t>
  </si>
  <si>
    <t>PS-01 - Mobiliář</t>
  </si>
  <si>
    <t>REKAPITULACE ČLENĚNÍ SOUPISU PRACÍ</t>
  </si>
  <si>
    <t>Kód dílu - Popis</t>
  </si>
  <si>
    <t>Cena celkem [CZK]</t>
  </si>
  <si>
    <t>-1</t>
  </si>
  <si>
    <t>PSV - Práce a dodávky PSV</t>
  </si>
  <si>
    <t xml:space="preserve">    766 - Konstrukce truhlářské</t>
  </si>
  <si>
    <t xml:space="preserve">      766 - Interiér - Mobiliář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</si>
  <si>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</si>
  <si>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</si>
  <si>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</si>
  <si>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</si>
  <si>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</si>
  <si>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</si>
  <si>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</si>
  <si>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</si>
  <si>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</si>
  <si>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</si>
  <si>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</si>
  <si>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</si>
  <si>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</si>
  <si>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</si>
  <si>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PSV</t>
  </si>
  <si>
    <t>Práce a dodávky PSV</t>
  </si>
  <si>
    <t>ROZPOCET</t>
  </si>
  <si>
    <t>766</t>
  </si>
  <si>
    <t>Konstrukce truhlářské</t>
  </si>
  <si>
    <t>766 - Interiér</t>
  </si>
  <si>
    <t>K</t>
  </si>
  <si>
    <t>5</t>
  </si>
  <si>
    <t>LÉKAŘSKÁ NEPOJÍZDNÁ STOLIČKA</t>
  </si>
  <si>
    <t>kus</t>
  </si>
  <si>
    <t>16</t>
  </si>
  <si>
    <t>3</t>
  </si>
  <si>
    <t>-583467278</t>
  </si>
  <si>
    <t>PP</t>
  </si>
  <si>
    <t>P</t>
  </si>
  <si>
    <t>Poznámka k položce:_x000D_
pevná kovová konstrukce s výškově nastavitelným sedákem (bez koleček) bez opěrky, barva šedá (RAL 7044)/bílá (9016)</t>
  </si>
  <si>
    <t>6</t>
  </si>
  <si>
    <t>LÉKAŘSKÁ OTOČNÁ ŽIDLE</t>
  </si>
  <si>
    <t>-809772497</t>
  </si>
  <si>
    <t>Poznámka k položce:_x000D_
výškově nastavitelná kovová konstrukce se sedákem (s kolečky) bez opěrky, barva šedá (RAL 7044)/bílá (9016)</t>
  </si>
  <si>
    <t>7</t>
  </si>
  <si>
    <t>KANCELÁŘSKÝ STŮL</t>
  </si>
  <si>
    <t>-1456423272</t>
  </si>
  <si>
    <t>Poznámka k položce:_x000D_
800x600 mm – 4 nohy, kovová konstrukce šedá (RAL 7044)/bílá (9016), lamino deska s ABS hranou šedá (RAL 7044)/bílá (9016)</t>
  </si>
  <si>
    <t>4</t>
  </si>
  <si>
    <t>8</t>
  </si>
  <si>
    <t>DVOUSEGMENTOVÉ LEHÁTKO S ELEKTRICKÝM OVLÁDÁNÍM</t>
  </si>
  <si>
    <t>-1643709473</t>
  </si>
  <si>
    <t xml:space="preserve">Poznámka k položce:_x000D_
dvousegmentové lehátko v kombinaci křížové konstrukce a klasického spodního rámu. Rozměry: 2000 x 850 mm; 2segmentový hlavový díl nastavitelný nahoru a dolu plynovou vzpěrou ústní otvor s krytem, elektricky nastavitelná výška 52 - 87 cm, ruční ovladač elektromotoru, maximální zátěž lehátka 180 kg. Barva konstrukce bílá/šedá, barva polstrování šedá, zemitá šedá </t>
  </si>
  <si>
    <t>9</t>
  </si>
  <si>
    <t>VÍCEÚČELOVÝ VOZÍK (STOLEK) SE ZÁSUVKOU A ODKLÁDACÍ POLICÍ</t>
  </si>
  <si>
    <t>1783829855</t>
  </si>
  <si>
    <t xml:space="preserve">Poznámka k položce:_x000D_
pojízdný stolek s dvěma zásuvkami vyroben z ocelových profilů, povrchově upravených práškovou polyesterovou barvou a v horní části opatřen dvěma madly, horní odkládací plochu tvoří nerezové lisované plato a ve spodní části je umístěno zapuštěné nerezové  plato, zásuvky 100 mm a 200 mm  vybaveny  plnovýsuvy, stolek je opatřen dvěma brzděnými a dvěma nebrzděnými otočnými kolečky, rozměry 700x500x950-980 mm, kovová konstrukce bílá (9016), zásuvky v barvě šedé (RAL 7044/ RAL 7042) </t>
  </si>
  <si>
    <t>10</t>
  </si>
  <si>
    <t>POLICOVÝ SYSTÉM OTEVŘENÝ</t>
  </si>
  <si>
    <t>-553702102</t>
  </si>
  <si>
    <t>Poznámka k položce:_x000D_
š. 2550, v. 2000, hl. 350 mm, překližka (bříza)/lamino (bílé)</t>
  </si>
  <si>
    <t>13</t>
  </si>
  <si>
    <t>KANCELÁŘSKÁ ŽIDLE</t>
  </si>
  <si>
    <t>1181565220</t>
  </si>
  <si>
    <t>Poznámka k položce:_x000D_
ergonomická výškově nastavitelná s područkami, bederní a hlavovou opěrkou, pojízdná (s kolečky)</t>
  </si>
  <si>
    <t>14</t>
  </si>
  <si>
    <t>508780982</t>
  </si>
  <si>
    <t>Poznámka k položce:_x000D_
1200x600 mm, výškově stavitelný (450–800 mm), kovová konstrukce šedá (RAL 7044)/bílá (9016), lamino deska s ABS hranou šedá (RAL 7044)/bílá (9016)</t>
  </si>
  <si>
    <t>15</t>
  </si>
  <si>
    <t>ŽIDLE PRO PACIENTA</t>
  </si>
  <si>
    <t>469084114</t>
  </si>
  <si>
    <t>Poznámka k položce:_x000D_
pevná bez koleček a područek, kovová konstrukce chrom/bílá, sedák a opěrka šedá (RAL 7044)/bílá (9016)</t>
  </si>
  <si>
    <t>ŽIDLE DĚTSKÁ</t>
  </si>
  <si>
    <t>1749677729</t>
  </si>
  <si>
    <t>Poznámka k položce:_x000D_
300x300 mm, bílá, dřevěná</t>
  </si>
  <si>
    <t>11</t>
  </si>
  <si>
    <t>17</t>
  </si>
  <si>
    <t>DŘEVĚNÝ REGÁL (KNIHOVNA) Z ČÁSTI OTEVŘENÝ, Z ČÁSTI UZAVÍRATELNÝ</t>
  </si>
  <si>
    <t>1979984789</t>
  </si>
  <si>
    <t>Poznámka k položce:_x000D_
š. 2550, v. 2000, hl. 400 mm, překližka (bříza)/lamino (bílé)</t>
  </si>
  <si>
    <t>18</t>
  </si>
  <si>
    <t>ZRCADLO OSAZENÉ NA STĚNU</t>
  </si>
  <si>
    <t>-1109876938</t>
  </si>
  <si>
    <t>Poznámka k položce:_x000D_
1500x1500 mm</t>
  </si>
  <si>
    <t>19</t>
  </si>
  <si>
    <t>MAGNETICKÁ TABULE KERAMICKÁ POPISOVACÍ</t>
  </si>
  <si>
    <t>-30126057</t>
  </si>
  <si>
    <t>Poznámka k položce:_x000D_
1000x1500 mm, bílá</t>
  </si>
  <si>
    <t>20</t>
  </si>
  <si>
    <t>NÁSTĚNNÁ POLICE NAD STOLEM</t>
  </si>
  <si>
    <t>197763691</t>
  </si>
  <si>
    <t>Poznámka k položce:_x000D_
800x300 mm, dvoupolicový systém s bočnicemi, lamino deska s ABS hranou šedá (RAL 7044)/bílá (9016) kotvená do zdi na trny</t>
  </si>
  <si>
    <t>22</t>
  </si>
  <si>
    <t>ZÁCHYTNÝ SYSTÉM PRO REHABILITAČNÍ POMŮCKY</t>
  </si>
  <si>
    <t>-1658292373</t>
  </si>
  <si>
    <t>Poznámka k položce:_x000D_
kovové konzole pro osazení průběžného lanka se sítí, bílá barva</t>
  </si>
  <si>
    <t>23</t>
  </si>
  <si>
    <t>ŽEBŘINY</t>
  </si>
  <si>
    <t>-1024618110</t>
  </si>
  <si>
    <t>Poznámka k položce:_x000D_
800x2000 mm, dřevěné (buk)</t>
  </si>
  <si>
    <t>24</t>
  </si>
  <si>
    <t>ODKAPÁVAČ NA BOTY</t>
  </si>
  <si>
    <t>1811076418</t>
  </si>
  <si>
    <t>Poznámka k položce:_x000D_
700x350 mm, plastový</t>
  </si>
  <si>
    <t>25</t>
  </si>
  <si>
    <t>-281844745</t>
  </si>
  <si>
    <t>Poznámka k položce:_x000D_
v. 2000 mm, š. 2050 mm, od podlahy</t>
  </si>
  <si>
    <t>27</t>
  </si>
  <si>
    <t>KANCELÁŘSKÝ STŮL VČETNĚ ZÁSUVKOVÉHO KONTEJNERU</t>
  </si>
  <si>
    <t>922538734</t>
  </si>
  <si>
    <t>Poznámka k položce:_x000D_
1400x800 mm – 4 nohy, kovová konstrukce šedá (RAL 7044)/bílá (9016), lamino deska s ABS hranou šedá (RAL 7044)/bílá (9016); zásuvkový kontejner pod stolní desku, celokovový, bílý</t>
  </si>
  <si>
    <t>28</t>
  </si>
  <si>
    <t>SKŘÍŇ NA DOKUMENTY</t>
  </si>
  <si>
    <t>176318258</t>
  </si>
  <si>
    <t>Poznámka k položce:_x000D_
š. 600 mm, h. 400 mm, v. 2000mm, dřevěná lamino deska s ABS hranami, bílá, s možností uzamykání, s vloženými výškově nastavitelnými policemi</t>
  </si>
  <si>
    <t>29</t>
  </si>
  <si>
    <t>STŮL</t>
  </si>
  <si>
    <t>289866550</t>
  </si>
  <si>
    <t>Poznámka k položce:_x000D_
600x600 mm, 4 nohy, kovová konstrukce šedá (RAL 7044)/bílá (9016), laminátová deska s ABS hranou šedá (RAL 7044)/bílá (9016)</t>
  </si>
  <si>
    <t>30</t>
  </si>
  <si>
    <t>KONFERENČNÍ KŘESLO</t>
  </si>
  <si>
    <t>-288761600</t>
  </si>
  <si>
    <t>Poznámka k položce:_x000D_
pevné bez koleček a područek, kovová konstrukce šedá/bílá, sedák a opěrka šedá (RAL 7044)/bílá (9016), možné v látkovém provedení</t>
  </si>
  <si>
    <t>31</t>
  </si>
  <si>
    <t>ŠATNÍ SKŘÍŇ</t>
  </si>
  <si>
    <t>172873742</t>
  </si>
  <si>
    <t>Poznámka k položce:_x000D_
š. 400 mm, hl. 500 mm, v. 2200 mm, kovová konstrukce šedá (RAL 7044)/bílá (9016), uzamykatelná, dělená po výšce na min. výšku jednoho bloku 1000 mm</t>
  </si>
  <si>
    <t>32</t>
  </si>
  <si>
    <t>DŘEVĚNÁ LAVICE</t>
  </si>
  <si>
    <t>1188358011</t>
  </si>
  <si>
    <t>Poznámka k položce:_x000D_
2400x300, kovová konstrukce šedá (RAL 7044)/bílá (9016), sedací lamino deska s ABS hranou šedá (RAL 7044)/bílá (9016), háčky s podkladní deskou (na celou šířku lavice – 2400 mm)</t>
  </si>
  <si>
    <t>34</t>
  </si>
  <si>
    <t>ŽIDLE LEHCE OMYVATELNÁ</t>
  </si>
  <si>
    <t>-2123985181</t>
  </si>
  <si>
    <t>26</t>
  </si>
  <si>
    <t>35</t>
  </si>
  <si>
    <t>VĚŠÁK NA ODĚVY</t>
  </si>
  <si>
    <t>1938830772</t>
  </si>
  <si>
    <t>Poznámka k položce:_x000D_
lamino deska s háčky</t>
  </si>
  <si>
    <t>37</t>
  </si>
  <si>
    <t>POLICOVÝ SYSTÉM (REGÁL)</t>
  </si>
  <si>
    <t>-240481848</t>
  </si>
  <si>
    <t>Poznámka k položce:_x000D_
d. 1230 mm, hl. 200 mm, kovové/lamino (bílé), provedení polic na konzoly, celkem 5 polic do výšky 2000 mm</t>
  </si>
  <si>
    <t>38</t>
  </si>
  <si>
    <t>1190750168</t>
  </si>
  <si>
    <t>Poznámka k položce:_x000D_
d. 1150 mm, hl. 600 mm, kovové /lamino (bílé), provedení polic na konzoly, celkem 5 polic do výšky 2000 mm</t>
  </si>
  <si>
    <t>39</t>
  </si>
  <si>
    <t>-1000598715</t>
  </si>
  <si>
    <t>Poznámka k položce:_x000D_
d. 2840 mm, hl. 600 mm, kovové /lamino (bílé), provedení polic na konzoly, celkem 5 polic do výšky 2000 mm</t>
  </si>
  <si>
    <t>40</t>
  </si>
  <si>
    <t>-1696890391</t>
  </si>
  <si>
    <t>Poznámka k položce:_x000D_
d. 1700 mm, hl. 500 mm, kovové /lamino (bílé), provedení polic na konzoly, celkem 5 polic do výšky 2000 mm</t>
  </si>
  <si>
    <t>45</t>
  </si>
  <si>
    <t>SCHŮDKY DVOJSTUPŇOVÉ ZAOBLENÉ SE ZÁBRADLÍM</t>
  </si>
  <si>
    <t>-1125067709</t>
  </si>
  <si>
    <t>Poznámka k položce:_x000D_
schůdky k vířivé vaně pro dolní končetiny, nosnost min. 130 kg, konstrukce z ocelových trubek s povrchovou úpravou práškovým lakem v barvě šedá (RAL 7044)/bílá (9016), stupně s protiskluzovou úpravou</t>
  </si>
  <si>
    <t>47</t>
  </si>
  <si>
    <t>POLICOVÝ SYSTÉM S DVÍŘKY</t>
  </si>
  <si>
    <t>1938745089</t>
  </si>
  <si>
    <t>Poznámka k položce:_x000D_
hl. 300 mm, korpusy skříněk bílé barvy, pracovní deska v dekoru podobném RAL 7044, lamino dekor dvířek RAL 7044, rozvržení výšek a umístění polic/skříněk dle výkresové dokumentace</t>
  </si>
  <si>
    <t>33</t>
  </si>
  <si>
    <t>48</t>
  </si>
  <si>
    <t>KUCHYŇSKÁ LINKA</t>
  </si>
  <si>
    <t>-380726047</t>
  </si>
  <si>
    <t>Poznámka k položce:_x000D_
d. 1500 mm, s horními skříňkami, dřez, korpusy skříněk bílé barvy, pracovní deska v dekoru podobném RAL 7044, lamino dekor dvířek RAL 7044, rozvržení výšek a umístění polic/skříněk dle výkresové dokumentace</t>
  </si>
  <si>
    <t>49</t>
  </si>
  <si>
    <t>-1645927749</t>
  </si>
  <si>
    <t>Poznámka k položce:_x000D_
2400x800 mm – 4 nohy, kovová konstrukce šedá (RAL 7044)/bílá (9016), lamino deska s ABS hranou šedá (RAL 7044)/bílá (9016)</t>
  </si>
  <si>
    <t>50</t>
  </si>
  <si>
    <t>KOMODA</t>
  </si>
  <si>
    <t>-1054761921</t>
  </si>
  <si>
    <t>Poznámka k položce:_x000D_
1000x500 mm, výška max. 1400 mm – uzavíratelná (dvířka/zásuvky), korpus lamino šedá (RAL 7044)/bílá (9016), dvířka šedá (RAL 7044)/bílá (9016)</t>
  </si>
  <si>
    <t>36</t>
  </si>
  <si>
    <t>51</t>
  </si>
  <si>
    <t>NÁSTĚNNÁ POLICE NAD KOMODOU</t>
  </si>
  <si>
    <t>-74579064</t>
  </si>
  <si>
    <t>Poznámka k položce:_x000D_
dvoupolicová, 1000x300 mm (výška cca. 800 mm), lamino deska s ABS hranou šedá (RAL 7044)/bílá (9016) kotvená do zdi na trny</t>
  </si>
  <si>
    <t>52</t>
  </si>
  <si>
    <t>NÁSTĚNNÁ POLICE</t>
  </si>
  <si>
    <t>1004915502</t>
  </si>
  <si>
    <t>Poznámka k položce:_x000D_
min. 2000 mm, lamino deska s ABS hranou šedá (RAL 7044)/bílá (9016) kotvená do zdi na trny/na konzoly</t>
  </si>
  <si>
    <t>54</t>
  </si>
  <si>
    <t>1689653507</t>
  </si>
  <si>
    <t>Poznámka k položce:_x000D_
výška zrcadla 2000 mm, šířka zrcadla - různé (1100 mm; 1950 mm; 5500 mm) umístěné od soklové lišty, v místnosti S35 včetně  nerezového madla  osazeného před zrcadle s dostatečnou únosností pro provozování rehabilitačních cviků (5500 mm)</t>
  </si>
  <si>
    <t>55</t>
  </si>
  <si>
    <t>SKŘÍŇ NA MATERIÁL A POMŮCKY</t>
  </si>
  <si>
    <t>-1916124728</t>
  </si>
  <si>
    <t>Poznámka k položce:_x000D_
800x400x2000 mm, celokovová/dřevěná s lamino deskou a ABS hranami, s výškově nastavitelnými policemi, bílá, s možností uzamykání</t>
  </si>
  <si>
    <t>56</t>
  </si>
  <si>
    <t>KANCELÁŘSKÁ SKŘÍŇ S POSUVNÝMI DVEŘMI SLOUŽÍCÍ JAKO PULT</t>
  </si>
  <si>
    <t>741976953</t>
  </si>
  <si>
    <t>Poznámka k položce:_x000D_
900x400 mm, v. cca. 1100 mm, dřevěná s lamino povrchem a s ABS hranou šedá (RAL 7044)/bílá (9016), s výškově nastavitelnými policemi, s možností uzamykání</t>
  </si>
  <si>
    <t>41</t>
  </si>
  <si>
    <t>58</t>
  </si>
  <si>
    <t>UZAMYKATELNÁ SKŘÍŇKA POD KARTOTÉKOU</t>
  </si>
  <si>
    <t>-1420488359</t>
  </si>
  <si>
    <t>Poznámka k položce:_x000D_
600x600, výška 800 mm, celokovová, se zásuvkami/policemi, bílá, s možností uzamykání</t>
  </si>
  <si>
    <t>42</t>
  </si>
  <si>
    <t>59</t>
  </si>
  <si>
    <t>-1857710969</t>
  </si>
  <si>
    <t>Poznámka k položce:_x000D_
1000x700 mm, 4 nohy, kovová konstrukce šedá (RAL 7044)/bílá (9016), lamino deska s ABS hranou šedá (RAL 7044)/bílá (9016)</t>
  </si>
  <si>
    <t>43</t>
  </si>
  <si>
    <t>60</t>
  </si>
  <si>
    <t>-1054829899</t>
  </si>
  <si>
    <t>Poznámka k položce:_x000D_
1000x300 mm, dvoupolicový systém s bočnicemi, lamino deska s ABS hranou šedá (RAL 7044)/bílá (9016) kotvená do zdi na trny</t>
  </si>
  <si>
    <t>44</t>
  </si>
  <si>
    <t>61</t>
  </si>
  <si>
    <t>LAVIČKA</t>
  </si>
  <si>
    <t>-1567853852</t>
  </si>
  <si>
    <t>Poznámka k položce:_x000D_
700x350 mm, kovová konstrukce šedá (RAL 7044)/bílá (9016), sedací lamino deska s ABS hranou šedá (RAL 7044)/bílá (9016)</t>
  </si>
  <si>
    <t>62</t>
  </si>
  <si>
    <t>BOULDER STĚNA NA CELOU VÝŠKU STĚNY</t>
  </si>
  <si>
    <t>356785248</t>
  </si>
  <si>
    <t>Poznámka k položce:_x000D_
d. 3800 mm, v. od soklové lišty k podhledu, dřevěná překližka (bříza) tl. 18 mm montovaná na rošt, lakovaná bezbarvým lakem (otěruvzdorným), předvrtané otvory s narážecí maticí pro následné montování chytů, otvory na desce pravidelně ve vzdálenosti/rozteči 150 mm, sada barevných lezeckých chytů včetně šroubů pro spojení s deskou (předpoklad 75 ks chytů)</t>
  </si>
  <si>
    <t>46</t>
  </si>
  <si>
    <t>64</t>
  </si>
  <si>
    <t>537538773</t>
  </si>
  <si>
    <t>Poznámka k položce:_x000D_
1200x400 mm, v. cca. 1100 mm, celokovová, s výškově nastavitelnými policemi, bílá, s možností uzamykání</t>
  </si>
  <si>
    <t>65</t>
  </si>
  <si>
    <t>PRACOVNÍ STŮL SKŘÍŇKOVÝ CELONEREZOVÝ S POSUVNÝMI DVÍŘKY</t>
  </si>
  <si>
    <t>377515151</t>
  </si>
  <si>
    <t>Poznámka k položce:_x000D_
stůl nerezový pracovní skříňový s posuvnými dvířky (2ks) a policí, šířka 1000mm, hloubka 600 mm, výška 850 mm se zadním lemem stolu</t>
  </si>
  <si>
    <t>75</t>
  </si>
  <si>
    <t>KANCELÁŘSKÝ STŮL VE TVARU "L", VČETNĚ ZÁSUVKOVÉHO KONTEJNERU</t>
  </si>
  <si>
    <t>-1752870255</t>
  </si>
  <si>
    <t>Poznámka k položce:_x000D_
1800x600/1200x600 mm, kovová konstrukce šedá (RAL 7044)/bílá (9016), lamino deska s ABS hranou šedá (RAL 7044)/bílá (9016); zásuvkový kontejner pod stolní desku, celokovový, bílý</t>
  </si>
  <si>
    <t>79</t>
  </si>
  <si>
    <t>VESTAVĚNÁ SKŘÍŇ S POLICEMI DO NIK 1190x1900</t>
  </si>
  <si>
    <t>-2078548942</t>
  </si>
  <si>
    <t>Poznámka k položce:_x000D_
dřevěný rám s výškově nastavitelnými policemi (2 ks), středovou (pevnou) policí (1 ks), cylindrický zámek, úroveň osazení dvířek zarovnat s rovinou okolní zdi, hl. 520 mm, lamino (bílé) + ABS hrana, tl. 18/36 mm</t>
  </si>
  <si>
    <t>80</t>
  </si>
  <si>
    <t>VESTAVĚNÁ SKŘÍŇ S POLICEMI DO NIK 700x1900</t>
  </si>
  <si>
    <t>-1825866027</t>
  </si>
  <si>
    <t>766-MONT</t>
  </si>
  <si>
    <t>kpl</t>
  </si>
  <si>
    <t>-204607274</t>
  </si>
  <si>
    <t>Montáž mobiliáře (pol. 1-50 )</t>
  </si>
  <si>
    <t>PS-01.2 -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</si>
  <si>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</si>
  <si>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</si>
  <si>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</si>
  <si>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</si>
  <si>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</si>
  <si>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</si>
  <si>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</si>
  <si>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</si>
  <si>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</si>
  <si>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</si>
  <si>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</si>
  <si>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</si>
  <si>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1024</t>
  </si>
  <si>
    <t>-1058700078</t>
  </si>
  <si>
    <t>013284000</t>
  </si>
  <si>
    <t>Pasportizace objektu po provedení prací</t>
  </si>
  <si>
    <t>CS ÚRS 2025 02</t>
  </si>
  <si>
    <t>1386452095</t>
  </si>
  <si>
    <t>Online PSC</t>
  </si>
  <si>
    <t>https://podminky.urs.cz/item/CS_URS_2025_02/013284000</t>
  </si>
  <si>
    <t>VRN3</t>
  </si>
  <si>
    <t>Zařízení staveniště</t>
  </si>
  <si>
    <t>032903000</t>
  </si>
  <si>
    <t>Náklady na provoz a údržbu vybavení staveniště</t>
  </si>
  <si>
    <t>1687934297</t>
  </si>
  <si>
    <t>https://podminky.urs.cz/item/CS_URS_2025_02/032903000</t>
  </si>
  <si>
    <t>VRN4</t>
  </si>
  <si>
    <t>Inženýrská činnost</t>
  </si>
  <si>
    <t>045002000</t>
  </si>
  <si>
    <t>Kompletační a koordinační činnost</t>
  </si>
  <si>
    <t>-2104994871</t>
  </si>
  <si>
    <t>https://podminky.urs.cz/item/CS_URS_2025_02/045002000</t>
  </si>
  <si>
    <t>049303000</t>
  </si>
  <si>
    <t>Náklady vzniklé v souvislosti s předáním stavby</t>
  </si>
  <si>
    <t>-1705820985</t>
  </si>
  <si>
    <t>https://podminky.urs.cz/item/CS_URS_2025_02/049303000</t>
  </si>
  <si>
    <t>VRN5</t>
  </si>
  <si>
    <t>Finanční náklady</t>
  </si>
  <si>
    <t>051002000</t>
  </si>
  <si>
    <t>Pojistné</t>
  </si>
  <si>
    <t>1452139984</t>
  </si>
  <si>
    <t>https://podminky.urs.cz/item/CS_URS_2025_02/051002000</t>
  </si>
  <si>
    <t>VRN6</t>
  </si>
  <si>
    <t>Územní vlivy</t>
  </si>
  <si>
    <t>065002000</t>
  </si>
  <si>
    <t>Mimostaveništní doprava materiálů, výrobků a strojů</t>
  </si>
  <si>
    <t>-865555894</t>
  </si>
  <si>
    <t>https://podminky.urs.cz/item/CS_URS_2025_02/065002000</t>
  </si>
  <si>
    <t>VRN7</t>
  </si>
  <si>
    <t>Provozní vlivy</t>
  </si>
  <si>
    <t>071103000</t>
  </si>
  <si>
    <t>Provoz investora</t>
  </si>
  <si>
    <t>-1782784639</t>
  </si>
  <si>
    <t>https://podminky.urs.cz/item/CS_URS_2025_02/071103000</t>
  </si>
  <si>
    <t>Poznámka k položce:_x000D_
zajištění průchodu hlavní chodbou pro stravování LDN po celou dobu výstavby_x000D_
časové překážky v pracovní činnosti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</si>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</sst>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34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18" fillId="4" borderId="9" xfId="0" applyFont="1" applyFill="1" applyBorder="1" applyAlignment="1" applyProtection="1">
      <alignment horizontal="center" vertical="center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19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6" fillId="0" borderId="15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166" fontId="16" fillId="0" borderId="0" xfId="0" applyNumberFormat="1" applyFont="1" applyBorder="1" applyAlignment="1" applyProtection="1">
      <alignment vertical="center"/>
    </xf>
    <xf numFmtId="4" fontId="16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5" fillId="0" borderId="15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4" fontId="25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  <xf numFmtId="4" fontId="25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8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8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</xf>
    <xf numFmtId="0" fontId="18" fillId="4" borderId="18" xfId="0" applyFont="1" applyFill="1" applyBorder="1" applyAlignment="1" applyProtection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0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0" fontId="8" fillId="0" borderId="16" xfId="0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8" fillId="0" borderId="23" xfId="0" applyFont="1" applyBorder="1" applyAlignment="1" applyProtection="1">
      <alignment horizontal="center" vertical="center"/>
    </xf>
    <xf numFmtId="49" fontId="18" fillId="0" borderId="23" xfId="0" applyNumberFormat="1" applyFont="1" applyBorder="1" applyAlignment="1" applyProtection="1">
      <alignment horizontal="left" vertical="center" wrapText="1"/>
    </xf>
    <xf numFmtId="0" fontId="18" fillId="0" borderId="23" xfId="0" applyFont="1" applyBorder="1" applyAlignment="1" applyProtection="1">
      <alignment horizontal="left" vertical="center" wrapText="1"/>
    </xf>
    <xf numFmtId="0" fontId="18" fillId="0" borderId="23" xfId="0" applyFont="1" applyBorder="1" applyAlignment="1" applyProtection="1">
      <alignment horizontal="center" vertical="center" wrapText="1"/>
    </xf>
    <xf numFmtId="4" fontId="18" fillId="0" borderId="23" xfId="0" applyNumberFormat="1" applyFont="1" applyBorder="1" applyAlignment="1" applyProtection="1">
      <alignment vertical="center"/>
    </xf>
    <xf numFmtId="4" fontId="18" fillId="2" borderId="23" xfId="0" applyNumberFormat="1" applyFont="1" applyFill="1" applyBorder="1" applyAlignment="1" applyProtection="1">
      <alignment vertical="center"/>
      <protection locked="0"/>
    </xf>
    <xf numFmtId="0" fontId="19" fillId="2" borderId="15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166" fontId="19" fillId="0" borderId="0" xfId="0" applyNumberFormat="1" applyFont="1" applyBorder="1" applyAlignment="1" applyProtection="1">
      <alignment vertical="center"/>
    </xf>
    <xf numFmtId="0" fontId="19" fillId="0" borderId="16" xfId="0" applyFont="1" applyBorder="1" applyAlignment="1" applyProtection="1">
      <alignment horizontal="left"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2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Alignment="1">
      <alignment vertical="top"/>
    </xf>
    <xf numFmtId="0" fontId="35" fillId="0" borderId="24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35" fillId="0" borderId="26" xfId="0" applyFont="1" applyBorder="1" applyAlignment="1">
      <alignment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vertical="center" wrapText="1"/>
    </xf>
    <xf numFmtId="0" fontId="35" fillId="0" borderId="28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27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49" fontId="38" fillId="0" borderId="1" xfId="0" applyNumberFormat="1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1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7" fillId="0" borderId="29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8" fillId="0" borderId="1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center" vertical="center"/>
    </xf>
    <xf numFmtId="0" fontId="35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center" vertical="top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7" fillId="0" borderId="1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8" fillId="0" borderId="1" xfId="0" applyFont="1" applyBorder="1" applyAlignment="1">
      <alignment vertical="top"/>
    </xf>
    <xf numFmtId="49" fontId="38" fillId="0" borderId="1" xfId="0" applyNumberFormat="1" applyFont="1" applyBorder="1" applyAlignment="1">
      <alignment horizontal="left" vertical="center"/>
    </xf>
    <xf numFmtId="0" fontId="44" fillId="0" borderId="27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vertical="top"/>
    </xf>
    <xf numFmtId="0" fontId="45" fillId="0" borderId="1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horizontal="center" vertical="center"/>
    </xf>
    <xf numFmtId="49" fontId="45" fillId="0" borderId="1" xfId="0" applyNumberFormat="1" applyFont="1" applyBorder="1" applyAlignment="1" applyProtection="1">
      <alignment horizontal="left" vertical="center"/>
    </xf>
    <xf numFmtId="0" fontId="44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7" fillId="0" borderId="29" xfId="0" applyFont="1" applyBorder="1" applyAlignment="1">
      <alignment horizontal="left"/>
    </xf>
    <xf numFmtId="0" fontId="41" fillId="0" borderId="29" xfId="0" applyFont="1" applyBorder="1" applyAlignment="1"/>
    <xf numFmtId="0" fontId="35" fillId="0" borderId="27" xfId="0" applyFont="1" applyBorder="1" applyAlignment="1">
      <alignment vertical="top"/>
    </xf>
    <xf numFmtId="0" fontId="35" fillId="0" borderId="28" xfId="0" applyFont="1" applyBorder="1" applyAlignment="1">
      <alignment vertical="top"/>
    </xf>
    <xf numFmtId="0" fontId="35" fillId="0" borderId="30" xfId="0" applyFont="1" applyBorder="1" applyAlignment="1">
      <alignment vertical="top"/>
    </xf>
    <xf numFmtId="0" fontId="35" fillId="0" borderId="29" xfId="0" applyFont="1" applyBorder="1" applyAlignment="1">
      <alignment vertical="top"/>
    </xf>
    <xf numFmtId="0" fontId="35" fillId="0" borderId="31" xfId="0" applyFont="1" applyBorder="1" applyAlignment="1">
      <alignment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5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4" borderId="8" xfId="0" applyFont="1" applyFill="1" applyBorder="1" applyAlignment="1" applyProtection="1">
      <alignment horizontal="left" vertical="center"/>
    </xf>
    <xf numFmtId="0" fontId="18" fillId="4" borderId="8" xfId="0" applyFont="1" applyFill="1" applyBorder="1" applyAlignment="1" applyProtection="1">
      <alignment horizontal="center" vertical="center"/>
    </xf>
    <xf numFmtId="0" fontId="18" fillId="4" borderId="8" xfId="0" applyFont="1" applyFill="1" applyBorder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8" fillId="0" borderId="1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wrapText="1"/>
    </xf>
    <xf numFmtId="0" fontId="36" fillId="0" borderId="1" xfId="0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/>
    </xf>
    <xf numFmtId="0" fontId="37" fillId="0" borderId="29" xfId="0" applyFont="1" applyBorder="1" applyAlignment="1">
      <alignment horizontal="left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podminky.urs.cz/item/CS_URS_2025_02/045002000" TargetMode="External"/><Relationship Id="rId7" Type="http://schemas.openxmlformats.org/officeDocument/2006/relationships/hyperlink" Target="https://podminky.urs.cz/item/CS_URS_2025_02/071103000" TargetMode="External"/><Relationship Id="rId2" Type="http://schemas.openxmlformats.org/officeDocument/2006/relationships/hyperlink" Target="https://podminky.urs.cz/item/CS_URS_2025_02/032903000" TargetMode="External"/><Relationship Id="rId1" Type="http://schemas.openxmlformats.org/officeDocument/2006/relationships/hyperlink" Target="https://podminky.urs.cz/item/CS_URS_2025_02/013284000" TargetMode="External"/><Relationship Id="rId6" Type="http://schemas.openxmlformats.org/officeDocument/2006/relationships/hyperlink" Target="https://podminky.urs.cz/item/CS_URS_2025_02/065002000" TargetMode="External"/><Relationship Id="rId5" Type="http://schemas.openxmlformats.org/officeDocument/2006/relationships/hyperlink" Target="https://podminky.urs.cz/item/CS_URS_2025_02/051002000" TargetMode="External"/><Relationship Id="rId4" Type="http://schemas.openxmlformats.org/officeDocument/2006/relationships/hyperlink" Target="https://podminky.urs.cz/item/CS_URS_2025_02/04930300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321"/>
      <c r="AS2" s="321"/>
      <c r="AT2" s="321"/>
      <c r="AU2" s="321"/>
      <c r="AV2" s="321"/>
      <c r="AW2" s="321"/>
      <c r="AX2" s="321"/>
      <c r="AY2" s="321"/>
      <c r="AZ2" s="321"/>
      <c r="BA2" s="321"/>
      <c r="BB2" s="321"/>
      <c r="BC2" s="321"/>
      <c r="BD2" s="321"/>
      <c r="BE2" s="321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6</v>
      </c>
    </row>
    <row r="5" spans="1:74" s="1" customFormat="1" ht="12" customHeight="1">
      <c r="B5" s="20"/>
      <c r="C5" s="21"/>
      <c r="D5" s="25" t="s">
        <v>12</v>
      </c>
      <c r="E5" s="21"/>
      <c r="F5" s="21"/>
      <c r="G5" s="21"/>
      <c r="H5" s="21"/>
      <c r="I5" s="21"/>
      <c r="J5" s="21"/>
      <c r="K5" s="285" t="s">
        <v>13</v>
      </c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286"/>
      <c r="AJ5" s="286"/>
      <c r="AK5" s="286"/>
      <c r="AL5" s="286"/>
      <c r="AM5" s="286"/>
      <c r="AN5" s="286"/>
      <c r="AO5" s="286"/>
      <c r="AP5" s="21"/>
      <c r="AQ5" s="21"/>
      <c r="AR5" s="19"/>
      <c r="BE5" s="282" t="s">
        <v>14</v>
      </c>
      <c r="BS5" s="16" t="s">
        <v>6</v>
      </c>
    </row>
    <row r="6" spans="1:74" s="1" customFormat="1" ht="36.950000000000003" customHeight="1">
      <c r="B6" s="20"/>
      <c r="C6" s="21"/>
      <c r="D6" s="27" t="s">
        <v>15</v>
      </c>
      <c r="E6" s="21"/>
      <c r="F6" s="21"/>
      <c r="G6" s="21"/>
      <c r="H6" s="21"/>
      <c r="I6" s="21"/>
      <c r="J6" s="21"/>
      <c r="K6" s="287" t="s">
        <v>16</v>
      </c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P6" s="21"/>
      <c r="AQ6" s="21"/>
      <c r="AR6" s="19"/>
      <c r="BE6" s="283"/>
      <c r="BS6" s="16" t="s">
        <v>6</v>
      </c>
    </row>
    <row r="7" spans="1:74" s="1" customFormat="1" ht="12" customHeight="1">
      <c r="B7" s="20"/>
      <c r="C7" s="21"/>
      <c r="D7" s="28" t="s">
        <v>17</v>
      </c>
      <c r="E7" s="21"/>
      <c r="F7" s="21"/>
      <c r="G7" s="21"/>
      <c r="H7" s="21"/>
      <c r="I7" s="21"/>
      <c r="J7" s="21"/>
      <c r="K7" s="26" t="s">
        <v>18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19</v>
      </c>
      <c r="AL7" s="21"/>
      <c r="AM7" s="21"/>
      <c r="AN7" s="26" t="s">
        <v>18</v>
      </c>
      <c r="AO7" s="21"/>
      <c r="AP7" s="21"/>
      <c r="AQ7" s="21"/>
      <c r="AR7" s="19"/>
      <c r="BE7" s="283"/>
      <c r="BS7" s="16" t="s">
        <v>6</v>
      </c>
    </row>
    <row r="8" spans="1:74" s="1" customFormat="1" ht="12" customHeight="1">
      <c r="B8" s="20"/>
      <c r="C8" s="21"/>
      <c r="D8" s="28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22</v>
      </c>
      <c r="AL8" s="21"/>
      <c r="AM8" s="21"/>
      <c r="AN8" s="29" t="s">
        <v>23</v>
      </c>
      <c r="AO8" s="21"/>
      <c r="AP8" s="21"/>
      <c r="AQ8" s="21"/>
      <c r="AR8" s="19"/>
      <c r="BE8" s="283"/>
      <c r="BS8" s="16" t="s">
        <v>6</v>
      </c>
    </row>
    <row r="9" spans="1:74" s="1" customFormat="1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83"/>
      <c r="BS9" s="16" t="s">
        <v>6</v>
      </c>
    </row>
    <row r="10" spans="1:74" s="1" customFormat="1" ht="12" customHeight="1">
      <c r="B10" s="20"/>
      <c r="C10" s="21"/>
      <c r="D10" s="28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25</v>
      </c>
      <c r="AL10" s="21"/>
      <c r="AM10" s="21"/>
      <c r="AN10" s="26" t="s">
        <v>26</v>
      </c>
      <c r="AO10" s="21"/>
      <c r="AP10" s="21"/>
      <c r="AQ10" s="21"/>
      <c r="AR10" s="19"/>
      <c r="BE10" s="283"/>
      <c r="BS10" s="16" t="s">
        <v>6</v>
      </c>
    </row>
    <row r="11" spans="1:74" s="1" customFormat="1" ht="18.399999999999999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28</v>
      </c>
      <c r="AL11" s="21"/>
      <c r="AM11" s="21"/>
      <c r="AN11" s="26" t="s">
        <v>29</v>
      </c>
      <c r="AO11" s="21"/>
      <c r="AP11" s="21"/>
      <c r="AQ11" s="21"/>
      <c r="AR11" s="19"/>
      <c r="BE11" s="283"/>
      <c r="BS11" s="16" t="s">
        <v>6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83"/>
      <c r="BS12" s="16" t="s">
        <v>6</v>
      </c>
    </row>
    <row r="13" spans="1:74" s="1" customFormat="1" ht="12" customHeight="1">
      <c r="B13" s="20"/>
      <c r="C13" s="21"/>
      <c r="D13" s="28" t="s">
        <v>30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25</v>
      </c>
      <c r="AL13" s="21"/>
      <c r="AM13" s="21"/>
      <c r="AN13" s="30" t="s">
        <v>31</v>
      </c>
      <c r="AO13" s="21"/>
      <c r="AP13" s="21"/>
      <c r="AQ13" s="21"/>
      <c r="AR13" s="19"/>
      <c r="BE13" s="283"/>
      <c r="BS13" s="16" t="s">
        <v>6</v>
      </c>
    </row>
    <row r="14" spans="1:74" ht="12.75">
      <c r="B14" s="20"/>
      <c r="C14" s="21"/>
      <c r="D14" s="21"/>
      <c r="E14" s="288" t="s">
        <v>31</v>
      </c>
      <c r="F14" s="289"/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" t="s">
        <v>28</v>
      </c>
      <c r="AL14" s="21"/>
      <c r="AM14" s="21"/>
      <c r="AN14" s="30" t="s">
        <v>31</v>
      </c>
      <c r="AO14" s="21"/>
      <c r="AP14" s="21"/>
      <c r="AQ14" s="21"/>
      <c r="AR14" s="19"/>
      <c r="BE14" s="283"/>
      <c r="BS14" s="16" t="s">
        <v>6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83"/>
      <c r="BS15" s="16" t="s">
        <v>4</v>
      </c>
    </row>
    <row r="16" spans="1:74" s="1" customFormat="1" ht="12" customHeight="1">
      <c r="B16" s="20"/>
      <c r="C16" s="21"/>
      <c r="D16" s="28" t="s">
        <v>32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25</v>
      </c>
      <c r="AL16" s="21"/>
      <c r="AM16" s="21"/>
      <c r="AN16" s="26" t="s">
        <v>18</v>
      </c>
      <c r="AO16" s="21"/>
      <c r="AP16" s="21"/>
      <c r="AQ16" s="21"/>
      <c r="AR16" s="19"/>
      <c r="BE16" s="283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28</v>
      </c>
      <c r="AL17" s="21"/>
      <c r="AM17" s="21"/>
      <c r="AN17" s="26" t="s">
        <v>18</v>
      </c>
      <c r="AO17" s="21"/>
      <c r="AP17" s="21"/>
      <c r="AQ17" s="21"/>
      <c r="AR17" s="19"/>
      <c r="BE17" s="283"/>
      <c r="BS17" s="16" t="s">
        <v>33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83"/>
      <c r="BS18" s="16" t="s">
        <v>6</v>
      </c>
    </row>
    <row r="19" spans="1:71" s="1" customFormat="1" ht="12" customHeight="1">
      <c r="B19" s="20"/>
      <c r="C19" s="21"/>
      <c r="D19" s="28" t="s">
        <v>34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25</v>
      </c>
      <c r="AL19" s="21"/>
      <c r="AM19" s="21"/>
      <c r="AN19" s="26" t="s">
        <v>18</v>
      </c>
      <c r="AO19" s="21"/>
      <c r="AP19" s="21"/>
      <c r="AQ19" s="21"/>
      <c r="AR19" s="19"/>
      <c r="BE19" s="283"/>
      <c r="BS19" s="16" t="s">
        <v>6</v>
      </c>
    </row>
    <row r="20" spans="1:71" s="1" customFormat="1" ht="18.399999999999999" customHeight="1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28</v>
      </c>
      <c r="AL20" s="21"/>
      <c r="AM20" s="21"/>
      <c r="AN20" s="26" t="s">
        <v>18</v>
      </c>
      <c r="AO20" s="21"/>
      <c r="AP20" s="21"/>
      <c r="AQ20" s="21"/>
      <c r="AR20" s="19"/>
      <c r="BE20" s="283"/>
      <c r="BS20" s="16" t="s">
        <v>33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83"/>
    </row>
    <row r="22" spans="1:71" s="1" customFormat="1" ht="12" customHeight="1">
      <c r="B22" s="20"/>
      <c r="C22" s="21"/>
      <c r="D22" s="28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83"/>
    </row>
    <row r="23" spans="1:71" s="1" customFormat="1" ht="47.25" customHeight="1">
      <c r="B23" s="20"/>
      <c r="C23" s="21"/>
      <c r="D23" s="21"/>
      <c r="E23" s="290" t="s">
        <v>36</v>
      </c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0"/>
      <c r="AI23" s="290"/>
      <c r="AJ23" s="290"/>
      <c r="AK23" s="290"/>
      <c r="AL23" s="290"/>
      <c r="AM23" s="290"/>
      <c r="AN23" s="290"/>
      <c r="AO23" s="21"/>
      <c r="AP23" s="21"/>
      <c r="AQ23" s="21"/>
      <c r="AR23" s="19"/>
      <c r="BE23" s="283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83"/>
    </row>
    <row r="25" spans="1:71" s="1" customFormat="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83"/>
    </row>
    <row r="26" spans="1:71" s="2" customFormat="1" ht="25.9" customHeight="1">
      <c r="A26" s="33"/>
      <c r="B26" s="34"/>
      <c r="C26" s="35"/>
      <c r="D26" s="36" t="s">
        <v>37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91">
        <f>ROUND(AG54,2)</f>
        <v>0</v>
      </c>
      <c r="AL26" s="292"/>
      <c r="AM26" s="292"/>
      <c r="AN26" s="292"/>
      <c r="AO26" s="292"/>
      <c r="AP26" s="35"/>
      <c r="AQ26" s="35"/>
      <c r="AR26" s="38"/>
      <c r="BE26" s="283"/>
    </row>
    <row r="27" spans="1:71" s="2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83"/>
    </row>
    <row r="28" spans="1:71" s="2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93" t="s">
        <v>38</v>
      </c>
      <c r="M28" s="293"/>
      <c r="N28" s="293"/>
      <c r="O28" s="293"/>
      <c r="P28" s="293"/>
      <c r="Q28" s="35"/>
      <c r="R28" s="35"/>
      <c r="S28" s="35"/>
      <c r="T28" s="35"/>
      <c r="U28" s="35"/>
      <c r="V28" s="35"/>
      <c r="W28" s="293" t="s">
        <v>39</v>
      </c>
      <c r="X28" s="293"/>
      <c r="Y28" s="293"/>
      <c r="Z28" s="293"/>
      <c r="AA28" s="293"/>
      <c r="AB28" s="293"/>
      <c r="AC28" s="293"/>
      <c r="AD28" s="293"/>
      <c r="AE28" s="293"/>
      <c r="AF28" s="35"/>
      <c r="AG28" s="35"/>
      <c r="AH28" s="35"/>
      <c r="AI28" s="35"/>
      <c r="AJ28" s="35"/>
      <c r="AK28" s="293" t="s">
        <v>40</v>
      </c>
      <c r="AL28" s="293"/>
      <c r="AM28" s="293"/>
      <c r="AN28" s="293"/>
      <c r="AO28" s="293"/>
      <c r="AP28" s="35"/>
      <c r="AQ28" s="35"/>
      <c r="AR28" s="38"/>
      <c r="BE28" s="283"/>
    </row>
    <row r="29" spans="1:71" s="3" customFormat="1" ht="14.45" customHeight="1">
      <c r="B29" s="39"/>
      <c r="C29" s="40"/>
      <c r="D29" s="28" t="s">
        <v>41</v>
      </c>
      <c r="E29" s="40"/>
      <c r="F29" s="28" t="s">
        <v>42</v>
      </c>
      <c r="G29" s="40"/>
      <c r="H29" s="40"/>
      <c r="I29" s="40"/>
      <c r="J29" s="40"/>
      <c r="K29" s="40"/>
      <c r="L29" s="296">
        <v>0.21</v>
      </c>
      <c r="M29" s="295"/>
      <c r="N29" s="295"/>
      <c r="O29" s="295"/>
      <c r="P29" s="295"/>
      <c r="Q29" s="40"/>
      <c r="R29" s="40"/>
      <c r="S29" s="40"/>
      <c r="T29" s="40"/>
      <c r="U29" s="40"/>
      <c r="V29" s="40"/>
      <c r="W29" s="294">
        <f>ROUND(AZ54, 2)</f>
        <v>0</v>
      </c>
      <c r="X29" s="295"/>
      <c r="Y29" s="295"/>
      <c r="Z29" s="295"/>
      <c r="AA29" s="295"/>
      <c r="AB29" s="295"/>
      <c r="AC29" s="295"/>
      <c r="AD29" s="295"/>
      <c r="AE29" s="295"/>
      <c r="AF29" s="40"/>
      <c r="AG29" s="40"/>
      <c r="AH29" s="40"/>
      <c r="AI29" s="40"/>
      <c r="AJ29" s="40"/>
      <c r="AK29" s="294">
        <f>ROUND(AV54, 2)</f>
        <v>0</v>
      </c>
      <c r="AL29" s="295"/>
      <c r="AM29" s="295"/>
      <c r="AN29" s="295"/>
      <c r="AO29" s="295"/>
      <c r="AP29" s="40"/>
      <c r="AQ29" s="40"/>
      <c r="AR29" s="41"/>
      <c r="BE29" s="284"/>
    </row>
    <row r="30" spans="1:71" s="3" customFormat="1" ht="14.45" customHeight="1">
      <c r="B30" s="39"/>
      <c r="C30" s="40"/>
      <c r="D30" s="40"/>
      <c r="E30" s="40"/>
      <c r="F30" s="28" t="s">
        <v>43</v>
      </c>
      <c r="G30" s="40"/>
      <c r="H30" s="40"/>
      <c r="I30" s="40"/>
      <c r="J30" s="40"/>
      <c r="K30" s="40"/>
      <c r="L30" s="296">
        <v>0.12</v>
      </c>
      <c r="M30" s="295"/>
      <c r="N30" s="295"/>
      <c r="O30" s="295"/>
      <c r="P30" s="295"/>
      <c r="Q30" s="40"/>
      <c r="R30" s="40"/>
      <c r="S30" s="40"/>
      <c r="T30" s="40"/>
      <c r="U30" s="40"/>
      <c r="V30" s="40"/>
      <c r="W30" s="294">
        <f>ROUND(BA54, 2)</f>
        <v>0</v>
      </c>
      <c r="X30" s="295"/>
      <c r="Y30" s="295"/>
      <c r="Z30" s="295"/>
      <c r="AA30" s="295"/>
      <c r="AB30" s="295"/>
      <c r="AC30" s="295"/>
      <c r="AD30" s="295"/>
      <c r="AE30" s="295"/>
      <c r="AF30" s="40"/>
      <c r="AG30" s="40"/>
      <c r="AH30" s="40"/>
      <c r="AI30" s="40"/>
      <c r="AJ30" s="40"/>
      <c r="AK30" s="294">
        <f>ROUND(AW54, 2)</f>
        <v>0</v>
      </c>
      <c r="AL30" s="295"/>
      <c r="AM30" s="295"/>
      <c r="AN30" s="295"/>
      <c r="AO30" s="295"/>
      <c r="AP30" s="40"/>
      <c r="AQ30" s="40"/>
      <c r="AR30" s="41"/>
      <c r="BE30" s="284"/>
    </row>
    <row r="31" spans="1:71" s="3" customFormat="1" ht="14.45" hidden="1" customHeight="1">
      <c r="B31" s="39"/>
      <c r="C31" s="40"/>
      <c r="D31" s="40"/>
      <c r="E31" s="40"/>
      <c r="F31" s="28" t="s">
        <v>44</v>
      </c>
      <c r="G31" s="40"/>
      <c r="H31" s="40"/>
      <c r="I31" s="40"/>
      <c r="J31" s="40"/>
      <c r="K31" s="40"/>
      <c r="L31" s="296">
        <v>0.21</v>
      </c>
      <c r="M31" s="295"/>
      <c r="N31" s="295"/>
      <c r="O31" s="295"/>
      <c r="P31" s="295"/>
      <c r="Q31" s="40"/>
      <c r="R31" s="40"/>
      <c r="S31" s="40"/>
      <c r="T31" s="40"/>
      <c r="U31" s="40"/>
      <c r="V31" s="40"/>
      <c r="W31" s="294">
        <f>ROUND(BB54, 2)</f>
        <v>0</v>
      </c>
      <c r="X31" s="295"/>
      <c r="Y31" s="295"/>
      <c r="Z31" s="295"/>
      <c r="AA31" s="295"/>
      <c r="AB31" s="295"/>
      <c r="AC31" s="295"/>
      <c r="AD31" s="295"/>
      <c r="AE31" s="295"/>
      <c r="AF31" s="40"/>
      <c r="AG31" s="40"/>
      <c r="AH31" s="40"/>
      <c r="AI31" s="40"/>
      <c r="AJ31" s="40"/>
      <c r="AK31" s="294">
        <v>0</v>
      </c>
      <c r="AL31" s="295"/>
      <c r="AM31" s="295"/>
      <c r="AN31" s="295"/>
      <c r="AO31" s="295"/>
      <c r="AP31" s="40"/>
      <c r="AQ31" s="40"/>
      <c r="AR31" s="41"/>
      <c r="BE31" s="284"/>
    </row>
    <row r="32" spans="1:71" s="3" customFormat="1" ht="14.45" hidden="1" customHeight="1">
      <c r="B32" s="39"/>
      <c r="C32" s="40"/>
      <c r="D32" s="40"/>
      <c r="E32" s="40"/>
      <c r="F32" s="28" t="s">
        <v>45</v>
      </c>
      <c r="G32" s="40"/>
      <c r="H32" s="40"/>
      <c r="I32" s="40"/>
      <c r="J32" s="40"/>
      <c r="K32" s="40"/>
      <c r="L32" s="296">
        <v>0.12</v>
      </c>
      <c r="M32" s="295"/>
      <c r="N32" s="295"/>
      <c r="O32" s="295"/>
      <c r="P32" s="295"/>
      <c r="Q32" s="40"/>
      <c r="R32" s="40"/>
      <c r="S32" s="40"/>
      <c r="T32" s="40"/>
      <c r="U32" s="40"/>
      <c r="V32" s="40"/>
      <c r="W32" s="294">
        <f>ROUND(BC54, 2)</f>
        <v>0</v>
      </c>
      <c r="X32" s="295"/>
      <c r="Y32" s="295"/>
      <c r="Z32" s="295"/>
      <c r="AA32" s="295"/>
      <c r="AB32" s="295"/>
      <c r="AC32" s="295"/>
      <c r="AD32" s="295"/>
      <c r="AE32" s="295"/>
      <c r="AF32" s="40"/>
      <c r="AG32" s="40"/>
      <c r="AH32" s="40"/>
      <c r="AI32" s="40"/>
      <c r="AJ32" s="40"/>
      <c r="AK32" s="294">
        <v>0</v>
      </c>
      <c r="AL32" s="295"/>
      <c r="AM32" s="295"/>
      <c r="AN32" s="295"/>
      <c r="AO32" s="295"/>
      <c r="AP32" s="40"/>
      <c r="AQ32" s="40"/>
      <c r="AR32" s="41"/>
      <c r="BE32" s="284"/>
    </row>
    <row r="33" spans="1:57" s="3" customFormat="1" ht="14.45" hidden="1" customHeight="1">
      <c r="B33" s="39"/>
      <c r="C33" s="40"/>
      <c r="D33" s="40"/>
      <c r="E33" s="40"/>
      <c r="F33" s="28" t="s">
        <v>46</v>
      </c>
      <c r="G33" s="40"/>
      <c r="H33" s="40"/>
      <c r="I33" s="40"/>
      <c r="J33" s="40"/>
      <c r="K33" s="40"/>
      <c r="L33" s="296">
        <v>0</v>
      </c>
      <c r="M33" s="295"/>
      <c r="N33" s="295"/>
      <c r="O33" s="295"/>
      <c r="P33" s="295"/>
      <c r="Q33" s="40"/>
      <c r="R33" s="40"/>
      <c r="S33" s="40"/>
      <c r="T33" s="40"/>
      <c r="U33" s="40"/>
      <c r="V33" s="40"/>
      <c r="W33" s="294">
        <f>ROUND(BD54, 2)</f>
        <v>0</v>
      </c>
      <c r="X33" s="295"/>
      <c r="Y33" s="295"/>
      <c r="Z33" s="295"/>
      <c r="AA33" s="295"/>
      <c r="AB33" s="295"/>
      <c r="AC33" s="295"/>
      <c r="AD33" s="295"/>
      <c r="AE33" s="295"/>
      <c r="AF33" s="40"/>
      <c r="AG33" s="40"/>
      <c r="AH33" s="40"/>
      <c r="AI33" s="40"/>
      <c r="AJ33" s="40"/>
      <c r="AK33" s="294">
        <v>0</v>
      </c>
      <c r="AL33" s="295"/>
      <c r="AM33" s="295"/>
      <c r="AN33" s="295"/>
      <c r="AO33" s="295"/>
      <c r="AP33" s="40"/>
      <c r="AQ33" s="40"/>
      <c r="AR33" s="41"/>
    </row>
    <row r="34" spans="1:57" s="2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33"/>
    </row>
    <row r="35" spans="1:57" s="2" customFormat="1" ht="25.9" customHeight="1">
      <c r="A35" s="33"/>
      <c r="B35" s="34"/>
      <c r="C35" s="42"/>
      <c r="D35" s="43" t="s">
        <v>47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48</v>
      </c>
      <c r="U35" s="44"/>
      <c r="V35" s="44"/>
      <c r="W35" s="44"/>
      <c r="X35" s="297" t="s">
        <v>49</v>
      </c>
      <c r="Y35" s="298"/>
      <c r="Z35" s="298"/>
      <c r="AA35" s="298"/>
      <c r="AB35" s="298"/>
      <c r="AC35" s="44"/>
      <c r="AD35" s="44"/>
      <c r="AE35" s="44"/>
      <c r="AF35" s="44"/>
      <c r="AG35" s="44"/>
      <c r="AH35" s="44"/>
      <c r="AI35" s="44"/>
      <c r="AJ35" s="44"/>
      <c r="AK35" s="299">
        <f>SUM(AK26:AK33)</f>
        <v>0</v>
      </c>
      <c r="AL35" s="298"/>
      <c r="AM35" s="298"/>
      <c r="AN35" s="298"/>
      <c r="AO35" s="300"/>
      <c r="AP35" s="42"/>
      <c r="AQ35" s="42"/>
      <c r="AR35" s="38"/>
      <c r="BE35" s="33"/>
    </row>
    <row r="36" spans="1:57" s="2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6.95" customHeight="1">
      <c r="A37" s="33"/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38"/>
      <c r="BE37" s="33"/>
    </row>
    <row r="41" spans="1:57" s="2" customFormat="1" ht="6.95" customHeight="1">
      <c r="A41" s="33"/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38"/>
      <c r="BE41" s="33"/>
    </row>
    <row r="42" spans="1:57" s="2" customFormat="1" ht="24.95" customHeight="1">
      <c r="A42" s="33"/>
      <c r="B42" s="34"/>
      <c r="C42" s="22" t="s">
        <v>50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8"/>
      <c r="BE42" s="33"/>
    </row>
    <row r="43" spans="1:57" s="2" customFormat="1" ht="6.95" customHeight="1">
      <c r="A43" s="33"/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8"/>
      <c r="BE43" s="33"/>
    </row>
    <row r="44" spans="1:57" s="4" customFormat="1" ht="12" customHeight="1">
      <c r="B44" s="50"/>
      <c r="C44" s="28" t="s">
        <v>12</v>
      </c>
      <c r="D44" s="51"/>
      <c r="E44" s="51"/>
      <c r="F44" s="51"/>
      <c r="G44" s="51"/>
      <c r="H44" s="51"/>
      <c r="I44" s="51"/>
      <c r="J44" s="51"/>
      <c r="K44" s="51"/>
      <c r="L44" s="51" t="str">
        <f>K5</f>
        <v>2025/04/21-PS01</v>
      </c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2"/>
    </row>
    <row r="45" spans="1:57" s="5" customFormat="1" ht="36.950000000000003" customHeight="1">
      <c r="B45" s="53"/>
      <c r="C45" s="54" t="s">
        <v>15</v>
      </c>
      <c r="D45" s="55"/>
      <c r="E45" s="55"/>
      <c r="F45" s="55"/>
      <c r="G45" s="55"/>
      <c r="H45" s="55"/>
      <c r="I45" s="55"/>
      <c r="J45" s="55"/>
      <c r="K45" s="55"/>
      <c r="L45" s="301" t="str">
        <f>K6</f>
        <v>Rekonstrukce rehabilitace v 1.PP budovy B v HNSP v Bílině</v>
      </c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2"/>
      <c r="AD45" s="302"/>
      <c r="AE45" s="302"/>
      <c r="AF45" s="302"/>
      <c r="AG45" s="302"/>
      <c r="AH45" s="302"/>
      <c r="AI45" s="302"/>
      <c r="AJ45" s="302"/>
      <c r="AK45" s="302"/>
      <c r="AL45" s="302"/>
      <c r="AM45" s="302"/>
      <c r="AN45" s="302"/>
      <c r="AO45" s="302"/>
      <c r="AP45" s="55"/>
      <c r="AQ45" s="55"/>
      <c r="AR45" s="56"/>
    </row>
    <row r="46" spans="1:57" s="2" customFormat="1" ht="6.95" customHeight="1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8"/>
      <c r="BE46" s="33"/>
    </row>
    <row r="47" spans="1:57" s="2" customFormat="1" ht="12" customHeight="1">
      <c r="A47" s="33"/>
      <c r="B47" s="34"/>
      <c r="C47" s="28" t="s">
        <v>20</v>
      </c>
      <c r="D47" s="35"/>
      <c r="E47" s="35"/>
      <c r="F47" s="35"/>
      <c r="G47" s="35"/>
      <c r="H47" s="35"/>
      <c r="I47" s="35"/>
      <c r="J47" s="35"/>
      <c r="K47" s="35"/>
      <c r="L47" s="57" t="str">
        <f>IF(K8="","",K8)</f>
        <v xml:space="preserve"> </v>
      </c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28" t="s">
        <v>22</v>
      </c>
      <c r="AJ47" s="35"/>
      <c r="AK47" s="35"/>
      <c r="AL47" s="35"/>
      <c r="AM47" s="303" t="str">
        <f>IF(AN8= "","",AN8)</f>
        <v>14. 12. 2025</v>
      </c>
      <c r="AN47" s="303"/>
      <c r="AO47" s="35"/>
      <c r="AP47" s="35"/>
      <c r="AQ47" s="35"/>
      <c r="AR47" s="38"/>
      <c r="BE47" s="33"/>
    </row>
    <row r="48" spans="1:57" s="2" customFormat="1" ht="6.95" customHeight="1">
      <c r="A48" s="33"/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8"/>
      <c r="BE48" s="33"/>
    </row>
    <row r="49" spans="1:91" s="2" customFormat="1" ht="15.2" customHeight="1">
      <c r="A49" s="33"/>
      <c r="B49" s="34"/>
      <c r="C49" s="28" t="s">
        <v>24</v>
      </c>
      <c r="D49" s="35"/>
      <c r="E49" s="35"/>
      <c r="F49" s="35"/>
      <c r="G49" s="35"/>
      <c r="H49" s="35"/>
      <c r="I49" s="35"/>
      <c r="J49" s="35"/>
      <c r="K49" s="35"/>
      <c r="L49" s="51" t="str">
        <f>IF(E11= "","",E11)</f>
        <v>Město Bílina, Břežánská 50/4, 418 01 Bílina</v>
      </c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28" t="s">
        <v>32</v>
      </c>
      <c r="AJ49" s="35"/>
      <c r="AK49" s="35"/>
      <c r="AL49" s="35"/>
      <c r="AM49" s="304" t="str">
        <f>IF(E17="","",E17)</f>
        <v xml:space="preserve"> </v>
      </c>
      <c r="AN49" s="305"/>
      <c r="AO49" s="305"/>
      <c r="AP49" s="305"/>
      <c r="AQ49" s="35"/>
      <c r="AR49" s="38"/>
      <c r="AS49" s="306" t="s">
        <v>51</v>
      </c>
      <c r="AT49" s="307"/>
      <c r="AU49" s="59"/>
      <c r="AV49" s="59"/>
      <c r="AW49" s="59"/>
      <c r="AX49" s="59"/>
      <c r="AY49" s="59"/>
      <c r="AZ49" s="59"/>
      <c r="BA49" s="59"/>
      <c r="BB49" s="59"/>
      <c r="BC49" s="59"/>
      <c r="BD49" s="60"/>
      <c r="BE49" s="33"/>
    </row>
    <row r="50" spans="1:91" s="2" customFormat="1" ht="15.2" customHeight="1">
      <c r="A50" s="33"/>
      <c r="B50" s="34"/>
      <c r="C50" s="28" t="s">
        <v>30</v>
      </c>
      <c r="D50" s="35"/>
      <c r="E50" s="35"/>
      <c r="F50" s="35"/>
      <c r="G50" s="35"/>
      <c r="H50" s="35"/>
      <c r="I50" s="35"/>
      <c r="J50" s="35"/>
      <c r="K50" s="35"/>
      <c r="L50" s="51" t="str">
        <f>IF(E14= "Vyplň údaj","",E14)</f>
        <v/>
      </c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28" t="s">
        <v>34</v>
      </c>
      <c r="AJ50" s="35"/>
      <c r="AK50" s="35"/>
      <c r="AL50" s="35"/>
      <c r="AM50" s="304" t="str">
        <f>IF(E20="","",E20)</f>
        <v xml:space="preserve"> </v>
      </c>
      <c r="AN50" s="305"/>
      <c r="AO50" s="305"/>
      <c r="AP50" s="305"/>
      <c r="AQ50" s="35"/>
      <c r="AR50" s="38"/>
      <c r="AS50" s="308"/>
      <c r="AT50" s="309"/>
      <c r="AU50" s="61"/>
      <c r="AV50" s="61"/>
      <c r="AW50" s="61"/>
      <c r="AX50" s="61"/>
      <c r="AY50" s="61"/>
      <c r="AZ50" s="61"/>
      <c r="BA50" s="61"/>
      <c r="BB50" s="61"/>
      <c r="BC50" s="61"/>
      <c r="BD50" s="62"/>
      <c r="BE50" s="33"/>
    </row>
    <row r="51" spans="1:91" s="2" customFormat="1" ht="10.9" customHeight="1">
      <c r="A51" s="33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8"/>
      <c r="AS51" s="310"/>
      <c r="AT51" s="311"/>
      <c r="AU51" s="63"/>
      <c r="AV51" s="63"/>
      <c r="AW51" s="63"/>
      <c r="AX51" s="63"/>
      <c r="AY51" s="63"/>
      <c r="AZ51" s="63"/>
      <c r="BA51" s="63"/>
      <c r="BB51" s="63"/>
      <c r="BC51" s="63"/>
      <c r="BD51" s="64"/>
      <c r="BE51" s="33"/>
    </row>
    <row r="52" spans="1:91" s="2" customFormat="1" ht="29.25" customHeight="1">
      <c r="A52" s="33"/>
      <c r="B52" s="34"/>
      <c r="C52" s="312" t="s">
        <v>52</v>
      </c>
      <c r="D52" s="313"/>
      <c r="E52" s="313"/>
      <c r="F52" s="313"/>
      <c r="G52" s="313"/>
      <c r="H52" s="65"/>
      <c r="I52" s="314" t="s">
        <v>53</v>
      </c>
      <c r="J52" s="313"/>
      <c r="K52" s="313"/>
      <c r="L52" s="313"/>
      <c r="M52" s="313"/>
      <c r="N52" s="313"/>
      <c r="O52" s="313"/>
      <c r="P52" s="313"/>
      <c r="Q52" s="313"/>
      <c r="R52" s="313"/>
      <c r="S52" s="313"/>
      <c r="T52" s="313"/>
      <c r="U52" s="313"/>
      <c r="V52" s="313"/>
      <c r="W52" s="313"/>
      <c r="X52" s="313"/>
      <c r="Y52" s="313"/>
      <c r="Z52" s="313"/>
      <c r="AA52" s="313"/>
      <c r="AB52" s="313"/>
      <c r="AC52" s="313"/>
      <c r="AD52" s="313"/>
      <c r="AE52" s="313"/>
      <c r="AF52" s="313"/>
      <c r="AG52" s="315" t="s">
        <v>54</v>
      </c>
      <c r="AH52" s="313"/>
      <c r="AI52" s="313"/>
      <c r="AJ52" s="313"/>
      <c r="AK52" s="313"/>
      <c r="AL52" s="313"/>
      <c r="AM52" s="313"/>
      <c r="AN52" s="314" t="s">
        <v>55</v>
      </c>
      <c r="AO52" s="313"/>
      <c r="AP52" s="313"/>
      <c r="AQ52" s="66" t="s">
        <v>56</v>
      </c>
      <c r="AR52" s="38"/>
      <c r="AS52" s="67" t="s">
        <v>57</v>
      </c>
      <c r="AT52" s="68" t="s">
        <v>58</v>
      </c>
      <c r="AU52" s="68" t="s">
        <v>59</v>
      </c>
      <c r="AV52" s="68" t="s">
        <v>60</v>
      </c>
      <c r="AW52" s="68" t="s">
        <v>61</v>
      </c>
      <c r="AX52" s="68" t="s">
        <v>62</v>
      </c>
      <c r="AY52" s="68" t="s">
        <v>63</v>
      </c>
      <c r="AZ52" s="68" t="s">
        <v>64</v>
      </c>
      <c r="BA52" s="68" t="s">
        <v>65</v>
      </c>
      <c r="BB52" s="68" t="s">
        <v>66</v>
      </c>
      <c r="BC52" s="68" t="s">
        <v>67</v>
      </c>
      <c r="BD52" s="69" t="s">
        <v>68</v>
      </c>
      <c r="BE52" s="33"/>
    </row>
    <row r="53" spans="1:91" s="2" customFormat="1" ht="10.9" customHeight="1">
      <c r="A53" s="33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8"/>
      <c r="AS53" s="70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2"/>
      <c r="BE53" s="33"/>
    </row>
    <row r="54" spans="1:91" s="6" customFormat="1" ht="32.450000000000003" customHeight="1">
      <c r="B54" s="73"/>
      <c r="C54" s="74" t="s">
        <v>69</v>
      </c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319">
        <f>ROUND(SUM(AG55:AG56),2)</f>
        <v>0</v>
      </c>
      <c r="AH54" s="319"/>
      <c r="AI54" s="319"/>
      <c r="AJ54" s="319"/>
      <c r="AK54" s="319"/>
      <c r="AL54" s="319"/>
      <c r="AM54" s="319"/>
      <c r="AN54" s="320">
        <f>SUM(AG54,AT54)</f>
        <v>0</v>
      </c>
      <c r="AO54" s="320"/>
      <c r="AP54" s="320"/>
      <c r="AQ54" s="77" t="s">
        <v>18</v>
      </c>
      <c r="AR54" s="78"/>
      <c r="AS54" s="79">
        <f>ROUND(SUM(AS55:AS56),2)</f>
        <v>0</v>
      </c>
      <c r="AT54" s="80">
        <f>ROUND(SUM(AV54:AW54),2)</f>
        <v>0</v>
      </c>
      <c r="AU54" s="81">
        <f>ROUND(SUM(AU55:AU56),5)</f>
        <v>0</v>
      </c>
      <c r="AV54" s="80">
        <f>ROUND(AZ54*L29,2)</f>
        <v>0</v>
      </c>
      <c r="AW54" s="80">
        <f>ROUND(BA54*L30,2)</f>
        <v>0</v>
      </c>
      <c r="AX54" s="80">
        <f>ROUND(BB54*L29,2)</f>
        <v>0</v>
      </c>
      <c r="AY54" s="80">
        <f>ROUND(BC54*L30,2)</f>
        <v>0</v>
      </c>
      <c r="AZ54" s="80">
        <f>ROUND(SUM(AZ55:AZ56),2)</f>
        <v>0</v>
      </c>
      <c r="BA54" s="80">
        <f>ROUND(SUM(BA55:BA56),2)</f>
        <v>0</v>
      </c>
      <c r="BB54" s="80">
        <f>ROUND(SUM(BB55:BB56),2)</f>
        <v>0</v>
      </c>
      <c r="BC54" s="80">
        <f>ROUND(SUM(BC55:BC56),2)</f>
        <v>0</v>
      </c>
      <c r="BD54" s="82">
        <f>ROUND(SUM(BD55:BD56),2)</f>
        <v>0</v>
      </c>
      <c r="BS54" s="83" t="s">
        <v>70</v>
      </c>
      <c r="BT54" s="83" t="s">
        <v>71</v>
      </c>
      <c r="BU54" s="84" t="s">
        <v>72</v>
      </c>
      <c r="BV54" s="83" t="s">
        <v>73</v>
      </c>
      <c r="BW54" s="83" t="s">
        <v>5</v>
      </c>
      <c r="BX54" s="83" t="s">
        <v>74</v>
      </c>
      <c r="CL54" s="83" t="s">
        <v>18</v>
      </c>
    </row>
    <row r="55" spans="1:91" s="7" customFormat="1" ht="16.5" customHeight="1">
      <c r="A55" s="85" t="s">
        <v>75</v>
      </c>
      <c r="B55" s="86"/>
      <c r="C55" s="87"/>
      <c r="D55" s="318" t="s">
        <v>76</v>
      </c>
      <c r="E55" s="318"/>
      <c r="F55" s="318"/>
      <c r="G55" s="318"/>
      <c r="H55" s="318"/>
      <c r="I55" s="88"/>
      <c r="J55" s="318" t="s">
        <v>77</v>
      </c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6">
        <f>'PS-01 - Mobiliář'!J30</f>
        <v>0</v>
      </c>
      <c r="AH55" s="317"/>
      <c r="AI55" s="317"/>
      <c r="AJ55" s="317"/>
      <c r="AK55" s="317"/>
      <c r="AL55" s="317"/>
      <c r="AM55" s="317"/>
      <c r="AN55" s="316">
        <f>SUM(AG55,AT55)</f>
        <v>0</v>
      </c>
      <c r="AO55" s="317"/>
      <c r="AP55" s="317"/>
      <c r="AQ55" s="89" t="s">
        <v>78</v>
      </c>
      <c r="AR55" s="90"/>
      <c r="AS55" s="91">
        <v>0</v>
      </c>
      <c r="AT55" s="92">
        <f>ROUND(SUM(AV55:AW55),2)</f>
        <v>0</v>
      </c>
      <c r="AU55" s="93">
        <f>'PS-01 - Mobiliář'!P82</f>
        <v>0</v>
      </c>
      <c r="AV55" s="92">
        <f>'PS-01 - Mobiliář'!J33</f>
        <v>0</v>
      </c>
      <c r="AW55" s="92">
        <f>'PS-01 - Mobiliář'!J34</f>
        <v>0</v>
      </c>
      <c r="AX55" s="92">
        <f>'PS-01 - Mobiliář'!J35</f>
        <v>0</v>
      </c>
      <c r="AY55" s="92">
        <f>'PS-01 - Mobiliář'!J36</f>
        <v>0</v>
      </c>
      <c r="AZ55" s="92">
        <f>'PS-01 - Mobiliář'!F33</f>
        <v>0</v>
      </c>
      <c r="BA55" s="92">
        <f>'PS-01 - Mobiliář'!F34</f>
        <v>0</v>
      </c>
      <c r="BB55" s="92">
        <f>'PS-01 - Mobiliář'!F35</f>
        <v>0</v>
      </c>
      <c r="BC55" s="92">
        <f>'PS-01 - Mobiliář'!F36</f>
        <v>0</v>
      </c>
      <c r="BD55" s="94">
        <f>'PS-01 - Mobiliář'!F37</f>
        <v>0</v>
      </c>
      <c r="BT55" s="95" t="s">
        <v>79</v>
      </c>
      <c r="BV55" s="95" t="s">
        <v>73</v>
      </c>
      <c r="BW55" s="95" t="s">
        <v>80</v>
      </c>
      <c r="BX55" s="95" t="s">
        <v>5</v>
      </c>
      <c r="CL55" s="95" t="s">
        <v>18</v>
      </c>
      <c r="CM55" s="95" t="s">
        <v>81</v>
      </c>
    </row>
    <row r="56" spans="1:91" s="7" customFormat="1" ht="16.5" customHeight="1">
      <c r="A56" s="85" t="s">
        <v>75</v>
      </c>
      <c r="B56" s="86"/>
      <c r="C56" s="87"/>
      <c r="D56" s="318" t="s">
        <v>82</v>
      </c>
      <c r="E56" s="318"/>
      <c r="F56" s="318"/>
      <c r="G56" s="318"/>
      <c r="H56" s="318"/>
      <c r="I56" s="88"/>
      <c r="J56" s="318" t="s">
        <v>83</v>
      </c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6">
        <f>'PS-01.2 - VRN'!J30</f>
        <v>0</v>
      </c>
      <c r="AH56" s="317"/>
      <c r="AI56" s="317"/>
      <c r="AJ56" s="317"/>
      <c r="AK56" s="317"/>
      <c r="AL56" s="317"/>
      <c r="AM56" s="317"/>
      <c r="AN56" s="316">
        <f>SUM(AG56,AT56)</f>
        <v>0</v>
      </c>
      <c r="AO56" s="317"/>
      <c r="AP56" s="317"/>
      <c r="AQ56" s="89" t="s">
        <v>78</v>
      </c>
      <c r="AR56" s="90"/>
      <c r="AS56" s="96">
        <v>0</v>
      </c>
      <c r="AT56" s="97">
        <f>ROUND(SUM(AV56:AW56),2)</f>
        <v>0</v>
      </c>
      <c r="AU56" s="98">
        <f>'PS-01.2 - VRN'!P86</f>
        <v>0</v>
      </c>
      <c r="AV56" s="97">
        <f>'PS-01.2 - VRN'!J33</f>
        <v>0</v>
      </c>
      <c r="AW56" s="97">
        <f>'PS-01.2 - VRN'!J34</f>
        <v>0</v>
      </c>
      <c r="AX56" s="97">
        <f>'PS-01.2 - VRN'!J35</f>
        <v>0</v>
      </c>
      <c r="AY56" s="97">
        <f>'PS-01.2 - VRN'!J36</f>
        <v>0</v>
      </c>
      <c r="AZ56" s="97">
        <f>'PS-01.2 - VRN'!F33</f>
        <v>0</v>
      </c>
      <c r="BA56" s="97">
        <f>'PS-01.2 - VRN'!F34</f>
        <v>0</v>
      </c>
      <c r="BB56" s="97">
        <f>'PS-01.2 - VRN'!F35</f>
        <v>0</v>
      </c>
      <c r="BC56" s="97">
        <f>'PS-01.2 - VRN'!F36</f>
        <v>0</v>
      </c>
      <c r="BD56" s="99">
        <f>'PS-01.2 - VRN'!F37</f>
        <v>0</v>
      </c>
      <c r="BT56" s="95" t="s">
        <v>79</v>
      </c>
      <c r="BV56" s="95" t="s">
        <v>73</v>
      </c>
      <c r="BW56" s="95" t="s">
        <v>84</v>
      </c>
      <c r="BX56" s="95" t="s">
        <v>5</v>
      </c>
      <c r="CL56" s="95" t="s">
        <v>18</v>
      </c>
      <c r="CM56" s="95" t="s">
        <v>81</v>
      </c>
    </row>
    <row r="57" spans="1:91" s="2" customFormat="1" ht="30" customHeight="1">
      <c r="A57" s="33"/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8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91" s="2" customFormat="1" ht="6.95" customHeight="1">
      <c r="A58" s="33"/>
      <c r="B58" s="46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38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</sheetData>
  <sheetProtection algorithmName="SHA-512" hashValue="aKhTwNx1A/U+CVf9F9fMuJBKuqxY5XzQjNdKPC1msKZxO4DlHMTxB4/GXNBWtFt6FO4P8Qb3D9KOrkC3V4WsMQ==" saltValue="8Vhc8+FyGkZXuDwpZ6amBNEdiykkYUg+P3gaIhmMENEELsAUYXCw/tRkq1V5t5AuNUToiKTU/Pmq+U7lIR5qBQ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PS-01 - Mobiliář'!C2" display="/" xr:uid="{00000000-0004-0000-0000-000000000000}"/>
    <hyperlink ref="A56" location="'PS-01.2 - VRN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3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6" t="s">
        <v>80</v>
      </c>
    </row>
    <row r="3" spans="1:46" s="1" customFormat="1" ht="6.95" customHeight="1">
      <c r="B3" s="100"/>
      <c r="C3" s="101"/>
      <c r="D3" s="101"/>
      <c r="E3" s="101"/>
      <c r="F3" s="101"/>
      <c r="G3" s="101"/>
      <c r="H3" s="101"/>
      <c r="I3" s="101"/>
      <c r="J3" s="101"/>
      <c r="K3" s="101"/>
      <c r="L3" s="19"/>
      <c r="AT3" s="16" t="s">
        <v>81</v>
      </c>
    </row>
    <row r="4" spans="1:46" s="1" customFormat="1" ht="24.95" customHeight="1">
      <c r="B4" s="19"/>
      <c r="D4" s="102" t="s">
        <v>85</v>
      </c>
      <c r="L4" s="19"/>
      <c r="M4" s="103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04" t="s">
        <v>15</v>
      </c>
      <c r="L6" s="19"/>
    </row>
    <row r="7" spans="1:46" s="1" customFormat="1" ht="16.5" customHeight="1">
      <c r="B7" s="19"/>
      <c r="E7" s="322" t="str">
        <f>'Rekapitulace stavby'!K6</f>
        <v>Rekonstrukce rehabilitace v 1.PP budovy B v HNSP v Bílině</v>
      </c>
      <c r="F7" s="323"/>
      <c r="G7" s="323"/>
      <c r="H7" s="323"/>
      <c r="L7" s="19"/>
    </row>
    <row r="8" spans="1:46" s="2" customFormat="1" ht="12" customHeight="1">
      <c r="A8" s="33"/>
      <c r="B8" s="38"/>
      <c r="C8" s="33"/>
      <c r="D8" s="104" t="s">
        <v>86</v>
      </c>
      <c r="E8" s="33"/>
      <c r="F8" s="33"/>
      <c r="G8" s="33"/>
      <c r="H8" s="33"/>
      <c r="I8" s="33"/>
      <c r="J8" s="33"/>
      <c r="K8" s="33"/>
      <c r="L8" s="105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324" t="s">
        <v>87</v>
      </c>
      <c r="F9" s="325"/>
      <c r="G9" s="325"/>
      <c r="H9" s="325"/>
      <c r="I9" s="33"/>
      <c r="J9" s="33"/>
      <c r="K9" s="33"/>
      <c r="L9" s="105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105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04" t="s">
        <v>17</v>
      </c>
      <c r="E11" s="33"/>
      <c r="F11" s="106" t="s">
        <v>18</v>
      </c>
      <c r="G11" s="33"/>
      <c r="H11" s="33"/>
      <c r="I11" s="104" t="s">
        <v>19</v>
      </c>
      <c r="J11" s="106" t="s">
        <v>18</v>
      </c>
      <c r="K11" s="33"/>
      <c r="L11" s="105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04" t="s">
        <v>20</v>
      </c>
      <c r="E12" s="33"/>
      <c r="F12" s="106" t="s">
        <v>21</v>
      </c>
      <c r="G12" s="33"/>
      <c r="H12" s="33"/>
      <c r="I12" s="104" t="s">
        <v>22</v>
      </c>
      <c r="J12" s="107" t="str">
        <f>'Rekapitulace stavby'!AN8</f>
        <v>14. 12. 2025</v>
      </c>
      <c r="K12" s="33"/>
      <c r="L12" s="105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105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04" t="s">
        <v>24</v>
      </c>
      <c r="E14" s="33"/>
      <c r="F14" s="33"/>
      <c r="G14" s="33"/>
      <c r="H14" s="33"/>
      <c r="I14" s="104" t="s">
        <v>25</v>
      </c>
      <c r="J14" s="106" t="s">
        <v>26</v>
      </c>
      <c r="K14" s="33"/>
      <c r="L14" s="105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06" t="s">
        <v>27</v>
      </c>
      <c r="F15" s="33"/>
      <c r="G15" s="33"/>
      <c r="H15" s="33"/>
      <c r="I15" s="104" t="s">
        <v>28</v>
      </c>
      <c r="J15" s="106" t="s">
        <v>29</v>
      </c>
      <c r="K15" s="33"/>
      <c r="L15" s="105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105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04" t="s">
        <v>30</v>
      </c>
      <c r="E17" s="33"/>
      <c r="F17" s="33"/>
      <c r="G17" s="33"/>
      <c r="H17" s="33"/>
      <c r="I17" s="104" t="s">
        <v>25</v>
      </c>
      <c r="J17" s="29" t="str">
        <f>'Rekapitulace stavby'!AN13</f>
        <v>Vyplň údaj</v>
      </c>
      <c r="K17" s="33"/>
      <c r="L17" s="105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326" t="str">
        <f>'Rekapitulace stavby'!E14</f>
        <v>Vyplň údaj</v>
      </c>
      <c r="F18" s="327"/>
      <c r="G18" s="327"/>
      <c r="H18" s="327"/>
      <c r="I18" s="104" t="s">
        <v>28</v>
      </c>
      <c r="J18" s="29" t="str">
        <f>'Rekapitulace stavby'!AN14</f>
        <v>Vyplň údaj</v>
      </c>
      <c r="K18" s="33"/>
      <c r="L18" s="105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105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04" t="s">
        <v>32</v>
      </c>
      <c r="E20" s="33"/>
      <c r="F20" s="33"/>
      <c r="G20" s="33"/>
      <c r="H20" s="33"/>
      <c r="I20" s="104" t="s">
        <v>25</v>
      </c>
      <c r="J20" s="106" t="str">
        <f>IF('Rekapitulace stavby'!AN16="","",'Rekapitulace stavby'!AN16)</f>
        <v/>
      </c>
      <c r="K20" s="33"/>
      <c r="L20" s="105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06" t="str">
        <f>IF('Rekapitulace stavby'!E17="","",'Rekapitulace stavby'!E17)</f>
        <v xml:space="preserve"> </v>
      </c>
      <c r="F21" s="33"/>
      <c r="G21" s="33"/>
      <c r="H21" s="33"/>
      <c r="I21" s="104" t="s">
        <v>28</v>
      </c>
      <c r="J21" s="106" t="str">
        <f>IF('Rekapitulace stavby'!AN17="","",'Rekapitulace stavby'!AN17)</f>
        <v/>
      </c>
      <c r="K21" s="33"/>
      <c r="L21" s="105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105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04" t="s">
        <v>34</v>
      </c>
      <c r="E23" s="33"/>
      <c r="F23" s="33"/>
      <c r="G23" s="33"/>
      <c r="H23" s="33"/>
      <c r="I23" s="104" t="s">
        <v>25</v>
      </c>
      <c r="J23" s="106" t="str">
        <f>IF('Rekapitulace stavby'!AN19="","",'Rekapitulace stavby'!AN19)</f>
        <v/>
      </c>
      <c r="K23" s="33"/>
      <c r="L23" s="105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06" t="str">
        <f>IF('Rekapitulace stavby'!E20="","",'Rekapitulace stavby'!E20)</f>
        <v xml:space="preserve"> </v>
      </c>
      <c r="F24" s="33"/>
      <c r="G24" s="33"/>
      <c r="H24" s="33"/>
      <c r="I24" s="104" t="s">
        <v>28</v>
      </c>
      <c r="J24" s="106" t="str">
        <f>IF('Rekapitulace stavby'!AN20="","",'Rekapitulace stavby'!AN20)</f>
        <v/>
      </c>
      <c r="K24" s="33"/>
      <c r="L24" s="105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105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04" t="s">
        <v>35</v>
      </c>
      <c r="E26" s="33"/>
      <c r="F26" s="33"/>
      <c r="G26" s="33"/>
      <c r="H26" s="33"/>
      <c r="I26" s="33"/>
      <c r="J26" s="33"/>
      <c r="K26" s="33"/>
      <c r="L26" s="105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71.25" customHeight="1">
      <c r="A27" s="108"/>
      <c r="B27" s="109"/>
      <c r="C27" s="108"/>
      <c r="D27" s="108"/>
      <c r="E27" s="328" t="s">
        <v>36</v>
      </c>
      <c r="F27" s="328"/>
      <c r="G27" s="328"/>
      <c r="H27" s="328"/>
      <c r="I27" s="108"/>
      <c r="J27" s="108"/>
      <c r="K27" s="108"/>
      <c r="L27" s="110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105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1"/>
      <c r="E29" s="111"/>
      <c r="F29" s="111"/>
      <c r="G29" s="111"/>
      <c r="H29" s="111"/>
      <c r="I29" s="111"/>
      <c r="J29" s="111"/>
      <c r="K29" s="111"/>
      <c r="L29" s="105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2" t="s">
        <v>37</v>
      </c>
      <c r="E30" s="33"/>
      <c r="F30" s="33"/>
      <c r="G30" s="33"/>
      <c r="H30" s="33"/>
      <c r="I30" s="33"/>
      <c r="J30" s="113">
        <f>ROUND(J82, 2)</f>
        <v>0</v>
      </c>
      <c r="K30" s="33"/>
      <c r="L30" s="105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1"/>
      <c r="E31" s="111"/>
      <c r="F31" s="111"/>
      <c r="G31" s="111"/>
      <c r="H31" s="111"/>
      <c r="I31" s="111"/>
      <c r="J31" s="111"/>
      <c r="K31" s="111"/>
      <c r="L31" s="105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14" t="s">
        <v>39</v>
      </c>
      <c r="G32" s="33"/>
      <c r="H32" s="33"/>
      <c r="I32" s="114" t="s">
        <v>38</v>
      </c>
      <c r="J32" s="114" t="s">
        <v>40</v>
      </c>
      <c r="K32" s="33"/>
      <c r="L32" s="105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15" t="s">
        <v>41</v>
      </c>
      <c r="E33" s="104" t="s">
        <v>42</v>
      </c>
      <c r="F33" s="116">
        <f>ROUND((SUM(BE82:BE237)),  2)</f>
        <v>0</v>
      </c>
      <c r="G33" s="33"/>
      <c r="H33" s="33"/>
      <c r="I33" s="117">
        <v>0.21</v>
      </c>
      <c r="J33" s="116">
        <f>ROUND(((SUM(BE82:BE237))*I33),  2)</f>
        <v>0</v>
      </c>
      <c r="K33" s="33"/>
      <c r="L33" s="105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04" t="s">
        <v>43</v>
      </c>
      <c r="F34" s="116">
        <f>ROUND((SUM(BF82:BF237)),  2)</f>
        <v>0</v>
      </c>
      <c r="G34" s="33"/>
      <c r="H34" s="33"/>
      <c r="I34" s="117">
        <v>0.12</v>
      </c>
      <c r="J34" s="116">
        <f>ROUND(((SUM(BF82:BF237))*I34),  2)</f>
        <v>0</v>
      </c>
      <c r="K34" s="33"/>
      <c r="L34" s="105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04" t="s">
        <v>44</v>
      </c>
      <c r="F35" s="116">
        <f>ROUND((SUM(BG82:BG237)),  2)</f>
        <v>0</v>
      </c>
      <c r="G35" s="33"/>
      <c r="H35" s="33"/>
      <c r="I35" s="117">
        <v>0.21</v>
      </c>
      <c r="J35" s="116">
        <f>0</f>
        <v>0</v>
      </c>
      <c r="K35" s="33"/>
      <c r="L35" s="105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04" t="s">
        <v>45</v>
      </c>
      <c r="F36" s="116">
        <f>ROUND((SUM(BH82:BH237)),  2)</f>
        <v>0</v>
      </c>
      <c r="G36" s="33"/>
      <c r="H36" s="33"/>
      <c r="I36" s="117">
        <v>0.12</v>
      </c>
      <c r="J36" s="116">
        <f>0</f>
        <v>0</v>
      </c>
      <c r="K36" s="33"/>
      <c r="L36" s="105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04" t="s">
        <v>46</v>
      </c>
      <c r="F37" s="116">
        <f>ROUND((SUM(BI82:BI237)),  2)</f>
        <v>0</v>
      </c>
      <c r="G37" s="33"/>
      <c r="H37" s="33"/>
      <c r="I37" s="117">
        <v>0</v>
      </c>
      <c r="J37" s="116">
        <f>0</f>
        <v>0</v>
      </c>
      <c r="K37" s="33"/>
      <c r="L37" s="105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105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18"/>
      <c r="D39" s="119" t="s">
        <v>47</v>
      </c>
      <c r="E39" s="120"/>
      <c r="F39" s="120"/>
      <c r="G39" s="121" t="s">
        <v>48</v>
      </c>
      <c r="H39" s="122" t="s">
        <v>49</v>
      </c>
      <c r="I39" s="120"/>
      <c r="J39" s="123">
        <f>SUM(J30:J37)</f>
        <v>0</v>
      </c>
      <c r="K39" s="124"/>
      <c r="L39" s="105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125"/>
      <c r="C40" s="126"/>
      <c r="D40" s="126"/>
      <c r="E40" s="126"/>
      <c r="F40" s="126"/>
      <c r="G40" s="126"/>
      <c r="H40" s="126"/>
      <c r="I40" s="126"/>
      <c r="J40" s="126"/>
      <c r="K40" s="126"/>
      <c r="L40" s="105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4" spans="1:31" s="2" customFormat="1" ht="6.95" customHeight="1">
      <c r="A44" s="33"/>
      <c r="B44" s="127"/>
      <c r="C44" s="128"/>
      <c r="D44" s="128"/>
      <c r="E44" s="128"/>
      <c r="F44" s="128"/>
      <c r="G44" s="128"/>
      <c r="H44" s="128"/>
      <c r="I44" s="128"/>
      <c r="J44" s="128"/>
      <c r="K44" s="128"/>
      <c r="L44" s="105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2" customFormat="1" ht="24.95" customHeight="1">
      <c r="A45" s="33"/>
      <c r="B45" s="34"/>
      <c r="C45" s="22" t="s">
        <v>88</v>
      </c>
      <c r="D45" s="35"/>
      <c r="E45" s="35"/>
      <c r="F45" s="35"/>
      <c r="G45" s="35"/>
      <c r="H45" s="35"/>
      <c r="I45" s="35"/>
      <c r="J45" s="35"/>
      <c r="K45" s="35"/>
      <c r="L45" s="105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pans="1:31" s="2" customFormat="1" ht="6.95" customHeight="1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105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pans="1:31" s="2" customFormat="1" ht="12" customHeight="1">
      <c r="A47" s="33"/>
      <c r="B47" s="34"/>
      <c r="C47" s="28" t="s">
        <v>15</v>
      </c>
      <c r="D47" s="35"/>
      <c r="E47" s="35"/>
      <c r="F47" s="35"/>
      <c r="G47" s="35"/>
      <c r="H47" s="35"/>
      <c r="I47" s="35"/>
      <c r="J47" s="35"/>
      <c r="K47" s="35"/>
      <c r="L47" s="105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pans="1:31" s="2" customFormat="1" ht="16.5" customHeight="1">
      <c r="A48" s="33"/>
      <c r="B48" s="34"/>
      <c r="C48" s="35"/>
      <c r="D48" s="35"/>
      <c r="E48" s="329" t="str">
        <f>E7</f>
        <v>Rekonstrukce rehabilitace v 1.PP budovy B v HNSP v Bílině</v>
      </c>
      <c r="F48" s="330"/>
      <c r="G48" s="330"/>
      <c r="H48" s="330"/>
      <c r="I48" s="35"/>
      <c r="J48" s="35"/>
      <c r="K48" s="35"/>
      <c r="L48" s="105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pans="1:47" s="2" customFormat="1" ht="12" customHeight="1">
      <c r="A49" s="33"/>
      <c r="B49" s="34"/>
      <c r="C49" s="28" t="s">
        <v>86</v>
      </c>
      <c r="D49" s="35"/>
      <c r="E49" s="35"/>
      <c r="F49" s="35"/>
      <c r="G49" s="35"/>
      <c r="H49" s="35"/>
      <c r="I49" s="35"/>
      <c r="J49" s="35"/>
      <c r="K49" s="35"/>
      <c r="L49" s="105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</row>
    <row r="50" spans="1:47" s="2" customFormat="1" ht="16.5" customHeight="1">
      <c r="A50" s="33"/>
      <c r="B50" s="34"/>
      <c r="C50" s="35"/>
      <c r="D50" s="35"/>
      <c r="E50" s="301" t="str">
        <f>E9</f>
        <v>PS-01 - Mobiliář</v>
      </c>
      <c r="F50" s="331"/>
      <c r="G50" s="331"/>
      <c r="H50" s="331"/>
      <c r="I50" s="35"/>
      <c r="J50" s="35"/>
      <c r="K50" s="35"/>
      <c r="L50" s="105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</row>
    <row r="51" spans="1:47" s="2" customFormat="1" ht="6.95" customHeight="1">
      <c r="A51" s="33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105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</row>
    <row r="52" spans="1:47" s="2" customFormat="1" ht="12" customHeight="1">
      <c r="A52" s="33"/>
      <c r="B52" s="34"/>
      <c r="C52" s="28" t="s">
        <v>20</v>
      </c>
      <c r="D52" s="35"/>
      <c r="E52" s="35"/>
      <c r="F52" s="26" t="str">
        <f>F12</f>
        <v xml:space="preserve"> </v>
      </c>
      <c r="G52" s="35"/>
      <c r="H52" s="35"/>
      <c r="I52" s="28" t="s">
        <v>22</v>
      </c>
      <c r="J52" s="58" t="str">
        <f>IF(J12="","",J12)</f>
        <v>14. 12. 2025</v>
      </c>
      <c r="K52" s="35"/>
      <c r="L52" s="105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</row>
    <row r="53" spans="1:47" s="2" customFormat="1" ht="6.95" customHeight="1">
      <c r="A53" s="33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105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</row>
    <row r="54" spans="1:47" s="2" customFormat="1" ht="15.2" customHeight="1">
      <c r="A54" s="33"/>
      <c r="B54" s="34"/>
      <c r="C54" s="28" t="s">
        <v>24</v>
      </c>
      <c r="D54" s="35"/>
      <c r="E54" s="35"/>
      <c r="F54" s="26" t="str">
        <f>E15</f>
        <v>Město Bílina, Břežánská 50/4, 418 01 Bílina</v>
      </c>
      <c r="G54" s="35"/>
      <c r="H54" s="35"/>
      <c r="I54" s="28" t="s">
        <v>32</v>
      </c>
      <c r="J54" s="31" t="str">
        <f>E21</f>
        <v xml:space="preserve"> </v>
      </c>
      <c r="K54" s="35"/>
      <c r="L54" s="105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</row>
    <row r="55" spans="1:47" s="2" customFormat="1" ht="15.2" customHeight="1">
      <c r="A55" s="33"/>
      <c r="B55" s="34"/>
      <c r="C55" s="28" t="s">
        <v>30</v>
      </c>
      <c r="D55" s="35"/>
      <c r="E55" s="35"/>
      <c r="F55" s="26" t="str">
        <f>IF(E18="","",E18)</f>
        <v>Vyplň údaj</v>
      </c>
      <c r="G55" s="35"/>
      <c r="H55" s="35"/>
      <c r="I55" s="28" t="s">
        <v>34</v>
      </c>
      <c r="J55" s="31" t="str">
        <f>E24</f>
        <v xml:space="preserve"> </v>
      </c>
      <c r="K55" s="35"/>
      <c r="L55" s="105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</row>
    <row r="56" spans="1:47" s="2" customFormat="1" ht="10.35" customHeight="1">
      <c r="A56" s="33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105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</row>
    <row r="57" spans="1:47" s="2" customFormat="1" ht="29.25" customHeight="1">
      <c r="A57" s="33"/>
      <c r="B57" s="34"/>
      <c r="C57" s="129" t="s">
        <v>89</v>
      </c>
      <c r="D57" s="130"/>
      <c r="E57" s="130"/>
      <c r="F57" s="130"/>
      <c r="G57" s="130"/>
      <c r="H57" s="130"/>
      <c r="I57" s="130"/>
      <c r="J57" s="131" t="s">
        <v>90</v>
      </c>
      <c r="K57" s="130"/>
      <c r="L57" s="105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</row>
    <row r="58" spans="1:47" s="2" customFormat="1" ht="10.35" customHeight="1">
      <c r="A58" s="33"/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105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</row>
    <row r="59" spans="1:47" s="2" customFormat="1" ht="22.9" customHeight="1">
      <c r="A59" s="33"/>
      <c r="B59" s="34"/>
      <c r="C59" s="132" t="s">
        <v>69</v>
      </c>
      <c r="D59" s="35"/>
      <c r="E59" s="35"/>
      <c r="F59" s="35"/>
      <c r="G59" s="35"/>
      <c r="H59" s="35"/>
      <c r="I59" s="35"/>
      <c r="J59" s="76">
        <f>J82</f>
        <v>0</v>
      </c>
      <c r="K59" s="35"/>
      <c r="L59" s="105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U59" s="16" t="s">
        <v>91</v>
      </c>
    </row>
    <row r="60" spans="1:47" s="9" customFormat="1" ht="24.95" customHeight="1">
      <c r="B60" s="133"/>
      <c r="C60" s="134"/>
      <c r="D60" s="135" t="s">
        <v>92</v>
      </c>
      <c r="E60" s="136"/>
      <c r="F60" s="136"/>
      <c r="G60" s="136"/>
      <c r="H60" s="136"/>
      <c r="I60" s="136"/>
      <c r="J60" s="137">
        <f>J83</f>
        <v>0</v>
      </c>
      <c r="K60" s="134"/>
      <c r="L60" s="138"/>
    </row>
    <row r="61" spans="1:47" s="10" customFormat="1" ht="19.899999999999999" customHeight="1">
      <c r="B61" s="139"/>
      <c r="C61" s="140"/>
      <c r="D61" s="141" t="s">
        <v>93</v>
      </c>
      <c r="E61" s="142"/>
      <c r="F61" s="142"/>
      <c r="G61" s="142"/>
      <c r="H61" s="142"/>
      <c r="I61" s="142"/>
      <c r="J61" s="143">
        <f>J84</f>
        <v>0</v>
      </c>
      <c r="K61" s="140"/>
      <c r="L61" s="144"/>
    </row>
    <row r="62" spans="1:47" s="10" customFormat="1" ht="14.85" customHeight="1">
      <c r="B62" s="139"/>
      <c r="C62" s="140"/>
      <c r="D62" s="141" t="s">
        <v>94</v>
      </c>
      <c r="E62" s="142"/>
      <c r="F62" s="142"/>
      <c r="G62" s="142"/>
      <c r="H62" s="142"/>
      <c r="I62" s="142"/>
      <c r="J62" s="143">
        <f>J85</f>
        <v>0</v>
      </c>
      <c r="K62" s="140"/>
      <c r="L62" s="144"/>
    </row>
    <row r="63" spans="1:47" s="2" customFormat="1" ht="21.75" customHeight="1">
      <c r="A63" s="33"/>
      <c r="B63" s="34"/>
      <c r="C63" s="35"/>
      <c r="D63" s="35"/>
      <c r="E63" s="35"/>
      <c r="F63" s="35"/>
      <c r="G63" s="35"/>
      <c r="H63" s="35"/>
      <c r="I63" s="35"/>
      <c r="J63" s="35"/>
      <c r="K63" s="35"/>
      <c r="L63" s="105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</row>
    <row r="64" spans="1:47" s="2" customFormat="1" ht="6.95" customHeight="1">
      <c r="A64" s="33"/>
      <c r="B64" s="46"/>
      <c r="C64" s="47"/>
      <c r="D64" s="47"/>
      <c r="E64" s="47"/>
      <c r="F64" s="47"/>
      <c r="G64" s="47"/>
      <c r="H64" s="47"/>
      <c r="I64" s="47"/>
      <c r="J64" s="47"/>
      <c r="K64" s="47"/>
      <c r="L64" s="105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</row>
    <row r="68" spans="1:31" s="2" customFormat="1" ht="6.95" customHeight="1">
      <c r="A68" s="33"/>
      <c r="B68" s="48"/>
      <c r="C68" s="49"/>
      <c r="D68" s="49"/>
      <c r="E68" s="49"/>
      <c r="F68" s="49"/>
      <c r="G68" s="49"/>
      <c r="H68" s="49"/>
      <c r="I68" s="49"/>
      <c r="J68" s="49"/>
      <c r="K68" s="49"/>
      <c r="L68" s="105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</row>
    <row r="69" spans="1:31" s="2" customFormat="1" ht="24.95" customHeight="1">
      <c r="A69" s="33"/>
      <c r="B69" s="34"/>
      <c r="C69" s="22" t="s">
        <v>95</v>
      </c>
      <c r="D69" s="35"/>
      <c r="E69" s="35"/>
      <c r="F69" s="35"/>
      <c r="G69" s="35"/>
      <c r="H69" s="35"/>
      <c r="I69" s="35"/>
      <c r="J69" s="35"/>
      <c r="K69" s="35"/>
      <c r="L69" s="105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</row>
    <row r="70" spans="1:31" s="2" customFormat="1" ht="6.95" customHeight="1">
      <c r="A70" s="33"/>
      <c r="B70" s="34"/>
      <c r="C70" s="35"/>
      <c r="D70" s="35"/>
      <c r="E70" s="35"/>
      <c r="F70" s="35"/>
      <c r="G70" s="35"/>
      <c r="H70" s="35"/>
      <c r="I70" s="35"/>
      <c r="J70" s="35"/>
      <c r="K70" s="35"/>
      <c r="L70" s="105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</row>
    <row r="71" spans="1:31" s="2" customFormat="1" ht="12" customHeight="1">
      <c r="A71" s="33"/>
      <c r="B71" s="34"/>
      <c r="C71" s="28" t="s">
        <v>15</v>
      </c>
      <c r="D71" s="35"/>
      <c r="E71" s="35"/>
      <c r="F71" s="35"/>
      <c r="G71" s="35"/>
      <c r="H71" s="35"/>
      <c r="I71" s="35"/>
      <c r="J71" s="35"/>
      <c r="K71" s="35"/>
      <c r="L71" s="105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</row>
    <row r="72" spans="1:31" s="2" customFormat="1" ht="16.5" customHeight="1">
      <c r="A72" s="33"/>
      <c r="B72" s="34"/>
      <c r="C72" s="35"/>
      <c r="D72" s="35"/>
      <c r="E72" s="329" t="str">
        <f>E7</f>
        <v>Rekonstrukce rehabilitace v 1.PP budovy B v HNSP v Bílině</v>
      </c>
      <c r="F72" s="330"/>
      <c r="G72" s="330"/>
      <c r="H72" s="330"/>
      <c r="I72" s="35"/>
      <c r="J72" s="35"/>
      <c r="K72" s="35"/>
      <c r="L72" s="105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</row>
    <row r="73" spans="1:31" s="2" customFormat="1" ht="12" customHeight="1">
      <c r="A73" s="33"/>
      <c r="B73" s="34"/>
      <c r="C73" s="28" t="s">
        <v>86</v>
      </c>
      <c r="D73" s="35"/>
      <c r="E73" s="35"/>
      <c r="F73" s="35"/>
      <c r="G73" s="35"/>
      <c r="H73" s="35"/>
      <c r="I73" s="35"/>
      <c r="J73" s="35"/>
      <c r="K73" s="35"/>
      <c r="L73" s="105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</row>
    <row r="74" spans="1:31" s="2" customFormat="1" ht="16.5" customHeight="1">
      <c r="A74" s="33"/>
      <c r="B74" s="34"/>
      <c r="C74" s="35"/>
      <c r="D74" s="35"/>
      <c r="E74" s="301" t="str">
        <f>E9</f>
        <v>PS-01 - Mobiliář</v>
      </c>
      <c r="F74" s="331"/>
      <c r="G74" s="331"/>
      <c r="H74" s="331"/>
      <c r="I74" s="35"/>
      <c r="J74" s="35"/>
      <c r="K74" s="35"/>
      <c r="L74" s="105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</row>
    <row r="75" spans="1:31" s="2" customFormat="1" ht="6.95" customHeight="1">
      <c r="A75" s="33"/>
      <c r="B75" s="34"/>
      <c r="C75" s="35"/>
      <c r="D75" s="35"/>
      <c r="E75" s="35"/>
      <c r="F75" s="35"/>
      <c r="G75" s="35"/>
      <c r="H75" s="35"/>
      <c r="I75" s="35"/>
      <c r="J75" s="35"/>
      <c r="K75" s="35"/>
      <c r="L75" s="105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pans="1:31" s="2" customFormat="1" ht="12" customHeight="1">
      <c r="A76" s="33"/>
      <c r="B76" s="34"/>
      <c r="C76" s="28" t="s">
        <v>20</v>
      </c>
      <c r="D76" s="35"/>
      <c r="E76" s="35"/>
      <c r="F76" s="26" t="str">
        <f>F12</f>
        <v xml:space="preserve"> </v>
      </c>
      <c r="G76" s="35"/>
      <c r="H76" s="35"/>
      <c r="I76" s="28" t="s">
        <v>22</v>
      </c>
      <c r="J76" s="58" t="str">
        <f>IF(J12="","",J12)</f>
        <v>14. 12. 2025</v>
      </c>
      <c r="K76" s="35"/>
      <c r="L76" s="105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6.95" customHeight="1">
      <c r="A77" s="33"/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105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s="2" customFormat="1" ht="15.2" customHeight="1">
      <c r="A78" s="33"/>
      <c r="B78" s="34"/>
      <c r="C78" s="28" t="s">
        <v>24</v>
      </c>
      <c r="D78" s="35"/>
      <c r="E78" s="35"/>
      <c r="F78" s="26" t="str">
        <f>E15</f>
        <v>Město Bílina, Břežánská 50/4, 418 01 Bílina</v>
      </c>
      <c r="G78" s="35"/>
      <c r="H78" s="35"/>
      <c r="I78" s="28" t="s">
        <v>32</v>
      </c>
      <c r="J78" s="31" t="str">
        <f>E21</f>
        <v xml:space="preserve"> </v>
      </c>
      <c r="K78" s="35"/>
      <c r="L78" s="105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</row>
    <row r="79" spans="1:31" s="2" customFormat="1" ht="15.2" customHeight="1">
      <c r="A79" s="33"/>
      <c r="B79" s="34"/>
      <c r="C79" s="28" t="s">
        <v>30</v>
      </c>
      <c r="D79" s="35"/>
      <c r="E79" s="35"/>
      <c r="F79" s="26" t="str">
        <f>IF(E18="","",E18)</f>
        <v>Vyplň údaj</v>
      </c>
      <c r="G79" s="35"/>
      <c r="H79" s="35"/>
      <c r="I79" s="28" t="s">
        <v>34</v>
      </c>
      <c r="J79" s="31" t="str">
        <f>E24</f>
        <v xml:space="preserve"> </v>
      </c>
      <c r="K79" s="35"/>
      <c r="L79" s="105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</row>
    <row r="80" spans="1:31" s="2" customFormat="1" ht="10.35" customHeight="1">
      <c r="A80" s="33"/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105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pans="1:65" s="11" customFormat="1" ht="29.25" customHeight="1">
      <c r="A81" s="145"/>
      <c r="B81" s="146"/>
      <c r="C81" s="147" t="s">
        <v>96</v>
      </c>
      <c r="D81" s="148" t="s">
        <v>56</v>
      </c>
      <c r="E81" s="148" t="s">
        <v>52</v>
      </c>
      <c r="F81" s="148" t="s">
        <v>53</v>
      </c>
      <c r="G81" s="148" t="s">
        <v>97</v>
      </c>
      <c r="H81" s="148" t="s">
        <v>98</v>
      </c>
      <c r="I81" s="148" t="s">
        <v>99</v>
      </c>
      <c r="J81" s="148" t="s">
        <v>90</v>
      </c>
      <c r="K81" s="149" t="s">
        <v>100</v>
      </c>
      <c r="L81" s="150"/>
      <c r="M81" s="67" t="s">
        <v>18</v>
      </c>
      <c r="N81" s="68" t="s">
        <v>41</v>
      </c>
      <c r="O81" s="68" t="s">
        <v>101</v>
      </c>
      <c r="P81" s="68" t="s">
        <v>102</v>
      </c>
      <c r="Q81" s="68" t="s">
        <v>103</v>
      </c>
      <c r="R81" s="68" t="s">
        <v>104</v>
      </c>
      <c r="S81" s="68" t="s">
        <v>105</v>
      </c>
      <c r="T81" s="68" t="s">
        <v>106</v>
      </c>
      <c r="U81" s="69" t="s">
        <v>107</v>
      </c>
      <c r="V81" s="145"/>
      <c r="W81" s="145"/>
      <c r="X81" s="145"/>
      <c r="Y81" s="145"/>
      <c r="Z81" s="145"/>
      <c r="AA81" s="145"/>
      <c r="AB81" s="145"/>
      <c r="AC81" s="145"/>
      <c r="AD81" s="145"/>
      <c r="AE81" s="145"/>
    </row>
    <row r="82" spans="1:65" s="2" customFormat="1" ht="22.9" customHeight="1">
      <c r="A82" s="33"/>
      <c r="B82" s="34"/>
      <c r="C82" s="74" t="s">
        <v>108</v>
      </c>
      <c r="D82" s="35"/>
      <c r="E82" s="35"/>
      <c r="F82" s="35"/>
      <c r="G82" s="35"/>
      <c r="H82" s="35"/>
      <c r="I82" s="35"/>
      <c r="J82" s="151">
        <f>BK82</f>
        <v>0</v>
      </c>
      <c r="K82" s="35"/>
      <c r="L82" s="38"/>
      <c r="M82" s="70"/>
      <c r="N82" s="152"/>
      <c r="O82" s="71"/>
      <c r="P82" s="153">
        <f>P83</f>
        <v>0</v>
      </c>
      <c r="Q82" s="71"/>
      <c r="R82" s="153">
        <f>R83</f>
        <v>0</v>
      </c>
      <c r="S82" s="71"/>
      <c r="T82" s="153">
        <f>T83</f>
        <v>0</v>
      </c>
      <c r="U82" s="72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T82" s="16" t="s">
        <v>70</v>
      </c>
      <c r="AU82" s="16" t="s">
        <v>91</v>
      </c>
      <c r="BK82" s="154">
        <f>BK83</f>
        <v>0</v>
      </c>
    </row>
    <row r="83" spans="1:65" s="12" customFormat="1" ht="25.9" customHeight="1">
      <c r="B83" s="155"/>
      <c r="C83" s="156"/>
      <c r="D83" s="157" t="s">
        <v>70</v>
      </c>
      <c r="E83" s="158" t="s">
        <v>109</v>
      </c>
      <c r="F83" s="158" t="s">
        <v>110</v>
      </c>
      <c r="G83" s="156"/>
      <c r="H83" s="156"/>
      <c r="I83" s="159"/>
      <c r="J83" s="160">
        <f>BK83</f>
        <v>0</v>
      </c>
      <c r="K83" s="156"/>
      <c r="L83" s="161"/>
      <c r="M83" s="162"/>
      <c r="N83" s="163"/>
      <c r="O83" s="163"/>
      <c r="P83" s="164">
        <f>P84</f>
        <v>0</v>
      </c>
      <c r="Q83" s="163"/>
      <c r="R83" s="164">
        <f>R84</f>
        <v>0</v>
      </c>
      <c r="S83" s="163"/>
      <c r="T83" s="164">
        <f>T84</f>
        <v>0</v>
      </c>
      <c r="U83" s="165"/>
      <c r="AR83" s="166" t="s">
        <v>81</v>
      </c>
      <c r="AT83" s="167" t="s">
        <v>70</v>
      </c>
      <c r="AU83" s="167" t="s">
        <v>71</v>
      </c>
      <c r="AY83" s="166" t="s">
        <v>111</v>
      </c>
      <c r="BK83" s="168">
        <f>BK84</f>
        <v>0</v>
      </c>
    </row>
    <row r="84" spans="1:65" s="12" customFormat="1" ht="22.9" customHeight="1">
      <c r="B84" s="155"/>
      <c r="C84" s="156"/>
      <c r="D84" s="157" t="s">
        <v>70</v>
      </c>
      <c r="E84" s="169" t="s">
        <v>112</v>
      </c>
      <c r="F84" s="169" t="s">
        <v>113</v>
      </c>
      <c r="G84" s="156"/>
      <c r="H84" s="156"/>
      <c r="I84" s="159"/>
      <c r="J84" s="170">
        <f>BK84</f>
        <v>0</v>
      </c>
      <c r="K84" s="156"/>
      <c r="L84" s="161"/>
      <c r="M84" s="162"/>
      <c r="N84" s="163"/>
      <c r="O84" s="163"/>
      <c r="P84" s="164">
        <f>P85</f>
        <v>0</v>
      </c>
      <c r="Q84" s="163"/>
      <c r="R84" s="164">
        <f>R85</f>
        <v>0</v>
      </c>
      <c r="S84" s="163"/>
      <c r="T84" s="164">
        <f>T85</f>
        <v>0</v>
      </c>
      <c r="U84" s="165"/>
      <c r="AR84" s="166" t="s">
        <v>81</v>
      </c>
      <c r="AT84" s="167" t="s">
        <v>70</v>
      </c>
      <c r="AU84" s="167" t="s">
        <v>79</v>
      </c>
      <c r="AY84" s="166" t="s">
        <v>111</v>
      </c>
      <c r="BK84" s="168">
        <f>BK85</f>
        <v>0</v>
      </c>
    </row>
    <row r="85" spans="1:65" s="12" customFormat="1" ht="20.85" customHeight="1">
      <c r="B85" s="155"/>
      <c r="C85" s="156"/>
      <c r="D85" s="157" t="s">
        <v>70</v>
      </c>
      <c r="E85" s="169" t="s">
        <v>114</v>
      </c>
      <c r="F85" s="169" t="s">
        <v>77</v>
      </c>
      <c r="G85" s="156"/>
      <c r="H85" s="156"/>
      <c r="I85" s="159"/>
      <c r="J85" s="170">
        <f>BK85</f>
        <v>0</v>
      </c>
      <c r="K85" s="156"/>
      <c r="L85" s="161"/>
      <c r="M85" s="162"/>
      <c r="N85" s="163"/>
      <c r="O85" s="163"/>
      <c r="P85" s="164">
        <f>SUM(P86:P237)</f>
        <v>0</v>
      </c>
      <c r="Q85" s="163"/>
      <c r="R85" s="164">
        <f>SUM(R86:R237)</f>
        <v>0</v>
      </c>
      <c r="S85" s="163"/>
      <c r="T85" s="164">
        <f>SUM(T86:T237)</f>
        <v>0</v>
      </c>
      <c r="U85" s="165"/>
      <c r="AR85" s="166" t="s">
        <v>81</v>
      </c>
      <c r="AT85" s="167" t="s">
        <v>70</v>
      </c>
      <c r="AU85" s="167" t="s">
        <v>81</v>
      </c>
      <c r="AY85" s="166" t="s">
        <v>111</v>
      </c>
      <c r="BK85" s="168">
        <f>SUM(BK86:BK237)</f>
        <v>0</v>
      </c>
    </row>
    <row r="86" spans="1:65" s="2" customFormat="1" ht="16.5" customHeight="1">
      <c r="A86" s="33"/>
      <c r="B86" s="34"/>
      <c r="C86" s="171" t="s">
        <v>79</v>
      </c>
      <c r="D86" s="171" t="s">
        <v>115</v>
      </c>
      <c r="E86" s="172" t="s">
        <v>116</v>
      </c>
      <c r="F86" s="173" t="s">
        <v>117</v>
      </c>
      <c r="G86" s="174" t="s">
        <v>118</v>
      </c>
      <c r="H86" s="175">
        <v>1</v>
      </c>
      <c r="I86" s="176"/>
      <c r="J86" s="175">
        <f>ROUND(I86*H86,2)</f>
        <v>0</v>
      </c>
      <c r="K86" s="173" t="s">
        <v>18</v>
      </c>
      <c r="L86" s="38"/>
      <c r="M86" s="177" t="s">
        <v>18</v>
      </c>
      <c r="N86" s="178" t="s">
        <v>42</v>
      </c>
      <c r="O86" s="63"/>
      <c r="P86" s="179">
        <f>O86*H86</f>
        <v>0</v>
      </c>
      <c r="Q86" s="179">
        <v>0</v>
      </c>
      <c r="R86" s="179">
        <f>Q86*H86</f>
        <v>0</v>
      </c>
      <c r="S86" s="179">
        <v>0</v>
      </c>
      <c r="T86" s="179">
        <f>S86*H86</f>
        <v>0</v>
      </c>
      <c r="U86" s="180" t="s">
        <v>18</v>
      </c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R86" s="181" t="s">
        <v>119</v>
      </c>
      <c r="AT86" s="181" t="s">
        <v>115</v>
      </c>
      <c r="AU86" s="181" t="s">
        <v>120</v>
      </c>
      <c r="AY86" s="16" t="s">
        <v>111</v>
      </c>
      <c r="BE86" s="182">
        <f>IF(N86="základní",J86,0)</f>
        <v>0</v>
      </c>
      <c r="BF86" s="182">
        <f>IF(N86="snížená",J86,0)</f>
        <v>0</v>
      </c>
      <c r="BG86" s="182">
        <f>IF(N86="zákl. přenesená",J86,0)</f>
        <v>0</v>
      </c>
      <c r="BH86" s="182">
        <f>IF(N86="sníž. přenesená",J86,0)</f>
        <v>0</v>
      </c>
      <c r="BI86" s="182">
        <f>IF(N86="nulová",J86,0)</f>
        <v>0</v>
      </c>
      <c r="BJ86" s="16" t="s">
        <v>79</v>
      </c>
      <c r="BK86" s="182">
        <f>ROUND(I86*H86,2)</f>
        <v>0</v>
      </c>
      <c r="BL86" s="16" t="s">
        <v>119</v>
      </c>
      <c r="BM86" s="181" t="s">
        <v>121</v>
      </c>
    </row>
    <row r="87" spans="1:65" s="2" customFormat="1" ht="11.25">
      <c r="A87" s="33"/>
      <c r="B87" s="34"/>
      <c r="C87" s="35"/>
      <c r="D87" s="183" t="s">
        <v>122</v>
      </c>
      <c r="E87" s="35"/>
      <c r="F87" s="184" t="s">
        <v>117</v>
      </c>
      <c r="G87" s="35"/>
      <c r="H87" s="35"/>
      <c r="I87" s="185"/>
      <c r="J87" s="35"/>
      <c r="K87" s="35"/>
      <c r="L87" s="38"/>
      <c r="M87" s="186"/>
      <c r="N87" s="187"/>
      <c r="O87" s="63"/>
      <c r="P87" s="63"/>
      <c r="Q87" s="63"/>
      <c r="R87" s="63"/>
      <c r="S87" s="63"/>
      <c r="T87" s="63"/>
      <c r="U87" s="64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T87" s="16" t="s">
        <v>122</v>
      </c>
      <c r="AU87" s="16" t="s">
        <v>120</v>
      </c>
    </row>
    <row r="88" spans="1:65" s="2" customFormat="1" ht="29.25">
      <c r="A88" s="33"/>
      <c r="B88" s="34"/>
      <c r="C88" s="35"/>
      <c r="D88" s="183" t="s">
        <v>123</v>
      </c>
      <c r="E88" s="35"/>
      <c r="F88" s="188" t="s">
        <v>124</v>
      </c>
      <c r="G88" s="35"/>
      <c r="H88" s="35"/>
      <c r="I88" s="185"/>
      <c r="J88" s="35"/>
      <c r="K88" s="35"/>
      <c r="L88" s="38"/>
      <c r="M88" s="186"/>
      <c r="N88" s="187"/>
      <c r="O88" s="63"/>
      <c r="P88" s="63"/>
      <c r="Q88" s="63"/>
      <c r="R88" s="63"/>
      <c r="S88" s="63"/>
      <c r="T88" s="63"/>
      <c r="U88" s="64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T88" s="16" t="s">
        <v>123</v>
      </c>
      <c r="AU88" s="16" t="s">
        <v>120</v>
      </c>
    </row>
    <row r="89" spans="1:65" s="2" customFormat="1" ht="16.5" customHeight="1">
      <c r="A89" s="33"/>
      <c r="B89" s="34"/>
      <c r="C89" s="171" t="s">
        <v>81</v>
      </c>
      <c r="D89" s="171" t="s">
        <v>115</v>
      </c>
      <c r="E89" s="172" t="s">
        <v>125</v>
      </c>
      <c r="F89" s="173" t="s">
        <v>126</v>
      </c>
      <c r="G89" s="174" t="s">
        <v>118</v>
      </c>
      <c r="H89" s="175">
        <v>1</v>
      </c>
      <c r="I89" s="176"/>
      <c r="J89" s="175">
        <f>ROUND(I89*H89,2)</f>
        <v>0</v>
      </c>
      <c r="K89" s="173" t="s">
        <v>18</v>
      </c>
      <c r="L89" s="38"/>
      <c r="M89" s="177" t="s">
        <v>18</v>
      </c>
      <c r="N89" s="178" t="s">
        <v>42</v>
      </c>
      <c r="O89" s="63"/>
      <c r="P89" s="179">
        <f>O89*H89</f>
        <v>0</v>
      </c>
      <c r="Q89" s="179">
        <v>0</v>
      </c>
      <c r="R89" s="179">
        <f>Q89*H89</f>
        <v>0</v>
      </c>
      <c r="S89" s="179">
        <v>0</v>
      </c>
      <c r="T89" s="179">
        <f>S89*H89</f>
        <v>0</v>
      </c>
      <c r="U89" s="180" t="s">
        <v>18</v>
      </c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R89" s="181" t="s">
        <v>119</v>
      </c>
      <c r="AT89" s="181" t="s">
        <v>115</v>
      </c>
      <c r="AU89" s="181" t="s">
        <v>120</v>
      </c>
      <c r="AY89" s="16" t="s">
        <v>111</v>
      </c>
      <c r="BE89" s="182">
        <f>IF(N89="základní",J89,0)</f>
        <v>0</v>
      </c>
      <c r="BF89" s="182">
        <f>IF(N89="snížená",J89,0)</f>
        <v>0</v>
      </c>
      <c r="BG89" s="182">
        <f>IF(N89="zákl. přenesená",J89,0)</f>
        <v>0</v>
      </c>
      <c r="BH89" s="182">
        <f>IF(N89="sníž. přenesená",J89,0)</f>
        <v>0</v>
      </c>
      <c r="BI89" s="182">
        <f>IF(N89="nulová",J89,0)</f>
        <v>0</v>
      </c>
      <c r="BJ89" s="16" t="s">
        <v>79</v>
      </c>
      <c r="BK89" s="182">
        <f>ROUND(I89*H89,2)</f>
        <v>0</v>
      </c>
      <c r="BL89" s="16" t="s">
        <v>119</v>
      </c>
      <c r="BM89" s="181" t="s">
        <v>127</v>
      </c>
    </row>
    <row r="90" spans="1:65" s="2" customFormat="1" ht="11.25">
      <c r="A90" s="33"/>
      <c r="B90" s="34"/>
      <c r="C90" s="35"/>
      <c r="D90" s="183" t="s">
        <v>122</v>
      </c>
      <c r="E90" s="35"/>
      <c r="F90" s="184" t="s">
        <v>126</v>
      </c>
      <c r="G90" s="35"/>
      <c r="H90" s="35"/>
      <c r="I90" s="185"/>
      <c r="J90" s="35"/>
      <c r="K90" s="35"/>
      <c r="L90" s="38"/>
      <c r="M90" s="186"/>
      <c r="N90" s="187"/>
      <c r="O90" s="63"/>
      <c r="P90" s="63"/>
      <c r="Q90" s="63"/>
      <c r="R90" s="63"/>
      <c r="S90" s="63"/>
      <c r="T90" s="63"/>
      <c r="U90" s="64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T90" s="16" t="s">
        <v>122</v>
      </c>
      <c r="AU90" s="16" t="s">
        <v>120</v>
      </c>
    </row>
    <row r="91" spans="1:65" s="2" customFormat="1" ht="29.25">
      <c r="A91" s="33"/>
      <c r="B91" s="34"/>
      <c r="C91" s="35"/>
      <c r="D91" s="183" t="s">
        <v>123</v>
      </c>
      <c r="E91" s="35"/>
      <c r="F91" s="188" t="s">
        <v>128</v>
      </c>
      <c r="G91" s="35"/>
      <c r="H91" s="35"/>
      <c r="I91" s="185"/>
      <c r="J91" s="35"/>
      <c r="K91" s="35"/>
      <c r="L91" s="38"/>
      <c r="M91" s="186"/>
      <c r="N91" s="187"/>
      <c r="O91" s="63"/>
      <c r="P91" s="63"/>
      <c r="Q91" s="63"/>
      <c r="R91" s="63"/>
      <c r="S91" s="63"/>
      <c r="T91" s="63"/>
      <c r="U91" s="64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T91" s="16" t="s">
        <v>123</v>
      </c>
      <c r="AU91" s="16" t="s">
        <v>120</v>
      </c>
    </row>
    <row r="92" spans="1:65" s="2" customFormat="1" ht="16.5" customHeight="1">
      <c r="A92" s="33"/>
      <c r="B92" s="34"/>
      <c r="C92" s="171" t="s">
        <v>120</v>
      </c>
      <c r="D92" s="171" t="s">
        <v>115</v>
      </c>
      <c r="E92" s="172" t="s">
        <v>129</v>
      </c>
      <c r="F92" s="173" t="s">
        <v>130</v>
      </c>
      <c r="G92" s="174" t="s">
        <v>118</v>
      </c>
      <c r="H92" s="175">
        <v>6</v>
      </c>
      <c r="I92" s="176"/>
      <c r="J92" s="175">
        <f>ROUND(I92*H92,2)</f>
        <v>0</v>
      </c>
      <c r="K92" s="173" t="s">
        <v>18</v>
      </c>
      <c r="L92" s="38"/>
      <c r="M92" s="177" t="s">
        <v>18</v>
      </c>
      <c r="N92" s="178" t="s">
        <v>42</v>
      </c>
      <c r="O92" s="63"/>
      <c r="P92" s="179">
        <f>O92*H92</f>
        <v>0</v>
      </c>
      <c r="Q92" s="179">
        <v>0</v>
      </c>
      <c r="R92" s="179">
        <f>Q92*H92</f>
        <v>0</v>
      </c>
      <c r="S92" s="179">
        <v>0</v>
      </c>
      <c r="T92" s="179">
        <f>S92*H92</f>
        <v>0</v>
      </c>
      <c r="U92" s="180" t="s">
        <v>18</v>
      </c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R92" s="181" t="s">
        <v>119</v>
      </c>
      <c r="AT92" s="181" t="s">
        <v>115</v>
      </c>
      <c r="AU92" s="181" t="s">
        <v>120</v>
      </c>
      <c r="AY92" s="16" t="s">
        <v>111</v>
      </c>
      <c r="BE92" s="182">
        <f>IF(N92="základní",J92,0)</f>
        <v>0</v>
      </c>
      <c r="BF92" s="182">
        <f>IF(N92="snížená",J92,0)</f>
        <v>0</v>
      </c>
      <c r="BG92" s="182">
        <f>IF(N92="zákl. přenesená",J92,0)</f>
        <v>0</v>
      </c>
      <c r="BH92" s="182">
        <f>IF(N92="sníž. přenesená",J92,0)</f>
        <v>0</v>
      </c>
      <c r="BI92" s="182">
        <f>IF(N92="nulová",J92,0)</f>
        <v>0</v>
      </c>
      <c r="BJ92" s="16" t="s">
        <v>79</v>
      </c>
      <c r="BK92" s="182">
        <f>ROUND(I92*H92,2)</f>
        <v>0</v>
      </c>
      <c r="BL92" s="16" t="s">
        <v>119</v>
      </c>
      <c r="BM92" s="181" t="s">
        <v>131</v>
      </c>
    </row>
    <row r="93" spans="1:65" s="2" customFormat="1" ht="11.25">
      <c r="A93" s="33"/>
      <c r="B93" s="34"/>
      <c r="C93" s="35"/>
      <c r="D93" s="183" t="s">
        <v>122</v>
      </c>
      <c r="E93" s="35"/>
      <c r="F93" s="184" t="s">
        <v>130</v>
      </c>
      <c r="G93" s="35"/>
      <c r="H93" s="35"/>
      <c r="I93" s="185"/>
      <c r="J93" s="35"/>
      <c r="K93" s="35"/>
      <c r="L93" s="38"/>
      <c r="M93" s="186"/>
      <c r="N93" s="187"/>
      <c r="O93" s="63"/>
      <c r="P93" s="63"/>
      <c r="Q93" s="63"/>
      <c r="R93" s="63"/>
      <c r="S93" s="63"/>
      <c r="T93" s="63"/>
      <c r="U93" s="64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T93" s="16" t="s">
        <v>122</v>
      </c>
      <c r="AU93" s="16" t="s">
        <v>120</v>
      </c>
    </row>
    <row r="94" spans="1:65" s="2" customFormat="1" ht="29.25">
      <c r="A94" s="33"/>
      <c r="B94" s="34"/>
      <c r="C94" s="35"/>
      <c r="D94" s="183" t="s">
        <v>123</v>
      </c>
      <c r="E94" s="35"/>
      <c r="F94" s="188" t="s">
        <v>132</v>
      </c>
      <c r="G94" s="35"/>
      <c r="H94" s="35"/>
      <c r="I94" s="185"/>
      <c r="J94" s="35"/>
      <c r="K94" s="35"/>
      <c r="L94" s="38"/>
      <c r="M94" s="186"/>
      <c r="N94" s="187"/>
      <c r="O94" s="63"/>
      <c r="P94" s="63"/>
      <c r="Q94" s="63"/>
      <c r="R94" s="63"/>
      <c r="S94" s="63"/>
      <c r="T94" s="63"/>
      <c r="U94" s="64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T94" s="16" t="s">
        <v>123</v>
      </c>
      <c r="AU94" s="16" t="s">
        <v>120</v>
      </c>
    </row>
    <row r="95" spans="1:65" s="2" customFormat="1" ht="24.2" customHeight="1">
      <c r="A95" s="33"/>
      <c r="B95" s="34"/>
      <c r="C95" s="171" t="s">
        <v>133</v>
      </c>
      <c r="D95" s="171" t="s">
        <v>115</v>
      </c>
      <c r="E95" s="172" t="s">
        <v>134</v>
      </c>
      <c r="F95" s="173" t="s">
        <v>135</v>
      </c>
      <c r="G95" s="174" t="s">
        <v>118</v>
      </c>
      <c r="H95" s="175">
        <v>1</v>
      </c>
      <c r="I95" s="176"/>
      <c r="J95" s="175">
        <f>ROUND(I95*H95,2)</f>
        <v>0</v>
      </c>
      <c r="K95" s="173" t="s">
        <v>18</v>
      </c>
      <c r="L95" s="38"/>
      <c r="M95" s="177" t="s">
        <v>18</v>
      </c>
      <c r="N95" s="178" t="s">
        <v>42</v>
      </c>
      <c r="O95" s="63"/>
      <c r="P95" s="179">
        <f>O95*H95</f>
        <v>0</v>
      </c>
      <c r="Q95" s="179">
        <v>0</v>
      </c>
      <c r="R95" s="179">
        <f>Q95*H95</f>
        <v>0</v>
      </c>
      <c r="S95" s="179">
        <v>0</v>
      </c>
      <c r="T95" s="179">
        <f>S95*H95</f>
        <v>0</v>
      </c>
      <c r="U95" s="180" t="s">
        <v>18</v>
      </c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R95" s="181" t="s">
        <v>119</v>
      </c>
      <c r="AT95" s="181" t="s">
        <v>115</v>
      </c>
      <c r="AU95" s="181" t="s">
        <v>120</v>
      </c>
      <c r="AY95" s="16" t="s">
        <v>111</v>
      </c>
      <c r="BE95" s="182">
        <f>IF(N95="základní",J95,0)</f>
        <v>0</v>
      </c>
      <c r="BF95" s="182">
        <f>IF(N95="snížená",J95,0)</f>
        <v>0</v>
      </c>
      <c r="BG95" s="182">
        <f>IF(N95="zákl. přenesená",J95,0)</f>
        <v>0</v>
      </c>
      <c r="BH95" s="182">
        <f>IF(N95="sníž. přenesená",J95,0)</f>
        <v>0</v>
      </c>
      <c r="BI95" s="182">
        <f>IF(N95="nulová",J95,0)</f>
        <v>0</v>
      </c>
      <c r="BJ95" s="16" t="s">
        <v>79</v>
      </c>
      <c r="BK95" s="182">
        <f>ROUND(I95*H95,2)</f>
        <v>0</v>
      </c>
      <c r="BL95" s="16" t="s">
        <v>119</v>
      </c>
      <c r="BM95" s="181" t="s">
        <v>136</v>
      </c>
    </row>
    <row r="96" spans="1:65" s="2" customFormat="1" ht="11.25">
      <c r="A96" s="33"/>
      <c r="B96" s="34"/>
      <c r="C96" s="35"/>
      <c r="D96" s="183" t="s">
        <v>122</v>
      </c>
      <c r="E96" s="35"/>
      <c r="F96" s="184" t="s">
        <v>135</v>
      </c>
      <c r="G96" s="35"/>
      <c r="H96" s="35"/>
      <c r="I96" s="185"/>
      <c r="J96" s="35"/>
      <c r="K96" s="35"/>
      <c r="L96" s="38"/>
      <c r="M96" s="186"/>
      <c r="N96" s="187"/>
      <c r="O96" s="63"/>
      <c r="P96" s="63"/>
      <c r="Q96" s="63"/>
      <c r="R96" s="63"/>
      <c r="S96" s="63"/>
      <c r="T96" s="63"/>
      <c r="U96" s="64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T96" s="16" t="s">
        <v>122</v>
      </c>
      <c r="AU96" s="16" t="s">
        <v>120</v>
      </c>
    </row>
    <row r="97" spans="1:65" s="2" customFormat="1" ht="68.25">
      <c r="A97" s="33"/>
      <c r="B97" s="34"/>
      <c r="C97" s="35"/>
      <c r="D97" s="183" t="s">
        <v>123</v>
      </c>
      <c r="E97" s="35"/>
      <c r="F97" s="188" t="s">
        <v>137</v>
      </c>
      <c r="G97" s="35"/>
      <c r="H97" s="35"/>
      <c r="I97" s="185"/>
      <c r="J97" s="35"/>
      <c r="K97" s="35"/>
      <c r="L97" s="38"/>
      <c r="M97" s="186"/>
      <c r="N97" s="187"/>
      <c r="O97" s="63"/>
      <c r="P97" s="63"/>
      <c r="Q97" s="63"/>
      <c r="R97" s="63"/>
      <c r="S97" s="63"/>
      <c r="T97" s="63"/>
      <c r="U97" s="64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T97" s="16" t="s">
        <v>123</v>
      </c>
      <c r="AU97" s="16" t="s">
        <v>120</v>
      </c>
    </row>
    <row r="98" spans="1:65" s="2" customFormat="1" ht="24.2" customHeight="1">
      <c r="A98" s="33"/>
      <c r="B98" s="34"/>
      <c r="C98" s="171" t="s">
        <v>116</v>
      </c>
      <c r="D98" s="171" t="s">
        <v>115</v>
      </c>
      <c r="E98" s="172" t="s">
        <v>138</v>
      </c>
      <c r="F98" s="173" t="s">
        <v>139</v>
      </c>
      <c r="G98" s="174" t="s">
        <v>118</v>
      </c>
      <c r="H98" s="175">
        <v>8</v>
      </c>
      <c r="I98" s="176"/>
      <c r="J98" s="175">
        <f>ROUND(I98*H98,2)</f>
        <v>0</v>
      </c>
      <c r="K98" s="173" t="s">
        <v>18</v>
      </c>
      <c r="L98" s="38"/>
      <c r="M98" s="177" t="s">
        <v>18</v>
      </c>
      <c r="N98" s="178" t="s">
        <v>42</v>
      </c>
      <c r="O98" s="63"/>
      <c r="P98" s="179">
        <f>O98*H98</f>
        <v>0</v>
      </c>
      <c r="Q98" s="179">
        <v>0</v>
      </c>
      <c r="R98" s="179">
        <f>Q98*H98</f>
        <v>0</v>
      </c>
      <c r="S98" s="179">
        <v>0</v>
      </c>
      <c r="T98" s="179">
        <f>S98*H98</f>
        <v>0</v>
      </c>
      <c r="U98" s="180" t="s">
        <v>18</v>
      </c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R98" s="181" t="s">
        <v>119</v>
      </c>
      <c r="AT98" s="181" t="s">
        <v>115</v>
      </c>
      <c r="AU98" s="181" t="s">
        <v>120</v>
      </c>
      <c r="AY98" s="16" t="s">
        <v>111</v>
      </c>
      <c r="BE98" s="182">
        <f>IF(N98="základní",J98,0)</f>
        <v>0</v>
      </c>
      <c r="BF98" s="182">
        <f>IF(N98="snížená",J98,0)</f>
        <v>0</v>
      </c>
      <c r="BG98" s="182">
        <f>IF(N98="zákl. přenesená",J98,0)</f>
        <v>0</v>
      </c>
      <c r="BH98" s="182">
        <f>IF(N98="sníž. přenesená",J98,0)</f>
        <v>0</v>
      </c>
      <c r="BI98" s="182">
        <f>IF(N98="nulová",J98,0)</f>
        <v>0</v>
      </c>
      <c r="BJ98" s="16" t="s">
        <v>79</v>
      </c>
      <c r="BK98" s="182">
        <f>ROUND(I98*H98,2)</f>
        <v>0</v>
      </c>
      <c r="BL98" s="16" t="s">
        <v>119</v>
      </c>
      <c r="BM98" s="181" t="s">
        <v>140</v>
      </c>
    </row>
    <row r="99" spans="1:65" s="2" customFormat="1" ht="19.5">
      <c r="A99" s="33"/>
      <c r="B99" s="34"/>
      <c r="C99" s="35"/>
      <c r="D99" s="183" t="s">
        <v>122</v>
      </c>
      <c r="E99" s="35"/>
      <c r="F99" s="184" t="s">
        <v>139</v>
      </c>
      <c r="G99" s="35"/>
      <c r="H99" s="35"/>
      <c r="I99" s="185"/>
      <c r="J99" s="35"/>
      <c r="K99" s="35"/>
      <c r="L99" s="38"/>
      <c r="M99" s="186"/>
      <c r="N99" s="187"/>
      <c r="O99" s="63"/>
      <c r="P99" s="63"/>
      <c r="Q99" s="63"/>
      <c r="R99" s="63"/>
      <c r="S99" s="63"/>
      <c r="T99" s="63"/>
      <c r="U99" s="64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T99" s="16" t="s">
        <v>122</v>
      </c>
      <c r="AU99" s="16" t="s">
        <v>120</v>
      </c>
    </row>
    <row r="100" spans="1:65" s="2" customFormat="1" ht="87.75">
      <c r="A100" s="33"/>
      <c r="B100" s="34"/>
      <c r="C100" s="35"/>
      <c r="D100" s="183" t="s">
        <v>123</v>
      </c>
      <c r="E100" s="35"/>
      <c r="F100" s="188" t="s">
        <v>141</v>
      </c>
      <c r="G100" s="35"/>
      <c r="H100" s="35"/>
      <c r="I100" s="185"/>
      <c r="J100" s="35"/>
      <c r="K100" s="35"/>
      <c r="L100" s="38"/>
      <c r="M100" s="186"/>
      <c r="N100" s="187"/>
      <c r="O100" s="63"/>
      <c r="P100" s="63"/>
      <c r="Q100" s="63"/>
      <c r="R100" s="63"/>
      <c r="S100" s="63"/>
      <c r="T100" s="63"/>
      <c r="U100" s="64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T100" s="16" t="s">
        <v>123</v>
      </c>
      <c r="AU100" s="16" t="s">
        <v>120</v>
      </c>
    </row>
    <row r="101" spans="1:65" s="2" customFormat="1" ht="16.5" customHeight="1">
      <c r="A101" s="33"/>
      <c r="B101" s="34"/>
      <c r="C101" s="171" t="s">
        <v>125</v>
      </c>
      <c r="D101" s="171" t="s">
        <v>115</v>
      </c>
      <c r="E101" s="172" t="s">
        <v>142</v>
      </c>
      <c r="F101" s="173" t="s">
        <v>143</v>
      </c>
      <c r="G101" s="174" t="s">
        <v>118</v>
      </c>
      <c r="H101" s="175">
        <v>1</v>
      </c>
      <c r="I101" s="176"/>
      <c r="J101" s="175">
        <f>ROUND(I101*H101,2)</f>
        <v>0</v>
      </c>
      <c r="K101" s="173" t="s">
        <v>18</v>
      </c>
      <c r="L101" s="38"/>
      <c r="M101" s="177" t="s">
        <v>18</v>
      </c>
      <c r="N101" s="178" t="s">
        <v>42</v>
      </c>
      <c r="O101" s="63"/>
      <c r="P101" s="179">
        <f>O101*H101</f>
        <v>0</v>
      </c>
      <c r="Q101" s="179">
        <v>0</v>
      </c>
      <c r="R101" s="179">
        <f>Q101*H101</f>
        <v>0</v>
      </c>
      <c r="S101" s="179">
        <v>0</v>
      </c>
      <c r="T101" s="179">
        <f>S101*H101</f>
        <v>0</v>
      </c>
      <c r="U101" s="180" t="s">
        <v>18</v>
      </c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R101" s="181" t="s">
        <v>119</v>
      </c>
      <c r="AT101" s="181" t="s">
        <v>115</v>
      </c>
      <c r="AU101" s="181" t="s">
        <v>120</v>
      </c>
      <c r="AY101" s="16" t="s">
        <v>111</v>
      </c>
      <c r="BE101" s="182">
        <f>IF(N101="základní",J101,0)</f>
        <v>0</v>
      </c>
      <c r="BF101" s="182">
        <f>IF(N101="snížená",J101,0)</f>
        <v>0</v>
      </c>
      <c r="BG101" s="182">
        <f>IF(N101="zákl. přenesená",J101,0)</f>
        <v>0</v>
      </c>
      <c r="BH101" s="182">
        <f>IF(N101="sníž. přenesená",J101,0)</f>
        <v>0</v>
      </c>
      <c r="BI101" s="182">
        <f>IF(N101="nulová",J101,0)</f>
        <v>0</v>
      </c>
      <c r="BJ101" s="16" t="s">
        <v>79</v>
      </c>
      <c r="BK101" s="182">
        <f>ROUND(I101*H101,2)</f>
        <v>0</v>
      </c>
      <c r="BL101" s="16" t="s">
        <v>119</v>
      </c>
      <c r="BM101" s="181" t="s">
        <v>144</v>
      </c>
    </row>
    <row r="102" spans="1:65" s="2" customFormat="1" ht="11.25">
      <c r="A102" s="33"/>
      <c r="B102" s="34"/>
      <c r="C102" s="35"/>
      <c r="D102" s="183" t="s">
        <v>122</v>
      </c>
      <c r="E102" s="35"/>
      <c r="F102" s="184" t="s">
        <v>143</v>
      </c>
      <c r="G102" s="35"/>
      <c r="H102" s="35"/>
      <c r="I102" s="185"/>
      <c r="J102" s="35"/>
      <c r="K102" s="35"/>
      <c r="L102" s="38"/>
      <c r="M102" s="186"/>
      <c r="N102" s="187"/>
      <c r="O102" s="63"/>
      <c r="P102" s="63"/>
      <c r="Q102" s="63"/>
      <c r="R102" s="63"/>
      <c r="S102" s="63"/>
      <c r="T102" s="63"/>
      <c r="U102" s="64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T102" s="16" t="s">
        <v>122</v>
      </c>
      <c r="AU102" s="16" t="s">
        <v>120</v>
      </c>
    </row>
    <row r="103" spans="1:65" s="2" customFormat="1" ht="19.5">
      <c r="A103" s="33"/>
      <c r="B103" s="34"/>
      <c r="C103" s="35"/>
      <c r="D103" s="183" t="s">
        <v>123</v>
      </c>
      <c r="E103" s="35"/>
      <c r="F103" s="188" t="s">
        <v>145</v>
      </c>
      <c r="G103" s="35"/>
      <c r="H103" s="35"/>
      <c r="I103" s="185"/>
      <c r="J103" s="35"/>
      <c r="K103" s="35"/>
      <c r="L103" s="38"/>
      <c r="M103" s="186"/>
      <c r="N103" s="187"/>
      <c r="O103" s="63"/>
      <c r="P103" s="63"/>
      <c r="Q103" s="63"/>
      <c r="R103" s="63"/>
      <c r="S103" s="63"/>
      <c r="T103" s="63"/>
      <c r="U103" s="64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T103" s="16" t="s">
        <v>123</v>
      </c>
      <c r="AU103" s="16" t="s">
        <v>120</v>
      </c>
    </row>
    <row r="104" spans="1:65" s="2" customFormat="1" ht="16.5" customHeight="1">
      <c r="A104" s="33"/>
      <c r="B104" s="34"/>
      <c r="C104" s="171" t="s">
        <v>129</v>
      </c>
      <c r="D104" s="171" t="s">
        <v>115</v>
      </c>
      <c r="E104" s="172" t="s">
        <v>146</v>
      </c>
      <c r="F104" s="173" t="s">
        <v>147</v>
      </c>
      <c r="G104" s="174" t="s">
        <v>118</v>
      </c>
      <c r="H104" s="175">
        <v>6</v>
      </c>
      <c r="I104" s="176"/>
      <c r="J104" s="175">
        <f>ROUND(I104*H104,2)</f>
        <v>0</v>
      </c>
      <c r="K104" s="173" t="s">
        <v>18</v>
      </c>
      <c r="L104" s="38"/>
      <c r="M104" s="177" t="s">
        <v>18</v>
      </c>
      <c r="N104" s="178" t="s">
        <v>42</v>
      </c>
      <c r="O104" s="63"/>
      <c r="P104" s="179">
        <f>O104*H104</f>
        <v>0</v>
      </c>
      <c r="Q104" s="179">
        <v>0</v>
      </c>
      <c r="R104" s="179">
        <f>Q104*H104</f>
        <v>0</v>
      </c>
      <c r="S104" s="179">
        <v>0</v>
      </c>
      <c r="T104" s="179">
        <f>S104*H104</f>
        <v>0</v>
      </c>
      <c r="U104" s="180" t="s">
        <v>18</v>
      </c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R104" s="181" t="s">
        <v>119</v>
      </c>
      <c r="AT104" s="181" t="s">
        <v>115</v>
      </c>
      <c r="AU104" s="181" t="s">
        <v>120</v>
      </c>
      <c r="AY104" s="16" t="s">
        <v>111</v>
      </c>
      <c r="BE104" s="182">
        <f>IF(N104="základní",J104,0)</f>
        <v>0</v>
      </c>
      <c r="BF104" s="182">
        <f>IF(N104="snížená",J104,0)</f>
        <v>0</v>
      </c>
      <c r="BG104" s="182">
        <f>IF(N104="zákl. přenesená",J104,0)</f>
        <v>0</v>
      </c>
      <c r="BH104" s="182">
        <f>IF(N104="sníž. přenesená",J104,0)</f>
        <v>0</v>
      </c>
      <c r="BI104" s="182">
        <f>IF(N104="nulová",J104,0)</f>
        <v>0</v>
      </c>
      <c r="BJ104" s="16" t="s">
        <v>79</v>
      </c>
      <c r="BK104" s="182">
        <f>ROUND(I104*H104,2)</f>
        <v>0</v>
      </c>
      <c r="BL104" s="16" t="s">
        <v>119</v>
      </c>
      <c r="BM104" s="181" t="s">
        <v>148</v>
      </c>
    </row>
    <row r="105" spans="1:65" s="2" customFormat="1" ht="11.25">
      <c r="A105" s="33"/>
      <c r="B105" s="34"/>
      <c r="C105" s="35"/>
      <c r="D105" s="183" t="s">
        <v>122</v>
      </c>
      <c r="E105" s="35"/>
      <c r="F105" s="184" t="s">
        <v>147</v>
      </c>
      <c r="G105" s="35"/>
      <c r="H105" s="35"/>
      <c r="I105" s="185"/>
      <c r="J105" s="35"/>
      <c r="K105" s="35"/>
      <c r="L105" s="38"/>
      <c r="M105" s="186"/>
      <c r="N105" s="187"/>
      <c r="O105" s="63"/>
      <c r="P105" s="63"/>
      <c r="Q105" s="63"/>
      <c r="R105" s="63"/>
      <c r="S105" s="63"/>
      <c r="T105" s="63"/>
      <c r="U105" s="64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T105" s="16" t="s">
        <v>122</v>
      </c>
      <c r="AU105" s="16" t="s">
        <v>120</v>
      </c>
    </row>
    <row r="106" spans="1:65" s="2" customFormat="1" ht="29.25">
      <c r="A106" s="33"/>
      <c r="B106" s="34"/>
      <c r="C106" s="35"/>
      <c r="D106" s="183" t="s">
        <v>123</v>
      </c>
      <c r="E106" s="35"/>
      <c r="F106" s="188" t="s">
        <v>149</v>
      </c>
      <c r="G106" s="35"/>
      <c r="H106" s="35"/>
      <c r="I106" s="185"/>
      <c r="J106" s="35"/>
      <c r="K106" s="35"/>
      <c r="L106" s="38"/>
      <c r="M106" s="186"/>
      <c r="N106" s="187"/>
      <c r="O106" s="63"/>
      <c r="P106" s="63"/>
      <c r="Q106" s="63"/>
      <c r="R106" s="63"/>
      <c r="S106" s="63"/>
      <c r="T106" s="63"/>
      <c r="U106" s="64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T106" s="16" t="s">
        <v>123</v>
      </c>
      <c r="AU106" s="16" t="s">
        <v>120</v>
      </c>
    </row>
    <row r="107" spans="1:65" s="2" customFormat="1" ht="16.5" customHeight="1">
      <c r="A107" s="33"/>
      <c r="B107" s="34"/>
      <c r="C107" s="171" t="s">
        <v>134</v>
      </c>
      <c r="D107" s="171" t="s">
        <v>115</v>
      </c>
      <c r="E107" s="172" t="s">
        <v>150</v>
      </c>
      <c r="F107" s="173" t="s">
        <v>130</v>
      </c>
      <c r="G107" s="174" t="s">
        <v>118</v>
      </c>
      <c r="H107" s="175">
        <v>1</v>
      </c>
      <c r="I107" s="176"/>
      <c r="J107" s="175">
        <f>ROUND(I107*H107,2)</f>
        <v>0</v>
      </c>
      <c r="K107" s="173" t="s">
        <v>18</v>
      </c>
      <c r="L107" s="38"/>
      <c r="M107" s="177" t="s">
        <v>18</v>
      </c>
      <c r="N107" s="178" t="s">
        <v>42</v>
      </c>
      <c r="O107" s="63"/>
      <c r="P107" s="179">
        <f>O107*H107</f>
        <v>0</v>
      </c>
      <c r="Q107" s="179">
        <v>0</v>
      </c>
      <c r="R107" s="179">
        <f>Q107*H107</f>
        <v>0</v>
      </c>
      <c r="S107" s="179">
        <v>0</v>
      </c>
      <c r="T107" s="179">
        <f>S107*H107</f>
        <v>0</v>
      </c>
      <c r="U107" s="180" t="s">
        <v>18</v>
      </c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R107" s="181" t="s">
        <v>119</v>
      </c>
      <c r="AT107" s="181" t="s">
        <v>115</v>
      </c>
      <c r="AU107" s="181" t="s">
        <v>120</v>
      </c>
      <c r="AY107" s="16" t="s">
        <v>111</v>
      </c>
      <c r="BE107" s="182">
        <f>IF(N107="základní",J107,0)</f>
        <v>0</v>
      </c>
      <c r="BF107" s="182">
        <f>IF(N107="snížená",J107,0)</f>
        <v>0</v>
      </c>
      <c r="BG107" s="182">
        <f>IF(N107="zákl. přenesená",J107,0)</f>
        <v>0</v>
      </c>
      <c r="BH107" s="182">
        <f>IF(N107="sníž. přenesená",J107,0)</f>
        <v>0</v>
      </c>
      <c r="BI107" s="182">
        <f>IF(N107="nulová",J107,0)</f>
        <v>0</v>
      </c>
      <c r="BJ107" s="16" t="s">
        <v>79</v>
      </c>
      <c r="BK107" s="182">
        <f>ROUND(I107*H107,2)</f>
        <v>0</v>
      </c>
      <c r="BL107" s="16" t="s">
        <v>119</v>
      </c>
      <c r="BM107" s="181" t="s">
        <v>151</v>
      </c>
    </row>
    <row r="108" spans="1:65" s="2" customFormat="1" ht="11.25">
      <c r="A108" s="33"/>
      <c r="B108" s="34"/>
      <c r="C108" s="35"/>
      <c r="D108" s="183" t="s">
        <v>122</v>
      </c>
      <c r="E108" s="35"/>
      <c r="F108" s="184" t="s">
        <v>130</v>
      </c>
      <c r="G108" s="35"/>
      <c r="H108" s="35"/>
      <c r="I108" s="185"/>
      <c r="J108" s="35"/>
      <c r="K108" s="35"/>
      <c r="L108" s="38"/>
      <c r="M108" s="186"/>
      <c r="N108" s="187"/>
      <c r="O108" s="63"/>
      <c r="P108" s="63"/>
      <c r="Q108" s="63"/>
      <c r="R108" s="63"/>
      <c r="S108" s="63"/>
      <c r="T108" s="63"/>
      <c r="U108" s="64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T108" s="16" t="s">
        <v>122</v>
      </c>
      <c r="AU108" s="16" t="s">
        <v>120</v>
      </c>
    </row>
    <row r="109" spans="1:65" s="2" customFormat="1" ht="39">
      <c r="A109" s="33"/>
      <c r="B109" s="34"/>
      <c r="C109" s="35"/>
      <c r="D109" s="183" t="s">
        <v>123</v>
      </c>
      <c r="E109" s="35"/>
      <c r="F109" s="188" t="s">
        <v>152</v>
      </c>
      <c r="G109" s="35"/>
      <c r="H109" s="35"/>
      <c r="I109" s="185"/>
      <c r="J109" s="35"/>
      <c r="K109" s="35"/>
      <c r="L109" s="38"/>
      <c r="M109" s="186"/>
      <c r="N109" s="187"/>
      <c r="O109" s="63"/>
      <c r="P109" s="63"/>
      <c r="Q109" s="63"/>
      <c r="R109" s="63"/>
      <c r="S109" s="63"/>
      <c r="T109" s="63"/>
      <c r="U109" s="64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T109" s="16" t="s">
        <v>123</v>
      </c>
      <c r="AU109" s="16" t="s">
        <v>120</v>
      </c>
    </row>
    <row r="110" spans="1:65" s="2" customFormat="1" ht="16.5" customHeight="1">
      <c r="A110" s="33"/>
      <c r="B110" s="34"/>
      <c r="C110" s="171" t="s">
        <v>138</v>
      </c>
      <c r="D110" s="171" t="s">
        <v>115</v>
      </c>
      <c r="E110" s="172" t="s">
        <v>153</v>
      </c>
      <c r="F110" s="173" t="s">
        <v>154</v>
      </c>
      <c r="G110" s="174" t="s">
        <v>118</v>
      </c>
      <c r="H110" s="175">
        <v>12</v>
      </c>
      <c r="I110" s="176"/>
      <c r="J110" s="175">
        <f>ROUND(I110*H110,2)</f>
        <v>0</v>
      </c>
      <c r="K110" s="173" t="s">
        <v>18</v>
      </c>
      <c r="L110" s="38"/>
      <c r="M110" s="177" t="s">
        <v>18</v>
      </c>
      <c r="N110" s="178" t="s">
        <v>42</v>
      </c>
      <c r="O110" s="63"/>
      <c r="P110" s="179">
        <f>O110*H110</f>
        <v>0</v>
      </c>
      <c r="Q110" s="179">
        <v>0</v>
      </c>
      <c r="R110" s="179">
        <f>Q110*H110</f>
        <v>0</v>
      </c>
      <c r="S110" s="179">
        <v>0</v>
      </c>
      <c r="T110" s="179">
        <f>S110*H110</f>
        <v>0</v>
      </c>
      <c r="U110" s="180" t="s">
        <v>18</v>
      </c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R110" s="181" t="s">
        <v>119</v>
      </c>
      <c r="AT110" s="181" t="s">
        <v>115</v>
      </c>
      <c r="AU110" s="181" t="s">
        <v>120</v>
      </c>
      <c r="AY110" s="16" t="s">
        <v>111</v>
      </c>
      <c r="BE110" s="182">
        <f>IF(N110="základní",J110,0)</f>
        <v>0</v>
      </c>
      <c r="BF110" s="182">
        <f>IF(N110="snížená",J110,0)</f>
        <v>0</v>
      </c>
      <c r="BG110" s="182">
        <f>IF(N110="zákl. přenesená",J110,0)</f>
        <v>0</v>
      </c>
      <c r="BH110" s="182">
        <f>IF(N110="sníž. přenesená",J110,0)</f>
        <v>0</v>
      </c>
      <c r="BI110" s="182">
        <f>IF(N110="nulová",J110,0)</f>
        <v>0</v>
      </c>
      <c r="BJ110" s="16" t="s">
        <v>79</v>
      </c>
      <c r="BK110" s="182">
        <f>ROUND(I110*H110,2)</f>
        <v>0</v>
      </c>
      <c r="BL110" s="16" t="s">
        <v>119</v>
      </c>
      <c r="BM110" s="181" t="s">
        <v>155</v>
      </c>
    </row>
    <row r="111" spans="1:65" s="2" customFormat="1" ht="11.25">
      <c r="A111" s="33"/>
      <c r="B111" s="34"/>
      <c r="C111" s="35"/>
      <c r="D111" s="183" t="s">
        <v>122</v>
      </c>
      <c r="E111" s="35"/>
      <c r="F111" s="184" t="s">
        <v>154</v>
      </c>
      <c r="G111" s="35"/>
      <c r="H111" s="35"/>
      <c r="I111" s="185"/>
      <c r="J111" s="35"/>
      <c r="K111" s="35"/>
      <c r="L111" s="38"/>
      <c r="M111" s="186"/>
      <c r="N111" s="187"/>
      <c r="O111" s="63"/>
      <c r="P111" s="63"/>
      <c r="Q111" s="63"/>
      <c r="R111" s="63"/>
      <c r="S111" s="63"/>
      <c r="T111" s="63"/>
      <c r="U111" s="64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T111" s="16" t="s">
        <v>122</v>
      </c>
      <c r="AU111" s="16" t="s">
        <v>120</v>
      </c>
    </row>
    <row r="112" spans="1:65" s="2" customFormat="1" ht="29.25">
      <c r="A112" s="33"/>
      <c r="B112" s="34"/>
      <c r="C112" s="35"/>
      <c r="D112" s="183" t="s">
        <v>123</v>
      </c>
      <c r="E112" s="35"/>
      <c r="F112" s="188" t="s">
        <v>156</v>
      </c>
      <c r="G112" s="35"/>
      <c r="H112" s="35"/>
      <c r="I112" s="185"/>
      <c r="J112" s="35"/>
      <c r="K112" s="35"/>
      <c r="L112" s="38"/>
      <c r="M112" s="186"/>
      <c r="N112" s="187"/>
      <c r="O112" s="63"/>
      <c r="P112" s="63"/>
      <c r="Q112" s="63"/>
      <c r="R112" s="63"/>
      <c r="S112" s="63"/>
      <c r="T112" s="63"/>
      <c r="U112" s="64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T112" s="16" t="s">
        <v>123</v>
      </c>
      <c r="AU112" s="16" t="s">
        <v>120</v>
      </c>
    </row>
    <row r="113" spans="1:65" s="2" customFormat="1" ht="16.5" customHeight="1">
      <c r="A113" s="33"/>
      <c r="B113" s="34"/>
      <c r="C113" s="171" t="s">
        <v>142</v>
      </c>
      <c r="D113" s="171" t="s">
        <v>115</v>
      </c>
      <c r="E113" s="172" t="s">
        <v>119</v>
      </c>
      <c r="F113" s="173" t="s">
        <v>157</v>
      </c>
      <c r="G113" s="174" t="s">
        <v>118</v>
      </c>
      <c r="H113" s="175">
        <v>1</v>
      </c>
      <c r="I113" s="176"/>
      <c r="J113" s="175">
        <f>ROUND(I113*H113,2)</f>
        <v>0</v>
      </c>
      <c r="K113" s="173" t="s">
        <v>18</v>
      </c>
      <c r="L113" s="38"/>
      <c r="M113" s="177" t="s">
        <v>18</v>
      </c>
      <c r="N113" s="178" t="s">
        <v>42</v>
      </c>
      <c r="O113" s="63"/>
      <c r="P113" s="179">
        <f>O113*H113</f>
        <v>0</v>
      </c>
      <c r="Q113" s="179">
        <v>0</v>
      </c>
      <c r="R113" s="179">
        <f>Q113*H113</f>
        <v>0</v>
      </c>
      <c r="S113" s="179">
        <v>0</v>
      </c>
      <c r="T113" s="179">
        <f>S113*H113</f>
        <v>0</v>
      </c>
      <c r="U113" s="180" t="s">
        <v>18</v>
      </c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R113" s="181" t="s">
        <v>119</v>
      </c>
      <c r="AT113" s="181" t="s">
        <v>115</v>
      </c>
      <c r="AU113" s="181" t="s">
        <v>120</v>
      </c>
      <c r="AY113" s="16" t="s">
        <v>111</v>
      </c>
      <c r="BE113" s="182">
        <f>IF(N113="základní",J113,0)</f>
        <v>0</v>
      </c>
      <c r="BF113" s="182">
        <f>IF(N113="snížená",J113,0)</f>
        <v>0</v>
      </c>
      <c r="BG113" s="182">
        <f>IF(N113="zákl. přenesená",J113,0)</f>
        <v>0</v>
      </c>
      <c r="BH113" s="182">
        <f>IF(N113="sníž. přenesená",J113,0)</f>
        <v>0</v>
      </c>
      <c r="BI113" s="182">
        <f>IF(N113="nulová",J113,0)</f>
        <v>0</v>
      </c>
      <c r="BJ113" s="16" t="s">
        <v>79</v>
      </c>
      <c r="BK113" s="182">
        <f>ROUND(I113*H113,2)</f>
        <v>0</v>
      </c>
      <c r="BL113" s="16" t="s">
        <v>119</v>
      </c>
      <c r="BM113" s="181" t="s">
        <v>158</v>
      </c>
    </row>
    <row r="114" spans="1:65" s="2" customFormat="1" ht="11.25">
      <c r="A114" s="33"/>
      <c r="B114" s="34"/>
      <c r="C114" s="35"/>
      <c r="D114" s="183" t="s">
        <v>122</v>
      </c>
      <c r="E114" s="35"/>
      <c r="F114" s="184" t="s">
        <v>157</v>
      </c>
      <c r="G114" s="35"/>
      <c r="H114" s="35"/>
      <c r="I114" s="185"/>
      <c r="J114" s="35"/>
      <c r="K114" s="35"/>
      <c r="L114" s="38"/>
      <c r="M114" s="186"/>
      <c r="N114" s="187"/>
      <c r="O114" s="63"/>
      <c r="P114" s="63"/>
      <c r="Q114" s="63"/>
      <c r="R114" s="63"/>
      <c r="S114" s="63"/>
      <c r="T114" s="63"/>
      <c r="U114" s="64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T114" s="16" t="s">
        <v>122</v>
      </c>
      <c r="AU114" s="16" t="s">
        <v>120</v>
      </c>
    </row>
    <row r="115" spans="1:65" s="2" customFormat="1" ht="19.5">
      <c r="A115" s="33"/>
      <c r="B115" s="34"/>
      <c r="C115" s="35"/>
      <c r="D115" s="183" t="s">
        <v>123</v>
      </c>
      <c r="E115" s="35"/>
      <c r="F115" s="188" t="s">
        <v>159</v>
      </c>
      <c r="G115" s="35"/>
      <c r="H115" s="35"/>
      <c r="I115" s="185"/>
      <c r="J115" s="35"/>
      <c r="K115" s="35"/>
      <c r="L115" s="38"/>
      <c r="M115" s="186"/>
      <c r="N115" s="187"/>
      <c r="O115" s="63"/>
      <c r="P115" s="63"/>
      <c r="Q115" s="63"/>
      <c r="R115" s="63"/>
      <c r="S115" s="63"/>
      <c r="T115" s="63"/>
      <c r="U115" s="64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T115" s="16" t="s">
        <v>123</v>
      </c>
      <c r="AU115" s="16" t="s">
        <v>120</v>
      </c>
    </row>
    <row r="116" spans="1:65" s="2" customFormat="1" ht="24.2" customHeight="1">
      <c r="A116" s="33"/>
      <c r="B116" s="34"/>
      <c r="C116" s="171" t="s">
        <v>160</v>
      </c>
      <c r="D116" s="171" t="s">
        <v>115</v>
      </c>
      <c r="E116" s="172" t="s">
        <v>161</v>
      </c>
      <c r="F116" s="173" t="s">
        <v>162</v>
      </c>
      <c r="G116" s="174" t="s">
        <v>118</v>
      </c>
      <c r="H116" s="175">
        <v>2</v>
      </c>
      <c r="I116" s="176"/>
      <c r="J116" s="175">
        <f>ROUND(I116*H116,2)</f>
        <v>0</v>
      </c>
      <c r="K116" s="173" t="s">
        <v>18</v>
      </c>
      <c r="L116" s="38"/>
      <c r="M116" s="177" t="s">
        <v>18</v>
      </c>
      <c r="N116" s="178" t="s">
        <v>42</v>
      </c>
      <c r="O116" s="63"/>
      <c r="P116" s="179">
        <f>O116*H116</f>
        <v>0</v>
      </c>
      <c r="Q116" s="179">
        <v>0</v>
      </c>
      <c r="R116" s="179">
        <f>Q116*H116</f>
        <v>0</v>
      </c>
      <c r="S116" s="179">
        <v>0</v>
      </c>
      <c r="T116" s="179">
        <f>S116*H116</f>
        <v>0</v>
      </c>
      <c r="U116" s="180" t="s">
        <v>18</v>
      </c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R116" s="181" t="s">
        <v>119</v>
      </c>
      <c r="AT116" s="181" t="s">
        <v>115</v>
      </c>
      <c r="AU116" s="181" t="s">
        <v>120</v>
      </c>
      <c r="AY116" s="16" t="s">
        <v>111</v>
      </c>
      <c r="BE116" s="182">
        <f>IF(N116="základní",J116,0)</f>
        <v>0</v>
      </c>
      <c r="BF116" s="182">
        <f>IF(N116="snížená",J116,0)</f>
        <v>0</v>
      </c>
      <c r="BG116" s="182">
        <f>IF(N116="zákl. přenesená",J116,0)</f>
        <v>0</v>
      </c>
      <c r="BH116" s="182">
        <f>IF(N116="sníž. přenesená",J116,0)</f>
        <v>0</v>
      </c>
      <c r="BI116" s="182">
        <f>IF(N116="nulová",J116,0)</f>
        <v>0</v>
      </c>
      <c r="BJ116" s="16" t="s">
        <v>79</v>
      </c>
      <c r="BK116" s="182">
        <f>ROUND(I116*H116,2)</f>
        <v>0</v>
      </c>
      <c r="BL116" s="16" t="s">
        <v>119</v>
      </c>
      <c r="BM116" s="181" t="s">
        <v>163</v>
      </c>
    </row>
    <row r="117" spans="1:65" s="2" customFormat="1" ht="19.5">
      <c r="A117" s="33"/>
      <c r="B117" s="34"/>
      <c r="C117" s="35"/>
      <c r="D117" s="183" t="s">
        <v>122</v>
      </c>
      <c r="E117" s="35"/>
      <c r="F117" s="184" t="s">
        <v>162</v>
      </c>
      <c r="G117" s="35"/>
      <c r="H117" s="35"/>
      <c r="I117" s="185"/>
      <c r="J117" s="35"/>
      <c r="K117" s="35"/>
      <c r="L117" s="38"/>
      <c r="M117" s="186"/>
      <c r="N117" s="187"/>
      <c r="O117" s="63"/>
      <c r="P117" s="63"/>
      <c r="Q117" s="63"/>
      <c r="R117" s="63"/>
      <c r="S117" s="63"/>
      <c r="T117" s="63"/>
      <c r="U117" s="64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T117" s="16" t="s">
        <v>122</v>
      </c>
      <c r="AU117" s="16" t="s">
        <v>120</v>
      </c>
    </row>
    <row r="118" spans="1:65" s="2" customFormat="1" ht="19.5">
      <c r="A118" s="33"/>
      <c r="B118" s="34"/>
      <c r="C118" s="35"/>
      <c r="D118" s="183" t="s">
        <v>123</v>
      </c>
      <c r="E118" s="35"/>
      <c r="F118" s="188" t="s">
        <v>164</v>
      </c>
      <c r="G118" s="35"/>
      <c r="H118" s="35"/>
      <c r="I118" s="185"/>
      <c r="J118" s="35"/>
      <c r="K118" s="35"/>
      <c r="L118" s="38"/>
      <c r="M118" s="186"/>
      <c r="N118" s="187"/>
      <c r="O118" s="63"/>
      <c r="P118" s="63"/>
      <c r="Q118" s="63"/>
      <c r="R118" s="63"/>
      <c r="S118" s="63"/>
      <c r="T118" s="63"/>
      <c r="U118" s="64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6" t="s">
        <v>123</v>
      </c>
      <c r="AU118" s="16" t="s">
        <v>120</v>
      </c>
    </row>
    <row r="119" spans="1:65" s="2" customFormat="1" ht="16.5" customHeight="1">
      <c r="A119" s="33"/>
      <c r="B119" s="34"/>
      <c r="C119" s="171" t="s">
        <v>8</v>
      </c>
      <c r="D119" s="171" t="s">
        <v>115</v>
      </c>
      <c r="E119" s="172" t="s">
        <v>165</v>
      </c>
      <c r="F119" s="173" t="s">
        <v>166</v>
      </c>
      <c r="G119" s="174" t="s">
        <v>118</v>
      </c>
      <c r="H119" s="175">
        <v>2</v>
      </c>
      <c r="I119" s="176"/>
      <c r="J119" s="175">
        <f>ROUND(I119*H119,2)</f>
        <v>0</v>
      </c>
      <c r="K119" s="173" t="s">
        <v>18</v>
      </c>
      <c r="L119" s="38"/>
      <c r="M119" s="177" t="s">
        <v>18</v>
      </c>
      <c r="N119" s="178" t="s">
        <v>42</v>
      </c>
      <c r="O119" s="63"/>
      <c r="P119" s="179">
        <f>O119*H119</f>
        <v>0</v>
      </c>
      <c r="Q119" s="179">
        <v>0</v>
      </c>
      <c r="R119" s="179">
        <f>Q119*H119</f>
        <v>0</v>
      </c>
      <c r="S119" s="179">
        <v>0</v>
      </c>
      <c r="T119" s="179">
        <f>S119*H119</f>
        <v>0</v>
      </c>
      <c r="U119" s="180" t="s">
        <v>18</v>
      </c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R119" s="181" t="s">
        <v>119</v>
      </c>
      <c r="AT119" s="181" t="s">
        <v>115</v>
      </c>
      <c r="AU119" s="181" t="s">
        <v>120</v>
      </c>
      <c r="AY119" s="16" t="s">
        <v>111</v>
      </c>
      <c r="BE119" s="182">
        <f>IF(N119="základní",J119,0)</f>
        <v>0</v>
      </c>
      <c r="BF119" s="182">
        <f>IF(N119="snížená",J119,0)</f>
        <v>0</v>
      </c>
      <c r="BG119" s="182">
        <f>IF(N119="zákl. přenesená",J119,0)</f>
        <v>0</v>
      </c>
      <c r="BH119" s="182">
        <f>IF(N119="sníž. přenesená",J119,0)</f>
        <v>0</v>
      </c>
      <c r="BI119" s="182">
        <f>IF(N119="nulová",J119,0)</f>
        <v>0</v>
      </c>
      <c r="BJ119" s="16" t="s">
        <v>79</v>
      </c>
      <c r="BK119" s="182">
        <f>ROUND(I119*H119,2)</f>
        <v>0</v>
      </c>
      <c r="BL119" s="16" t="s">
        <v>119</v>
      </c>
      <c r="BM119" s="181" t="s">
        <v>167</v>
      </c>
    </row>
    <row r="120" spans="1:65" s="2" customFormat="1" ht="11.25">
      <c r="A120" s="33"/>
      <c r="B120" s="34"/>
      <c r="C120" s="35"/>
      <c r="D120" s="183" t="s">
        <v>122</v>
      </c>
      <c r="E120" s="35"/>
      <c r="F120" s="184" t="s">
        <v>166</v>
      </c>
      <c r="G120" s="35"/>
      <c r="H120" s="35"/>
      <c r="I120" s="185"/>
      <c r="J120" s="35"/>
      <c r="K120" s="35"/>
      <c r="L120" s="38"/>
      <c r="M120" s="186"/>
      <c r="N120" s="187"/>
      <c r="O120" s="63"/>
      <c r="P120" s="63"/>
      <c r="Q120" s="63"/>
      <c r="R120" s="63"/>
      <c r="S120" s="63"/>
      <c r="T120" s="63"/>
      <c r="U120" s="64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T120" s="16" t="s">
        <v>122</v>
      </c>
      <c r="AU120" s="16" t="s">
        <v>120</v>
      </c>
    </row>
    <row r="121" spans="1:65" s="2" customFormat="1" ht="19.5">
      <c r="A121" s="33"/>
      <c r="B121" s="34"/>
      <c r="C121" s="35"/>
      <c r="D121" s="183" t="s">
        <v>123</v>
      </c>
      <c r="E121" s="35"/>
      <c r="F121" s="188" t="s">
        <v>168</v>
      </c>
      <c r="G121" s="35"/>
      <c r="H121" s="35"/>
      <c r="I121" s="185"/>
      <c r="J121" s="35"/>
      <c r="K121" s="35"/>
      <c r="L121" s="38"/>
      <c r="M121" s="186"/>
      <c r="N121" s="187"/>
      <c r="O121" s="63"/>
      <c r="P121" s="63"/>
      <c r="Q121" s="63"/>
      <c r="R121" s="63"/>
      <c r="S121" s="63"/>
      <c r="T121" s="63"/>
      <c r="U121" s="64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T121" s="16" t="s">
        <v>123</v>
      </c>
      <c r="AU121" s="16" t="s">
        <v>120</v>
      </c>
    </row>
    <row r="122" spans="1:65" s="2" customFormat="1" ht="16.5" customHeight="1">
      <c r="A122" s="33"/>
      <c r="B122" s="34"/>
      <c r="C122" s="171" t="s">
        <v>146</v>
      </c>
      <c r="D122" s="171" t="s">
        <v>115</v>
      </c>
      <c r="E122" s="172" t="s">
        <v>169</v>
      </c>
      <c r="F122" s="173" t="s">
        <v>170</v>
      </c>
      <c r="G122" s="174" t="s">
        <v>118</v>
      </c>
      <c r="H122" s="175">
        <v>2</v>
      </c>
      <c r="I122" s="176"/>
      <c r="J122" s="175">
        <f>ROUND(I122*H122,2)</f>
        <v>0</v>
      </c>
      <c r="K122" s="173" t="s">
        <v>18</v>
      </c>
      <c r="L122" s="38"/>
      <c r="M122" s="177" t="s">
        <v>18</v>
      </c>
      <c r="N122" s="178" t="s">
        <v>42</v>
      </c>
      <c r="O122" s="63"/>
      <c r="P122" s="179">
        <f>O122*H122</f>
        <v>0</v>
      </c>
      <c r="Q122" s="179">
        <v>0</v>
      </c>
      <c r="R122" s="179">
        <f>Q122*H122</f>
        <v>0</v>
      </c>
      <c r="S122" s="179">
        <v>0</v>
      </c>
      <c r="T122" s="179">
        <f>S122*H122</f>
        <v>0</v>
      </c>
      <c r="U122" s="180" t="s">
        <v>18</v>
      </c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81" t="s">
        <v>119</v>
      </c>
      <c r="AT122" s="181" t="s">
        <v>115</v>
      </c>
      <c r="AU122" s="181" t="s">
        <v>120</v>
      </c>
      <c r="AY122" s="16" t="s">
        <v>111</v>
      </c>
      <c r="BE122" s="182">
        <f>IF(N122="základní",J122,0)</f>
        <v>0</v>
      </c>
      <c r="BF122" s="182">
        <f>IF(N122="snížená",J122,0)</f>
        <v>0</v>
      </c>
      <c r="BG122" s="182">
        <f>IF(N122="zákl. přenesená",J122,0)</f>
        <v>0</v>
      </c>
      <c r="BH122" s="182">
        <f>IF(N122="sníž. přenesená",J122,0)</f>
        <v>0</v>
      </c>
      <c r="BI122" s="182">
        <f>IF(N122="nulová",J122,0)</f>
        <v>0</v>
      </c>
      <c r="BJ122" s="16" t="s">
        <v>79</v>
      </c>
      <c r="BK122" s="182">
        <f>ROUND(I122*H122,2)</f>
        <v>0</v>
      </c>
      <c r="BL122" s="16" t="s">
        <v>119</v>
      </c>
      <c r="BM122" s="181" t="s">
        <v>171</v>
      </c>
    </row>
    <row r="123" spans="1:65" s="2" customFormat="1" ht="11.25">
      <c r="A123" s="33"/>
      <c r="B123" s="34"/>
      <c r="C123" s="35"/>
      <c r="D123" s="183" t="s">
        <v>122</v>
      </c>
      <c r="E123" s="35"/>
      <c r="F123" s="184" t="s">
        <v>170</v>
      </c>
      <c r="G123" s="35"/>
      <c r="H123" s="35"/>
      <c r="I123" s="185"/>
      <c r="J123" s="35"/>
      <c r="K123" s="35"/>
      <c r="L123" s="38"/>
      <c r="M123" s="186"/>
      <c r="N123" s="187"/>
      <c r="O123" s="63"/>
      <c r="P123" s="63"/>
      <c r="Q123" s="63"/>
      <c r="R123" s="63"/>
      <c r="S123" s="63"/>
      <c r="T123" s="63"/>
      <c r="U123" s="64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6" t="s">
        <v>122</v>
      </c>
      <c r="AU123" s="16" t="s">
        <v>120</v>
      </c>
    </row>
    <row r="124" spans="1:65" s="2" customFormat="1" ht="19.5">
      <c r="A124" s="33"/>
      <c r="B124" s="34"/>
      <c r="C124" s="35"/>
      <c r="D124" s="183" t="s">
        <v>123</v>
      </c>
      <c r="E124" s="35"/>
      <c r="F124" s="188" t="s">
        <v>172</v>
      </c>
      <c r="G124" s="35"/>
      <c r="H124" s="35"/>
      <c r="I124" s="185"/>
      <c r="J124" s="35"/>
      <c r="K124" s="35"/>
      <c r="L124" s="38"/>
      <c r="M124" s="186"/>
      <c r="N124" s="187"/>
      <c r="O124" s="63"/>
      <c r="P124" s="63"/>
      <c r="Q124" s="63"/>
      <c r="R124" s="63"/>
      <c r="S124" s="63"/>
      <c r="T124" s="63"/>
      <c r="U124" s="64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6" t="s">
        <v>123</v>
      </c>
      <c r="AU124" s="16" t="s">
        <v>120</v>
      </c>
    </row>
    <row r="125" spans="1:65" s="2" customFormat="1" ht="16.5" customHeight="1">
      <c r="A125" s="33"/>
      <c r="B125" s="34"/>
      <c r="C125" s="171" t="s">
        <v>150</v>
      </c>
      <c r="D125" s="171" t="s">
        <v>115</v>
      </c>
      <c r="E125" s="172" t="s">
        <v>173</v>
      </c>
      <c r="F125" s="173" t="s">
        <v>174</v>
      </c>
      <c r="G125" s="174" t="s">
        <v>118</v>
      </c>
      <c r="H125" s="175">
        <v>5</v>
      </c>
      <c r="I125" s="176"/>
      <c r="J125" s="175">
        <f>ROUND(I125*H125,2)</f>
        <v>0</v>
      </c>
      <c r="K125" s="173" t="s">
        <v>18</v>
      </c>
      <c r="L125" s="38"/>
      <c r="M125" s="177" t="s">
        <v>18</v>
      </c>
      <c r="N125" s="178" t="s">
        <v>42</v>
      </c>
      <c r="O125" s="63"/>
      <c r="P125" s="179">
        <f>O125*H125</f>
        <v>0</v>
      </c>
      <c r="Q125" s="179">
        <v>0</v>
      </c>
      <c r="R125" s="179">
        <f>Q125*H125</f>
        <v>0</v>
      </c>
      <c r="S125" s="179">
        <v>0</v>
      </c>
      <c r="T125" s="179">
        <f>S125*H125</f>
        <v>0</v>
      </c>
      <c r="U125" s="180" t="s">
        <v>18</v>
      </c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81" t="s">
        <v>119</v>
      </c>
      <c r="AT125" s="181" t="s">
        <v>115</v>
      </c>
      <c r="AU125" s="181" t="s">
        <v>120</v>
      </c>
      <c r="AY125" s="16" t="s">
        <v>111</v>
      </c>
      <c r="BE125" s="182">
        <f>IF(N125="základní",J125,0)</f>
        <v>0</v>
      </c>
      <c r="BF125" s="182">
        <f>IF(N125="snížená",J125,0)</f>
        <v>0</v>
      </c>
      <c r="BG125" s="182">
        <f>IF(N125="zákl. přenesená",J125,0)</f>
        <v>0</v>
      </c>
      <c r="BH125" s="182">
        <f>IF(N125="sníž. přenesená",J125,0)</f>
        <v>0</v>
      </c>
      <c r="BI125" s="182">
        <f>IF(N125="nulová",J125,0)</f>
        <v>0</v>
      </c>
      <c r="BJ125" s="16" t="s">
        <v>79</v>
      </c>
      <c r="BK125" s="182">
        <f>ROUND(I125*H125,2)</f>
        <v>0</v>
      </c>
      <c r="BL125" s="16" t="s">
        <v>119</v>
      </c>
      <c r="BM125" s="181" t="s">
        <v>175</v>
      </c>
    </row>
    <row r="126" spans="1:65" s="2" customFormat="1" ht="11.25">
      <c r="A126" s="33"/>
      <c r="B126" s="34"/>
      <c r="C126" s="35"/>
      <c r="D126" s="183" t="s">
        <v>122</v>
      </c>
      <c r="E126" s="35"/>
      <c r="F126" s="184" t="s">
        <v>174</v>
      </c>
      <c r="G126" s="35"/>
      <c r="H126" s="35"/>
      <c r="I126" s="185"/>
      <c r="J126" s="35"/>
      <c r="K126" s="35"/>
      <c r="L126" s="38"/>
      <c r="M126" s="186"/>
      <c r="N126" s="187"/>
      <c r="O126" s="63"/>
      <c r="P126" s="63"/>
      <c r="Q126" s="63"/>
      <c r="R126" s="63"/>
      <c r="S126" s="63"/>
      <c r="T126" s="63"/>
      <c r="U126" s="64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6" t="s">
        <v>122</v>
      </c>
      <c r="AU126" s="16" t="s">
        <v>120</v>
      </c>
    </row>
    <row r="127" spans="1:65" s="2" customFormat="1" ht="29.25">
      <c r="A127" s="33"/>
      <c r="B127" s="34"/>
      <c r="C127" s="35"/>
      <c r="D127" s="183" t="s">
        <v>123</v>
      </c>
      <c r="E127" s="35"/>
      <c r="F127" s="188" t="s">
        <v>176</v>
      </c>
      <c r="G127" s="35"/>
      <c r="H127" s="35"/>
      <c r="I127" s="185"/>
      <c r="J127" s="35"/>
      <c r="K127" s="35"/>
      <c r="L127" s="38"/>
      <c r="M127" s="186"/>
      <c r="N127" s="187"/>
      <c r="O127" s="63"/>
      <c r="P127" s="63"/>
      <c r="Q127" s="63"/>
      <c r="R127" s="63"/>
      <c r="S127" s="63"/>
      <c r="T127" s="63"/>
      <c r="U127" s="64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6" t="s">
        <v>123</v>
      </c>
      <c r="AU127" s="16" t="s">
        <v>120</v>
      </c>
    </row>
    <row r="128" spans="1:65" s="2" customFormat="1" ht="21.75" customHeight="1">
      <c r="A128" s="33"/>
      <c r="B128" s="34"/>
      <c r="C128" s="171" t="s">
        <v>153</v>
      </c>
      <c r="D128" s="171" t="s">
        <v>115</v>
      </c>
      <c r="E128" s="172" t="s">
        <v>177</v>
      </c>
      <c r="F128" s="173" t="s">
        <v>178</v>
      </c>
      <c r="G128" s="174" t="s">
        <v>118</v>
      </c>
      <c r="H128" s="175">
        <v>6</v>
      </c>
      <c r="I128" s="176"/>
      <c r="J128" s="175">
        <f>ROUND(I128*H128,2)</f>
        <v>0</v>
      </c>
      <c r="K128" s="173" t="s">
        <v>18</v>
      </c>
      <c r="L128" s="38"/>
      <c r="M128" s="177" t="s">
        <v>18</v>
      </c>
      <c r="N128" s="178" t="s">
        <v>42</v>
      </c>
      <c r="O128" s="63"/>
      <c r="P128" s="179">
        <f>O128*H128</f>
        <v>0</v>
      </c>
      <c r="Q128" s="179">
        <v>0</v>
      </c>
      <c r="R128" s="179">
        <f>Q128*H128</f>
        <v>0</v>
      </c>
      <c r="S128" s="179">
        <v>0</v>
      </c>
      <c r="T128" s="179">
        <f>S128*H128</f>
        <v>0</v>
      </c>
      <c r="U128" s="180" t="s">
        <v>18</v>
      </c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81" t="s">
        <v>119</v>
      </c>
      <c r="AT128" s="181" t="s">
        <v>115</v>
      </c>
      <c r="AU128" s="181" t="s">
        <v>120</v>
      </c>
      <c r="AY128" s="16" t="s">
        <v>111</v>
      </c>
      <c r="BE128" s="182">
        <f>IF(N128="základní",J128,0)</f>
        <v>0</v>
      </c>
      <c r="BF128" s="182">
        <f>IF(N128="snížená",J128,0)</f>
        <v>0</v>
      </c>
      <c r="BG128" s="182">
        <f>IF(N128="zákl. přenesená",J128,0)</f>
        <v>0</v>
      </c>
      <c r="BH128" s="182">
        <f>IF(N128="sníž. přenesená",J128,0)</f>
        <v>0</v>
      </c>
      <c r="BI128" s="182">
        <f>IF(N128="nulová",J128,0)</f>
        <v>0</v>
      </c>
      <c r="BJ128" s="16" t="s">
        <v>79</v>
      </c>
      <c r="BK128" s="182">
        <f>ROUND(I128*H128,2)</f>
        <v>0</v>
      </c>
      <c r="BL128" s="16" t="s">
        <v>119</v>
      </c>
      <c r="BM128" s="181" t="s">
        <v>179</v>
      </c>
    </row>
    <row r="129" spans="1:65" s="2" customFormat="1" ht="11.25">
      <c r="A129" s="33"/>
      <c r="B129" s="34"/>
      <c r="C129" s="35"/>
      <c r="D129" s="183" t="s">
        <v>122</v>
      </c>
      <c r="E129" s="35"/>
      <c r="F129" s="184" t="s">
        <v>178</v>
      </c>
      <c r="G129" s="35"/>
      <c r="H129" s="35"/>
      <c r="I129" s="185"/>
      <c r="J129" s="35"/>
      <c r="K129" s="35"/>
      <c r="L129" s="38"/>
      <c r="M129" s="186"/>
      <c r="N129" s="187"/>
      <c r="O129" s="63"/>
      <c r="P129" s="63"/>
      <c r="Q129" s="63"/>
      <c r="R129" s="63"/>
      <c r="S129" s="63"/>
      <c r="T129" s="63"/>
      <c r="U129" s="64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6" t="s">
        <v>122</v>
      </c>
      <c r="AU129" s="16" t="s">
        <v>120</v>
      </c>
    </row>
    <row r="130" spans="1:65" s="2" customFormat="1" ht="19.5">
      <c r="A130" s="33"/>
      <c r="B130" s="34"/>
      <c r="C130" s="35"/>
      <c r="D130" s="183" t="s">
        <v>123</v>
      </c>
      <c r="E130" s="35"/>
      <c r="F130" s="188" t="s">
        <v>180</v>
      </c>
      <c r="G130" s="35"/>
      <c r="H130" s="35"/>
      <c r="I130" s="185"/>
      <c r="J130" s="35"/>
      <c r="K130" s="35"/>
      <c r="L130" s="38"/>
      <c r="M130" s="186"/>
      <c r="N130" s="187"/>
      <c r="O130" s="63"/>
      <c r="P130" s="63"/>
      <c r="Q130" s="63"/>
      <c r="R130" s="63"/>
      <c r="S130" s="63"/>
      <c r="T130" s="63"/>
      <c r="U130" s="64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T130" s="16" t="s">
        <v>123</v>
      </c>
      <c r="AU130" s="16" t="s">
        <v>120</v>
      </c>
    </row>
    <row r="131" spans="1:65" s="2" customFormat="1" ht="16.5" customHeight="1">
      <c r="A131" s="33"/>
      <c r="B131" s="34"/>
      <c r="C131" s="171" t="s">
        <v>119</v>
      </c>
      <c r="D131" s="171" t="s">
        <v>115</v>
      </c>
      <c r="E131" s="172" t="s">
        <v>181</v>
      </c>
      <c r="F131" s="173" t="s">
        <v>182</v>
      </c>
      <c r="G131" s="174" t="s">
        <v>118</v>
      </c>
      <c r="H131" s="175">
        <v>12</v>
      </c>
      <c r="I131" s="176"/>
      <c r="J131" s="175">
        <f>ROUND(I131*H131,2)</f>
        <v>0</v>
      </c>
      <c r="K131" s="173" t="s">
        <v>18</v>
      </c>
      <c r="L131" s="38"/>
      <c r="M131" s="177" t="s">
        <v>18</v>
      </c>
      <c r="N131" s="178" t="s">
        <v>42</v>
      </c>
      <c r="O131" s="63"/>
      <c r="P131" s="179">
        <f>O131*H131</f>
        <v>0</v>
      </c>
      <c r="Q131" s="179">
        <v>0</v>
      </c>
      <c r="R131" s="179">
        <f>Q131*H131</f>
        <v>0</v>
      </c>
      <c r="S131" s="179">
        <v>0</v>
      </c>
      <c r="T131" s="179">
        <f>S131*H131</f>
        <v>0</v>
      </c>
      <c r="U131" s="180" t="s">
        <v>18</v>
      </c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81" t="s">
        <v>119</v>
      </c>
      <c r="AT131" s="181" t="s">
        <v>115</v>
      </c>
      <c r="AU131" s="181" t="s">
        <v>120</v>
      </c>
      <c r="AY131" s="16" t="s">
        <v>111</v>
      </c>
      <c r="BE131" s="182">
        <f>IF(N131="základní",J131,0)</f>
        <v>0</v>
      </c>
      <c r="BF131" s="182">
        <f>IF(N131="snížená",J131,0)</f>
        <v>0</v>
      </c>
      <c r="BG131" s="182">
        <f>IF(N131="zákl. přenesená",J131,0)</f>
        <v>0</v>
      </c>
      <c r="BH131" s="182">
        <f>IF(N131="sníž. přenesená",J131,0)</f>
        <v>0</v>
      </c>
      <c r="BI131" s="182">
        <f>IF(N131="nulová",J131,0)</f>
        <v>0</v>
      </c>
      <c r="BJ131" s="16" t="s">
        <v>79</v>
      </c>
      <c r="BK131" s="182">
        <f>ROUND(I131*H131,2)</f>
        <v>0</v>
      </c>
      <c r="BL131" s="16" t="s">
        <v>119</v>
      </c>
      <c r="BM131" s="181" t="s">
        <v>183</v>
      </c>
    </row>
    <row r="132" spans="1:65" s="2" customFormat="1" ht="11.25">
      <c r="A132" s="33"/>
      <c r="B132" s="34"/>
      <c r="C132" s="35"/>
      <c r="D132" s="183" t="s">
        <v>122</v>
      </c>
      <c r="E132" s="35"/>
      <c r="F132" s="184" t="s">
        <v>182</v>
      </c>
      <c r="G132" s="35"/>
      <c r="H132" s="35"/>
      <c r="I132" s="185"/>
      <c r="J132" s="35"/>
      <c r="K132" s="35"/>
      <c r="L132" s="38"/>
      <c r="M132" s="186"/>
      <c r="N132" s="187"/>
      <c r="O132" s="63"/>
      <c r="P132" s="63"/>
      <c r="Q132" s="63"/>
      <c r="R132" s="63"/>
      <c r="S132" s="63"/>
      <c r="T132" s="63"/>
      <c r="U132" s="64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6" t="s">
        <v>122</v>
      </c>
      <c r="AU132" s="16" t="s">
        <v>120</v>
      </c>
    </row>
    <row r="133" spans="1:65" s="2" customFormat="1" ht="19.5">
      <c r="A133" s="33"/>
      <c r="B133" s="34"/>
      <c r="C133" s="35"/>
      <c r="D133" s="183" t="s">
        <v>123</v>
      </c>
      <c r="E133" s="35"/>
      <c r="F133" s="188" t="s">
        <v>184</v>
      </c>
      <c r="G133" s="35"/>
      <c r="H133" s="35"/>
      <c r="I133" s="185"/>
      <c r="J133" s="35"/>
      <c r="K133" s="35"/>
      <c r="L133" s="38"/>
      <c r="M133" s="186"/>
      <c r="N133" s="187"/>
      <c r="O133" s="63"/>
      <c r="P133" s="63"/>
      <c r="Q133" s="63"/>
      <c r="R133" s="63"/>
      <c r="S133" s="63"/>
      <c r="T133" s="63"/>
      <c r="U133" s="64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T133" s="16" t="s">
        <v>123</v>
      </c>
      <c r="AU133" s="16" t="s">
        <v>120</v>
      </c>
    </row>
    <row r="134" spans="1:65" s="2" customFormat="1" ht="16.5" customHeight="1">
      <c r="A134" s="33"/>
      <c r="B134" s="34"/>
      <c r="C134" s="171" t="s">
        <v>161</v>
      </c>
      <c r="D134" s="171" t="s">
        <v>115</v>
      </c>
      <c r="E134" s="172" t="s">
        <v>185</v>
      </c>
      <c r="F134" s="173" t="s">
        <v>186</v>
      </c>
      <c r="G134" s="174" t="s">
        <v>118</v>
      </c>
      <c r="H134" s="175">
        <v>5</v>
      </c>
      <c r="I134" s="176"/>
      <c r="J134" s="175">
        <f>ROUND(I134*H134,2)</f>
        <v>0</v>
      </c>
      <c r="K134" s="173" t="s">
        <v>18</v>
      </c>
      <c r="L134" s="38"/>
      <c r="M134" s="177" t="s">
        <v>18</v>
      </c>
      <c r="N134" s="178" t="s">
        <v>42</v>
      </c>
      <c r="O134" s="63"/>
      <c r="P134" s="179">
        <f>O134*H134</f>
        <v>0</v>
      </c>
      <c r="Q134" s="179">
        <v>0</v>
      </c>
      <c r="R134" s="179">
        <f>Q134*H134</f>
        <v>0</v>
      </c>
      <c r="S134" s="179">
        <v>0</v>
      </c>
      <c r="T134" s="179">
        <f>S134*H134</f>
        <v>0</v>
      </c>
      <c r="U134" s="180" t="s">
        <v>18</v>
      </c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81" t="s">
        <v>119</v>
      </c>
      <c r="AT134" s="181" t="s">
        <v>115</v>
      </c>
      <c r="AU134" s="181" t="s">
        <v>120</v>
      </c>
      <c r="AY134" s="16" t="s">
        <v>111</v>
      </c>
      <c r="BE134" s="182">
        <f>IF(N134="základní",J134,0)</f>
        <v>0</v>
      </c>
      <c r="BF134" s="182">
        <f>IF(N134="snížená",J134,0)</f>
        <v>0</v>
      </c>
      <c r="BG134" s="182">
        <f>IF(N134="zákl. přenesená",J134,0)</f>
        <v>0</v>
      </c>
      <c r="BH134" s="182">
        <f>IF(N134="sníž. přenesená",J134,0)</f>
        <v>0</v>
      </c>
      <c r="BI134" s="182">
        <f>IF(N134="nulová",J134,0)</f>
        <v>0</v>
      </c>
      <c r="BJ134" s="16" t="s">
        <v>79</v>
      </c>
      <c r="BK134" s="182">
        <f>ROUND(I134*H134,2)</f>
        <v>0</v>
      </c>
      <c r="BL134" s="16" t="s">
        <v>119</v>
      </c>
      <c r="BM134" s="181" t="s">
        <v>187</v>
      </c>
    </row>
    <row r="135" spans="1:65" s="2" customFormat="1" ht="11.25">
      <c r="A135" s="33"/>
      <c r="B135" s="34"/>
      <c r="C135" s="35"/>
      <c r="D135" s="183" t="s">
        <v>122</v>
      </c>
      <c r="E135" s="35"/>
      <c r="F135" s="184" t="s">
        <v>186</v>
      </c>
      <c r="G135" s="35"/>
      <c r="H135" s="35"/>
      <c r="I135" s="185"/>
      <c r="J135" s="35"/>
      <c r="K135" s="35"/>
      <c r="L135" s="38"/>
      <c r="M135" s="186"/>
      <c r="N135" s="187"/>
      <c r="O135" s="63"/>
      <c r="P135" s="63"/>
      <c r="Q135" s="63"/>
      <c r="R135" s="63"/>
      <c r="S135" s="63"/>
      <c r="T135" s="63"/>
      <c r="U135" s="64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T135" s="16" t="s">
        <v>122</v>
      </c>
      <c r="AU135" s="16" t="s">
        <v>120</v>
      </c>
    </row>
    <row r="136" spans="1:65" s="2" customFormat="1" ht="19.5">
      <c r="A136" s="33"/>
      <c r="B136" s="34"/>
      <c r="C136" s="35"/>
      <c r="D136" s="183" t="s">
        <v>123</v>
      </c>
      <c r="E136" s="35"/>
      <c r="F136" s="188" t="s">
        <v>188</v>
      </c>
      <c r="G136" s="35"/>
      <c r="H136" s="35"/>
      <c r="I136" s="185"/>
      <c r="J136" s="35"/>
      <c r="K136" s="35"/>
      <c r="L136" s="38"/>
      <c r="M136" s="186"/>
      <c r="N136" s="187"/>
      <c r="O136" s="63"/>
      <c r="P136" s="63"/>
      <c r="Q136" s="63"/>
      <c r="R136" s="63"/>
      <c r="S136" s="63"/>
      <c r="T136" s="63"/>
      <c r="U136" s="64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6" t="s">
        <v>123</v>
      </c>
      <c r="AU136" s="16" t="s">
        <v>120</v>
      </c>
    </row>
    <row r="137" spans="1:65" s="2" customFormat="1" ht="16.5" customHeight="1">
      <c r="A137" s="33"/>
      <c r="B137" s="34"/>
      <c r="C137" s="171" t="s">
        <v>165</v>
      </c>
      <c r="D137" s="171" t="s">
        <v>115</v>
      </c>
      <c r="E137" s="172" t="s">
        <v>189</v>
      </c>
      <c r="F137" s="173" t="s">
        <v>166</v>
      </c>
      <c r="G137" s="174" t="s">
        <v>118</v>
      </c>
      <c r="H137" s="175">
        <v>5</v>
      </c>
      <c r="I137" s="176"/>
      <c r="J137" s="175">
        <f>ROUND(I137*H137,2)</f>
        <v>0</v>
      </c>
      <c r="K137" s="173" t="s">
        <v>18</v>
      </c>
      <c r="L137" s="38"/>
      <c r="M137" s="177" t="s">
        <v>18</v>
      </c>
      <c r="N137" s="178" t="s">
        <v>42</v>
      </c>
      <c r="O137" s="63"/>
      <c r="P137" s="179">
        <f>O137*H137</f>
        <v>0</v>
      </c>
      <c r="Q137" s="179">
        <v>0</v>
      </c>
      <c r="R137" s="179">
        <f>Q137*H137</f>
        <v>0</v>
      </c>
      <c r="S137" s="179">
        <v>0</v>
      </c>
      <c r="T137" s="179">
        <f>S137*H137</f>
        <v>0</v>
      </c>
      <c r="U137" s="180" t="s">
        <v>18</v>
      </c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81" t="s">
        <v>119</v>
      </c>
      <c r="AT137" s="181" t="s">
        <v>115</v>
      </c>
      <c r="AU137" s="181" t="s">
        <v>120</v>
      </c>
      <c r="AY137" s="16" t="s">
        <v>111</v>
      </c>
      <c r="BE137" s="182">
        <f>IF(N137="základní",J137,0)</f>
        <v>0</v>
      </c>
      <c r="BF137" s="182">
        <f>IF(N137="snížená",J137,0)</f>
        <v>0</v>
      </c>
      <c r="BG137" s="182">
        <f>IF(N137="zákl. přenesená",J137,0)</f>
        <v>0</v>
      </c>
      <c r="BH137" s="182">
        <f>IF(N137="sníž. přenesená",J137,0)</f>
        <v>0</v>
      </c>
      <c r="BI137" s="182">
        <f>IF(N137="nulová",J137,0)</f>
        <v>0</v>
      </c>
      <c r="BJ137" s="16" t="s">
        <v>79</v>
      </c>
      <c r="BK137" s="182">
        <f>ROUND(I137*H137,2)</f>
        <v>0</v>
      </c>
      <c r="BL137" s="16" t="s">
        <v>119</v>
      </c>
      <c r="BM137" s="181" t="s">
        <v>190</v>
      </c>
    </row>
    <row r="138" spans="1:65" s="2" customFormat="1" ht="11.25">
      <c r="A138" s="33"/>
      <c r="B138" s="34"/>
      <c r="C138" s="35"/>
      <c r="D138" s="183" t="s">
        <v>122</v>
      </c>
      <c r="E138" s="35"/>
      <c r="F138" s="184" t="s">
        <v>166</v>
      </c>
      <c r="G138" s="35"/>
      <c r="H138" s="35"/>
      <c r="I138" s="185"/>
      <c r="J138" s="35"/>
      <c r="K138" s="35"/>
      <c r="L138" s="38"/>
      <c r="M138" s="186"/>
      <c r="N138" s="187"/>
      <c r="O138" s="63"/>
      <c r="P138" s="63"/>
      <c r="Q138" s="63"/>
      <c r="R138" s="63"/>
      <c r="S138" s="63"/>
      <c r="T138" s="63"/>
      <c r="U138" s="64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T138" s="16" t="s">
        <v>122</v>
      </c>
      <c r="AU138" s="16" t="s">
        <v>120</v>
      </c>
    </row>
    <row r="139" spans="1:65" s="2" customFormat="1" ht="19.5">
      <c r="A139" s="33"/>
      <c r="B139" s="34"/>
      <c r="C139" s="35"/>
      <c r="D139" s="183" t="s">
        <v>123</v>
      </c>
      <c r="E139" s="35"/>
      <c r="F139" s="188" t="s">
        <v>191</v>
      </c>
      <c r="G139" s="35"/>
      <c r="H139" s="35"/>
      <c r="I139" s="185"/>
      <c r="J139" s="35"/>
      <c r="K139" s="35"/>
      <c r="L139" s="38"/>
      <c r="M139" s="186"/>
      <c r="N139" s="187"/>
      <c r="O139" s="63"/>
      <c r="P139" s="63"/>
      <c r="Q139" s="63"/>
      <c r="R139" s="63"/>
      <c r="S139" s="63"/>
      <c r="T139" s="63"/>
      <c r="U139" s="64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T139" s="16" t="s">
        <v>123</v>
      </c>
      <c r="AU139" s="16" t="s">
        <v>120</v>
      </c>
    </row>
    <row r="140" spans="1:65" s="2" customFormat="1" ht="24.2" customHeight="1">
      <c r="A140" s="33"/>
      <c r="B140" s="34"/>
      <c r="C140" s="171" t="s">
        <v>169</v>
      </c>
      <c r="D140" s="171" t="s">
        <v>115</v>
      </c>
      <c r="E140" s="172" t="s">
        <v>192</v>
      </c>
      <c r="F140" s="173" t="s">
        <v>193</v>
      </c>
      <c r="G140" s="174" t="s">
        <v>118</v>
      </c>
      <c r="H140" s="175">
        <v>2</v>
      </c>
      <c r="I140" s="176"/>
      <c r="J140" s="175">
        <f>ROUND(I140*H140,2)</f>
        <v>0</v>
      </c>
      <c r="K140" s="173" t="s">
        <v>18</v>
      </c>
      <c r="L140" s="38"/>
      <c r="M140" s="177" t="s">
        <v>18</v>
      </c>
      <c r="N140" s="178" t="s">
        <v>42</v>
      </c>
      <c r="O140" s="63"/>
      <c r="P140" s="179">
        <f>O140*H140</f>
        <v>0</v>
      </c>
      <c r="Q140" s="179">
        <v>0</v>
      </c>
      <c r="R140" s="179">
        <f>Q140*H140</f>
        <v>0</v>
      </c>
      <c r="S140" s="179">
        <v>0</v>
      </c>
      <c r="T140" s="179">
        <f>S140*H140</f>
        <v>0</v>
      </c>
      <c r="U140" s="180" t="s">
        <v>18</v>
      </c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81" t="s">
        <v>119</v>
      </c>
      <c r="AT140" s="181" t="s">
        <v>115</v>
      </c>
      <c r="AU140" s="181" t="s">
        <v>120</v>
      </c>
      <c r="AY140" s="16" t="s">
        <v>111</v>
      </c>
      <c r="BE140" s="182">
        <f>IF(N140="základní",J140,0)</f>
        <v>0</v>
      </c>
      <c r="BF140" s="182">
        <f>IF(N140="snížená",J140,0)</f>
        <v>0</v>
      </c>
      <c r="BG140" s="182">
        <f>IF(N140="zákl. přenesená",J140,0)</f>
        <v>0</v>
      </c>
      <c r="BH140" s="182">
        <f>IF(N140="sníž. přenesená",J140,0)</f>
        <v>0</v>
      </c>
      <c r="BI140" s="182">
        <f>IF(N140="nulová",J140,0)</f>
        <v>0</v>
      </c>
      <c r="BJ140" s="16" t="s">
        <v>79</v>
      </c>
      <c r="BK140" s="182">
        <f>ROUND(I140*H140,2)</f>
        <v>0</v>
      </c>
      <c r="BL140" s="16" t="s">
        <v>119</v>
      </c>
      <c r="BM140" s="181" t="s">
        <v>194</v>
      </c>
    </row>
    <row r="141" spans="1:65" s="2" customFormat="1" ht="11.25">
      <c r="A141" s="33"/>
      <c r="B141" s="34"/>
      <c r="C141" s="35"/>
      <c r="D141" s="183" t="s">
        <v>122</v>
      </c>
      <c r="E141" s="35"/>
      <c r="F141" s="184" t="s">
        <v>193</v>
      </c>
      <c r="G141" s="35"/>
      <c r="H141" s="35"/>
      <c r="I141" s="185"/>
      <c r="J141" s="35"/>
      <c r="K141" s="35"/>
      <c r="L141" s="38"/>
      <c r="M141" s="186"/>
      <c r="N141" s="187"/>
      <c r="O141" s="63"/>
      <c r="P141" s="63"/>
      <c r="Q141" s="63"/>
      <c r="R141" s="63"/>
      <c r="S141" s="63"/>
      <c r="T141" s="63"/>
      <c r="U141" s="64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T141" s="16" t="s">
        <v>122</v>
      </c>
      <c r="AU141" s="16" t="s">
        <v>120</v>
      </c>
    </row>
    <row r="142" spans="1:65" s="2" customFormat="1" ht="39">
      <c r="A142" s="33"/>
      <c r="B142" s="34"/>
      <c r="C142" s="35"/>
      <c r="D142" s="183" t="s">
        <v>123</v>
      </c>
      <c r="E142" s="35"/>
      <c r="F142" s="188" t="s">
        <v>195</v>
      </c>
      <c r="G142" s="35"/>
      <c r="H142" s="35"/>
      <c r="I142" s="185"/>
      <c r="J142" s="35"/>
      <c r="K142" s="35"/>
      <c r="L142" s="38"/>
      <c r="M142" s="186"/>
      <c r="N142" s="187"/>
      <c r="O142" s="63"/>
      <c r="P142" s="63"/>
      <c r="Q142" s="63"/>
      <c r="R142" s="63"/>
      <c r="S142" s="63"/>
      <c r="T142" s="63"/>
      <c r="U142" s="64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T142" s="16" t="s">
        <v>123</v>
      </c>
      <c r="AU142" s="16" t="s">
        <v>120</v>
      </c>
    </row>
    <row r="143" spans="1:65" s="2" customFormat="1" ht="16.5" customHeight="1">
      <c r="A143" s="33"/>
      <c r="B143" s="34"/>
      <c r="C143" s="171" t="s">
        <v>173</v>
      </c>
      <c r="D143" s="171" t="s">
        <v>115</v>
      </c>
      <c r="E143" s="172" t="s">
        <v>196</v>
      </c>
      <c r="F143" s="173" t="s">
        <v>197</v>
      </c>
      <c r="G143" s="174" t="s">
        <v>118</v>
      </c>
      <c r="H143" s="175">
        <v>1</v>
      </c>
      <c r="I143" s="176"/>
      <c r="J143" s="175">
        <f>ROUND(I143*H143,2)</f>
        <v>0</v>
      </c>
      <c r="K143" s="173" t="s">
        <v>18</v>
      </c>
      <c r="L143" s="38"/>
      <c r="M143" s="177" t="s">
        <v>18</v>
      </c>
      <c r="N143" s="178" t="s">
        <v>42</v>
      </c>
      <c r="O143" s="63"/>
      <c r="P143" s="179">
        <f>O143*H143</f>
        <v>0</v>
      </c>
      <c r="Q143" s="179">
        <v>0</v>
      </c>
      <c r="R143" s="179">
        <f>Q143*H143</f>
        <v>0</v>
      </c>
      <c r="S143" s="179">
        <v>0</v>
      </c>
      <c r="T143" s="179">
        <f>S143*H143</f>
        <v>0</v>
      </c>
      <c r="U143" s="180" t="s">
        <v>18</v>
      </c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81" t="s">
        <v>119</v>
      </c>
      <c r="AT143" s="181" t="s">
        <v>115</v>
      </c>
      <c r="AU143" s="181" t="s">
        <v>120</v>
      </c>
      <c r="AY143" s="16" t="s">
        <v>111</v>
      </c>
      <c r="BE143" s="182">
        <f>IF(N143="základní",J143,0)</f>
        <v>0</v>
      </c>
      <c r="BF143" s="182">
        <f>IF(N143="snížená",J143,0)</f>
        <v>0</v>
      </c>
      <c r="BG143" s="182">
        <f>IF(N143="zákl. přenesená",J143,0)</f>
        <v>0</v>
      </c>
      <c r="BH143" s="182">
        <f>IF(N143="sníž. přenesená",J143,0)</f>
        <v>0</v>
      </c>
      <c r="BI143" s="182">
        <f>IF(N143="nulová",J143,0)</f>
        <v>0</v>
      </c>
      <c r="BJ143" s="16" t="s">
        <v>79</v>
      </c>
      <c r="BK143" s="182">
        <f>ROUND(I143*H143,2)</f>
        <v>0</v>
      </c>
      <c r="BL143" s="16" t="s">
        <v>119</v>
      </c>
      <c r="BM143" s="181" t="s">
        <v>198</v>
      </c>
    </row>
    <row r="144" spans="1:65" s="2" customFormat="1" ht="11.25">
      <c r="A144" s="33"/>
      <c r="B144" s="34"/>
      <c r="C144" s="35"/>
      <c r="D144" s="183" t="s">
        <v>122</v>
      </c>
      <c r="E144" s="35"/>
      <c r="F144" s="184" t="s">
        <v>197</v>
      </c>
      <c r="G144" s="35"/>
      <c r="H144" s="35"/>
      <c r="I144" s="185"/>
      <c r="J144" s="35"/>
      <c r="K144" s="35"/>
      <c r="L144" s="38"/>
      <c r="M144" s="186"/>
      <c r="N144" s="187"/>
      <c r="O144" s="63"/>
      <c r="P144" s="63"/>
      <c r="Q144" s="63"/>
      <c r="R144" s="63"/>
      <c r="S144" s="63"/>
      <c r="T144" s="63"/>
      <c r="U144" s="64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T144" s="16" t="s">
        <v>122</v>
      </c>
      <c r="AU144" s="16" t="s">
        <v>120</v>
      </c>
    </row>
    <row r="145" spans="1:65" s="2" customFormat="1" ht="39">
      <c r="A145" s="33"/>
      <c r="B145" s="34"/>
      <c r="C145" s="35"/>
      <c r="D145" s="183" t="s">
        <v>123</v>
      </c>
      <c r="E145" s="35"/>
      <c r="F145" s="188" t="s">
        <v>199</v>
      </c>
      <c r="G145" s="35"/>
      <c r="H145" s="35"/>
      <c r="I145" s="185"/>
      <c r="J145" s="35"/>
      <c r="K145" s="35"/>
      <c r="L145" s="38"/>
      <c r="M145" s="186"/>
      <c r="N145" s="187"/>
      <c r="O145" s="63"/>
      <c r="P145" s="63"/>
      <c r="Q145" s="63"/>
      <c r="R145" s="63"/>
      <c r="S145" s="63"/>
      <c r="T145" s="63"/>
      <c r="U145" s="64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T145" s="16" t="s">
        <v>123</v>
      </c>
      <c r="AU145" s="16" t="s">
        <v>120</v>
      </c>
    </row>
    <row r="146" spans="1:65" s="2" customFormat="1" ht="16.5" customHeight="1">
      <c r="A146" s="33"/>
      <c r="B146" s="34"/>
      <c r="C146" s="171" t="s">
        <v>7</v>
      </c>
      <c r="D146" s="171" t="s">
        <v>115</v>
      </c>
      <c r="E146" s="172" t="s">
        <v>200</v>
      </c>
      <c r="F146" s="173" t="s">
        <v>201</v>
      </c>
      <c r="G146" s="174" t="s">
        <v>118</v>
      </c>
      <c r="H146" s="175">
        <v>2</v>
      </c>
      <c r="I146" s="176"/>
      <c r="J146" s="175">
        <f>ROUND(I146*H146,2)</f>
        <v>0</v>
      </c>
      <c r="K146" s="173" t="s">
        <v>18</v>
      </c>
      <c r="L146" s="38"/>
      <c r="M146" s="177" t="s">
        <v>18</v>
      </c>
      <c r="N146" s="178" t="s">
        <v>42</v>
      </c>
      <c r="O146" s="63"/>
      <c r="P146" s="179">
        <f>O146*H146</f>
        <v>0</v>
      </c>
      <c r="Q146" s="179">
        <v>0</v>
      </c>
      <c r="R146" s="179">
        <f>Q146*H146</f>
        <v>0</v>
      </c>
      <c r="S146" s="179">
        <v>0</v>
      </c>
      <c r="T146" s="179">
        <f>S146*H146</f>
        <v>0</v>
      </c>
      <c r="U146" s="180" t="s">
        <v>18</v>
      </c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81" t="s">
        <v>119</v>
      </c>
      <c r="AT146" s="181" t="s">
        <v>115</v>
      </c>
      <c r="AU146" s="181" t="s">
        <v>120</v>
      </c>
      <c r="AY146" s="16" t="s">
        <v>111</v>
      </c>
      <c r="BE146" s="182">
        <f>IF(N146="základní",J146,0)</f>
        <v>0</v>
      </c>
      <c r="BF146" s="182">
        <f>IF(N146="snížená",J146,0)</f>
        <v>0</v>
      </c>
      <c r="BG146" s="182">
        <f>IF(N146="zákl. přenesená",J146,0)</f>
        <v>0</v>
      </c>
      <c r="BH146" s="182">
        <f>IF(N146="sníž. přenesená",J146,0)</f>
        <v>0</v>
      </c>
      <c r="BI146" s="182">
        <f>IF(N146="nulová",J146,0)</f>
        <v>0</v>
      </c>
      <c r="BJ146" s="16" t="s">
        <v>79</v>
      </c>
      <c r="BK146" s="182">
        <f>ROUND(I146*H146,2)</f>
        <v>0</v>
      </c>
      <c r="BL146" s="16" t="s">
        <v>119</v>
      </c>
      <c r="BM146" s="181" t="s">
        <v>202</v>
      </c>
    </row>
    <row r="147" spans="1:65" s="2" customFormat="1" ht="11.25">
      <c r="A147" s="33"/>
      <c r="B147" s="34"/>
      <c r="C147" s="35"/>
      <c r="D147" s="183" t="s">
        <v>122</v>
      </c>
      <c r="E147" s="35"/>
      <c r="F147" s="184" t="s">
        <v>201</v>
      </c>
      <c r="G147" s="35"/>
      <c r="H147" s="35"/>
      <c r="I147" s="185"/>
      <c r="J147" s="35"/>
      <c r="K147" s="35"/>
      <c r="L147" s="38"/>
      <c r="M147" s="186"/>
      <c r="N147" s="187"/>
      <c r="O147" s="63"/>
      <c r="P147" s="63"/>
      <c r="Q147" s="63"/>
      <c r="R147" s="63"/>
      <c r="S147" s="63"/>
      <c r="T147" s="63"/>
      <c r="U147" s="64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T147" s="16" t="s">
        <v>122</v>
      </c>
      <c r="AU147" s="16" t="s">
        <v>120</v>
      </c>
    </row>
    <row r="148" spans="1:65" s="2" customFormat="1" ht="29.25">
      <c r="A148" s="33"/>
      <c r="B148" s="34"/>
      <c r="C148" s="35"/>
      <c r="D148" s="183" t="s">
        <v>123</v>
      </c>
      <c r="E148" s="35"/>
      <c r="F148" s="188" t="s">
        <v>203</v>
      </c>
      <c r="G148" s="35"/>
      <c r="H148" s="35"/>
      <c r="I148" s="185"/>
      <c r="J148" s="35"/>
      <c r="K148" s="35"/>
      <c r="L148" s="38"/>
      <c r="M148" s="186"/>
      <c r="N148" s="187"/>
      <c r="O148" s="63"/>
      <c r="P148" s="63"/>
      <c r="Q148" s="63"/>
      <c r="R148" s="63"/>
      <c r="S148" s="63"/>
      <c r="T148" s="63"/>
      <c r="U148" s="64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T148" s="16" t="s">
        <v>123</v>
      </c>
      <c r="AU148" s="16" t="s">
        <v>120</v>
      </c>
    </row>
    <row r="149" spans="1:65" s="2" customFormat="1" ht="16.5" customHeight="1">
      <c r="A149" s="33"/>
      <c r="B149" s="34"/>
      <c r="C149" s="171" t="s">
        <v>177</v>
      </c>
      <c r="D149" s="171" t="s">
        <v>115</v>
      </c>
      <c r="E149" s="172" t="s">
        <v>204</v>
      </c>
      <c r="F149" s="173" t="s">
        <v>205</v>
      </c>
      <c r="G149" s="174" t="s">
        <v>118</v>
      </c>
      <c r="H149" s="175">
        <v>2</v>
      </c>
      <c r="I149" s="176"/>
      <c r="J149" s="175">
        <f>ROUND(I149*H149,2)</f>
        <v>0</v>
      </c>
      <c r="K149" s="173" t="s">
        <v>18</v>
      </c>
      <c r="L149" s="38"/>
      <c r="M149" s="177" t="s">
        <v>18</v>
      </c>
      <c r="N149" s="178" t="s">
        <v>42</v>
      </c>
      <c r="O149" s="63"/>
      <c r="P149" s="179">
        <f>O149*H149</f>
        <v>0</v>
      </c>
      <c r="Q149" s="179">
        <v>0</v>
      </c>
      <c r="R149" s="179">
        <f>Q149*H149</f>
        <v>0</v>
      </c>
      <c r="S149" s="179">
        <v>0</v>
      </c>
      <c r="T149" s="179">
        <f>S149*H149</f>
        <v>0</v>
      </c>
      <c r="U149" s="180" t="s">
        <v>18</v>
      </c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81" t="s">
        <v>119</v>
      </c>
      <c r="AT149" s="181" t="s">
        <v>115</v>
      </c>
      <c r="AU149" s="181" t="s">
        <v>120</v>
      </c>
      <c r="AY149" s="16" t="s">
        <v>111</v>
      </c>
      <c r="BE149" s="182">
        <f>IF(N149="základní",J149,0)</f>
        <v>0</v>
      </c>
      <c r="BF149" s="182">
        <f>IF(N149="snížená",J149,0)</f>
        <v>0</v>
      </c>
      <c r="BG149" s="182">
        <f>IF(N149="zákl. přenesená",J149,0)</f>
        <v>0</v>
      </c>
      <c r="BH149" s="182">
        <f>IF(N149="sníž. přenesená",J149,0)</f>
        <v>0</v>
      </c>
      <c r="BI149" s="182">
        <f>IF(N149="nulová",J149,0)</f>
        <v>0</v>
      </c>
      <c r="BJ149" s="16" t="s">
        <v>79</v>
      </c>
      <c r="BK149" s="182">
        <f>ROUND(I149*H149,2)</f>
        <v>0</v>
      </c>
      <c r="BL149" s="16" t="s">
        <v>119</v>
      </c>
      <c r="BM149" s="181" t="s">
        <v>206</v>
      </c>
    </row>
    <row r="150" spans="1:65" s="2" customFormat="1" ht="11.25">
      <c r="A150" s="33"/>
      <c r="B150" s="34"/>
      <c r="C150" s="35"/>
      <c r="D150" s="183" t="s">
        <v>122</v>
      </c>
      <c r="E150" s="35"/>
      <c r="F150" s="184" t="s">
        <v>205</v>
      </c>
      <c r="G150" s="35"/>
      <c r="H150" s="35"/>
      <c r="I150" s="185"/>
      <c r="J150" s="35"/>
      <c r="K150" s="35"/>
      <c r="L150" s="38"/>
      <c r="M150" s="186"/>
      <c r="N150" s="187"/>
      <c r="O150" s="63"/>
      <c r="P150" s="63"/>
      <c r="Q150" s="63"/>
      <c r="R150" s="63"/>
      <c r="S150" s="63"/>
      <c r="T150" s="63"/>
      <c r="U150" s="64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T150" s="16" t="s">
        <v>122</v>
      </c>
      <c r="AU150" s="16" t="s">
        <v>120</v>
      </c>
    </row>
    <row r="151" spans="1:65" s="2" customFormat="1" ht="29.25">
      <c r="A151" s="33"/>
      <c r="B151" s="34"/>
      <c r="C151" s="35"/>
      <c r="D151" s="183" t="s">
        <v>123</v>
      </c>
      <c r="E151" s="35"/>
      <c r="F151" s="188" t="s">
        <v>207</v>
      </c>
      <c r="G151" s="35"/>
      <c r="H151" s="35"/>
      <c r="I151" s="185"/>
      <c r="J151" s="35"/>
      <c r="K151" s="35"/>
      <c r="L151" s="38"/>
      <c r="M151" s="186"/>
      <c r="N151" s="187"/>
      <c r="O151" s="63"/>
      <c r="P151" s="63"/>
      <c r="Q151" s="63"/>
      <c r="R151" s="63"/>
      <c r="S151" s="63"/>
      <c r="T151" s="63"/>
      <c r="U151" s="64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T151" s="16" t="s">
        <v>123</v>
      </c>
      <c r="AU151" s="16" t="s">
        <v>120</v>
      </c>
    </row>
    <row r="152" spans="1:65" s="2" customFormat="1" ht="16.5" customHeight="1">
      <c r="A152" s="33"/>
      <c r="B152" s="34"/>
      <c r="C152" s="171" t="s">
        <v>181</v>
      </c>
      <c r="D152" s="171" t="s">
        <v>115</v>
      </c>
      <c r="E152" s="172" t="s">
        <v>208</v>
      </c>
      <c r="F152" s="173" t="s">
        <v>209</v>
      </c>
      <c r="G152" s="174" t="s">
        <v>118</v>
      </c>
      <c r="H152" s="175">
        <v>16</v>
      </c>
      <c r="I152" s="176"/>
      <c r="J152" s="175">
        <f>ROUND(I152*H152,2)</f>
        <v>0</v>
      </c>
      <c r="K152" s="173" t="s">
        <v>18</v>
      </c>
      <c r="L152" s="38"/>
      <c r="M152" s="177" t="s">
        <v>18</v>
      </c>
      <c r="N152" s="178" t="s">
        <v>42</v>
      </c>
      <c r="O152" s="63"/>
      <c r="P152" s="179">
        <f>O152*H152</f>
        <v>0</v>
      </c>
      <c r="Q152" s="179">
        <v>0</v>
      </c>
      <c r="R152" s="179">
        <f>Q152*H152</f>
        <v>0</v>
      </c>
      <c r="S152" s="179">
        <v>0</v>
      </c>
      <c r="T152" s="179">
        <f>S152*H152</f>
        <v>0</v>
      </c>
      <c r="U152" s="180" t="s">
        <v>18</v>
      </c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81" t="s">
        <v>119</v>
      </c>
      <c r="AT152" s="181" t="s">
        <v>115</v>
      </c>
      <c r="AU152" s="181" t="s">
        <v>120</v>
      </c>
      <c r="AY152" s="16" t="s">
        <v>111</v>
      </c>
      <c r="BE152" s="182">
        <f>IF(N152="základní",J152,0)</f>
        <v>0</v>
      </c>
      <c r="BF152" s="182">
        <f>IF(N152="snížená",J152,0)</f>
        <v>0</v>
      </c>
      <c r="BG152" s="182">
        <f>IF(N152="zákl. přenesená",J152,0)</f>
        <v>0</v>
      </c>
      <c r="BH152" s="182">
        <f>IF(N152="sníž. přenesená",J152,0)</f>
        <v>0</v>
      </c>
      <c r="BI152" s="182">
        <f>IF(N152="nulová",J152,0)</f>
        <v>0</v>
      </c>
      <c r="BJ152" s="16" t="s">
        <v>79</v>
      </c>
      <c r="BK152" s="182">
        <f>ROUND(I152*H152,2)</f>
        <v>0</v>
      </c>
      <c r="BL152" s="16" t="s">
        <v>119</v>
      </c>
      <c r="BM152" s="181" t="s">
        <v>210</v>
      </c>
    </row>
    <row r="153" spans="1:65" s="2" customFormat="1" ht="11.25">
      <c r="A153" s="33"/>
      <c r="B153" s="34"/>
      <c r="C153" s="35"/>
      <c r="D153" s="183" t="s">
        <v>122</v>
      </c>
      <c r="E153" s="35"/>
      <c r="F153" s="184" t="s">
        <v>209</v>
      </c>
      <c r="G153" s="35"/>
      <c r="H153" s="35"/>
      <c r="I153" s="185"/>
      <c r="J153" s="35"/>
      <c r="K153" s="35"/>
      <c r="L153" s="38"/>
      <c r="M153" s="186"/>
      <c r="N153" s="187"/>
      <c r="O153" s="63"/>
      <c r="P153" s="63"/>
      <c r="Q153" s="63"/>
      <c r="R153" s="63"/>
      <c r="S153" s="63"/>
      <c r="T153" s="63"/>
      <c r="U153" s="64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T153" s="16" t="s">
        <v>122</v>
      </c>
      <c r="AU153" s="16" t="s">
        <v>120</v>
      </c>
    </row>
    <row r="154" spans="1:65" s="2" customFormat="1" ht="39">
      <c r="A154" s="33"/>
      <c r="B154" s="34"/>
      <c r="C154" s="35"/>
      <c r="D154" s="183" t="s">
        <v>123</v>
      </c>
      <c r="E154" s="35"/>
      <c r="F154" s="188" t="s">
        <v>211</v>
      </c>
      <c r="G154" s="35"/>
      <c r="H154" s="35"/>
      <c r="I154" s="185"/>
      <c r="J154" s="35"/>
      <c r="K154" s="35"/>
      <c r="L154" s="38"/>
      <c r="M154" s="186"/>
      <c r="N154" s="187"/>
      <c r="O154" s="63"/>
      <c r="P154" s="63"/>
      <c r="Q154" s="63"/>
      <c r="R154" s="63"/>
      <c r="S154" s="63"/>
      <c r="T154" s="63"/>
      <c r="U154" s="64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T154" s="16" t="s">
        <v>123</v>
      </c>
      <c r="AU154" s="16" t="s">
        <v>120</v>
      </c>
    </row>
    <row r="155" spans="1:65" s="2" customFormat="1" ht="16.5" customHeight="1">
      <c r="A155" s="33"/>
      <c r="B155" s="34"/>
      <c r="C155" s="171" t="s">
        <v>185</v>
      </c>
      <c r="D155" s="171" t="s">
        <v>115</v>
      </c>
      <c r="E155" s="172" t="s">
        <v>212</v>
      </c>
      <c r="F155" s="173" t="s">
        <v>213</v>
      </c>
      <c r="G155" s="174" t="s">
        <v>118</v>
      </c>
      <c r="H155" s="175">
        <v>1</v>
      </c>
      <c r="I155" s="176"/>
      <c r="J155" s="175">
        <f>ROUND(I155*H155,2)</f>
        <v>0</v>
      </c>
      <c r="K155" s="173" t="s">
        <v>18</v>
      </c>
      <c r="L155" s="38"/>
      <c r="M155" s="177" t="s">
        <v>18</v>
      </c>
      <c r="N155" s="178" t="s">
        <v>42</v>
      </c>
      <c r="O155" s="63"/>
      <c r="P155" s="179">
        <f>O155*H155</f>
        <v>0</v>
      </c>
      <c r="Q155" s="179">
        <v>0</v>
      </c>
      <c r="R155" s="179">
        <f>Q155*H155</f>
        <v>0</v>
      </c>
      <c r="S155" s="179">
        <v>0</v>
      </c>
      <c r="T155" s="179">
        <f>S155*H155</f>
        <v>0</v>
      </c>
      <c r="U155" s="180" t="s">
        <v>18</v>
      </c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81" t="s">
        <v>119</v>
      </c>
      <c r="AT155" s="181" t="s">
        <v>115</v>
      </c>
      <c r="AU155" s="181" t="s">
        <v>120</v>
      </c>
      <c r="AY155" s="16" t="s">
        <v>111</v>
      </c>
      <c r="BE155" s="182">
        <f>IF(N155="základní",J155,0)</f>
        <v>0</v>
      </c>
      <c r="BF155" s="182">
        <f>IF(N155="snížená",J155,0)</f>
        <v>0</v>
      </c>
      <c r="BG155" s="182">
        <f>IF(N155="zákl. přenesená",J155,0)</f>
        <v>0</v>
      </c>
      <c r="BH155" s="182">
        <f>IF(N155="sníž. přenesená",J155,0)</f>
        <v>0</v>
      </c>
      <c r="BI155" s="182">
        <f>IF(N155="nulová",J155,0)</f>
        <v>0</v>
      </c>
      <c r="BJ155" s="16" t="s">
        <v>79</v>
      </c>
      <c r="BK155" s="182">
        <f>ROUND(I155*H155,2)</f>
        <v>0</v>
      </c>
      <c r="BL155" s="16" t="s">
        <v>119</v>
      </c>
      <c r="BM155" s="181" t="s">
        <v>214</v>
      </c>
    </row>
    <row r="156" spans="1:65" s="2" customFormat="1" ht="11.25">
      <c r="A156" s="33"/>
      <c r="B156" s="34"/>
      <c r="C156" s="35"/>
      <c r="D156" s="183" t="s">
        <v>122</v>
      </c>
      <c r="E156" s="35"/>
      <c r="F156" s="184" t="s">
        <v>213</v>
      </c>
      <c r="G156" s="35"/>
      <c r="H156" s="35"/>
      <c r="I156" s="185"/>
      <c r="J156" s="35"/>
      <c r="K156" s="35"/>
      <c r="L156" s="38"/>
      <c r="M156" s="186"/>
      <c r="N156" s="187"/>
      <c r="O156" s="63"/>
      <c r="P156" s="63"/>
      <c r="Q156" s="63"/>
      <c r="R156" s="63"/>
      <c r="S156" s="63"/>
      <c r="T156" s="63"/>
      <c r="U156" s="64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T156" s="16" t="s">
        <v>122</v>
      </c>
      <c r="AU156" s="16" t="s">
        <v>120</v>
      </c>
    </row>
    <row r="157" spans="1:65" s="2" customFormat="1" ht="39">
      <c r="A157" s="33"/>
      <c r="B157" s="34"/>
      <c r="C157" s="35"/>
      <c r="D157" s="183" t="s">
        <v>123</v>
      </c>
      <c r="E157" s="35"/>
      <c r="F157" s="188" t="s">
        <v>215</v>
      </c>
      <c r="G157" s="35"/>
      <c r="H157" s="35"/>
      <c r="I157" s="185"/>
      <c r="J157" s="35"/>
      <c r="K157" s="35"/>
      <c r="L157" s="38"/>
      <c r="M157" s="186"/>
      <c r="N157" s="187"/>
      <c r="O157" s="63"/>
      <c r="P157" s="63"/>
      <c r="Q157" s="63"/>
      <c r="R157" s="63"/>
      <c r="S157" s="63"/>
      <c r="T157" s="63"/>
      <c r="U157" s="64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T157" s="16" t="s">
        <v>123</v>
      </c>
      <c r="AU157" s="16" t="s">
        <v>120</v>
      </c>
    </row>
    <row r="158" spans="1:65" s="2" customFormat="1" ht="16.5" customHeight="1">
      <c r="A158" s="33"/>
      <c r="B158" s="34"/>
      <c r="C158" s="171" t="s">
        <v>189</v>
      </c>
      <c r="D158" s="171" t="s">
        <v>115</v>
      </c>
      <c r="E158" s="172" t="s">
        <v>216</v>
      </c>
      <c r="F158" s="173" t="s">
        <v>217</v>
      </c>
      <c r="G158" s="174" t="s">
        <v>118</v>
      </c>
      <c r="H158" s="175">
        <v>1</v>
      </c>
      <c r="I158" s="176"/>
      <c r="J158" s="175">
        <f>ROUND(I158*H158,2)</f>
        <v>0</v>
      </c>
      <c r="K158" s="173" t="s">
        <v>18</v>
      </c>
      <c r="L158" s="38"/>
      <c r="M158" s="177" t="s">
        <v>18</v>
      </c>
      <c r="N158" s="178" t="s">
        <v>42</v>
      </c>
      <c r="O158" s="63"/>
      <c r="P158" s="179">
        <f>O158*H158</f>
        <v>0</v>
      </c>
      <c r="Q158" s="179">
        <v>0</v>
      </c>
      <c r="R158" s="179">
        <f>Q158*H158</f>
        <v>0</v>
      </c>
      <c r="S158" s="179">
        <v>0</v>
      </c>
      <c r="T158" s="179">
        <f>S158*H158</f>
        <v>0</v>
      </c>
      <c r="U158" s="180" t="s">
        <v>18</v>
      </c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81" t="s">
        <v>119</v>
      </c>
      <c r="AT158" s="181" t="s">
        <v>115</v>
      </c>
      <c r="AU158" s="181" t="s">
        <v>120</v>
      </c>
      <c r="AY158" s="16" t="s">
        <v>111</v>
      </c>
      <c r="BE158" s="182">
        <f>IF(N158="základní",J158,0)</f>
        <v>0</v>
      </c>
      <c r="BF158" s="182">
        <f>IF(N158="snížená",J158,0)</f>
        <v>0</v>
      </c>
      <c r="BG158" s="182">
        <f>IF(N158="zákl. přenesená",J158,0)</f>
        <v>0</v>
      </c>
      <c r="BH158" s="182">
        <f>IF(N158="sníž. přenesená",J158,0)</f>
        <v>0</v>
      </c>
      <c r="BI158" s="182">
        <f>IF(N158="nulová",J158,0)</f>
        <v>0</v>
      </c>
      <c r="BJ158" s="16" t="s">
        <v>79</v>
      </c>
      <c r="BK158" s="182">
        <f>ROUND(I158*H158,2)</f>
        <v>0</v>
      </c>
      <c r="BL158" s="16" t="s">
        <v>119</v>
      </c>
      <c r="BM158" s="181" t="s">
        <v>218</v>
      </c>
    </row>
    <row r="159" spans="1:65" s="2" customFormat="1" ht="11.25">
      <c r="A159" s="33"/>
      <c r="B159" s="34"/>
      <c r="C159" s="35"/>
      <c r="D159" s="183" t="s">
        <v>122</v>
      </c>
      <c r="E159" s="35"/>
      <c r="F159" s="184" t="s">
        <v>217</v>
      </c>
      <c r="G159" s="35"/>
      <c r="H159" s="35"/>
      <c r="I159" s="185"/>
      <c r="J159" s="35"/>
      <c r="K159" s="35"/>
      <c r="L159" s="38"/>
      <c r="M159" s="186"/>
      <c r="N159" s="187"/>
      <c r="O159" s="63"/>
      <c r="P159" s="63"/>
      <c r="Q159" s="63"/>
      <c r="R159" s="63"/>
      <c r="S159" s="63"/>
      <c r="T159" s="63"/>
      <c r="U159" s="64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T159" s="16" t="s">
        <v>122</v>
      </c>
      <c r="AU159" s="16" t="s">
        <v>120</v>
      </c>
    </row>
    <row r="160" spans="1:65" s="2" customFormat="1" ht="29.25">
      <c r="A160" s="33"/>
      <c r="B160" s="34"/>
      <c r="C160" s="35"/>
      <c r="D160" s="183" t="s">
        <v>123</v>
      </c>
      <c r="E160" s="35"/>
      <c r="F160" s="188" t="s">
        <v>156</v>
      </c>
      <c r="G160" s="35"/>
      <c r="H160" s="35"/>
      <c r="I160" s="185"/>
      <c r="J160" s="35"/>
      <c r="K160" s="35"/>
      <c r="L160" s="38"/>
      <c r="M160" s="186"/>
      <c r="N160" s="187"/>
      <c r="O160" s="63"/>
      <c r="P160" s="63"/>
      <c r="Q160" s="63"/>
      <c r="R160" s="63"/>
      <c r="S160" s="63"/>
      <c r="T160" s="63"/>
      <c r="U160" s="64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T160" s="16" t="s">
        <v>123</v>
      </c>
      <c r="AU160" s="16" t="s">
        <v>120</v>
      </c>
    </row>
    <row r="161" spans="1:65" s="2" customFormat="1" ht="16.5" customHeight="1">
      <c r="A161" s="33"/>
      <c r="B161" s="34"/>
      <c r="C161" s="171" t="s">
        <v>219</v>
      </c>
      <c r="D161" s="171" t="s">
        <v>115</v>
      </c>
      <c r="E161" s="172" t="s">
        <v>220</v>
      </c>
      <c r="F161" s="173" t="s">
        <v>221</v>
      </c>
      <c r="G161" s="174" t="s">
        <v>118</v>
      </c>
      <c r="H161" s="175">
        <v>9</v>
      </c>
      <c r="I161" s="176"/>
      <c r="J161" s="175">
        <f>ROUND(I161*H161,2)</f>
        <v>0</v>
      </c>
      <c r="K161" s="173" t="s">
        <v>18</v>
      </c>
      <c r="L161" s="38"/>
      <c r="M161" s="177" t="s">
        <v>18</v>
      </c>
      <c r="N161" s="178" t="s">
        <v>42</v>
      </c>
      <c r="O161" s="63"/>
      <c r="P161" s="179">
        <f>O161*H161</f>
        <v>0</v>
      </c>
      <c r="Q161" s="179">
        <v>0</v>
      </c>
      <c r="R161" s="179">
        <f>Q161*H161</f>
        <v>0</v>
      </c>
      <c r="S161" s="179">
        <v>0</v>
      </c>
      <c r="T161" s="179">
        <f>S161*H161</f>
        <v>0</v>
      </c>
      <c r="U161" s="180" t="s">
        <v>18</v>
      </c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81" t="s">
        <v>119</v>
      </c>
      <c r="AT161" s="181" t="s">
        <v>115</v>
      </c>
      <c r="AU161" s="181" t="s">
        <v>120</v>
      </c>
      <c r="AY161" s="16" t="s">
        <v>111</v>
      </c>
      <c r="BE161" s="182">
        <f>IF(N161="základní",J161,0)</f>
        <v>0</v>
      </c>
      <c r="BF161" s="182">
        <f>IF(N161="snížená",J161,0)</f>
        <v>0</v>
      </c>
      <c r="BG161" s="182">
        <f>IF(N161="zákl. přenesená",J161,0)</f>
        <v>0</v>
      </c>
      <c r="BH161" s="182">
        <f>IF(N161="sníž. přenesená",J161,0)</f>
        <v>0</v>
      </c>
      <c r="BI161" s="182">
        <f>IF(N161="nulová",J161,0)</f>
        <v>0</v>
      </c>
      <c r="BJ161" s="16" t="s">
        <v>79</v>
      </c>
      <c r="BK161" s="182">
        <f>ROUND(I161*H161,2)</f>
        <v>0</v>
      </c>
      <c r="BL161" s="16" t="s">
        <v>119</v>
      </c>
      <c r="BM161" s="181" t="s">
        <v>222</v>
      </c>
    </row>
    <row r="162" spans="1:65" s="2" customFormat="1" ht="11.25">
      <c r="A162" s="33"/>
      <c r="B162" s="34"/>
      <c r="C162" s="35"/>
      <c r="D162" s="183" t="s">
        <v>122</v>
      </c>
      <c r="E162" s="35"/>
      <c r="F162" s="184" t="s">
        <v>221</v>
      </c>
      <c r="G162" s="35"/>
      <c r="H162" s="35"/>
      <c r="I162" s="185"/>
      <c r="J162" s="35"/>
      <c r="K162" s="35"/>
      <c r="L162" s="38"/>
      <c r="M162" s="186"/>
      <c r="N162" s="187"/>
      <c r="O162" s="63"/>
      <c r="P162" s="63"/>
      <c r="Q162" s="63"/>
      <c r="R162" s="63"/>
      <c r="S162" s="63"/>
      <c r="T162" s="63"/>
      <c r="U162" s="64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T162" s="16" t="s">
        <v>122</v>
      </c>
      <c r="AU162" s="16" t="s">
        <v>120</v>
      </c>
    </row>
    <row r="163" spans="1:65" s="2" customFormat="1" ht="19.5">
      <c r="A163" s="33"/>
      <c r="B163" s="34"/>
      <c r="C163" s="35"/>
      <c r="D163" s="183" t="s">
        <v>123</v>
      </c>
      <c r="E163" s="35"/>
      <c r="F163" s="188" t="s">
        <v>223</v>
      </c>
      <c r="G163" s="35"/>
      <c r="H163" s="35"/>
      <c r="I163" s="185"/>
      <c r="J163" s="35"/>
      <c r="K163" s="35"/>
      <c r="L163" s="38"/>
      <c r="M163" s="186"/>
      <c r="N163" s="187"/>
      <c r="O163" s="63"/>
      <c r="P163" s="63"/>
      <c r="Q163" s="63"/>
      <c r="R163" s="63"/>
      <c r="S163" s="63"/>
      <c r="T163" s="63"/>
      <c r="U163" s="64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T163" s="16" t="s">
        <v>123</v>
      </c>
      <c r="AU163" s="16" t="s">
        <v>120</v>
      </c>
    </row>
    <row r="164" spans="1:65" s="2" customFormat="1" ht="16.5" customHeight="1">
      <c r="A164" s="33"/>
      <c r="B164" s="34"/>
      <c r="C164" s="171" t="s">
        <v>192</v>
      </c>
      <c r="D164" s="171" t="s">
        <v>115</v>
      </c>
      <c r="E164" s="172" t="s">
        <v>224</v>
      </c>
      <c r="F164" s="173" t="s">
        <v>225</v>
      </c>
      <c r="G164" s="174" t="s">
        <v>118</v>
      </c>
      <c r="H164" s="175">
        <v>1</v>
      </c>
      <c r="I164" s="176"/>
      <c r="J164" s="175">
        <f>ROUND(I164*H164,2)</f>
        <v>0</v>
      </c>
      <c r="K164" s="173" t="s">
        <v>18</v>
      </c>
      <c r="L164" s="38"/>
      <c r="M164" s="177" t="s">
        <v>18</v>
      </c>
      <c r="N164" s="178" t="s">
        <v>42</v>
      </c>
      <c r="O164" s="63"/>
      <c r="P164" s="179">
        <f>O164*H164</f>
        <v>0</v>
      </c>
      <c r="Q164" s="179">
        <v>0</v>
      </c>
      <c r="R164" s="179">
        <f>Q164*H164</f>
        <v>0</v>
      </c>
      <c r="S164" s="179">
        <v>0</v>
      </c>
      <c r="T164" s="179">
        <f>S164*H164</f>
        <v>0</v>
      </c>
      <c r="U164" s="180" t="s">
        <v>18</v>
      </c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81" t="s">
        <v>119</v>
      </c>
      <c r="AT164" s="181" t="s">
        <v>115</v>
      </c>
      <c r="AU164" s="181" t="s">
        <v>120</v>
      </c>
      <c r="AY164" s="16" t="s">
        <v>111</v>
      </c>
      <c r="BE164" s="182">
        <f>IF(N164="základní",J164,0)</f>
        <v>0</v>
      </c>
      <c r="BF164" s="182">
        <f>IF(N164="snížená",J164,0)</f>
        <v>0</v>
      </c>
      <c r="BG164" s="182">
        <f>IF(N164="zákl. přenesená",J164,0)</f>
        <v>0</v>
      </c>
      <c r="BH164" s="182">
        <f>IF(N164="sníž. přenesená",J164,0)</f>
        <v>0</v>
      </c>
      <c r="BI164" s="182">
        <f>IF(N164="nulová",J164,0)</f>
        <v>0</v>
      </c>
      <c r="BJ164" s="16" t="s">
        <v>79</v>
      </c>
      <c r="BK164" s="182">
        <f>ROUND(I164*H164,2)</f>
        <v>0</v>
      </c>
      <c r="BL164" s="16" t="s">
        <v>119</v>
      </c>
      <c r="BM164" s="181" t="s">
        <v>226</v>
      </c>
    </row>
    <row r="165" spans="1:65" s="2" customFormat="1" ht="11.25">
      <c r="A165" s="33"/>
      <c r="B165" s="34"/>
      <c r="C165" s="35"/>
      <c r="D165" s="183" t="s">
        <v>122</v>
      </c>
      <c r="E165" s="35"/>
      <c r="F165" s="184" t="s">
        <v>225</v>
      </c>
      <c r="G165" s="35"/>
      <c r="H165" s="35"/>
      <c r="I165" s="185"/>
      <c r="J165" s="35"/>
      <c r="K165" s="35"/>
      <c r="L165" s="38"/>
      <c r="M165" s="186"/>
      <c r="N165" s="187"/>
      <c r="O165" s="63"/>
      <c r="P165" s="63"/>
      <c r="Q165" s="63"/>
      <c r="R165" s="63"/>
      <c r="S165" s="63"/>
      <c r="T165" s="63"/>
      <c r="U165" s="64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T165" s="16" t="s">
        <v>122</v>
      </c>
      <c r="AU165" s="16" t="s">
        <v>120</v>
      </c>
    </row>
    <row r="166" spans="1:65" s="2" customFormat="1" ht="29.25">
      <c r="A166" s="33"/>
      <c r="B166" s="34"/>
      <c r="C166" s="35"/>
      <c r="D166" s="183" t="s">
        <v>123</v>
      </c>
      <c r="E166" s="35"/>
      <c r="F166" s="188" t="s">
        <v>227</v>
      </c>
      <c r="G166" s="35"/>
      <c r="H166" s="35"/>
      <c r="I166" s="185"/>
      <c r="J166" s="35"/>
      <c r="K166" s="35"/>
      <c r="L166" s="38"/>
      <c r="M166" s="186"/>
      <c r="N166" s="187"/>
      <c r="O166" s="63"/>
      <c r="P166" s="63"/>
      <c r="Q166" s="63"/>
      <c r="R166" s="63"/>
      <c r="S166" s="63"/>
      <c r="T166" s="63"/>
      <c r="U166" s="64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T166" s="16" t="s">
        <v>123</v>
      </c>
      <c r="AU166" s="16" t="s">
        <v>120</v>
      </c>
    </row>
    <row r="167" spans="1:65" s="2" customFormat="1" ht="16.5" customHeight="1">
      <c r="A167" s="33"/>
      <c r="B167" s="34"/>
      <c r="C167" s="171" t="s">
        <v>196</v>
      </c>
      <c r="D167" s="171" t="s">
        <v>115</v>
      </c>
      <c r="E167" s="172" t="s">
        <v>228</v>
      </c>
      <c r="F167" s="173" t="s">
        <v>225</v>
      </c>
      <c r="G167" s="174" t="s">
        <v>118</v>
      </c>
      <c r="H167" s="175">
        <v>1</v>
      </c>
      <c r="I167" s="176"/>
      <c r="J167" s="175">
        <f>ROUND(I167*H167,2)</f>
        <v>0</v>
      </c>
      <c r="K167" s="173" t="s">
        <v>18</v>
      </c>
      <c r="L167" s="38"/>
      <c r="M167" s="177" t="s">
        <v>18</v>
      </c>
      <c r="N167" s="178" t="s">
        <v>42</v>
      </c>
      <c r="O167" s="63"/>
      <c r="P167" s="179">
        <f>O167*H167</f>
        <v>0</v>
      </c>
      <c r="Q167" s="179">
        <v>0</v>
      </c>
      <c r="R167" s="179">
        <f>Q167*H167</f>
        <v>0</v>
      </c>
      <c r="S167" s="179">
        <v>0</v>
      </c>
      <c r="T167" s="179">
        <f>S167*H167</f>
        <v>0</v>
      </c>
      <c r="U167" s="180" t="s">
        <v>18</v>
      </c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81" t="s">
        <v>119</v>
      </c>
      <c r="AT167" s="181" t="s">
        <v>115</v>
      </c>
      <c r="AU167" s="181" t="s">
        <v>120</v>
      </c>
      <c r="AY167" s="16" t="s">
        <v>111</v>
      </c>
      <c r="BE167" s="182">
        <f>IF(N167="základní",J167,0)</f>
        <v>0</v>
      </c>
      <c r="BF167" s="182">
        <f>IF(N167="snížená",J167,0)</f>
        <v>0</v>
      </c>
      <c r="BG167" s="182">
        <f>IF(N167="zákl. přenesená",J167,0)</f>
        <v>0</v>
      </c>
      <c r="BH167" s="182">
        <f>IF(N167="sníž. přenesená",J167,0)</f>
        <v>0</v>
      </c>
      <c r="BI167" s="182">
        <f>IF(N167="nulová",J167,0)</f>
        <v>0</v>
      </c>
      <c r="BJ167" s="16" t="s">
        <v>79</v>
      </c>
      <c r="BK167" s="182">
        <f>ROUND(I167*H167,2)</f>
        <v>0</v>
      </c>
      <c r="BL167" s="16" t="s">
        <v>119</v>
      </c>
      <c r="BM167" s="181" t="s">
        <v>229</v>
      </c>
    </row>
    <row r="168" spans="1:65" s="2" customFormat="1" ht="11.25">
      <c r="A168" s="33"/>
      <c r="B168" s="34"/>
      <c r="C168" s="35"/>
      <c r="D168" s="183" t="s">
        <v>122</v>
      </c>
      <c r="E168" s="35"/>
      <c r="F168" s="184" t="s">
        <v>225</v>
      </c>
      <c r="G168" s="35"/>
      <c r="H168" s="35"/>
      <c r="I168" s="185"/>
      <c r="J168" s="35"/>
      <c r="K168" s="35"/>
      <c r="L168" s="38"/>
      <c r="M168" s="186"/>
      <c r="N168" s="187"/>
      <c r="O168" s="63"/>
      <c r="P168" s="63"/>
      <c r="Q168" s="63"/>
      <c r="R168" s="63"/>
      <c r="S168" s="63"/>
      <c r="T168" s="63"/>
      <c r="U168" s="64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T168" s="16" t="s">
        <v>122</v>
      </c>
      <c r="AU168" s="16" t="s">
        <v>120</v>
      </c>
    </row>
    <row r="169" spans="1:65" s="2" customFormat="1" ht="29.25">
      <c r="A169" s="33"/>
      <c r="B169" s="34"/>
      <c r="C169" s="35"/>
      <c r="D169" s="183" t="s">
        <v>123</v>
      </c>
      <c r="E169" s="35"/>
      <c r="F169" s="188" t="s">
        <v>230</v>
      </c>
      <c r="G169" s="35"/>
      <c r="H169" s="35"/>
      <c r="I169" s="185"/>
      <c r="J169" s="35"/>
      <c r="K169" s="35"/>
      <c r="L169" s="38"/>
      <c r="M169" s="186"/>
      <c r="N169" s="187"/>
      <c r="O169" s="63"/>
      <c r="P169" s="63"/>
      <c r="Q169" s="63"/>
      <c r="R169" s="63"/>
      <c r="S169" s="63"/>
      <c r="T169" s="63"/>
      <c r="U169" s="64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T169" s="16" t="s">
        <v>123</v>
      </c>
      <c r="AU169" s="16" t="s">
        <v>120</v>
      </c>
    </row>
    <row r="170" spans="1:65" s="2" customFormat="1" ht="16.5" customHeight="1">
      <c r="A170" s="33"/>
      <c r="B170" s="34"/>
      <c r="C170" s="171" t="s">
        <v>200</v>
      </c>
      <c r="D170" s="171" t="s">
        <v>115</v>
      </c>
      <c r="E170" s="172" t="s">
        <v>231</v>
      </c>
      <c r="F170" s="173" t="s">
        <v>225</v>
      </c>
      <c r="G170" s="174" t="s">
        <v>118</v>
      </c>
      <c r="H170" s="175">
        <v>1</v>
      </c>
      <c r="I170" s="176"/>
      <c r="J170" s="175">
        <f>ROUND(I170*H170,2)</f>
        <v>0</v>
      </c>
      <c r="K170" s="173" t="s">
        <v>18</v>
      </c>
      <c r="L170" s="38"/>
      <c r="M170" s="177" t="s">
        <v>18</v>
      </c>
      <c r="N170" s="178" t="s">
        <v>42</v>
      </c>
      <c r="O170" s="63"/>
      <c r="P170" s="179">
        <f>O170*H170</f>
        <v>0</v>
      </c>
      <c r="Q170" s="179">
        <v>0</v>
      </c>
      <c r="R170" s="179">
        <f>Q170*H170</f>
        <v>0</v>
      </c>
      <c r="S170" s="179">
        <v>0</v>
      </c>
      <c r="T170" s="179">
        <f>S170*H170</f>
        <v>0</v>
      </c>
      <c r="U170" s="180" t="s">
        <v>18</v>
      </c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81" t="s">
        <v>119</v>
      </c>
      <c r="AT170" s="181" t="s">
        <v>115</v>
      </c>
      <c r="AU170" s="181" t="s">
        <v>120</v>
      </c>
      <c r="AY170" s="16" t="s">
        <v>111</v>
      </c>
      <c r="BE170" s="182">
        <f>IF(N170="základní",J170,0)</f>
        <v>0</v>
      </c>
      <c r="BF170" s="182">
        <f>IF(N170="snížená",J170,0)</f>
        <v>0</v>
      </c>
      <c r="BG170" s="182">
        <f>IF(N170="zákl. přenesená",J170,0)</f>
        <v>0</v>
      </c>
      <c r="BH170" s="182">
        <f>IF(N170="sníž. přenesená",J170,0)</f>
        <v>0</v>
      </c>
      <c r="BI170" s="182">
        <f>IF(N170="nulová",J170,0)</f>
        <v>0</v>
      </c>
      <c r="BJ170" s="16" t="s">
        <v>79</v>
      </c>
      <c r="BK170" s="182">
        <f>ROUND(I170*H170,2)</f>
        <v>0</v>
      </c>
      <c r="BL170" s="16" t="s">
        <v>119</v>
      </c>
      <c r="BM170" s="181" t="s">
        <v>232</v>
      </c>
    </row>
    <row r="171" spans="1:65" s="2" customFormat="1" ht="11.25">
      <c r="A171" s="33"/>
      <c r="B171" s="34"/>
      <c r="C171" s="35"/>
      <c r="D171" s="183" t="s">
        <v>122</v>
      </c>
      <c r="E171" s="35"/>
      <c r="F171" s="184" t="s">
        <v>225</v>
      </c>
      <c r="G171" s="35"/>
      <c r="H171" s="35"/>
      <c r="I171" s="185"/>
      <c r="J171" s="35"/>
      <c r="K171" s="35"/>
      <c r="L171" s="38"/>
      <c r="M171" s="186"/>
      <c r="N171" s="187"/>
      <c r="O171" s="63"/>
      <c r="P171" s="63"/>
      <c r="Q171" s="63"/>
      <c r="R171" s="63"/>
      <c r="S171" s="63"/>
      <c r="T171" s="63"/>
      <c r="U171" s="64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T171" s="16" t="s">
        <v>122</v>
      </c>
      <c r="AU171" s="16" t="s">
        <v>120</v>
      </c>
    </row>
    <row r="172" spans="1:65" s="2" customFormat="1" ht="29.25">
      <c r="A172" s="33"/>
      <c r="B172" s="34"/>
      <c r="C172" s="35"/>
      <c r="D172" s="183" t="s">
        <v>123</v>
      </c>
      <c r="E172" s="35"/>
      <c r="F172" s="188" t="s">
        <v>233</v>
      </c>
      <c r="G172" s="35"/>
      <c r="H172" s="35"/>
      <c r="I172" s="185"/>
      <c r="J172" s="35"/>
      <c r="K172" s="35"/>
      <c r="L172" s="38"/>
      <c r="M172" s="186"/>
      <c r="N172" s="187"/>
      <c r="O172" s="63"/>
      <c r="P172" s="63"/>
      <c r="Q172" s="63"/>
      <c r="R172" s="63"/>
      <c r="S172" s="63"/>
      <c r="T172" s="63"/>
      <c r="U172" s="64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T172" s="16" t="s">
        <v>123</v>
      </c>
      <c r="AU172" s="16" t="s">
        <v>120</v>
      </c>
    </row>
    <row r="173" spans="1:65" s="2" customFormat="1" ht="16.5" customHeight="1">
      <c r="A173" s="33"/>
      <c r="B173" s="34"/>
      <c r="C173" s="171" t="s">
        <v>204</v>
      </c>
      <c r="D173" s="171" t="s">
        <v>115</v>
      </c>
      <c r="E173" s="172" t="s">
        <v>234</v>
      </c>
      <c r="F173" s="173" t="s">
        <v>225</v>
      </c>
      <c r="G173" s="174" t="s">
        <v>118</v>
      </c>
      <c r="H173" s="175">
        <v>1</v>
      </c>
      <c r="I173" s="176"/>
      <c r="J173" s="175">
        <f>ROUND(I173*H173,2)</f>
        <v>0</v>
      </c>
      <c r="K173" s="173" t="s">
        <v>18</v>
      </c>
      <c r="L173" s="38"/>
      <c r="M173" s="177" t="s">
        <v>18</v>
      </c>
      <c r="N173" s="178" t="s">
        <v>42</v>
      </c>
      <c r="O173" s="63"/>
      <c r="P173" s="179">
        <f>O173*H173</f>
        <v>0</v>
      </c>
      <c r="Q173" s="179">
        <v>0</v>
      </c>
      <c r="R173" s="179">
        <f>Q173*H173</f>
        <v>0</v>
      </c>
      <c r="S173" s="179">
        <v>0</v>
      </c>
      <c r="T173" s="179">
        <f>S173*H173</f>
        <v>0</v>
      </c>
      <c r="U173" s="180" t="s">
        <v>18</v>
      </c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81" t="s">
        <v>119</v>
      </c>
      <c r="AT173" s="181" t="s">
        <v>115</v>
      </c>
      <c r="AU173" s="181" t="s">
        <v>120</v>
      </c>
      <c r="AY173" s="16" t="s">
        <v>111</v>
      </c>
      <c r="BE173" s="182">
        <f>IF(N173="základní",J173,0)</f>
        <v>0</v>
      </c>
      <c r="BF173" s="182">
        <f>IF(N173="snížená",J173,0)</f>
        <v>0</v>
      </c>
      <c r="BG173" s="182">
        <f>IF(N173="zákl. přenesená",J173,0)</f>
        <v>0</v>
      </c>
      <c r="BH173" s="182">
        <f>IF(N173="sníž. přenesená",J173,0)</f>
        <v>0</v>
      </c>
      <c r="BI173" s="182">
        <f>IF(N173="nulová",J173,0)</f>
        <v>0</v>
      </c>
      <c r="BJ173" s="16" t="s">
        <v>79</v>
      </c>
      <c r="BK173" s="182">
        <f>ROUND(I173*H173,2)</f>
        <v>0</v>
      </c>
      <c r="BL173" s="16" t="s">
        <v>119</v>
      </c>
      <c r="BM173" s="181" t="s">
        <v>235</v>
      </c>
    </row>
    <row r="174" spans="1:65" s="2" customFormat="1" ht="11.25">
      <c r="A174" s="33"/>
      <c r="B174" s="34"/>
      <c r="C174" s="35"/>
      <c r="D174" s="183" t="s">
        <v>122</v>
      </c>
      <c r="E174" s="35"/>
      <c r="F174" s="184" t="s">
        <v>225</v>
      </c>
      <c r="G174" s="35"/>
      <c r="H174" s="35"/>
      <c r="I174" s="185"/>
      <c r="J174" s="35"/>
      <c r="K174" s="35"/>
      <c r="L174" s="38"/>
      <c r="M174" s="186"/>
      <c r="N174" s="187"/>
      <c r="O174" s="63"/>
      <c r="P174" s="63"/>
      <c r="Q174" s="63"/>
      <c r="R174" s="63"/>
      <c r="S174" s="63"/>
      <c r="T174" s="63"/>
      <c r="U174" s="64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T174" s="16" t="s">
        <v>122</v>
      </c>
      <c r="AU174" s="16" t="s">
        <v>120</v>
      </c>
    </row>
    <row r="175" spans="1:65" s="2" customFormat="1" ht="29.25">
      <c r="A175" s="33"/>
      <c r="B175" s="34"/>
      <c r="C175" s="35"/>
      <c r="D175" s="183" t="s">
        <v>123</v>
      </c>
      <c r="E175" s="35"/>
      <c r="F175" s="188" t="s">
        <v>236</v>
      </c>
      <c r="G175" s="35"/>
      <c r="H175" s="35"/>
      <c r="I175" s="185"/>
      <c r="J175" s="35"/>
      <c r="K175" s="35"/>
      <c r="L175" s="38"/>
      <c r="M175" s="186"/>
      <c r="N175" s="187"/>
      <c r="O175" s="63"/>
      <c r="P175" s="63"/>
      <c r="Q175" s="63"/>
      <c r="R175" s="63"/>
      <c r="S175" s="63"/>
      <c r="T175" s="63"/>
      <c r="U175" s="64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T175" s="16" t="s">
        <v>123</v>
      </c>
      <c r="AU175" s="16" t="s">
        <v>120</v>
      </c>
    </row>
    <row r="176" spans="1:65" s="2" customFormat="1" ht="24.2" customHeight="1">
      <c r="A176" s="33"/>
      <c r="B176" s="34"/>
      <c r="C176" s="171" t="s">
        <v>208</v>
      </c>
      <c r="D176" s="171" t="s">
        <v>115</v>
      </c>
      <c r="E176" s="172" t="s">
        <v>237</v>
      </c>
      <c r="F176" s="173" t="s">
        <v>238</v>
      </c>
      <c r="G176" s="174" t="s">
        <v>118</v>
      </c>
      <c r="H176" s="175">
        <v>1</v>
      </c>
      <c r="I176" s="176"/>
      <c r="J176" s="175">
        <f>ROUND(I176*H176,2)</f>
        <v>0</v>
      </c>
      <c r="K176" s="173" t="s">
        <v>18</v>
      </c>
      <c r="L176" s="38"/>
      <c r="M176" s="177" t="s">
        <v>18</v>
      </c>
      <c r="N176" s="178" t="s">
        <v>42</v>
      </c>
      <c r="O176" s="63"/>
      <c r="P176" s="179">
        <f>O176*H176</f>
        <v>0</v>
      </c>
      <c r="Q176" s="179">
        <v>0</v>
      </c>
      <c r="R176" s="179">
        <f>Q176*H176</f>
        <v>0</v>
      </c>
      <c r="S176" s="179">
        <v>0</v>
      </c>
      <c r="T176" s="179">
        <f>S176*H176</f>
        <v>0</v>
      </c>
      <c r="U176" s="180" t="s">
        <v>18</v>
      </c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81" t="s">
        <v>119</v>
      </c>
      <c r="AT176" s="181" t="s">
        <v>115</v>
      </c>
      <c r="AU176" s="181" t="s">
        <v>120</v>
      </c>
      <c r="AY176" s="16" t="s">
        <v>111</v>
      </c>
      <c r="BE176" s="182">
        <f>IF(N176="základní",J176,0)</f>
        <v>0</v>
      </c>
      <c r="BF176" s="182">
        <f>IF(N176="snížená",J176,0)</f>
        <v>0</v>
      </c>
      <c r="BG176" s="182">
        <f>IF(N176="zákl. přenesená",J176,0)</f>
        <v>0</v>
      </c>
      <c r="BH176" s="182">
        <f>IF(N176="sníž. přenesená",J176,0)</f>
        <v>0</v>
      </c>
      <c r="BI176" s="182">
        <f>IF(N176="nulová",J176,0)</f>
        <v>0</v>
      </c>
      <c r="BJ176" s="16" t="s">
        <v>79</v>
      </c>
      <c r="BK176" s="182">
        <f>ROUND(I176*H176,2)</f>
        <v>0</v>
      </c>
      <c r="BL176" s="16" t="s">
        <v>119</v>
      </c>
      <c r="BM176" s="181" t="s">
        <v>239</v>
      </c>
    </row>
    <row r="177" spans="1:65" s="2" customFormat="1" ht="11.25">
      <c r="A177" s="33"/>
      <c r="B177" s="34"/>
      <c r="C177" s="35"/>
      <c r="D177" s="183" t="s">
        <v>122</v>
      </c>
      <c r="E177" s="35"/>
      <c r="F177" s="184" t="s">
        <v>238</v>
      </c>
      <c r="G177" s="35"/>
      <c r="H177" s="35"/>
      <c r="I177" s="185"/>
      <c r="J177" s="35"/>
      <c r="K177" s="35"/>
      <c r="L177" s="38"/>
      <c r="M177" s="186"/>
      <c r="N177" s="187"/>
      <c r="O177" s="63"/>
      <c r="P177" s="63"/>
      <c r="Q177" s="63"/>
      <c r="R177" s="63"/>
      <c r="S177" s="63"/>
      <c r="T177" s="63"/>
      <c r="U177" s="64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T177" s="16" t="s">
        <v>122</v>
      </c>
      <c r="AU177" s="16" t="s">
        <v>120</v>
      </c>
    </row>
    <row r="178" spans="1:65" s="2" customFormat="1" ht="48.75">
      <c r="A178" s="33"/>
      <c r="B178" s="34"/>
      <c r="C178" s="35"/>
      <c r="D178" s="183" t="s">
        <v>123</v>
      </c>
      <c r="E178" s="35"/>
      <c r="F178" s="188" t="s">
        <v>240</v>
      </c>
      <c r="G178" s="35"/>
      <c r="H178" s="35"/>
      <c r="I178" s="185"/>
      <c r="J178" s="35"/>
      <c r="K178" s="35"/>
      <c r="L178" s="38"/>
      <c r="M178" s="186"/>
      <c r="N178" s="187"/>
      <c r="O178" s="63"/>
      <c r="P178" s="63"/>
      <c r="Q178" s="63"/>
      <c r="R178" s="63"/>
      <c r="S178" s="63"/>
      <c r="T178" s="63"/>
      <c r="U178" s="64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T178" s="16" t="s">
        <v>123</v>
      </c>
      <c r="AU178" s="16" t="s">
        <v>120</v>
      </c>
    </row>
    <row r="179" spans="1:65" s="2" customFormat="1" ht="16.5" customHeight="1">
      <c r="A179" s="33"/>
      <c r="B179" s="34"/>
      <c r="C179" s="171" t="s">
        <v>212</v>
      </c>
      <c r="D179" s="171" t="s">
        <v>115</v>
      </c>
      <c r="E179" s="172" t="s">
        <v>241</v>
      </c>
      <c r="F179" s="173" t="s">
        <v>242</v>
      </c>
      <c r="G179" s="174" t="s">
        <v>118</v>
      </c>
      <c r="H179" s="175">
        <v>1</v>
      </c>
      <c r="I179" s="176"/>
      <c r="J179" s="175">
        <f>ROUND(I179*H179,2)</f>
        <v>0</v>
      </c>
      <c r="K179" s="173" t="s">
        <v>18</v>
      </c>
      <c r="L179" s="38"/>
      <c r="M179" s="177" t="s">
        <v>18</v>
      </c>
      <c r="N179" s="178" t="s">
        <v>42</v>
      </c>
      <c r="O179" s="63"/>
      <c r="P179" s="179">
        <f>O179*H179</f>
        <v>0</v>
      </c>
      <c r="Q179" s="179">
        <v>0</v>
      </c>
      <c r="R179" s="179">
        <f>Q179*H179</f>
        <v>0</v>
      </c>
      <c r="S179" s="179">
        <v>0</v>
      </c>
      <c r="T179" s="179">
        <f>S179*H179</f>
        <v>0</v>
      </c>
      <c r="U179" s="180" t="s">
        <v>18</v>
      </c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81" t="s">
        <v>119</v>
      </c>
      <c r="AT179" s="181" t="s">
        <v>115</v>
      </c>
      <c r="AU179" s="181" t="s">
        <v>120</v>
      </c>
      <c r="AY179" s="16" t="s">
        <v>111</v>
      </c>
      <c r="BE179" s="182">
        <f>IF(N179="základní",J179,0)</f>
        <v>0</v>
      </c>
      <c r="BF179" s="182">
        <f>IF(N179="snížená",J179,0)</f>
        <v>0</v>
      </c>
      <c r="BG179" s="182">
        <f>IF(N179="zákl. přenesená",J179,0)</f>
        <v>0</v>
      </c>
      <c r="BH179" s="182">
        <f>IF(N179="sníž. přenesená",J179,0)</f>
        <v>0</v>
      </c>
      <c r="BI179" s="182">
        <f>IF(N179="nulová",J179,0)</f>
        <v>0</v>
      </c>
      <c r="BJ179" s="16" t="s">
        <v>79</v>
      </c>
      <c r="BK179" s="182">
        <f>ROUND(I179*H179,2)</f>
        <v>0</v>
      </c>
      <c r="BL179" s="16" t="s">
        <v>119</v>
      </c>
      <c r="BM179" s="181" t="s">
        <v>243</v>
      </c>
    </row>
    <row r="180" spans="1:65" s="2" customFormat="1" ht="11.25">
      <c r="A180" s="33"/>
      <c r="B180" s="34"/>
      <c r="C180" s="35"/>
      <c r="D180" s="183" t="s">
        <v>122</v>
      </c>
      <c r="E180" s="35"/>
      <c r="F180" s="184" t="s">
        <v>242</v>
      </c>
      <c r="G180" s="35"/>
      <c r="H180" s="35"/>
      <c r="I180" s="185"/>
      <c r="J180" s="35"/>
      <c r="K180" s="35"/>
      <c r="L180" s="38"/>
      <c r="M180" s="186"/>
      <c r="N180" s="187"/>
      <c r="O180" s="63"/>
      <c r="P180" s="63"/>
      <c r="Q180" s="63"/>
      <c r="R180" s="63"/>
      <c r="S180" s="63"/>
      <c r="T180" s="63"/>
      <c r="U180" s="64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T180" s="16" t="s">
        <v>122</v>
      </c>
      <c r="AU180" s="16" t="s">
        <v>120</v>
      </c>
    </row>
    <row r="181" spans="1:65" s="2" customFormat="1" ht="39">
      <c r="A181" s="33"/>
      <c r="B181" s="34"/>
      <c r="C181" s="35"/>
      <c r="D181" s="183" t="s">
        <v>123</v>
      </c>
      <c r="E181" s="35"/>
      <c r="F181" s="188" t="s">
        <v>244</v>
      </c>
      <c r="G181" s="35"/>
      <c r="H181" s="35"/>
      <c r="I181" s="185"/>
      <c r="J181" s="35"/>
      <c r="K181" s="35"/>
      <c r="L181" s="38"/>
      <c r="M181" s="186"/>
      <c r="N181" s="187"/>
      <c r="O181" s="63"/>
      <c r="P181" s="63"/>
      <c r="Q181" s="63"/>
      <c r="R181" s="63"/>
      <c r="S181" s="63"/>
      <c r="T181" s="63"/>
      <c r="U181" s="64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T181" s="16" t="s">
        <v>123</v>
      </c>
      <c r="AU181" s="16" t="s">
        <v>120</v>
      </c>
    </row>
    <row r="182" spans="1:65" s="2" customFormat="1" ht="16.5" customHeight="1">
      <c r="A182" s="33"/>
      <c r="B182" s="34"/>
      <c r="C182" s="171" t="s">
        <v>245</v>
      </c>
      <c r="D182" s="171" t="s">
        <v>115</v>
      </c>
      <c r="E182" s="172" t="s">
        <v>246</v>
      </c>
      <c r="F182" s="173" t="s">
        <v>247</v>
      </c>
      <c r="G182" s="174" t="s">
        <v>118</v>
      </c>
      <c r="H182" s="175">
        <v>1</v>
      </c>
      <c r="I182" s="176"/>
      <c r="J182" s="175">
        <f>ROUND(I182*H182,2)</f>
        <v>0</v>
      </c>
      <c r="K182" s="173" t="s">
        <v>18</v>
      </c>
      <c r="L182" s="38"/>
      <c r="M182" s="177" t="s">
        <v>18</v>
      </c>
      <c r="N182" s="178" t="s">
        <v>42</v>
      </c>
      <c r="O182" s="63"/>
      <c r="P182" s="179">
        <f>O182*H182</f>
        <v>0</v>
      </c>
      <c r="Q182" s="179">
        <v>0</v>
      </c>
      <c r="R182" s="179">
        <f>Q182*H182</f>
        <v>0</v>
      </c>
      <c r="S182" s="179">
        <v>0</v>
      </c>
      <c r="T182" s="179">
        <f>S182*H182</f>
        <v>0</v>
      </c>
      <c r="U182" s="180" t="s">
        <v>18</v>
      </c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81" t="s">
        <v>119</v>
      </c>
      <c r="AT182" s="181" t="s">
        <v>115</v>
      </c>
      <c r="AU182" s="181" t="s">
        <v>120</v>
      </c>
      <c r="AY182" s="16" t="s">
        <v>111</v>
      </c>
      <c r="BE182" s="182">
        <f>IF(N182="základní",J182,0)</f>
        <v>0</v>
      </c>
      <c r="BF182" s="182">
        <f>IF(N182="snížená",J182,0)</f>
        <v>0</v>
      </c>
      <c r="BG182" s="182">
        <f>IF(N182="zákl. přenesená",J182,0)</f>
        <v>0</v>
      </c>
      <c r="BH182" s="182">
        <f>IF(N182="sníž. přenesená",J182,0)</f>
        <v>0</v>
      </c>
      <c r="BI182" s="182">
        <f>IF(N182="nulová",J182,0)</f>
        <v>0</v>
      </c>
      <c r="BJ182" s="16" t="s">
        <v>79</v>
      </c>
      <c r="BK182" s="182">
        <f>ROUND(I182*H182,2)</f>
        <v>0</v>
      </c>
      <c r="BL182" s="16" t="s">
        <v>119</v>
      </c>
      <c r="BM182" s="181" t="s">
        <v>248</v>
      </c>
    </row>
    <row r="183" spans="1:65" s="2" customFormat="1" ht="11.25">
      <c r="A183" s="33"/>
      <c r="B183" s="34"/>
      <c r="C183" s="35"/>
      <c r="D183" s="183" t="s">
        <v>122</v>
      </c>
      <c r="E183" s="35"/>
      <c r="F183" s="184" t="s">
        <v>247</v>
      </c>
      <c r="G183" s="35"/>
      <c r="H183" s="35"/>
      <c r="I183" s="185"/>
      <c r="J183" s="35"/>
      <c r="K183" s="35"/>
      <c r="L183" s="38"/>
      <c r="M183" s="186"/>
      <c r="N183" s="187"/>
      <c r="O183" s="63"/>
      <c r="P183" s="63"/>
      <c r="Q183" s="63"/>
      <c r="R183" s="63"/>
      <c r="S183" s="63"/>
      <c r="T183" s="63"/>
      <c r="U183" s="64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T183" s="16" t="s">
        <v>122</v>
      </c>
      <c r="AU183" s="16" t="s">
        <v>120</v>
      </c>
    </row>
    <row r="184" spans="1:65" s="2" customFormat="1" ht="48.75">
      <c r="A184" s="33"/>
      <c r="B184" s="34"/>
      <c r="C184" s="35"/>
      <c r="D184" s="183" t="s">
        <v>123</v>
      </c>
      <c r="E184" s="35"/>
      <c r="F184" s="188" t="s">
        <v>249</v>
      </c>
      <c r="G184" s="35"/>
      <c r="H184" s="35"/>
      <c r="I184" s="185"/>
      <c r="J184" s="35"/>
      <c r="K184" s="35"/>
      <c r="L184" s="38"/>
      <c r="M184" s="186"/>
      <c r="N184" s="187"/>
      <c r="O184" s="63"/>
      <c r="P184" s="63"/>
      <c r="Q184" s="63"/>
      <c r="R184" s="63"/>
      <c r="S184" s="63"/>
      <c r="T184" s="63"/>
      <c r="U184" s="64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T184" s="16" t="s">
        <v>123</v>
      </c>
      <c r="AU184" s="16" t="s">
        <v>120</v>
      </c>
    </row>
    <row r="185" spans="1:65" s="2" customFormat="1" ht="16.5" customHeight="1">
      <c r="A185" s="33"/>
      <c r="B185" s="34"/>
      <c r="C185" s="171" t="s">
        <v>216</v>
      </c>
      <c r="D185" s="171" t="s">
        <v>115</v>
      </c>
      <c r="E185" s="172" t="s">
        <v>250</v>
      </c>
      <c r="F185" s="173" t="s">
        <v>201</v>
      </c>
      <c r="G185" s="174" t="s">
        <v>118</v>
      </c>
      <c r="H185" s="175">
        <v>1</v>
      </c>
      <c r="I185" s="176"/>
      <c r="J185" s="175">
        <f>ROUND(I185*H185,2)</f>
        <v>0</v>
      </c>
      <c r="K185" s="173" t="s">
        <v>18</v>
      </c>
      <c r="L185" s="38"/>
      <c r="M185" s="177" t="s">
        <v>18</v>
      </c>
      <c r="N185" s="178" t="s">
        <v>42</v>
      </c>
      <c r="O185" s="63"/>
      <c r="P185" s="179">
        <f>O185*H185</f>
        <v>0</v>
      </c>
      <c r="Q185" s="179">
        <v>0</v>
      </c>
      <c r="R185" s="179">
        <f>Q185*H185</f>
        <v>0</v>
      </c>
      <c r="S185" s="179">
        <v>0</v>
      </c>
      <c r="T185" s="179">
        <f>S185*H185</f>
        <v>0</v>
      </c>
      <c r="U185" s="180" t="s">
        <v>18</v>
      </c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81" t="s">
        <v>119</v>
      </c>
      <c r="AT185" s="181" t="s">
        <v>115</v>
      </c>
      <c r="AU185" s="181" t="s">
        <v>120</v>
      </c>
      <c r="AY185" s="16" t="s">
        <v>111</v>
      </c>
      <c r="BE185" s="182">
        <f>IF(N185="základní",J185,0)</f>
        <v>0</v>
      </c>
      <c r="BF185" s="182">
        <f>IF(N185="snížená",J185,0)</f>
        <v>0</v>
      </c>
      <c r="BG185" s="182">
        <f>IF(N185="zákl. přenesená",J185,0)</f>
        <v>0</v>
      </c>
      <c r="BH185" s="182">
        <f>IF(N185="sníž. přenesená",J185,0)</f>
        <v>0</v>
      </c>
      <c r="BI185" s="182">
        <f>IF(N185="nulová",J185,0)</f>
        <v>0</v>
      </c>
      <c r="BJ185" s="16" t="s">
        <v>79</v>
      </c>
      <c r="BK185" s="182">
        <f>ROUND(I185*H185,2)</f>
        <v>0</v>
      </c>
      <c r="BL185" s="16" t="s">
        <v>119</v>
      </c>
      <c r="BM185" s="181" t="s">
        <v>251</v>
      </c>
    </row>
    <row r="186" spans="1:65" s="2" customFormat="1" ht="11.25">
      <c r="A186" s="33"/>
      <c r="B186" s="34"/>
      <c r="C186" s="35"/>
      <c r="D186" s="183" t="s">
        <v>122</v>
      </c>
      <c r="E186" s="35"/>
      <c r="F186" s="184" t="s">
        <v>201</v>
      </c>
      <c r="G186" s="35"/>
      <c r="H186" s="35"/>
      <c r="I186" s="185"/>
      <c r="J186" s="35"/>
      <c r="K186" s="35"/>
      <c r="L186" s="38"/>
      <c r="M186" s="186"/>
      <c r="N186" s="187"/>
      <c r="O186" s="63"/>
      <c r="P186" s="63"/>
      <c r="Q186" s="63"/>
      <c r="R186" s="63"/>
      <c r="S186" s="63"/>
      <c r="T186" s="63"/>
      <c r="U186" s="64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T186" s="16" t="s">
        <v>122</v>
      </c>
      <c r="AU186" s="16" t="s">
        <v>120</v>
      </c>
    </row>
    <row r="187" spans="1:65" s="2" customFormat="1" ht="29.25">
      <c r="A187" s="33"/>
      <c r="B187" s="34"/>
      <c r="C187" s="35"/>
      <c r="D187" s="183" t="s">
        <v>123</v>
      </c>
      <c r="E187" s="35"/>
      <c r="F187" s="188" t="s">
        <v>252</v>
      </c>
      <c r="G187" s="35"/>
      <c r="H187" s="35"/>
      <c r="I187" s="185"/>
      <c r="J187" s="35"/>
      <c r="K187" s="35"/>
      <c r="L187" s="38"/>
      <c r="M187" s="186"/>
      <c r="N187" s="187"/>
      <c r="O187" s="63"/>
      <c r="P187" s="63"/>
      <c r="Q187" s="63"/>
      <c r="R187" s="63"/>
      <c r="S187" s="63"/>
      <c r="T187" s="63"/>
      <c r="U187" s="64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T187" s="16" t="s">
        <v>123</v>
      </c>
      <c r="AU187" s="16" t="s">
        <v>120</v>
      </c>
    </row>
    <row r="188" spans="1:65" s="2" customFormat="1" ht="16.5" customHeight="1">
      <c r="A188" s="33"/>
      <c r="B188" s="34"/>
      <c r="C188" s="171" t="s">
        <v>220</v>
      </c>
      <c r="D188" s="171" t="s">
        <v>115</v>
      </c>
      <c r="E188" s="172" t="s">
        <v>253</v>
      </c>
      <c r="F188" s="173" t="s">
        <v>254</v>
      </c>
      <c r="G188" s="174" t="s">
        <v>118</v>
      </c>
      <c r="H188" s="175">
        <v>2</v>
      </c>
      <c r="I188" s="176"/>
      <c r="J188" s="175">
        <f>ROUND(I188*H188,2)</f>
        <v>0</v>
      </c>
      <c r="K188" s="173" t="s">
        <v>18</v>
      </c>
      <c r="L188" s="38"/>
      <c r="M188" s="177" t="s">
        <v>18</v>
      </c>
      <c r="N188" s="178" t="s">
        <v>42</v>
      </c>
      <c r="O188" s="63"/>
      <c r="P188" s="179">
        <f>O188*H188</f>
        <v>0</v>
      </c>
      <c r="Q188" s="179">
        <v>0</v>
      </c>
      <c r="R188" s="179">
        <f>Q188*H188</f>
        <v>0</v>
      </c>
      <c r="S188" s="179">
        <v>0</v>
      </c>
      <c r="T188" s="179">
        <f>S188*H188</f>
        <v>0</v>
      </c>
      <c r="U188" s="180" t="s">
        <v>18</v>
      </c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81" t="s">
        <v>119</v>
      </c>
      <c r="AT188" s="181" t="s">
        <v>115</v>
      </c>
      <c r="AU188" s="181" t="s">
        <v>120</v>
      </c>
      <c r="AY188" s="16" t="s">
        <v>111</v>
      </c>
      <c r="BE188" s="182">
        <f>IF(N188="základní",J188,0)</f>
        <v>0</v>
      </c>
      <c r="BF188" s="182">
        <f>IF(N188="snížená",J188,0)</f>
        <v>0</v>
      </c>
      <c r="BG188" s="182">
        <f>IF(N188="zákl. přenesená",J188,0)</f>
        <v>0</v>
      </c>
      <c r="BH188" s="182">
        <f>IF(N188="sníž. přenesená",J188,0)</f>
        <v>0</v>
      </c>
      <c r="BI188" s="182">
        <f>IF(N188="nulová",J188,0)</f>
        <v>0</v>
      </c>
      <c r="BJ188" s="16" t="s">
        <v>79</v>
      </c>
      <c r="BK188" s="182">
        <f>ROUND(I188*H188,2)</f>
        <v>0</v>
      </c>
      <c r="BL188" s="16" t="s">
        <v>119</v>
      </c>
      <c r="BM188" s="181" t="s">
        <v>255</v>
      </c>
    </row>
    <row r="189" spans="1:65" s="2" customFormat="1" ht="11.25">
      <c r="A189" s="33"/>
      <c r="B189" s="34"/>
      <c r="C189" s="35"/>
      <c r="D189" s="183" t="s">
        <v>122</v>
      </c>
      <c r="E189" s="35"/>
      <c r="F189" s="184" t="s">
        <v>254</v>
      </c>
      <c r="G189" s="35"/>
      <c r="H189" s="35"/>
      <c r="I189" s="185"/>
      <c r="J189" s="35"/>
      <c r="K189" s="35"/>
      <c r="L189" s="38"/>
      <c r="M189" s="186"/>
      <c r="N189" s="187"/>
      <c r="O189" s="63"/>
      <c r="P189" s="63"/>
      <c r="Q189" s="63"/>
      <c r="R189" s="63"/>
      <c r="S189" s="63"/>
      <c r="T189" s="63"/>
      <c r="U189" s="64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T189" s="16" t="s">
        <v>122</v>
      </c>
      <c r="AU189" s="16" t="s">
        <v>120</v>
      </c>
    </row>
    <row r="190" spans="1:65" s="2" customFormat="1" ht="39">
      <c r="A190" s="33"/>
      <c r="B190" s="34"/>
      <c r="C190" s="35"/>
      <c r="D190" s="183" t="s">
        <v>123</v>
      </c>
      <c r="E190" s="35"/>
      <c r="F190" s="188" t="s">
        <v>256</v>
      </c>
      <c r="G190" s="35"/>
      <c r="H190" s="35"/>
      <c r="I190" s="185"/>
      <c r="J190" s="35"/>
      <c r="K190" s="35"/>
      <c r="L190" s="38"/>
      <c r="M190" s="186"/>
      <c r="N190" s="187"/>
      <c r="O190" s="63"/>
      <c r="P190" s="63"/>
      <c r="Q190" s="63"/>
      <c r="R190" s="63"/>
      <c r="S190" s="63"/>
      <c r="T190" s="63"/>
      <c r="U190" s="64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T190" s="16" t="s">
        <v>123</v>
      </c>
      <c r="AU190" s="16" t="s">
        <v>120</v>
      </c>
    </row>
    <row r="191" spans="1:65" s="2" customFormat="1" ht="16.5" customHeight="1">
      <c r="A191" s="33"/>
      <c r="B191" s="34"/>
      <c r="C191" s="171" t="s">
        <v>257</v>
      </c>
      <c r="D191" s="171" t="s">
        <v>115</v>
      </c>
      <c r="E191" s="172" t="s">
        <v>258</v>
      </c>
      <c r="F191" s="173" t="s">
        <v>259</v>
      </c>
      <c r="G191" s="174" t="s">
        <v>118</v>
      </c>
      <c r="H191" s="175">
        <v>2</v>
      </c>
      <c r="I191" s="176"/>
      <c r="J191" s="175">
        <f>ROUND(I191*H191,2)</f>
        <v>0</v>
      </c>
      <c r="K191" s="173" t="s">
        <v>18</v>
      </c>
      <c r="L191" s="38"/>
      <c r="M191" s="177" t="s">
        <v>18</v>
      </c>
      <c r="N191" s="178" t="s">
        <v>42</v>
      </c>
      <c r="O191" s="63"/>
      <c r="P191" s="179">
        <f>O191*H191</f>
        <v>0</v>
      </c>
      <c r="Q191" s="179">
        <v>0</v>
      </c>
      <c r="R191" s="179">
        <f>Q191*H191</f>
        <v>0</v>
      </c>
      <c r="S191" s="179">
        <v>0</v>
      </c>
      <c r="T191" s="179">
        <f>S191*H191</f>
        <v>0</v>
      </c>
      <c r="U191" s="180" t="s">
        <v>18</v>
      </c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81" t="s">
        <v>119</v>
      </c>
      <c r="AT191" s="181" t="s">
        <v>115</v>
      </c>
      <c r="AU191" s="181" t="s">
        <v>120</v>
      </c>
      <c r="AY191" s="16" t="s">
        <v>111</v>
      </c>
      <c r="BE191" s="182">
        <f>IF(N191="základní",J191,0)</f>
        <v>0</v>
      </c>
      <c r="BF191" s="182">
        <f>IF(N191="snížená",J191,0)</f>
        <v>0</v>
      </c>
      <c r="BG191" s="182">
        <f>IF(N191="zákl. přenesená",J191,0)</f>
        <v>0</v>
      </c>
      <c r="BH191" s="182">
        <f>IF(N191="sníž. přenesená",J191,0)</f>
        <v>0</v>
      </c>
      <c r="BI191" s="182">
        <f>IF(N191="nulová",J191,0)</f>
        <v>0</v>
      </c>
      <c r="BJ191" s="16" t="s">
        <v>79</v>
      </c>
      <c r="BK191" s="182">
        <f>ROUND(I191*H191,2)</f>
        <v>0</v>
      </c>
      <c r="BL191" s="16" t="s">
        <v>119</v>
      </c>
      <c r="BM191" s="181" t="s">
        <v>260</v>
      </c>
    </row>
    <row r="192" spans="1:65" s="2" customFormat="1" ht="11.25">
      <c r="A192" s="33"/>
      <c r="B192" s="34"/>
      <c r="C192" s="35"/>
      <c r="D192" s="183" t="s">
        <v>122</v>
      </c>
      <c r="E192" s="35"/>
      <c r="F192" s="184" t="s">
        <v>259</v>
      </c>
      <c r="G192" s="35"/>
      <c r="H192" s="35"/>
      <c r="I192" s="185"/>
      <c r="J192" s="35"/>
      <c r="K192" s="35"/>
      <c r="L192" s="38"/>
      <c r="M192" s="186"/>
      <c r="N192" s="187"/>
      <c r="O192" s="63"/>
      <c r="P192" s="63"/>
      <c r="Q192" s="63"/>
      <c r="R192" s="63"/>
      <c r="S192" s="63"/>
      <c r="T192" s="63"/>
      <c r="U192" s="64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T192" s="16" t="s">
        <v>122</v>
      </c>
      <c r="AU192" s="16" t="s">
        <v>120</v>
      </c>
    </row>
    <row r="193" spans="1:65" s="2" customFormat="1" ht="29.25">
      <c r="A193" s="33"/>
      <c r="B193" s="34"/>
      <c r="C193" s="35"/>
      <c r="D193" s="183" t="s">
        <v>123</v>
      </c>
      <c r="E193" s="35"/>
      <c r="F193" s="188" t="s">
        <v>261</v>
      </c>
      <c r="G193" s="35"/>
      <c r="H193" s="35"/>
      <c r="I193" s="185"/>
      <c r="J193" s="35"/>
      <c r="K193" s="35"/>
      <c r="L193" s="38"/>
      <c r="M193" s="186"/>
      <c r="N193" s="187"/>
      <c r="O193" s="63"/>
      <c r="P193" s="63"/>
      <c r="Q193" s="63"/>
      <c r="R193" s="63"/>
      <c r="S193" s="63"/>
      <c r="T193" s="63"/>
      <c r="U193" s="64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T193" s="16" t="s">
        <v>123</v>
      </c>
      <c r="AU193" s="16" t="s">
        <v>120</v>
      </c>
    </row>
    <row r="194" spans="1:65" s="2" customFormat="1" ht="16.5" customHeight="1">
      <c r="A194" s="33"/>
      <c r="B194" s="34"/>
      <c r="C194" s="171" t="s">
        <v>224</v>
      </c>
      <c r="D194" s="171" t="s">
        <v>115</v>
      </c>
      <c r="E194" s="172" t="s">
        <v>262</v>
      </c>
      <c r="F194" s="173" t="s">
        <v>263</v>
      </c>
      <c r="G194" s="174" t="s">
        <v>118</v>
      </c>
      <c r="H194" s="175">
        <v>1</v>
      </c>
      <c r="I194" s="176"/>
      <c r="J194" s="175">
        <f>ROUND(I194*H194,2)</f>
        <v>0</v>
      </c>
      <c r="K194" s="173" t="s">
        <v>18</v>
      </c>
      <c r="L194" s="38"/>
      <c r="M194" s="177" t="s">
        <v>18</v>
      </c>
      <c r="N194" s="178" t="s">
        <v>42</v>
      </c>
      <c r="O194" s="63"/>
      <c r="P194" s="179">
        <f>O194*H194</f>
        <v>0</v>
      </c>
      <c r="Q194" s="179">
        <v>0</v>
      </c>
      <c r="R194" s="179">
        <f>Q194*H194</f>
        <v>0</v>
      </c>
      <c r="S194" s="179">
        <v>0</v>
      </c>
      <c r="T194" s="179">
        <f>S194*H194</f>
        <v>0</v>
      </c>
      <c r="U194" s="180" t="s">
        <v>18</v>
      </c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81" t="s">
        <v>119</v>
      </c>
      <c r="AT194" s="181" t="s">
        <v>115</v>
      </c>
      <c r="AU194" s="181" t="s">
        <v>120</v>
      </c>
      <c r="AY194" s="16" t="s">
        <v>111</v>
      </c>
      <c r="BE194" s="182">
        <f>IF(N194="základní",J194,0)</f>
        <v>0</v>
      </c>
      <c r="BF194" s="182">
        <f>IF(N194="snížená",J194,0)</f>
        <v>0</v>
      </c>
      <c r="BG194" s="182">
        <f>IF(N194="zákl. přenesená",J194,0)</f>
        <v>0</v>
      </c>
      <c r="BH194" s="182">
        <f>IF(N194="sníž. přenesená",J194,0)</f>
        <v>0</v>
      </c>
      <c r="BI194" s="182">
        <f>IF(N194="nulová",J194,0)</f>
        <v>0</v>
      </c>
      <c r="BJ194" s="16" t="s">
        <v>79</v>
      </c>
      <c r="BK194" s="182">
        <f>ROUND(I194*H194,2)</f>
        <v>0</v>
      </c>
      <c r="BL194" s="16" t="s">
        <v>119</v>
      </c>
      <c r="BM194" s="181" t="s">
        <v>264</v>
      </c>
    </row>
    <row r="195" spans="1:65" s="2" customFormat="1" ht="11.25">
      <c r="A195" s="33"/>
      <c r="B195" s="34"/>
      <c r="C195" s="35"/>
      <c r="D195" s="183" t="s">
        <v>122</v>
      </c>
      <c r="E195" s="35"/>
      <c r="F195" s="184" t="s">
        <v>263</v>
      </c>
      <c r="G195" s="35"/>
      <c r="H195" s="35"/>
      <c r="I195" s="185"/>
      <c r="J195" s="35"/>
      <c r="K195" s="35"/>
      <c r="L195" s="38"/>
      <c r="M195" s="186"/>
      <c r="N195" s="187"/>
      <c r="O195" s="63"/>
      <c r="P195" s="63"/>
      <c r="Q195" s="63"/>
      <c r="R195" s="63"/>
      <c r="S195" s="63"/>
      <c r="T195" s="63"/>
      <c r="U195" s="64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T195" s="16" t="s">
        <v>122</v>
      </c>
      <c r="AU195" s="16" t="s">
        <v>120</v>
      </c>
    </row>
    <row r="196" spans="1:65" s="2" customFormat="1" ht="29.25">
      <c r="A196" s="33"/>
      <c r="B196" s="34"/>
      <c r="C196" s="35"/>
      <c r="D196" s="183" t="s">
        <v>123</v>
      </c>
      <c r="E196" s="35"/>
      <c r="F196" s="188" t="s">
        <v>265</v>
      </c>
      <c r="G196" s="35"/>
      <c r="H196" s="35"/>
      <c r="I196" s="185"/>
      <c r="J196" s="35"/>
      <c r="K196" s="35"/>
      <c r="L196" s="38"/>
      <c r="M196" s="186"/>
      <c r="N196" s="187"/>
      <c r="O196" s="63"/>
      <c r="P196" s="63"/>
      <c r="Q196" s="63"/>
      <c r="R196" s="63"/>
      <c r="S196" s="63"/>
      <c r="T196" s="63"/>
      <c r="U196" s="64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T196" s="16" t="s">
        <v>123</v>
      </c>
      <c r="AU196" s="16" t="s">
        <v>120</v>
      </c>
    </row>
    <row r="197" spans="1:65" s="2" customFormat="1" ht="16.5" customHeight="1">
      <c r="A197" s="33"/>
      <c r="B197" s="34"/>
      <c r="C197" s="171" t="s">
        <v>228</v>
      </c>
      <c r="D197" s="171" t="s">
        <v>115</v>
      </c>
      <c r="E197" s="172" t="s">
        <v>266</v>
      </c>
      <c r="F197" s="173" t="s">
        <v>166</v>
      </c>
      <c r="G197" s="174" t="s">
        <v>118</v>
      </c>
      <c r="H197" s="175">
        <v>3</v>
      </c>
      <c r="I197" s="176"/>
      <c r="J197" s="175">
        <f>ROUND(I197*H197,2)</f>
        <v>0</v>
      </c>
      <c r="K197" s="173" t="s">
        <v>18</v>
      </c>
      <c r="L197" s="38"/>
      <c r="M197" s="177" t="s">
        <v>18</v>
      </c>
      <c r="N197" s="178" t="s">
        <v>42</v>
      </c>
      <c r="O197" s="63"/>
      <c r="P197" s="179">
        <f>O197*H197</f>
        <v>0</v>
      </c>
      <c r="Q197" s="179">
        <v>0</v>
      </c>
      <c r="R197" s="179">
        <f>Q197*H197</f>
        <v>0</v>
      </c>
      <c r="S197" s="179">
        <v>0</v>
      </c>
      <c r="T197" s="179">
        <f>S197*H197</f>
        <v>0</v>
      </c>
      <c r="U197" s="180" t="s">
        <v>18</v>
      </c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81" t="s">
        <v>119</v>
      </c>
      <c r="AT197" s="181" t="s">
        <v>115</v>
      </c>
      <c r="AU197" s="181" t="s">
        <v>120</v>
      </c>
      <c r="AY197" s="16" t="s">
        <v>111</v>
      </c>
      <c r="BE197" s="182">
        <f>IF(N197="základní",J197,0)</f>
        <v>0</v>
      </c>
      <c r="BF197" s="182">
        <f>IF(N197="snížená",J197,0)</f>
        <v>0</v>
      </c>
      <c r="BG197" s="182">
        <f>IF(N197="zákl. přenesená",J197,0)</f>
        <v>0</v>
      </c>
      <c r="BH197" s="182">
        <f>IF(N197="sníž. přenesená",J197,0)</f>
        <v>0</v>
      </c>
      <c r="BI197" s="182">
        <f>IF(N197="nulová",J197,0)</f>
        <v>0</v>
      </c>
      <c r="BJ197" s="16" t="s">
        <v>79</v>
      </c>
      <c r="BK197" s="182">
        <f>ROUND(I197*H197,2)</f>
        <v>0</v>
      </c>
      <c r="BL197" s="16" t="s">
        <v>119</v>
      </c>
      <c r="BM197" s="181" t="s">
        <v>267</v>
      </c>
    </row>
    <row r="198" spans="1:65" s="2" customFormat="1" ht="11.25">
      <c r="A198" s="33"/>
      <c r="B198" s="34"/>
      <c r="C198" s="35"/>
      <c r="D198" s="183" t="s">
        <v>122</v>
      </c>
      <c r="E198" s="35"/>
      <c r="F198" s="184" t="s">
        <v>166</v>
      </c>
      <c r="G198" s="35"/>
      <c r="H198" s="35"/>
      <c r="I198" s="185"/>
      <c r="J198" s="35"/>
      <c r="K198" s="35"/>
      <c r="L198" s="38"/>
      <c r="M198" s="186"/>
      <c r="N198" s="187"/>
      <c r="O198" s="63"/>
      <c r="P198" s="63"/>
      <c r="Q198" s="63"/>
      <c r="R198" s="63"/>
      <c r="S198" s="63"/>
      <c r="T198" s="63"/>
      <c r="U198" s="64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T198" s="16" t="s">
        <v>122</v>
      </c>
      <c r="AU198" s="16" t="s">
        <v>120</v>
      </c>
    </row>
    <row r="199" spans="1:65" s="2" customFormat="1" ht="48.75">
      <c r="A199" s="33"/>
      <c r="B199" s="34"/>
      <c r="C199" s="35"/>
      <c r="D199" s="183" t="s">
        <v>123</v>
      </c>
      <c r="E199" s="35"/>
      <c r="F199" s="188" t="s">
        <v>268</v>
      </c>
      <c r="G199" s="35"/>
      <c r="H199" s="35"/>
      <c r="I199" s="185"/>
      <c r="J199" s="35"/>
      <c r="K199" s="35"/>
      <c r="L199" s="38"/>
      <c r="M199" s="186"/>
      <c r="N199" s="187"/>
      <c r="O199" s="63"/>
      <c r="P199" s="63"/>
      <c r="Q199" s="63"/>
      <c r="R199" s="63"/>
      <c r="S199" s="63"/>
      <c r="T199" s="63"/>
      <c r="U199" s="64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T199" s="16" t="s">
        <v>123</v>
      </c>
      <c r="AU199" s="16" t="s">
        <v>120</v>
      </c>
    </row>
    <row r="200" spans="1:65" s="2" customFormat="1" ht="16.5" customHeight="1">
      <c r="A200" s="33"/>
      <c r="B200" s="34"/>
      <c r="C200" s="171" t="s">
        <v>231</v>
      </c>
      <c r="D200" s="171" t="s">
        <v>115</v>
      </c>
      <c r="E200" s="172" t="s">
        <v>269</v>
      </c>
      <c r="F200" s="173" t="s">
        <v>270</v>
      </c>
      <c r="G200" s="174" t="s">
        <v>118</v>
      </c>
      <c r="H200" s="175">
        <v>6</v>
      </c>
      <c r="I200" s="176"/>
      <c r="J200" s="175">
        <f>ROUND(I200*H200,2)</f>
        <v>0</v>
      </c>
      <c r="K200" s="173" t="s">
        <v>18</v>
      </c>
      <c r="L200" s="38"/>
      <c r="M200" s="177" t="s">
        <v>18</v>
      </c>
      <c r="N200" s="178" t="s">
        <v>42</v>
      </c>
      <c r="O200" s="63"/>
      <c r="P200" s="179">
        <f>O200*H200</f>
        <v>0</v>
      </c>
      <c r="Q200" s="179">
        <v>0</v>
      </c>
      <c r="R200" s="179">
        <f>Q200*H200</f>
        <v>0</v>
      </c>
      <c r="S200" s="179">
        <v>0</v>
      </c>
      <c r="T200" s="179">
        <f>S200*H200</f>
        <v>0</v>
      </c>
      <c r="U200" s="180" t="s">
        <v>18</v>
      </c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81" t="s">
        <v>119</v>
      </c>
      <c r="AT200" s="181" t="s">
        <v>115</v>
      </c>
      <c r="AU200" s="181" t="s">
        <v>120</v>
      </c>
      <c r="AY200" s="16" t="s">
        <v>111</v>
      </c>
      <c r="BE200" s="182">
        <f>IF(N200="základní",J200,0)</f>
        <v>0</v>
      </c>
      <c r="BF200" s="182">
        <f>IF(N200="snížená",J200,0)</f>
        <v>0</v>
      </c>
      <c r="BG200" s="182">
        <f>IF(N200="zákl. přenesená",J200,0)</f>
        <v>0</v>
      </c>
      <c r="BH200" s="182">
        <f>IF(N200="sníž. přenesená",J200,0)</f>
        <v>0</v>
      </c>
      <c r="BI200" s="182">
        <f>IF(N200="nulová",J200,0)</f>
        <v>0</v>
      </c>
      <c r="BJ200" s="16" t="s">
        <v>79</v>
      </c>
      <c r="BK200" s="182">
        <f>ROUND(I200*H200,2)</f>
        <v>0</v>
      </c>
      <c r="BL200" s="16" t="s">
        <v>119</v>
      </c>
      <c r="BM200" s="181" t="s">
        <v>271</v>
      </c>
    </row>
    <row r="201" spans="1:65" s="2" customFormat="1" ht="11.25">
      <c r="A201" s="33"/>
      <c r="B201" s="34"/>
      <c r="C201" s="35"/>
      <c r="D201" s="183" t="s">
        <v>122</v>
      </c>
      <c r="E201" s="35"/>
      <c r="F201" s="184" t="s">
        <v>270</v>
      </c>
      <c r="G201" s="35"/>
      <c r="H201" s="35"/>
      <c r="I201" s="185"/>
      <c r="J201" s="35"/>
      <c r="K201" s="35"/>
      <c r="L201" s="38"/>
      <c r="M201" s="186"/>
      <c r="N201" s="187"/>
      <c r="O201" s="63"/>
      <c r="P201" s="63"/>
      <c r="Q201" s="63"/>
      <c r="R201" s="63"/>
      <c r="S201" s="63"/>
      <c r="T201" s="63"/>
      <c r="U201" s="64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T201" s="16" t="s">
        <v>122</v>
      </c>
      <c r="AU201" s="16" t="s">
        <v>120</v>
      </c>
    </row>
    <row r="202" spans="1:65" s="2" customFormat="1" ht="39">
      <c r="A202" s="33"/>
      <c r="B202" s="34"/>
      <c r="C202" s="35"/>
      <c r="D202" s="183" t="s">
        <v>123</v>
      </c>
      <c r="E202" s="35"/>
      <c r="F202" s="188" t="s">
        <v>272</v>
      </c>
      <c r="G202" s="35"/>
      <c r="H202" s="35"/>
      <c r="I202" s="185"/>
      <c r="J202" s="35"/>
      <c r="K202" s="35"/>
      <c r="L202" s="38"/>
      <c r="M202" s="186"/>
      <c r="N202" s="187"/>
      <c r="O202" s="63"/>
      <c r="P202" s="63"/>
      <c r="Q202" s="63"/>
      <c r="R202" s="63"/>
      <c r="S202" s="63"/>
      <c r="T202" s="63"/>
      <c r="U202" s="64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T202" s="16" t="s">
        <v>123</v>
      </c>
      <c r="AU202" s="16" t="s">
        <v>120</v>
      </c>
    </row>
    <row r="203" spans="1:65" s="2" customFormat="1" ht="24.2" customHeight="1">
      <c r="A203" s="33"/>
      <c r="B203" s="34"/>
      <c r="C203" s="171" t="s">
        <v>234</v>
      </c>
      <c r="D203" s="171" t="s">
        <v>115</v>
      </c>
      <c r="E203" s="172" t="s">
        <v>273</v>
      </c>
      <c r="F203" s="173" t="s">
        <v>274</v>
      </c>
      <c r="G203" s="174" t="s">
        <v>118</v>
      </c>
      <c r="H203" s="175">
        <v>1</v>
      </c>
      <c r="I203" s="176"/>
      <c r="J203" s="175">
        <f>ROUND(I203*H203,2)</f>
        <v>0</v>
      </c>
      <c r="K203" s="173" t="s">
        <v>18</v>
      </c>
      <c r="L203" s="38"/>
      <c r="M203" s="177" t="s">
        <v>18</v>
      </c>
      <c r="N203" s="178" t="s">
        <v>42</v>
      </c>
      <c r="O203" s="63"/>
      <c r="P203" s="179">
        <f>O203*H203</f>
        <v>0</v>
      </c>
      <c r="Q203" s="179">
        <v>0</v>
      </c>
      <c r="R203" s="179">
        <f>Q203*H203</f>
        <v>0</v>
      </c>
      <c r="S203" s="179">
        <v>0</v>
      </c>
      <c r="T203" s="179">
        <f>S203*H203</f>
        <v>0</v>
      </c>
      <c r="U203" s="180" t="s">
        <v>18</v>
      </c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81" t="s">
        <v>119</v>
      </c>
      <c r="AT203" s="181" t="s">
        <v>115</v>
      </c>
      <c r="AU203" s="181" t="s">
        <v>120</v>
      </c>
      <c r="AY203" s="16" t="s">
        <v>111</v>
      </c>
      <c r="BE203" s="182">
        <f>IF(N203="základní",J203,0)</f>
        <v>0</v>
      </c>
      <c r="BF203" s="182">
        <f>IF(N203="snížená",J203,0)</f>
        <v>0</v>
      </c>
      <c r="BG203" s="182">
        <f>IF(N203="zákl. přenesená",J203,0)</f>
        <v>0</v>
      </c>
      <c r="BH203" s="182">
        <f>IF(N203="sníž. přenesená",J203,0)</f>
        <v>0</v>
      </c>
      <c r="BI203" s="182">
        <f>IF(N203="nulová",J203,0)</f>
        <v>0</v>
      </c>
      <c r="BJ203" s="16" t="s">
        <v>79</v>
      </c>
      <c r="BK203" s="182">
        <f>ROUND(I203*H203,2)</f>
        <v>0</v>
      </c>
      <c r="BL203" s="16" t="s">
        <v>119</v>
      </c>
      <c r="BM203" s="181" t="s">
        <v>275</v>
      </c>
    </row>
    <row r="204" spans="1:65" s="2" customFormat="1" ht="19.5">
      <c r="A204" s="33"/>
      <c r="B204" s="34"/>
      <c r="C204" s="35"/>
      <c r="D204" s="183" t="s">
        <v>122</v>
      </c>
      <c r="E204" s="35"/>
      <c r="F204" s="184" t="s">
        <v>274</v>
      </c>
      <c r="G204" s="35"/>
      <c r="H204" s="35"/>
      <c r="I204" s="185"/>
      <c r="J204" s="35"/>
      <c r="K204" s="35"/>
      <c r="L204" s="38"/>
      <c r="M204" s="186"/>
      <c r="N204" s="187"/>
      <c r="O204" s="63"/>
      <c r="P204" s="63"/>
      <c r="Q204" s="63"/>
      <c r="R204" s="63"/>
      <c r="S204" s="63"/>
      <c r="T204" s="63"/>
      <c r="U204" s="64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T204" s="16" t="s">
        <v>122</v>
      </c>
      <c r="AU204" s="16" t="s">
        <v>120</v>
      </c>
    </row>
    <row r="205" spans="1:65" s="2" customFormat="1" ht="39">
      <c r="A205" s="33"/>
      <c r="B205" s="34"/>
      <c r="C205" s="35"/>
      <c r="D205" s="183" t="s">
        <v>123</v>
      </c>
      <c r="E205" s="35"/>
      <c r="F205" s="188" t="s">
        <v>276</v>
      </c>
      <c r="G205" s="35"/>
      <c r="H205" s="35"/>
      <c r="I205" s="185"/>
      <c r="J205" s="35"/>
      <c r="K205" s="35"/>
      <c r="L205" s="38"/>
      <c r="M205" s="186"/>
      <c r="N205" s="187"/>
      <c r="O205" s="63"/>
      <c r="P205" s="63"/>
      <c r="Q205" s="63"/>
      <c r="R205" s="63"/>
      <c r="S205" s="63"/>
      <c r="T205" s="63"/>
      <c r="U205" s="64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T205" s="16" t="s">
        <v>123</v>
      </c>
      <c r="AU205" s="16" t="s">
        <v>120</v>
      </c>
    </row>
    <row r="206" spans="1:65" s="2" customFormat="1" ht="16.5" customHeight="1">
      <c r="A206" s="33"/>
      <c r="B206" s="34"/>
      <c r="C206" s="171" t="s">
        <v>277</v>
      </c>
      <c r="D206" s="171" t="s">
        <v>115</v>
      </c>
      <c r="E206" s="172" t="s">
        <v>278</v>
      </c>
      <c r="F206" s="173" t="s">
        <v>279</v>
      </c>
      <c r="G206" s="174" t="s">
        <v>118</v>
      </c>
      <c r="H206" s="175">
        <v>2</v>
      </c>
      <c r="I206" s="176"/>
      <c r="J206" s="175">
        <f>ROUND(I206*H206,2)</f>
        <v>0</v>
      </c>
      <c r="K206" s="173" t="s">
        <v>18</v>
      </c>
      <c r="L206" s="38"/>
      <c r="M206" s="177" t="s">
        <v>18</v>
      </c>
      <c r="N206" s="178" t="s">
        <v>42</v>
      </c>
      <c r="O206" s="63"/>
      <c r="P206" s="179">
        <f>O206*H206</f>
        <v>0</v>
      </c>
      <c r="Q206" s="179">
        <v>0</v>
      </c>
      <c r="R206" s="179">
        <f>Q206*H206</f>
        <v>0</v>
      </c>
      <c r="S206" s="179">
        <v>0</v>
      </c>
      <c r="T206" s="179">
        <f>S206*H206</f>
        <v>0</v>
      </c>
      <c r="U206" s="180" t="s">
        <v>18</v>
      </c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81" t="s">
        <v>119</v>
      </c>
      <c r="AT206" s="181" t="s">
        <v>115</v>
      </c>
      <c r="AU206" s="181" t="s">
        <v>120</v>
      </c>
      <c r="AY206" s="16" t="s">
        <v>111</v>
      </c>
      <c r="BE206" s="182">
        <f>IF(N206="základní",J206,0)</f>
        <v>0</v>
      </c>
      <c r="BF206" s="182">
        <f>IF(N206="snížená",J206,0)</f>
        <v>0</v>
      </c>
      <c r="BG206" s="182">
        <f>IF(N206="zákl. přenesená",J206,0)</f>
        <v>0</v>
      </c>
      <c r="BH206" s="182">
        <f>IF(N206="sníž. přenesená",J206,0)</f>
        <v>0</v>
      </c>
      <c r="BI206" s="182">
        <f>IF(N206="nulová",J206,0)</f>
        <v>0</v>
      </c>
      <c r="BJ206" s="16" t="s">
        <v>79</v>
      </c>
      <c r="BK206" s="182">
        <f>ROUND(I206*H206,2)</f>
        <v>0</v>
      </c>
      <c r="BL206" s="16" t="s">
        <v>119</v>
      </c>
      <c r="BM206" s="181" t="s">
        <v>280</v>
      </c>
    </row>
    <row r="207" spans="1:65" s="2" customFormat="1" ht="11.25">
      <c r="A207" s="33"/>
      <c r="B207" s="34"/>
      <c r="C207" s="35"/>
      <c r="D207" s="183" t="s">
        <v>122</v>
      </c>
      <c r="E207" s="35"/>
      <c r="F207" s="184" t="s">
        <v>279</v>
      </c>
      <c r="G207" s="35"/>
      <c r="H207" s="35"/>
      <c r="I207" s="185"/>
      <c r="J207" s="35"/>
      <c r="K207" s="35"/>
      <c r="L207" s="38"/>
      <c r="M207" s="186"/>
      <c r="N207" s="187"/>
      <c r="O207" s="63"/>
      <c r="P207" s="63"/>
      <c r="Q207" s="63"/>
      <c r="R207" s="63"/>
      <c r="S207" s="63"/>
      <c r="T207" s="63"/>
      <c r="U207" s="64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T207" s="16" t="s">
        <v>122</v>
      </c>
      <c r="AU207" s="16" t="s">
        <v>120</v>
      </c>
    </row>
    <row r="208" spans="1:65" s="2" customFormat="1" ht="29.25">
      <c r="A208" s="33"/>
      <c r="B208" s="34"/>
      <c r="C208" s="35"/>
      <c r="D208" s="183" t="s">
        <v>123</v>
      </c>
      <c r="E208" s="35"/>
      <c r="F208" s="188" t="s">
        <v>281</v>
      </c>
      <c r="G208" s="35"/>
      <c r="H208" s="35"/>
      <c r="I208" s="185"/>
      <c r="J208" s="35"/>
      <c r="K208" s="35"/>
      <c r="L208" s="38"/>
      <c r="M208" s="186"/>
      <c r="N208" s="187"/>
      <c r="O208" s="63"/>
      <c r="P208" s="63"/>
      <c r="Q208" s="63"/>
      <c r="R208" s="63"/>
      <c r="S208" s="63"/>
      <c r="T208" s="63"/>
      <c r="U208" s="64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T208" s="16" t="s">
        <v>123</v>
      </c>
      <c r="AU208" s="16" t="s">
        <v>120</v>
      </c>
    </row>
    <row r="209" spans="1:65" s="2" customFormat="1" ht="16.5" customHeight="1">
      <c r="A209" s="33"/>
      <c r="B209" s="34"/>
      <c r="C209" s="171" t="s">
        <v>282</v>
      </c>
      <c r="D209" s="171" t="s">
        <v>115</v>
      </c>
      <c r="E209" s="172" t="s">
        <v>283</v>
      </c>
      <c r="F209" s="173" t="s">
        <v>130</v>
      </c>
      <c r="G209" s="174" t="s">
        <v>118</v>
      </c>
      <c r="H209" s="175">
        <v>2</v>
      </c>
      <c r="I209" s="176"/>
      <c r="J209" s="175">
        <f>ROUND(I209*H209,2)</f>
        <v>0</v>
      </c>
      <c r="K209" s="173" t="s">
        <v>18</v>
      </c>
      <c r="L209" s="38"/>
      <c r="M209" s="177" t="s">
        <v>18</v>
      </c>
      <c r="N209" s="178" t="s">
        <v>42</v>
      </c>
      <c r="O209" s="63"/>
      <c r="P209" s="179">
        <f>O209*H209</f>
        <v>0</v>
      </c>
      <c r="Q209" s="179">
        <v>0</v>
      </c>
      <c r="R209" s="179">
        <f>Q209*H209</f>
        <v>0</v>
      </c>
      <c r="S209" s="179">
        <v>0</v>
      </c>
      <c r="T209" s="179">
        <f>S209*H209</f>
        <v>0</v>
      </c>
      <c r="U209" s="180" t="s">
        <v>18</v>
      </c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81" t="s">
        <v>119</v>
      </c>
      <c r="AT209" s="181" t="s">
        <v>115</v>
      </c>
      <c r="AU209" s="181" t="s">
        <v>120</v>
      </c>
      <c r="AY209" s="16" t="s">
        <v>111</v>
      </c>
      <c r="BE209" s="182">
        <f>IF(N209="základní",J209,0)</f>
        <v>0</v>
      </c>
      <c r="BF209" s="182">
        <f>IF(N209="snížená",J209,0)</f>
        <v>0</v>
      </c>
      <c r="BG209" s="182">
        <f>IF(N209="zákl. přenesená",J209,0)</f>
        <v>0</v>
      </c>
      <c r="BH209" s="182">
        <f>IF(N209="sníž. přenesená",J209,0)</f>
        <v>0</v>
      </c>
      <c r="BI209" s="182">
        <f>IF(N209="nulová",J209,0)</f>
        <v>0</v>
      </c>
      <c r="BJ209" s="16" t="s">
        <v>79</v>
      </c>
      <c r="BK209" s="182">
        <f>ROUND(I209*H209,2)</f>
        <v>0</v>
      </c>
      <c r="BL209" s="16" t="s">
        <v>119</v>
      </c>
      <c r="BM209" s="181" t="s">
        <v>284</v>
      </c>
    </row>
    <row r="210" spans="1:65" s="2" customFormat="1" ht="11.25">
      <c r="A210" s="33"/>
      <c r="B210" s="34"/>
      <c r="C210" s="35"/>
      <c r="D210" s="183" t="s">
        <v>122</v>
      </c>
      <c r="E210" s="35"/>
      <c r="F210" s="184" t="s">
        <v>130</v>
      </c>
      <c r="G210" s="35"/>
      <c r="H210" s="35"/>
      <c r="I210" s="185"/>
      <c r="J210" s="35"/>
      <c r="K210" s="35"/>
      <c r="L210" s="38"/>
      <c r="M210" s="186"/>
      <c r="N210" s="187"/>
      <c r="O210" s="63"/>
      <c r="P210" s="63"/>
      <c r="Q210" s="63"/>
      <c r="R210" s="63"/>
      <c r="S210" s="63"/>
      <c r="T210" s="63"/>
      <c r="U210" s="64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T210" s="16" t="s">
        <v>122</v>
      </c>
      <c r="AU210" s="16" t="s">
        <v>120</v>
      </c>
    </row>
    <row r="211" spans="1:65" s="2" customFormat="1" ht="29.25">
      <c r="A211" s="33"/>
      <c r="B211" s="34"/>
      <c r="C211" s="35"/>
      <c r="D211" s="183" t="s">
        <v>123</v>
      </c>
      <c r="E211" s="35"/>
      <c r="F211" s="188" t="s">
        <v>285</v>
      </c>
      <c r="G211" s="35"/>
      <c r="H211" s="35"/>
      <c r="I211" s="185"/>
      <c r="J211" s="35"/>
      <c r="K211" s="35"/>
      <c r="L211" s="38"/>
      <c r="M211" s="186"/>
      <c r="N211" s="187"/>
      <c r="O211" s="63"/>
      <c r="P211" s="63"/>
      <c r="Q211" s="63"/>
      <c r="R211" s="63"/>
      <c r="S211" s="63"/>
      <c r="T211" s="63"/>
      <c r="U211" s="64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T211" s="16" t="s">
        <v>123</v>
      </c>
      <c r="AU211" s="16" t="s">
        <v>120</v>
      </c>
    </row>
    <row r="212" spans="1:65" s="2" customFormat="1" ht="16.5" customHeight="1">
      <c r="A212" s="33"/>
      <c r="B212" s="34"/>
      <c r="C212" s="171" t="s">
        <v>286</v>
      </c>
      <c r="D212" s="171" t="s">
        <v>115</v>
      </c>
      <c r="E212" s="172" t="s">
        <v>287</v>
      </c>
      <c r="F212" s="173" t="s">
        <v>174</v>
      </c>
      <c r="G212" s="174" t="s">
        <v>118</v>
      </c>
      <c r="H212" s="175">
        <v>2</v>
      </c>
      <c r="I212" s="176"/>
      <c r="J212" s="175">
        <f>ROUND(I212*H212,2)</f>
        <v>0</v>
      </c>
      <c r="K212" s="173" t="s">
        <v>18</v>
      </c>
      <c r="L212" s="38"/>
      <c r="M212" s="177" t="s">
        <v>18</v>
      </c>
      <c r="N212" s="178" t="s">
        <v>42</v>
      </c>
      <c r="O212" s="63"/>
      <c r="P212" s="179">
        <f>O212*H212</f>
        <v>0</v>
      </c>
      <c r="Q212" s="179">
        <v>0</v>
      </c>
      <c r="R212" s="179">
        <f>Q212*H212</f>
        <v>0</v>
      </c>
      <c r="S212" s="179">
        <v>0</v>
      </c>
      <c r="T212" s="179">
        <f>S212*H212</f>
        <v>0</v>
      </c>
      <c r="U212" s="180" t="s">
        <v>18</v>
      </c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81" t="s">
        <v>119</v>
      </c>
      <c r="AT212" s="181" t="s">
        <v>115</v>
      </c>
      <c r="AU212" s="181" t="s">
        <v>120</v>
      </c>
      <c r="AY212" s="16" t="s">
        <v>111</v>
      </c>
      <c r="BE212" s="182">
        <f>IF(N212="základní",J212,0)</f>
        <v>0</v>
      </c>
      <c r="BF212" s="182">
        <f>IF(N212="snížená",J212,0)</f>
        <v>0</v>
      </c>
      <c r="BG212" s="182">
        <f>IF(N212="zákl. přenesená",J212,0)</f>
        <v>0</v>
      </c>
      <c r="BH212" s="182">
        <f>IF(N212="sníž. přenesená",J212,0)</f>
        <v>0</v>
      </c>
      <c r="BI212" s="182">
        <f>IF(N212="nulová",J212,0)</f>
        <v>0</v>
      </c>
      <c r="BJ212" s="16" t="s">
        <v>79</v>
      </c>
      <c r="BK212" s="182">
        <f>ROUND(I212*H212,2)</f>
        <v>0</v>
      </c>
      <c r="BL212" s="16" t="s">
        <v>119</v>
      </c>
      <c r="BM212" s="181" t="s">
        <v>288</v>
      </c>
    </row>
    <row r="213" spans="1:65" s="2" customFormat="1" ht="11.25">
      <c r="A213" s="33"/>
      <c r="B213" s="34"/>
      <c r="C213" s="35"/>
      <c r="D213" s="183" t="s">
        <v>122</v>
      </c>
      <c r="E213" s="35"/>
      <c r="F213" s="184" t="s">
        <v>174</v>
      </c>
      <c r="G213" s="35"/>
      <c r="H213" s="35"/>
      <c r="I213" s="185"/>
      <c r="J213" s="35"/>
      <c r="K213" s="35"/>
      <c r="L213" s="38"/>
      <c r="M213" s="186"/>
      <c r="N213" s="187"/>
      <c r="O213" s="63"/>
      <c r="P213" s="63"/>
      <c r="Q213" s="63"/>
      <c r="R213" s="63"/>
      <c r="S213" s="63"/>
      <c r="T213" s="63"/>
      <c r="U213" s="64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T213" s="16" t="s">
        <v>122</v>
      </c>
      <c r="AU213" s="16" t="s">
        <v>120</v>
      </c>
    </row>
    <row r="214" spans="1:65" s="2" customFormat="1" ht="29.25">
      <c r="A214" s="33"/>
      <c r="B214" s="34"/>
      <c r="C214" s="35"/>
      <c r="D214" s="183" t="s">
        <v>123</v>
      </c>
      <c r="E214" s="35"/>
      <c r="F214" s="188" t="s">
        <v>289</v>
      </c>
      <c r="G214" s="35"/>
      <c r="H214" s="35"/>
      <c r="I214" s="185"/>
      <c r="J214" s="35"/>
      <c r="K214" s="35"/>
      <c r="L214" s="38"/>
      <c r="M214" s="186"/>
      <c r="N214" s="187"/>
      <c r="O214" s="63"/>
      <c r="P214" s="63"/>
      <c r="Q214" s="63"/>
      <c r="R214" s="63"/>
      <c r="S214" s="63"/>
      <c r="T214" s="63"/>
      <c r="U214" s="64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T214" s="16" t="s">
        <v>123</v>
      </c>
      <c r="AU214" s="16" t="s">
        <v>120</v>
      </c>
    </row>
    <row r="215" spans="1:65" s="2" customFormat="1" ht="16.5" customHeight="1">
      <c r="A215" s="33"/>
      <c r="B215" s="34"/>
      <c r="C215" s="171" t="s">
        <v>290</v>
      </c>
      <c r="D215" s="171" t="s">
        <v>115</v>
      </c>
      <c r="E215" s="172" t="s">
        <v>291</v>
      </c>
      <c r="F215" s="173" t="s">
        <v>292</v>
      </c>
      <c r="G215" s="174" t="s">
        <v>118</v>
      </c>
      <c r="H215" s="175">
        <v>1</v>
      </c>
      <c r="I215" s="176"/>
      <c r="J215" s="175">
        <f>ROUND(I215*H215,2)</f>
        <v>0</v>
      </c>
      <c r="K215" s="173" t="s">
        <v>18</v>
      </c>
      <c r="L215" s="38"/>
      <c r="M215" s="177" t="s">
        <v>18</v>
      </c>
      <c r="N215" s="178" t="s">
        <v>42</v>
      </c>
      <c r="O215" s="63"/>
      <c r="P215" s="179">
        <f>O215*H215</f>
        <v>0</v>
      </c>
      <c r="Q215" s="179">
        <v>0</v>
      </c>
      <c r="R215" s="179">
        <f>Q215*H215</f>
        <v>0</v>
      </c>
      <c r="S215" s="179">
        <v>0</v>
      </c>
      <c r="T215" s="179">
        <f>S215*H215</f>
        <v>0</v>
      </c>
      <c r="U215" s="180" t="s">
        <v>18</v>
      </c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81" t="s">
        <v>119</v>
      </c>
      <c r="AT215" s="181" t="s">
        <v>115</v>
      </c>
      <c r="AU215" s="181" t="s">
        <v>120</v>
      </c>
      <c r="AY215" s="16" t="s">
        <v>111</v>
      </c>
      <c r="BE215" s="182">
        <f>IF(N215="základní",J215,0)</f>
        <v>0</v>
      </c>
      <c r="BF215" s="182">
        <f>IF(N215="snížená",J215,0)</f>
        <v>0</v>
      </c>
      <c r="BG215" s="182">
        <f>IF(N215="zákl. přenesená",J215,0)</f>
        <v>0</v>
      </c>
      <c r="BH215" s="182">
        <f>IF(N215="sníž. přenesená",J215,0)</f>
        <v>0</v>
      </c>
      <c r="BI215" s="182">
        <f>IF(N215="nulová",J215,0)</f>
        <v>0</v>
      </c>
      <c r="BJ215" s="16" t="s">
        <v>79</v>
      </c>
      <c r="BK215" s="182">
        <f>ROUND(I215*H215,2)</f>
        <v>0</v>
      </c>
      <c r="BL215" s="16" t="s">
        <v>119</v>
      </c>
      <c r="BM215" s="181" t="s">
        <v>293</v>
      </c>
    </row>
    <row r="216" spans="1:65" s="2" customFormat="1" ht="11.25">
      <c r="A216" s="33"/>
      <c r="B216" s="34"/>
      <c r="C216" s="35"/>
      <c r="D216" s="183" t="s">
        <v>122</v>
      </c>
      <c r="E216" s="35"/>
      <c r="F216" s="184" t="s">
        <v>292</v>
      </c>
      <c r="G216" s="35"/>
      <c r="H216" s="35"/>
      <c r="I216" s="185"/>
      <c r="J216" s="35"/>
      <c r="K216" s="35"/>
      <c r="L216" s="38"/>
      <c r="M216" s="186"/>
      <c r="N216" s="187"/>
      <c r="O216" s="63"/>
      <c r="P216" s="63"/>
      <c r="Q216" s="63"/>
      <c r="R216" s="63"/>
      <c r="S216" s="63"/>
      <c r="T216" s="63"/>
      <c r="U216" s="64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T216" s="16" t="s">
        <v>122</v>
      </c>
      <c r="AU216" s="16" t="s">
        <v>120</v>
      </c>
    </row>
    <row r="217" spans="1:65" s="2" customFormat="1" ht="29.25">
      <c r="A217" s="33"/>
      <c r="B217" s="34"/>
      <c r="C217" s="35"/>
      <c r="D217" s="183" t="s">
        <v>123</v>
      </c>
      <c r="E217" s="35"/>
      <c r="F217" s="188" t="s">
        <v>294</v>
      </c>
      <c r="G217" s="35"/>
      <c r="H217" s="35"/>
      <c r="I217" s="185"/>
      <c r="J217" s="35"/>
      <c r="K217" s="35"/>
      <c r="L217" s="38"/>
      <c r="M217" s="186"/>
      <c r="N217" s="187"/>
      <c r="O217" s="63"/>
      <c r="P217" s="63"/>
      <c r="Q217" s="63"/>
      <c r="R217" s="63"/>
      <c r="S217" s="63"/>
      <c r="T217" s="63"/>
      <c r="U217" s="64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T217" s="16" t="s">
        <v>123</v>
      </c>
      <c r="AU217" s="16" t="s">
        <v>120</v>
      </c>
    </row>
    <row r="218" spans="1:65" s="2" customFormat="1" ht="16.5" customHeight="1">
      <c r="A218" s="33"/>
      <c r="B218" s="34"/>
      <c r="C218" s="171" t="s">
        <v>237</v>
      </c>
      <c r="D218" s="171" t="s">
        <v>115</v>
      </c>
      <c r="E218" s="172" t="s">
        <v>295</v>
      </c>
      <c r="F218" s="173" t="s">
        <v>296</v>
      </c>
      <c r="G218" s="174" t="s">
        <v>118</v>
      </c>
      <c r="H218" s="175">
        <v>1</v>
      </c>
      <c r="I218" s="176"/>
      <c r="J218" s="175">
        <f>ROUND(I218*H218,2)</f>
        <v>0</v>
      </c>
      <c r="K218" s="173" t="s">
        <v>18</v>
      </c>
      <c r="L218" s="38"/>
      <c r="M218" s="177" t="s">
        <v>18</v>
      </c>
      <c r="N218" s="178" t="s">
        <v>42</v>
      </c>
      <c r="O218" s="63"/>
      <c r="P218" s="179">
        <f>O218*H218</f>
        <v>0</v>
      </c>
      <c r="Q218" s="179">
        <v>0</v>
      </c>
      <c r="R218" s="179">
        <f>Q218*H218</f>
        <v>0</v>
      </c>
      <c r="S218" s="179">
        <v>0</v>
      </c>
      <c r="T218" s="179">
        <f>S218*H218</f>
        <v>0</v>
      </c>
      <c r="U218" s="180" t="s">
        <v>18</v>
      </c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81" t="s">
        <v>119</v>
      </c>
      <c r="AT218" s="181" t="s">
        <v>115</v>
      </c>
      <c r="AU218" s="181" t="s">
        <v>120</v>
      </c>
      <c r="AY218" s="16" t="s">
        <v>111</v>
      </c>
      <c r="BE218" s="182">
        <f>IF(N218="základní",J218,0)</f>
        <v>0</v>
      </c>
      <c r="BF218" s="182">
        <f>IF(N218="snížená",J218,0)</f>
        <v>0</v>
      </c>
      <c r="BG218" s="182">
        <f>IF(N218="zákl. přenesená",J218,0)</f>
        <v>0</v>
      </c>
      <c r="BH218" s="182">
        <f>IF(N218="sníž. přenesená",J218,0)</f>
        <v>0</v>
      </c>
      <c r="BI218" s="182">
        <f>IF(N218="nulová",J218,0)</f>
        <v>0</v>
      </c>
      <c r="BJ218" s="16" t="s">
        <v>79</v>
      </c>
      <c r="BK218" s="182">
        <f>ROUND(I218*H218,2)</f>
        <v>0</v>
      </c>
      <c r="BL218" s="16" t="s">
        <v>119</v>
      </c>
      <c r="BM218" s="181" t="s">
        <v>297</v>
      </c>
    </row>
    <row r="219" spans="1:65" s="2" customFormat="1" ht="11.25">
      <c r="A219" s="33"/>
      <c r="B219" s="34"/>
      <c r="C219" s="35"/>
      <c r="D219" s="183" t="s">
        <v>122</v>
      </c>
      <c r="E219" s="35"/>
      <c r="F219" s="184" t="s">
        <v>296</v>
      </c>
      <c r="G219" s="35"/>
      <c r="H219" s="35"/>
      <c r="I219" s="185"/>
      <c r="J219" s="35"/>
      <c r="K219" s="35"/>
      <c r="L219" s="38"/>
      <c r="M219" s="186"/>
      <c r="N219" s="187"/>
      <c r="O219" s="63"/>
      <c r="P219" s="63"/>
      <c r="Q219" s="63"/>
      <c r="R219" s="63"/>
      <c r="S219" s="63"/>
      <c r="T219" s="63"/>
      <c r="U219" s="64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T219" s="16" t="s">
        <v>122</v>
      </c>
      <c r="AU219" s="16" t="s">
        <v>120</v>
      </c>
    </row>
    <row r="220" spans="1:65" s="2" customFormat="1" ht="68.25">
      <c r="A220" s="33"/>
      <c r="B220" s="34"/>
      <c r="C220" s="35"/>
      <c r="D220" s="183" t="s">
        <v>123</v>
      </c>
      <c r="E220" s="35"/>
      <c r="F220" s="188" t="s">
        <v>298</v>
      </c>
      <c r="G220" s="35"/>
      <c r="H220" s="35"/>
      <c r="I220" s="185"/>
      <c r="J220" s="35"/>
      <c r="K220" s="35"/>
      <c r="L220" s="38"/>
      <c r="M220" s="186"/>
      <c r="N220" s="187"/>
      <c r="O220" s="63"/>
      <c r="P220" s="63"/>
      <c r="Q220" s="63"/>
      <c r="R220" s="63"/>
      <c r="S220" s="63"/>
      <c r="T220" s="63"/>
      <c r="U220" s="64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T220" s="16" t="s">
        <v>123</v>
      </c>
      <c r="AU220" s="16" t="s">
        <v>120</v>
      </c>
    </row>
    <row r="221" spans="1:65" s="2" customFormat="1" ht="24.2" customHeight="1">
      <c r="A221" s="33"/>
      <c r="B221" s="34"/>
      <c r="C221" s="171" t="s">
        <v>299</v>
      </c>
      <c r="D221" s="171" t="s">
        <v>115</v>
      </c>
      <c r="E221" s="172" t="s">
        <v>300</v>
      </c>
      <c r="F221" s="173" t="s">
        <v>274</v>
      </c>
      <c r="G221" s="174" t="s">
        <v>118</v>
      </c>
      <c r="H221" s="175">
        <v>1</v>
      </c>
      <c r="I221" s="176"/>
      <c r="J221" s="175">
        <f>ROUND(I221*H221,2)</f>
        <v>0</v>
      </c>
      <c r="K221" s="173" t="s">
        <v>18</v>
      </c>
      <c r="L221" s="38"/>
      <c r="M221" s="177" t="s">
        <v>18</v>
      </c>
      <c r="N221" s="178" t="s">
        <v>42</v>
      </c>
      <c r="O221" s="63"/>
      <c r="P221" s="179">
        <f>O221*H221</f>
        <v>0</v>
      </c>
      <c r="Q221" s="179">
        <v>0</v>
      </c>
      <c r="R221" s="179">
        <f>Q221*H221</f>
        <v>0</v>
      </c>
      <c r="S221" s="179">
        <v>0</v>
      </c>
      <c r="T221" s="179">
        <f>S221*H221</f>
        <v>0</v>
      </c>
      <c r="U221" s="180" t="s">
        <v>18</v>
      </c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81" t="s">
        <v>119</v>
      </c>
      <c r="AT221" s="181" t="s">
        <v>115</v>
      </c>
      <c r="AU221" s="181" t="s">
        <v>120</v>
      </c>
      <c r="AY221" s="16" t="s">
        <v>111</v>
      </c>
      <c r="BE221" s="182">
        <f>IF(N221="základní",J221,0)</f>
        <v>0</v>
      </c>
      <c r="BF221" s="182">
        <f>IF(N221="snížená",J221,0)</f>
        <v>0</v>
      </c>
      <c r="BG221" s="182">
        <f>IF(N221="zákl. přenesená",J221,0)</f>
        <v>0</v>
      </c>
      <c r="BH221" s="182">
        <f>IF(N221="sníž. přenesená",J221,0)</f>
        <v>0</v>
      </c>
      <c r="BI221" s="182">
        <f>IF(N221="nulová",J221,0)</f>
        <v>0</v>
      </c>
      <c r="BJ221" s="16" t="s">
        <v>79</v>
      </c>
      <c r="BK221" s="182">
        <f>ROUND(I221*H221,2)</f>
        <v>0</v>
      </c>
      <c r="BL221" s="16" t="s">
        <v>119</v>
      </c>
      <c r="BM221" s="181" t="s">
        <v>301</v>
      </c>
    </row>
    <row r="222" spans="1:65" s="2" customFormat="1" ht="19.5">
      <c r="A222" s="33"/>
      <c r="B222" s="34"/>
      <c r="C222" s="35"/>
      <c r="D222" s="183" t="s">
        <v>122</v>
      </c>
      <c r="E222" s="35"/>
      <c r="F222" s="184" t="s">
        <v>274</v>
      </c>
      <c r="G222" s="35"/>
      <c r="H222" s="35"/>
      <c r="I222" s="185"/>
      <c r="J222" s="35"/>
      <c r="K222" s="35"/>
      <c r="L222" s="38"/>
      <c r="M222" s="186"/>
      <c r="N222" s="187"/>
      <c r="O222" s="63"/>
      <c r="P222" s="63"/>
      <c r="Q222" s="63"/>
      <c r="R222" s="63"/>
      <c r="S222" s="63"/>
      <c r="T222" s="63"/>
      <c r="U222" s="64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T222" s="16" t="s">
        <v>122</v>
      </c>
      <c r="AU222" s="16" t="s">
        <v>120</v>
      </c>
    </row>
    <row r="223" spans="1:65" s="2" customFormat="1" ht="29.25">
      <c r="A223" s="33"/>
      <c r="B223" s="34"/>
      <c r="C223" s="35"/>
      <c r="D223" s="183" t="s">
        <v>123</v>
      </c>
      <c r="E223" s="35"/>
      <c r="F223" s="188" t="s">
        <v>302</v>
      </c>
      <c r="G223" s="35"/>
      <c r="H223" s="35"/>
      <c r="I223" s="185"/>
      <c r="J223" s="35"/>
      <c r="K223" s="35"/>
      <c r="L223" s="38"/>
      <c r="M223" s="186"/>
      <c r="N223" s="187"/>
      <c r="O223" s="63"/>
      <c r="P223" s="63"/>
      <c r="Q223" s="63"/>
      <c r="R223" s="63"/>
      <c r="S223" s="63"/>
      <c r="T223" s="63"/>
      <c r="U223" s="64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T223" s="16" t="s">
        <v>123</v>
      </c>
      <c r="AU223" s="16" t="s">
        <v>120</v>
      </c>
    </row>
    <row r="224" spans="1:65" s="2" customFormat="1" ht="24.2" customHeight="1">
      <c r="A224" s="33"/>
      <c r="B224" s="34"/>
      <c r="C224" s="171" t="s">
        <v>241</v>
      </c>
      <c r="D224" s="171" t="s">
        <v>115</v>
      </c>
      <c r="E224" s="172" t="s">
        <v>303</v>
      </c>
      <c r="F224" s="173" t="s">
        <v>304</v>
      </c>
      <c r="G224" s="174" t="s">
        <v>118</v>
      </c>
      <c r="H224" s="175">
        <v>1</v>
      </c>
      <c r="I224" s="176"/>
      <c r="J224" s="175">
        <f>ROUND(I224*H224,2)</f>
        <v>0</v>
      </c>
      <c r="K224" s="173" t="s">
        <v>18</v>
      </c>
      <c r="L224" s="38"/>
      <c r="M224" s="177" t="s">
        <v>18</v>
      </c>
      <c r="N224" s="178" t="s">
        <v>42</v>
      </c>
      <c r="O224" s="63"/>
      <c r="P224" s="179">
        <f>O224*H224</f>
        <v>0</v>
      </c>
      <c r="Q224" s="179">
        <v>0</v>
      </c>
      <c r="R224" s="179">
        <f>Q224*H224</f>
        <v>0</v>
      </c>
      <c r="S224" s="179">
        <v>0</v>
      </c>
      <c r="T224" s="179">
        <f>S224*H224</f>
        <v>0</v>
      </c>
      <c r="U224" s="180" t="s">
        <v>18</v>
      </c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81" t="s">
        <v>119</v>
      </c>
      <c r="AT224" s="181" t="s">
        <v>115</v>
      </c>
      <c r="AU224" s="181" t="s">
        <v>120</v>
      </c>
      <c r="AY224" s="16" t="s">
        <v>111</v>
      </c>
      <c r="BE224" s="182">
        <f>IF(N224="základní",J224,0)</f>
        <v>0</v>
      </c>
      <c r="BF224" s="182">
        <f>IF(N224="snížená",J224,0)</f>
        <v>0</v>
      </c>
      <c r="BG224" s="182">
        <f>IF(N224="zákl. přenesená",J224,0)</f>
        <v>0</v>
      </c>
      <c r="BH224" s="182">
        <f>IF(N224="sníž. přenesená",J224,0)</f>
        <v>0</v>
      </c>
      <c r="BI224" s="182">
        <f>IF(N224="nulová",J224,0)</f>
        <v>0</v>
      </c>
      <c r="BJ224" s="16" t="s">
        <v>79</v>
      </c>
      <c r="BK224" s="182">
        <f>ROUND(I224*H224,2)</f>
        <v>0</v>
      </c>
      <c r="BL224" s="16" t="s">
        <v>119</v>
      </c>
      <c r="BM224" s="181" t="s">
        <v>305</v>
      </c>
    </row>
    <row r="225" spans="1:65" s="2" customFormat="1" ht="19.5">
      <c r="A225" s="33"/>
      <c r="B225" s="34"/>
      <c r="C225" s="35"/>
      <c r="D225" s="183" t="s">
        <v>122</v>
      </c>
      <c r="E225" s="35"/>
      <c r="F225" s="184" t="s">
        <v>304</v>
      </c>
      <c r="G225" s="35"/>
      <c r="H225" s="35"/>
      <c r="I225" s="185"/>
      <c r="J225" s="35"/>
      <c r="K225" s="35"/>
      <c r="L225" s="38"/>
      <c r="M225" s="186"/>
      <c r="N225" s="187"/>
      <c r="O225" s="63"/>
      <c r="P225" s="63"/>
      <c r="Q225" s="63"/>
      <c r="R225" s="63"/>
      <c r="S225" s="63"/>
      <c r="T225" s="63"/>
      <c r="U225" s="64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T225" s="16" t="s">
        <v>122</v>
      </c>
      <c r="AU225" s="16" t="s">
        <v>120</v>
      </c>
    </row>
    <row r="226" spans="1:65" s="2" customFormat="1" ht="29.25">
      <c r="A226" s="33"/>
      <c r="B226" s="34"/>
      <c r="C226" s="35"/>
      <c r="D226" s="183" t="s">
        <v>123</v>
      </c>
      <c r="E226" s="35"/>
      <c r="F226" s="188" t="s">
        <v>306</v>
      </c>
      <c r="G226" s="35"/>
      <c r="H226" s="35"/>
      <c r="I226" s="185"/>
      <c r="J226" s="35"/>
      <c r="K226" s="35"/>
      <c r="L226" s="38"/>
      <c r="M226" s="186"/>
      <c r="N226" s="187"/>
      <c r="O226" s="63"/>
      <c r="P226" s="63"/>
      <c r="Q226" s="63"/>
      <c r="R226" s="63"/>
      <c r="S226" s="63"/>
      <c r="T226" s="63"/>
      <c r="U226" s="64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T226" s="16" t="s">
        <v>123</v>
      </c>
      <c r="AU226" s="16" t="s">
        <v>120</v>
      </c>
    </row>
    <row r="227" spans="1:65" s="2" customFormat="1" ht="24.2" customHeight="1">
      <c r="A227" s="33"/>
      <c r="B227" s="34"/>
      <c r="C227" s="171" t="s">
        <v>246</v>
      </c>
      <c r="D227" s="171" t="s">
        <v>115</v>
      </c>
      <c r="E227" s="172" t="s">
        <v>307</v>
      </c>
      <c r="F227" s="173" t="s">
        <v>308</v>
      </c>
      <c r="G227" s="174" t="s">
        <v>118</v>
      </c>
      <c r="H227" s="175">
        <v>1</v>
      </c>
      <c r="I227" s="176"/>
      <c r="J227" s="175">
        <f>ROUND(I227*H227,2)</f>
        <v>0</v>
      </c>
      <c r="K227" s="173" t="s">
        <v>18</v>
      </c>
      <c r="L227" s="38"/>
      <c r="M227" s="177" t="s">
        <v>18</v>
      </c>
      <c r="N227" s="178" t="s">
        <v>42</v>
      </c>
      <c r="O227" s="63"/>
      <c r="P227" s="179">
        <f>O227*H227</f>
        <v>0</v>
      </c>
      <c r="Q227" s="179">
        <v>0</v>
      </c>
      <c r="R227" s="179">
        <f>Q227*H227</f>
        <v>0</v>
      </c>
      <c r="S227" s="179">
        <v>0</v>
      </c>
      <c r="T227" s="179">
        <f>S227*H227</f>
        <v>0</v>
      </c>
      <c r="U227" s="180" t="s">
        <v>18</v>
      </c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81" t="s">
        <v>119</v>
      </c>
      <c r="AT227" s="181" t="s">
        <v>115</v>
      </c>
      <c r="AU227" s="181" t="s">
        <v>120</v>
      </c>
      <c r="AY227" s="16" t="s">
        <v>111</v>
      </c>
      <c r="BE227" s="182">
        <f>IF(N227="základní",J227,0)</f>
        <v>0</v>
      </c>
      <c r="BF227" s="182">
        <f>IF(N227="snížená",J227,0)</f>
        <v>0</v>
      </c>
      <c r="BG227" s="182">
        <f>IF(N227="zákl. přenesená",J227,0)</f>
        <v>0</v>
      </c>
      <c r="BH227" s="182">
        <f>IF(N227="sníž. přenesená",J227,0)</f>
        <v>0</v>
      </c>
      <c r="BI227" s="182">
        <f>IF(N227="nulová",J227,0)</f>
        <v>0</v>
      </c>
      <c r="BJ227" s="16" t="s">
        <v>79</v>
      </c>
      <c r="BK227" s="182">
        <f>ROUND(I227*H227,2)</f>
        <v>0</v>
      </c>
      <c r="BL227" s="16" t="s">
        <v>119</v>
      </c>
      <c r="BM227" s="181" t="s">
        <v>309</v>
      </c>
    </row>
    <row r="228" spans="1:65" s="2" customFormat="1" ht="19.5">
      <c r="A228" s="33"/>
      <c r="B228" s="34"/>
      <c r="C228" s="35"/>
      <c r="D228" s="183" t="s">
        <v>122</v>
      </c>
      <c r="E228" s="35"/>
      <c r="F228" s="184" t="s">
        <v>308</v>
      </c>
      <c r="G228" s="35"/>
      <c r="H228" s="35"/>
      <c r="I228" s="185"/>
      <c r="J228" s="35"/>
      <c r="K228" s="35"/>
      <c r="L228" s="38"/>
      <c r="M228" s="186"/>
      <c r="N228" s="187"/>
      <c r="O228" s="63"/>
      <c r="P228" s="63"/>
      <c r="Q228" s="63"/>
      <c r="R228" s="63"/>
      <c r="S228" s="63"/>
      <c r="T228" s="63"/>
      <c r="U228" s="64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T228" s="16" t="s">
        <v>122</v>
      </c>
      <c r="AU228" s="16" t="s">
        <v>120</v>
      </c>
    </row>
    <row r="229" spans="1:65" s="2" customFormat="1" ht="39">
      <c r="A229" s="33"/>
      <c r="B229" s="34"/>
      <c r="C229" s="35"/>
      <c r="D229" s="183" t="s">
        <v>123</v>
      </c>
      <c r="E229" s="35"/>
      <c r="F229" s="188" t="s">
        <v>310</v>
      </c>
      <c r="G229" s="35"/>
      <c r="H229" s="35"/>
      <c r="I229" s="185"/>
      <c r="J229" s="35"/>
      <c r="K229" s="35"/>
      <c r="L229" s="38"/>
      <c r="M229" s="186"/>
      <c r="N229" s="187"/>
      <c r="O229" s="63"/>
      <c r="P229" s="63"/>
      <c r="Q229" s="63"/>
      <c r="R229" s="63"/>
      <c r="S229" s="63"/>
      <c r="T229" s="63"/>
      <c r="U229" s="64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T229" s="16" t="s">
        <v>123</v>
      </c>
      <c r="AU229" s="16" t="s">
        <v>120</v>
      </c>
    </row>
    <row r="230" spans="1:65" s="2" customFormat="1" ht="21.75" customHeight="1">
      <c r="A230" s="33"/>
      <c r="B230" s="34"/>
      <c r="C230" s="171" t="s">
        <v>250</v>
      </c>
      <c r="D230" s="171" t="s">
        <v>115</v>
      </c>
      <c r="E230" s="172" t="s">
        <v>311</v>
      </c>
      <c r="F230" s="173" t="s">
        <v>312</v>
      </c>
      <c r="G230" s="174" t="s">
        <v>118</v>
      </c>
      <c r="H230" s="175">
        <v>2</v>
      </c>
      <c r="I230" s="176"/>
      <c r="J230" s="175">
        <f>ROUND(I230*H230,2)</f>
        <v>0</v>
      </c>
      <c r="K230" s="173" t="s">
        <v>18</v>
      </c>
      <c r="L230" s="38"/>
      <c r="M230" s="177" t="s">
        <v>18</v>
      </c>
      <c r="N230" s="178" t="s">
        <v>42</v>
      </c>
      <c r="O230" s="63"/>
      <c r="P230" s="179">
        <f>O230*H230</f>
        <v>0</v>
      </c>
      <c r="Q230" s="179">
        <v>0</v>
      </c>
      <c r="R230" s="179">
        <f>Q230*H230</f>
        <v>0</v>
      </c>
      <c r="S230" s="179">
        <v>0</v>
      </c>
      <c r="T230" s="179">
        <f>S230*H230</f>
        <v>0</v>
      </c>
      <c r="U230" s="180" t="s">
        <v>18</v>
      </c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81" t="s">
        <v>119</v>
      </c>
      <c r="AT230" s="181" t="s">
        <v>115</v>
      </c>
      <c r="AU230" s="181" t="s">
        <v>120</v>
      </c>
      <c r="AY230" s="16" t="s">
        <v>111</v>
      </c>
      <c r="BE230" s="182">
        <f>IF(N230="základní",J230,0)</f>
        <v>0</v>
      </c>
      <c r="BF230" s="182">
        <f>IF(N230="snížená",J230,0)</f>
        <v>0</v>
      </c>
      <c r="BG230" s="182">
        <f>IF(N230="zákl. přenesená",J230,0)</f>
        <v>0</v>
      </c>
      <c r="BH230" s="182">
        <f>IF(N230="sníž. přenesená",J230,0)</f>
        <v>0</v>
      </c>
      <c r="BI230" s="182">
        <f>IF(N230="nulová",J230,0)</f>
        <v>0</v>
      </c>
      <c r="BJ230" s="16" t="s">
        <v>79</v>
      </c>
      <c r="BK230" s="182">
        <f>ROUND(I230*H230,2)</f>
        <v>0</v>
      </c>
      <c r="BL230" s="16" t="s">
        <v>119</v>
      </c>
      <c r="BM230" s="181" t="s">
        <v>313</v>
      </c>
    </row>
    <row r="231" spans="1:65" s="2" customFormat="1" ht="11.25">
      <c r="A231" s="33"/>
      <c r="B231" s="34"/>
      <c r="C231" s="35"/>
      <c r="D231" s="183" t="s">
        <v>122</v>
      </c>
      <c r="E231" s="35"/>
      <c r="F231" s="184" t="s">
        <v>312</v>
      </c>
      <c r="G231" s="35"/>
      <c r="H231" s="35"/>
      <c r="I231" s="185"/>
      <c r="J231" s="35"/>
      <c r="K231" s="35"/>
      <c r="L231" s="38"/>
      <c r="M231" s="186"/>
      <c r="N231" s="187"/>
      <c r="O231" s="63"/>
      <c r="P231" s="63"/>
      <c r="Q231" s="63"/>
      <c r="R231" s="63"/>
      <c r="S231" s="63"/>
      <c r="T231" s="63"/>
      <c r="U231" s="64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T231" s="16" t="s">
        <v>122</v>
      </c>
      <c r="AU231" s="16" t="s">
        <v>120</v>
      </c>
    </row>
    <row r="232" spans="1:65" s="2" customFormat="1" ht="48.75">
      <c r="A232" s="33"/>
      <c r="B232" s="34"/>
      <c r="C232" s="35"/>
      <c r="D232" s="183" t="s">
        <v>123</v>
      </c>
      <c r="E232" s="35"/>
      <c r="F232" s="188" t="s">
        <v>314</v>
      </c>
      <c r="G232" s="35"/>
      <c r="H232" s="35"/>
      <c r="I232" s="185"/>
      <c r="J232" s="35"/>
      <c r="K232" s="35"/>
      <c r="L232" s="38"/>
      <c r="M232" s="186"/>
      <c r="N232" s="187"/>
      <c r="O232" s="63"/>
      <c r="P232" s="63"/>
      <c r="Q232" s="63"/>
      <c r="R232" s="63"/>
      <c r="S232" s="63"/>
      <c r="T232" s="63"/>
      <c r="U232" s="64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T232" s="16" t="s">
        <v>123</v>
      </c>
      <c r="AU232" s="16" t="s">
        <v>120</v>
      </c>
    </row>
    <row r="233" spans="1:65" s="2" customFormat="1" ht="21.75" customHeight="1">
      <c r="A233" s="33"/>
      <c r="B233" s="34"/>
      <c r="C233" s="171" t="s">
        <v>253</v>
      </c>
      <c r="D233" s="171" t="s">
        <v>115</v>
      </c>
      <c r="E233" s="172" t="s">
        <v>315</v>
      </c>
      <c r="F233" s="173" t="s">
        <v>316</v>
      </c>
      <c r="G233" s="174" t="s">
        <v>118</v>
      </c>
      <c r="H233" s="175">
        <v>1</v>
      </c>
      <c r="I233" s="176"/>
      <c r="J233" s="175">
        <f>ROUND(I233*H233,2)</f>
        <v>0</v>
      </c>
      <c r="K233" s="173" t="s">
        <v>18</v>
      </c>
      <c r="L233" s="38"/>
      <c r="M233" s="177" t="s">
        <v>18</v>
      </c>
      <c r="N233" s="178" t="s">
        <v>42</v>
      </c>
      <c r="O233" s="63"/>
      <c r="P233" s="179">
        <f>O233*H233</f>
        <v>0</v>
      </c>
      <c r="Q233" s="179">
        <v>0</v>
      </c>
      <c r="R233" s="179">
        <f>Q233*H233</f>
        <v>0</v>
      </c>
      <c r="S233" s="179">
        <v>0</v>
      </c>
      <c r="T233" s="179">
        <f>S233*H233</f>
        <v>0</v>
      </c>
      <c r="U233" s="180" t="s">
        <v>18</v>
      </c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81" t="s">
        <v>119</v>
      </c>
      <c r="AT233" s="181" t="s">
        <v>115</v>
      </c>
      <c r="AU233" s="181" t="s">
        <v>120</v>
      </c>
      <c r="AY233" s="16" t="s">
        <v>111</v>
      </c>
      <c r="BE233" s="182">
        <f>IF(N233="základní",J233,0)</f>
        <v>0</v>
      </c>
      <c r="BF233" s="182">
        <f>IF(N233="snížená",J233,0)</f>
        <v>0</v>
      </c>
      <c r="BG233" s="182">
        <f>IF(N233="zákl. přenesená",J233,0)</f>
        <v>0</v>
      </c>
      <c r="BH233" s="182">
        <f>IF(N233="sníž. přenesená",J233,0)</f>
        <v>0</v>
      </c>
      <c r="BI233" s="182">
        <f>IF(N233="nulová",J233,0)</f>
        <v>0</v>
      </c>
      <c r="BJ233" s="16" t="s">
        <v>79</v>
      </c>
      <c r="BK233" s="182">
        <f>ROUND(I233*H233,2)</f>
        <v>0</v>
      </c>
      <c r="BL233" s="16" t="s">
        <v>119</v>
      </c>
      <c r="BM233" s="181" t="s">
        <v>317</v>
      </c>
    </row>
    <row r="234" spans="1:65" s="2" customFormat="1" ht="11.25">
      <c r="A234" s="33"/>
      <c r="B234" s="34"/>
      <c r="C234" s="35"/>
      <c r="D234" s="183" t="s">
        <v>122</v>
      </c>
      <c r="E234" s="35"/>
      <c r="F234" s="184" t="s">
        <v>316</v>
      </c>
      <c r="G234" s="35"/>
      <c r="H234" s="35"/>
      <c r="I234" s="185"/>
      <c r="J234" s="35"/>
      <c r="K234" s="35"/>
      <c r="L234" s="38"/>
      <c r="M234" s="186"/>
      <c r="N234" s="187"/>
      <c r="O234" s="63"/>
      <c r="P234" s="63"/>
      <c r="Q234" s="63"/>
      <c r="R234" s="63"/>
      <c r="S234" s="63"/>
      <c r="T234" s="63"/>
      <c r="U234" s="64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T234" s="16" t="s">
        <v>122</v>
      </c>
      <c r="AU234" s="16" t="s">
        <v>120</v>
      </c>
    </row>
    <row r="235" spans="1:65" s="2" customFormat="1" ht="48.75">
      <c r="A235" s="33"/>
      <c r="B235" s="34"/>
      <c r="C235" s="35"/>
      <c r="D235" s="183" t="s">
        <v>123</v>
      </c>
      <c r="E235" s="35"/>
      <c r="F235" s="188" t="s">
        <v>314</v>
      </c>
      <c r="G235" s="35"/>
      <c r="H235" s="35"/>
      <c r="I235" s="185"/>
      <c r="J235" s="35"/>
      <c r="K235" s="35"/>
      <c r="L235" s="38"/>
      <c r="M235" s="186"/>
      <c r="N235" s="187"/>
      <c r="O235" s="63"/>
      <c r="P235" s="63"/>
      <c r="Q235" s="63"/>
      <c r="R235" s="63"/>
      <c r="S235" s="63"/>
      <c r="T235" s="63"/>
      <c r="U235" s="64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T235" s="16" t="s">
        <v>123</v>
      </c>
      <c r="AU235" s="16" t="s">
        <v>120</v>
      </c>
    </row>
    <row r="236" spans="1:65" s="2" customFormat="1" ht="16.5" customHeight="1">
      <c r="A236" s="33"/>
      <c r="B236" s="34"/>
      <c r="C236" s="171" t="s">
        <v>258</v>
      </c>
      <c r="D236" s="171" t="s">
        <v>115</v>
      </c>
      <c r="E236" s="172" t="s">
        <v>318</v>
      </c>
      <c r="F236" s="173" t="s">
        <v>18</v>
      </c>
      <c r="G236" s="174" t="s">
        <v>319</v>
      </c>
      <c r="H236" s="175">
        <v>1</v>
      </c>
      <c r="I236" s="176"/>
      <c r="J236" s="175">
        <f>ROUND(I236*H236,2)</f>
        <v>0</v>
      </c>
      <c r="K236" s="173" t="s">
        <v>18</v>
      </c>
      <c r="L236" s="38"/>
      <c r="M236" s="177" t="s">
        <v>18</v>
      </c>
      <c r="N236" s="178" t="s">
        <v>42</v>
      </c>
      <c r="O236" s="63"/>
      <c r="P236" s="179">
        <f>O236*H236</f>
        <v>0</v>
      </c>
      <c r="Q236" s="179">
        <v>0</v>
      </c>
      <c r="R236" s="179">
        <f>Q236*H236</f>
        <v>0</v>
      </c>
      <c r="S236" s="179">
        <v>0</v>
      </c>
      <c r="T236" s="179">
        <f>S236*H236</f>
        <v>0</v>
      </c>
      <c r="U236" s="180" t="s">
        <v>18</v>
      </c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81" t="s">
        <v>119</v>
      </c>
      <c r="AT236" s="181" t="s">
        <v>115</v>
      </c>
      <c r="AU236" s="181" t="s">
        <v>120</v>
      </c>
      <c r="AY236" s="16" t="s">
        <v>111</v>
      </c>
      <c r="BE236" s="182">
        <f>IF(N236="základní",J236,0)</f>
        <v>0</v>
      </c>
      <c r="BF236" s="182">
        <f>IF(N236="snížená",J236,0)</f>
        <v>0</v>
      </c>
      <c r="BG236" s="182">
        <f>IF(N236="zákl. přenesená",J236,0)</f>
        <v>0</v>
      </c>
      <c r="BH236" s="182">
        <f>IF(N236="sníž. přenesená",J236,0)</f>
        <v>0</v>
      </c>
      <c r="BI236" s="182">
        <f>IF(N236="nulová",J236,0)</f>
        <v>0</v>
      </c>
      <c r="BJ236" s="16" t="s">
        <v>79</v>
      </c>
      <c r="BK236" s="182">
        <f>ROUND(I236*H236,2)</f>
        <v>0</v>
      </c>
      <c r="BL236" s="16" t="s">
        <v>119</v>
      </c>
      <c r="BM236" s="181" t="s">
        <v>320</v>
      </c>
    </row>
    <row r="237" spans="1:65" s="2" customFormat="1" ht="11.25">
      <c r="A237" s="33"/>
      <c r="B237" s="34"/>
      <c r="C237" s="35"/>
      <c r="D237" s="183" t="s">
        <v>122</v>
      </c>
      <c r="E237" s="35"/>
      <c r="F237" s="184" t="s">
        <v>321</v>
      </c>
      <c r="G237" s="35"/>
      <c r="H237" s="35"/>
      <c r="I237" s="185"/>
      <c r="J237" s="35"/>
      <c r="K237" s="35"/>
      <c r="L237" s="38"/>
      <c r="M237" s="189"/>
      <c r="N237" s="190"/>
      <c r="O237" s="191"/>
      <c r="P237" s="191"/>
      <c r="Q237" s="191"/>
      <c r="R237" s="191"/>
      <c r="S237" s="191"/>
      <c r="T237" s="191"/>
      <c r="U237" s="192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T237" s="16" t="s">
        <v>122</v>
      </c>
      <c r="AU237" s="16" t="s">
        <v>120</v>
      </c>
    </row>
    <row r="238" spans="1:65" s="2" customFormat="1" ht="6.95" customHeight="1">
      <c r="A238" s="33"/>
      <c r="B238" s="46"/>
      <c r="C238" s="47"/>
      <c r="D238" s="47"/>
      <c r="E238" s="47"/>
      <c r="F238" s="47"/>
      <c r="G238" s="47"/>
      <c r="H238" s="47"/>
      <c r="I238" s="47"/>
      <c r="J238" s="47"/>
      <c r="K238" s="47"/>
      <c r="L238" s="38"/>
      <c r="M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</row>
  </sheetData>
  <sheetProtection algorithmName="SHA-512" hashValue="DT9wo4skJoCbldciocllLiS+gl6/sgRiQG3aVlBEo8qw53bdmWsbYHP/t+Mlxn0LzaSUhOZQO3UFpvvcFvY3Cg==" saltValue="cwEv0DPcVJ1SlFP+cK7yndHA5WIM/iz8VdXcBwLz356K3ZKm2Dl1npZN86uoBPKFvUREjvy+B2j8vRuEri27nQ==" spinCount="100000" sheet="1" objects="1" scenarios="1" formatColumns="0" formatRows="0" autoFilter="0"/>
  <autoFilter ref="C81:K237" xr:uid="{00000000-0009-0000-0000-000001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1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AT2" s="16" t="s">
        <v>84</v>
      </c>
    </row>
    <row r="3" spans="1:46" s="1" customFormat="1" ht="6.95" customHeight="1">
      <c r="B3" s="100"/>
      <c r="C3" s="101"/>
      <c r="D3" s="101"/>
      <c r="E3" s="101"/>
      <c r="F3" s="101"/>
      <c r="G3" s="101"/>
      <c r="H3" s="101"/>
      <c r="I3" s="101"/>
      <c r="J3" s="101"/>
      <c r="K3" s="101"/>
      <c r="L3" s="19"/>
      <c r="AT3" s="16" t="s">
        <v>81</v>
      </c>
    </row>
    <row r="4" spans="1:46" s="1" customFormat="1" ht="24.95" customHeight="1">
      <c r="B4" s="19"/>
      <c r="D4" s="102" t="s">
        <v>85</v>
      </c>
      <c r="L4" s="19"/>
      <c r="M4" s="103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04" t="s">
        <v>15</v>
      </c>
      <c r="L6" s="19"/>
    </row>
    <row r="7" spans="1:46" s="1" customFormat="1" ht="16.5" customHeight="1">
      <c r="B7" s="19"/>
      <c r="E7" s="322" t="str">
        <f>'Rekapitulace stavby'!K6</f>
        <v>Rekonstrukce rehabilitace v 1.PP budovy B v HNSP v Bílině</v>
      </c>
      <c r="F7" s="323"/>
      <c r="G7" s="323"/>
      <c r="H7" s="323"/>
      <c r="L7" s="19"/>
    </row>
    <row r="8" spans="1:46" s="2" customFormat="1" ht="12" customHeight="1">
      <c r="A8" s="33"/>
      <c r="B8" s="38"/>
      <c r="C8" s="33"/>
      <c r="D8" s="104" t="s">
        <v>86</v>
      </c>
      <c r="E8" s="33"/>
      <c r="F8" s="33"/>
      <c r="G8" s="33"/>
      <c r="H8" s="33"/>
      <c r="I8" s="33"/>
      <c r="J8" s="33"/>
      <c r="K8" s="33"/>
      <c r="L8" s="105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324" t="s">
        <v>322</v>
      </c>
      <c r="F9" s="325"/>
      <c r="G9" s="325"/>
      <c r="H9" s="325"/>
      <c r="I9" s="33"/>
      <c r="J9" s="33"/>
      <c r="K9" s="33"/>
      <c r="L9" s="105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105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04" t="s">
        <v>17</v>
      </c>
      <c r="E11" s="33"/>
      <c r="F11" s="106" t="s">
        <v>18</v>
      </c>
      <c r="G11" s="33"/>
      <c r="H11" s="33"/>
      <c r="I11" s="104" t="s">
        <v>19</v>
      </c>
      <c r="J11" s="106" t="s">
        <v>18</v>
      </c>
      <c r="K11" s="33"/>
      <c r="L11" s="105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04" t="s">
        <v>20</v>
      </c>
      <c r="E12" s="33"/>
      <c r="F12" s="106" t="s">
        <v>21</v>
      </c>
      <c r="G12" s="33"/>
      <c r="H12" s="33"/>
      <c r="I12" s="104" t="s">
        <v>22</v>
      </c>
      <c r="J12" s="107" t="str">
        <f>'Rekapitulace stavby'!AN8</f>
        <v>14. 12. 2025</v>
      </c>
      <c r="K12" s="33"/>
      <c r="L12" s="105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105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04" t="s">
        <v>24</v>
      </c>
      <c r="E14" s="33"/>
      <c r="F14" s="33"/>
      <c r="G14" s="33"/>
      <c r="H14" s="33"/>
      <c r="I14" s="104" t="s">
        <v>25</v>
      </c>
      <c r="J14" s="106" t="s">
        <v>26</v>
      </c>
      <c r="K14" s="33"/>
      <c r="L14" s="105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06" t="s">
        <v>27</v>
      </c>
      <c r="F15" s="33"/>
      <c r="G15" s="33"/>
      <c r="H15" s="33"/>
      <c r="I15" s="104" t="s">
        <v>28</v>
      </c>
      <c r="J15" s="106" t="s">
        <v>29</v>
      </c>
      <c r="K15" s="33"/>
      <c r="L15" s="105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105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04" t="s">
        <v>30</v>
      </c>
      <c r="E17" s="33"/>
      <c r="F17" s="33"/>
      <c r="G17" s="33"/>
      <c r="H17" s="33"/>
      <c r="I17" s="104" t="s">
        <v>25</v>
      </c>
      <c r="J17" s="29" t="str">
        <f>'Rekapitulace stavby'!AN13</f>
        <v>Vyplň údaj</v>
      </c>
      <c r="K17" s="33"/>
      <c r="L17" s="105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326" t="str">
        <f>'Rekapitulace stavby'!E14</f>
        <v>Vyplň údaj</v>
      </c>
      <c r="F18" s="327"/>
      <c r="G18" s="327"/>
      <c r="H18" s="327"/>
      <c r="I18" s="104" t="s">
        <v>28</v>
      </c>
      <c r="J18" s="29" t="str">
        <f>'Rekapitulace stavby'!AN14</f>
        <v>Vyplň údaj</v>
      </c>
      <c r="K18" s="33"/>
      <c r="L18" s="105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105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04" t="s">
        <v>32</v>
      </c>
      <c r="E20" s="33"/>
      <c r="F20" s="33"/>
      <c r="G20" s="33"/>
      <c r="H20" s="33"/>
      <c r="I20" s="104" t="s">
        <v>25</v>
      </c>
      <c r="J20" s="106" t="str">
        <f>IF('Rekapitulace stavby'!AN16="","",'Rekapitulace stavby'!AN16)</f>
        <v/>
      </c>
      <c r="K20" s="33"/>
      <c r="L20" s="105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06" t="str">
        <f>IF('Rekapitulace stavby'!E17="","",'Rekapitulace stavby'!E17)</f>
        <v xml:space="preserve"> </v>
      </c>
      <c r="F21" s="33"/>
      <c r="G21" s="33"/>
      <c r="H21" s="33"/>
      <c r="I21" s="104" t="s">
        <v>28</v>
      </c>
      <c r="J21" s="106" t="str">
        <f>IF('Rekapitulace stavby'!AN17="","",'Rekapitulace stavby'!AN17)</f>
        <v/>
      </c>
      <c r="K21" s="33"/>
      <c r="L21" s="105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105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04" t="s">
        <v>34</v>
      </c>
      <c r="E23" s="33"/>
      <c r="F23" s="33"/>
      <c r="G23" s="33"/>
      <c r="H23" s="33"/>
      <c r="I23" s="104" t="s">
        <v>25</v>
      </c>
      <c r="J23" s="106" t="str">
        <f>IF('Rekapitulace stavby'!AN19="","",'Rekapitulace stavby'!AN19)</f>
        <v/>
      </c>
      <c r="K23" s="33"/>
      <c r="L23" s="105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06" t="str">
        <f>IF('Rekapitulace stavby'!E20="","",'Rekapitulace stavby'!E20)</f>
        <v xml:space="preserve"> </v>
      </c>
      <c r="F24" s="33"/>
      <c r="G24" s="33"/>
      <c r="H24" s="33"/>
      <c r="I24" s="104" t="s">
        <v>28</v>
      </c>
      <c r="J24" s="106" t="str">
        <f>IF('Rekapitulace stavby'!AN20="","",'Rekapitulace stavby'!AN20)</f>
        <v/>
      </c>
      <c r="K24" s="33"/>
      <c r="L24" s="105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105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04" t="s">
        <v>35</v>
      </c>
      <c r="E26" s="33"/>
      <c r="F26" s="33"/>
      <c r="G26" s="33"/>
      <c r="H26" s="33"/>
      <c r="I26" s="33"/>
      <c r="J26" s="33"/>
      <c r="K26" s="33"/>
      <c r="L26" s="105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71.25" customHeight="1">
      <c r="A27" s="108"/>
      <c r="B27" s="109"/>
      <c r="C27" s="108"/>
      <c r="D27" s="108"/>
      <c r="E27" s="328" t="s">
        <v>36</v>
      </c>
      <c r="F27" s="328"/>
      <c r="G27" s="328"/>
      <c r="H27" s="328"/>
      <c r="I27" s="108"/>
      <c r="J27" s="108"/>
      <c r="K27" s="108"/>
      <c r="L27" s="110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105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1"/>
      <c r="E29" s="111"/>
      <c r="F29" s="111"/>
      <c r="G29" s="111"/>
      <c r="H29" s="111"/>
      <c r="I29" s="111"/>
      <c r="J29" s="111"/>
      <c r="K29" s="111"/>
      <c r="L29" s="105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2" t="s">
        <v>37</v>
      </c>
      <c r="E30" s="33"/>
      <c r="F30" s="33"/>
      <c r="G30" s="33"/>
      <c r="H30" s="33"/>
      <c r="I30" s="33"/>
      <c r="J30" s="113">
        <f>ROUND(J86, 2)</f>
        <v>0</v>
      </c>
      <c r="K30" s="33"/>
      <c r="L30" s="105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1"/>
      <c r="E31" s="111"/>
      <c r="F31" s="111"/>
      <c r="G31" s="111"/>
      <c r="H31" s="111"/>
      <c r="I31" s="111"/>
      <c r="J31" s="111"/>
      <c r="K31" s="111"/>
      <c r="L31" s="105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14" t="s">
        <v>39</v>
      </c>
      <c r="G32" s="33"/>
      <c r="H32" s="33"/>
      <c r="I32" s="114" t="s">
        <v>38</v>
      </c>
      <c r="J32" s="114" t="s">
        <v>40</v>
      </c>
      <c r="K32" s="33"/>
      <c r="L32" s="105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15" t="s">
        <v>41</v>
      </c>
      <c r="E33" s="104" t="s">
        <v>42</v>
      </c>
      <c r="F33" s="116">
        <f>ROUND((SUM(BE86:BE117)),  2)</f>
        <v>0</v>
      </c>
      <c r="G33" s="33"/>
      <c r="H33" s="33"/>
      <c r="I33" s="117">
        <v>0.21</v>
      </c>
      <c r="J33" s="116">
        <f>ROUND(((SUM(BE86:BE117))*I33),  2)</f>
        <v>0</v>
      </c>
      <c r="K33" s="33"/>
      <c r="L33" s="105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04" t="s">
        <v>43</v>
      </c>
      <c r="F34" s="116">
        <f>ROUND((SUM(BF86:BF117)),  2)</f>
        <v>0</v>
      </c>
      <c r="G34" s="33"/>
      <c r="H34" s="33"/>
      <c r="I34" s="117">
        <v>0.12</v>
      </c>
      <c r="J34" s="116">
        <f>ROUND(((SUM(BF86:BF117))*I34),  2)</f>
        <v>0</v>
      </c>
      <c r="K34" s="33"/>
      <c r="L34" s="105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04" t="s">
        <v>44</v>
      </c>
      <c r="F35" s="116">
        <f>ROUND((SUM(BG86:BG117)),  2)</f>
        <v>0</v>
      </c>
      <c r="G35" s="33"/>
      <c r="H35" s="33"/>
      <c r="I35" s="117">
        <v>0.21</v>
      </c>
      <c r="J35" s="116">
        <f>0</f>
        <v>0</v>
      </c>
      <c r="K35" s="33"/>
      <c r="L35" s="105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04" t="s">
        <v>45</v>
      </c>
      <c r="F36" s="116">
        <f>ROUND((SUM(BH86:BH117)),  2)</f>
        <v>0</v>
      </c>
      <c r="G36" s="33"/>
      <c r="H36" s="33"/>
      <c r="I36" s="117">
        <v>0.12</v>
      </c>
      <c r="J36" s="116">
        <f>0</f>
        <v>0</v>
      </c>
      <c r="K36" s="33"/>
      <c r="L36" s="105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04" t="s">
        <v>46</v>
      </c>
      <c r="F37" s="116">
        <f>ROUND((SUM(BI86:BI117)),  2)</f>
        <v>0</v>
      </c>
      <c r="G37" s="33"/>
      <c r="H37" s="33"/>
      <c r="I37" s="117">
        <v>0</v>
      </c>
      <c r="J37" s="116">
        <f>0</f>
        <v>0</v>
      </c>
      <c r="K37" s="33"/>
      <c r="L37" s="105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105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18"/>
      <c r="D39" s="119" t="s">
        <v>47</v>
      </c>
      <c r="E39" s="120"/>
      <c r="F39" s="120"/>
      <c r="G39" s="121" t="s">
        <v>48</v>
      </c>
      <c r="H39" s="122" t="s">
        <v>49</v>
      </c>
      <c r="I39" s="120"/>
      <c r="J39" s="123">
        <f>SUM(J30:J37)</f>
        <v>0</v>
      </c>
      <c r="K39" s="124"/>
      <c r="L39" s="105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125"/>
      <c r="C40" s="126"/>
      <c r="D40" s="126"/>
      <c r="E40" s="126"/>
      <c r="F40" s="126"/>
      <c r="G40" s="126"/>
      <c r="H40" s="126"/>
      <c r="I40" s="126"/>
      <c r="J40" s="126"/>
      <c r="K40" s="126"/>
      <c r="L40" s="105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4" spans="1:31" s="2" customFormat="1" ht="6.95" customHeight="1">
      <c r="A44" s="33"/>
      <c r="B44" s="127"/>
      <c r="C44" s="128"/>
      <c r="D44" s="128"/>
      <c r="E44" s="128"/>
      <c r="F44" s="128"/>
      <c r="G44" s="128"/>
      <c r="H44" s="128"/>
      <c r="I44" s="128"/>
      <c r="J44" s="128"/>
      <c r="K44" s="128"/>
      <c r="L44" s="105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2" customFormat="1" ht="24.95" customHeight="1">
      <c r="A45" s="33"/>
      <c r="B45" s="34"/>
      <c r="C45" s="22" t="s">
        <v>88</v>
      </c>
      <c r="D45" s="35"/>
      <c r="E45" s="35"/>
      <c r="F45" s="35"/>
      <c r="G45" s="35"/>
      <c r="H45" s="35"/>
      <c r="I45" s="35"/>
      <c r="J45" s="35"/>
      <c r="K45" s="35"/>
      <c r="L45" s="105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pans="1:31" s="2" customFormat="1" ht="6.95" customHeight="1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105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pans="1:31" s="2" customFormat="1" ht="12" customHeight="1">
      <c r="A47" s="33"/>
      <c r="B47" s="34"/>
      <c r="C47" s="28" t="s">
        <v>15</v>
      </c>
      <c r="D47" s="35"/>
      <c r="E47" s="35"/>
      <c r="F47" s="35"/>
      <c r="G47" s="35"/>
      <c r="H47" s="35"/>
      <c r="I47" s="35"/>
      <c r="J47" s="35"/>
      <c r="K47" s="35"/>
      <c r="L47" s="105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pans="1:31" s="2" customFormat="1" ht="16.5" customHeight="1">
      <c r="A48" s="33"/>
      <c r="B48" s="34"/>
      <c r="C48" s="35"/>
      <c r="D48" s="35"/>
      <c r="E48" s="329" t="str">
        <f>E7</f>
        <v>Rekonstrukce rehabilitace v 1.PP budovy B v HNSP v Bílině</v>
      </c>
      <c r="F48" s="330"/>
      <c r="G48" s="330"/>
      <c r="H48" s="330"/>
      <c r="I48" s="35"/>
      <c r="J48" s="35"/>
      <c r="K48" s="35"/>
      <c r="L48" s="105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pans="1:47" s="2" customFormat="1" ht="12" customHeight="1">
      <c r="A49" s="33"/>
      <c r="B49" s="34"/>
      <c r="C49" s="28" t="s">
        <v>86</v>
      </c>
      <c r="D49" s="35"/>
      <c r="E49" s="35"/>
      <c r="F49" s="35"/>
      <c r="G49" s="35"/>
      <c r="H49" s="35"/>
      <c r="I49" s="35"/>
      <c r="J49" s="35"/>
      <c r="K49" s="35"/>
      <c r="L49" s="105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</row>
    <row r="50" spans="1:47" s="2" customFormat="1" ht="16.5" customHeight="1">
      <c r="A50" s="33"/>
      <c r="B50" s="34"/>
      <c r="C50" s="35"/>
      <c r="D50" s="35"/>
      <c r="E50" s="301" t="str">
        <f>E9</f>
        <v>PS-01.2 - VRN</v>
      </c>
      <c r="F50" s="331"/>
      <c r="G50" s="331"/>
      <c r="H50" s="331"/>
      <c r="I50" s="35"/>
      <c r="J50" s="35"/>
      <c r="K50" s="35"/>
      <c r="L50" s="105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</row>
    <row r="51" spans="1:47" s="2" customFormat="1" ht="6.95" customHeight="1">
      <c r="A51" s="33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105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</row>
    <row r="52" spans="1:47" s="2" customFormat="1" ht="12" customHeight="1">
      <c r="A52" s="33"/>
      <c r="B52" s="34"/>
      <c r="C52" s="28" t="s">
        <v>20</v>
      </c>
      <c r="D52" s="35"/>
      <c r="E52" s="35"/>
      <c r="F52" s="26" t="str">
        <f>F12</f>
        <v xml:space="preserve"> </v>
      </c>
      <c r="G52" s="35"/>
      <c r="H52" s="35"/>
      <c r="I52" s="28" t="s">
        <v>22</v>
      </c>
      <c r="J52" s="58" t="str">
        <f>IF(J12="","",J12)</f>
        <v>14. 12. 2025</v>
      </c>
      <c r="K52" s="35"/>
      <c r="L52" s="105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</row>
    <row r="53" spans="1:47" s="2" customFormat="1" ht="6.95" customHeight="1">
      <c r="A53" s="33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105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</row>
    <row r="54" spans="1:47" s="2" customFormat="1" ht="15.2" customHeight="1">
      <c r="A54" s="33"/>
      <c r="B54" s="34"/>
      <c r="C54" s="28" t="s">
        <v>24</v>
      </c>
      <c r="D54" s="35"/>
      <c r="E54" s="35"/>
      <c r="F54" s="26" t="str">
        <f>E15</f>
        <v>Město Bílina, Břežánská 50/4, 418 01 Bílina</v>
      </c>
      <c r="G54" s="35"/>
      <c r="H54" s="35"/>
      <c r="I54" s="28" t="s">
        <v>32</v>
      </c>
      <c r="J54" s="31" t="str">
        <f>E21</f>
        <v xml:space="preserve"> </v>
      </c>
      <c r="K54" s="35"/>
      <c r="L54" s="105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</row>
    <row r="55" spans="1:47" s="2" customFormat="1" ht="15.2" customHeight="1">
      <c r="A55" s="33"/>
      <c r="B55" s="34"/>
      <c r="C55" s="28" t="s">
        <v>30</v>
      </c>
      <c r="D55" s="35"/>
      <c r="E55" s="35"/>
      <c r="F55" s="26" t="str">
        <f>IF(E18="","",E18)</f>
        <v>Vyplň údaj</v>
      </c>
      <c r="G55" s="35"/>
      <c r="H55" s="35"/>
      <c r="I55" s="28" t="s">
        <v>34</v>
      </c>
      <c r="J55" s="31" t="str">
        <f>E24</f>
        <v xml:space="preserve"> </v>
      </c>
      <c r="K55" s="35"/>
      <c r="L55" s="105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</row>
    <row r="56" spans="1:47" s="2" customFormat="1" ht="10.35" customHeight="1">
      <c r="A56" s="33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105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</row>
    <row r="57" spans="1:47" s="2" customFormat="1" ht="29.25" customHeight="1">
      <c r="A57" s="33"/>
      <c r="B57" s="34"/>
      <c r="C57" s="129" t="s">
        <v>89</v>
      </c>
      <c r="D57" s="130"/>
      <c r="E57" s="130"/>
      <c r="F57" s="130"/>
      <c r="G57" s="130"/>
      <c r="H57" s="130"/>
      <c r="I57" s="130"/>
      <c r="J57" s="131" t="s">
        <v>90</v>
      </c>
      <c r="K57" s="130"/>
      <c r="L57" s="105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</row>
    <row r="58" spans="1:47" s="2" customFormat="1" ht="10.35" customHeight="1">
      <c r="A58" s="33"/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105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</row>
    <row r="59" spans="1:47" s="2" customFormat="1" ht="22.9" customHeight="1">
      <c r="A59" s="33"/>
      <c r="B59" s="34"/>
      <c r="C59" s="132" t="s">
        <v>69</v>
      </c>
      <c r="D59" s="35"/>
      <c r="E59" s="35"/>
      <c r="F59" s="35"/>
      <c r="G59" s="35"/>
      <c r="H59" s="35"/>
      <c r="I59" s="35"/>
      <c r="J59" s="76">
        <f>J86</f>
        <v>0</v>
      </c>
      <c r="K59" s="35"/>
      <c r="L59" s="105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U59" s="16" t="s">
        <v>91</v>
      </c>
    </row>
    <row r="60" spans="1:47" s="9" customFormat="1" ht="24.95" customHeight="1">
      <c r="B60" s="133"/>
      <c r="C60" s="134"/>
      <c r="D60" s="135" t="s">
        <v>323</v>
      </c>
      <c r="E60" s="136"/>
      <c r="F60" s="136"/>
      <c r="G60" s="136"/>
      <c r="H60" s="136"/>
      <c r="I60" s="136"/>
      <c r="J60" s="137">
        <f>J87</f>
        <v>0</v>
      </c>
      <c r="K60" s="134"/>
      <c r="L60" s="138"/>
    </row>
    <row r="61" spans="1:47" s="10" customFormat="1" ht="19.899999999999999" customHeight="1">
      <c r="B61" s="139"/>
      <c r="C61" s="140"/>
      <c r="D61" s="141" t="s">
        <v>324</v>
      </c>
      <c r="E61" s="142"/>
      <c r="F61" s="142"/>
      <c r="G61" s="142"/>
      <c r="H61" s="142"/>
      <c r="I61" s="142"/>
      <c r="J61" s="143">
        <f>J88</f>
        <v>0</v>
      </c>
      <c r="K61" s="140"/>
      <c r="L61" s="144"/>
    </row>
    <row r="62" spans="1:47" s="10" customFormat="1" ht="19.899999999999999" customHeight="1">
      <c r="B62" s="139"/>
      <c r="C62" s="140"/>
      <c r="D62" s="141" t="s">
        <v>325</v>
      </c>
      <c r="E62" s="142"/>
      <c r="F62" s="142"/>
      <c r="G62" s="142"/>
      <c r="H62" s="142"/>
      <c r="I62" s="142"/>
      <c r="J62" s="143">
        <f>J94</f>
        <v>0</v>
      </c>
      <c r="K62" s="140"/>
      <c r="L62" s="144"/>
    </row>
    <row r="63" spans="1:47" s="10" customFormat="1" ht="19.899999999999999" customHeight="1">
      <c r="B63" s="139"/>
      <c r="C63" s="140"/>
      <c r="D63" s="141" t="s">
        <v>326</v>
      </c>
      <c r="E63" s="142"/>
      <c r="F63" s="142"/>
      <c r="G63" s="142"/>
      <c r="H63" s="142"/>
      <c r="I63" s="142"/>
      <c r="J63" s="143">
        <f>J98</f>
        <v>0</v>
      </c>
      <c r="K63" s="140"/>
      <c r="L63" s="144"/>
    </row>
    <row r="64" spans="1:47" s="10" customFormat="1" ht="19.899999999999999" customHeight="1">
      <c r="B64" s="139"/>
      <c r="C64" s="140"/>
      <c r="D64" s="141" t="s">
        <v>327</v>
      </c>
      <c r="E64" s="142"/>
      <c r="F64" s="142"/>
      <c r="G64" s="142"/>
      <c r="H64" s="142"/>
      <c r="I64" s="142"/>
      <c r="J64" s="143">
        <f>J105</f>
        <v>0</v>
      </c>
      <c r="K64" s="140"/>
      <c r="L64" s="144"/>
    </row>
    <row r="65" spans="1:31" s="10" customFormat="1" ht="19.899999999999999" customHeight="1">
      <c r="B65" s="139"/>
      <c r="C65" s="140"/>
      <c r="D65" s="141" t="s">
        <v>328</v>
      </c>
      <c r="E65" s="142"/>
      <c r="F65" s="142"/>
      <c r="G65" s="142"/>
      <c r="H65" s="142"/>
      <c r="I65" s="142"/>
      <c r="J65" s="143">
        <f>J109</f>
        <v>0</v>
      </c>
      <c r="K65" s="140"/>
      <c r="L65" s="144"/>
    </row>
    <row r="66" spans="1:31" s="10" customFormat="1" ht="19.899999999999999" customHeight="1">
      <c r="B66" s="139"/>
      <c r="C66" s="140"/>
      <c r="D66" s="141" t="s">
        <v>329</v>
      </c>
      <c r="E66" s="142"/>
      <c r="F66" s="142"/>
      <c r="G66" s="142"/>
      <c r="H66" s="142"/>
      <c r="I66" s="142"/>
      <c r="J66" s="143">
        <f>J113</f>
        <v>0</v>
      </c>
      <c r="K66" s="140"/>
      <c r="L66" s="144"/>
    </row>
    <row r="67" spans="1:31" s="2" customFormat="1" ht="21.75" customHeight="1">
      <c r="A67" s="33"/>
      <c r="B67" s="34"/>
      <c r="C67" s="35"/>
      <c r="D67" s="35"/>
      <c r="E67" s="35"/>
      <c r="F67" s="35"/>
      <c r="G67" s="35"/>
      <c r="H67" s="35"/>
      <c r="I67" s="35"/>
      <c r="J67" s="35"/>
      <c r="K67" s="35"/>
      <c r="L67" s="105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</row>
    <row r="68" spans="1:31" s="2" customFormat="1" ht="6.95" customHeight="1">
      <c r="A68" s="33"/>
      <c r="B68" s="46"/>
      <c r="C68" s="47"/>
      <c r="D68" s="47"/>
      <c r="E68" s="47"/>
      <c r="F68" s="47"/>
      <c r="G68" s="47"/>
      <c r="H68" s="47"/>
      <c r="I68" s="47"/>
      <c r="J68" s="47"/>
      <c r="K68" s="47"/>
      <c r="L68" s="105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</row>
    <row r="72" spans="1:31" s="2" customFormat="1" ht="6.95" customHeight="1">
      <c r="A72" s="33"/>
      <c r="B72" s="48"/>
      <c r="C72" s="49"/>
      <c r="D72" s="49"/>
      <c r="E72" s="49"/>
      <c r="F72" s="49"/>
      <c r="G72" s="49"/>
      <c r="H72" s="49"/>
      <c r="I72" s="49"/>
      <c r="J72" s="49"/>
      <c r="K72" s="49"/>
      <c r="L72" s="105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</row>
    <row r="73" spans="1:31" s="2" customFormat="1" ht="24.95" customHeight="1">
      <c r="A73" s="33"/>
      <c r="B73" s="34"/>
      <c r="C73" s="22" t="s">
        <v>95</v>
      </c>
      <c r="D73" s="35"/>
      <c r="E73" s="35"/>
      <c r="F73" s="35"/>
      <c r="G73" s="35"/>
      <c r="H73" s="35"/>
      <c r="I73" s="35"/>
      <c r="J73" s="35"/>
      <c r="K73" s="35"/>
      <c r="L73" s="105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</row>
    <row r="74" spans="1:31" s="2" customFormat="1" ht="6.95" customHeight="1">
      <c r="A74" s="33"/>
      <c r="B74" s="34"/>
      <c r="C74" s="35"/>
      <c r="D74" s="35"/>
      <c r="E74" s="35"/>
      <c r="F74" s="35"/>
      <c r="G74" s="35"/>
      <c r="H74" s="35"/>
      <c r="I74" s="35"/>
      <c r="J74" s="35"/>
      <c r="K74" s="35"/>
      <c r="L74" s="105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</row>
    <row r="75" spans="1:31" s="2" customFormat="1" ht="12" customHeight="1">
      <c r="A75" s="33"/>
      <c r="B75" s="34"/>
      <c r="C75" s="28" t="s">
        <v>15</v>
      </c>
      <c r="D75" s="35"/>
      <c r="E75" s="35"/>
      <c r="F75" s="35"/>
      <c r="G75" s="35"/>
      <c r="H75" s="35"/>
      <c r="I75" s="35"/>
      <c r="J75" s="35"/>
      <c r="K75" s="35"/>
      <c r="L75" s="105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pans="1:31" s="2" customFormat="1" ht="16.5" customHeight="1">
      <c r="A76" s="33"/>
      <c r="B76" s="34"/>
      <c r="C76" s="35"/>
      <c r="D76" s="35"/>
      <c r="E76" s="329" t="str">
        <f>E7</f>
        <v>Rekonstrukce rehabilitace v 1.PP budovy B v HNSP v Bílině</v>
      </c>
      <c r="F76" s="330"/>
      <c r="G76" s="330"/>
      <c r="H76" s="330"/>
      <c r="I76" s="35"/>
      <c r="J76" s="35"/>
      <c r="K76" s="35"/>
      <c r="L76" s="105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2" customHeight="1">
      <c r="A77" s="33"/>
      <c r="B77" s="34"/>
      <c r="C77" s="28" t="s">
        <v>86</v>
      </c>
      <c r="D77" s="35"/>
      <c r="E77" s="35"/>
      <c r="F77" s="35"/>
      <c r="G77" s="35"/>
      <c r="H77" s="35"/>
      <c r="I77" s="35"/>
      <c r="J77" s="35"/>
      <c r="K77" s="35"/>
      <c r="L77" s="105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s="2" customFormat="1" ht="16.5" customHeight="1">
      <c r="A78" s="33"/>
      <c r="B78" s="34"/>
      <c r="C78" s="35"/>
      <c r="D78" s="35"/>
      <c r="E78" s="301" t="str">
        <f>E9</f>
        <v>PS-01.2 - VRN</v>
      </c>
      <c r="F78" s="331"/>
      <c r="G78" s="331"/>
      <c r="H78" s="331"/>
      <c r="I78" s="35"/>
      <c r="J78" s="35"/>
      <c r="K78" s="35"/>
      <c r="L78" s="105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</row>
    <row r="79" spans="1:31" s="2" customFormat="1" ht="6.95" customHeight="1">
      <c r="A79" s="33"/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105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</row>
    <row r="80" spans="1:31" s="2" customFormat="1" ht="12" customHeight="1">
      <c r="A80" s="33"/>
      <c r="B80" s="34"/>
      <c r="C80" s="28" t="s">
        <v>20</v>
      </c>
      <c r="D80" s="35"/>
      <c r="E80" s="35"/>
      <c r="F80" s="26" t="str">
        <f>F12</f>
        <v xml:space="preserve"> </v>
      </c>
      <c r="G80" s="35"/>
      <c r="H80" s="35"/>
      <c r="I80" s="28" t="s">
        <v>22</v>
      </c>
      <c r="J80" s="58" t="str">
        <f>IF(J12="","",J12)</f>
        <v>14. 12. 2025</v>
      </c>
      <c r="K80" s="35"/>
      <c r="L80" s="105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pans="1:65" s="2" customFormat="1" ht="6.95" customHeight="1">
      <c r="A81" s="33"/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105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65" s="2" customFormat="1" ht="15.2" customHeight="1">
      <c r="A82" s="33"/>
      <c r="B82" s="34"/>
      <c r="C82" s="28" t="s">
        <v>24</v>
      </c>
      <c r="D82" s="35"/>
      <c r="E82" s="35"/>
      <c r="F82" s="26" t="str">
        <f>E15</f>
        <v>Město Bílina, Břežánská 50/4, 418 01 Bílina</v>
      </c>
      <c r="G82" s="35"/>
      <c r="H82" s="35"/>
      <c r="I82" s="28" t="s">
        <v>32</v>
      </c>
      <c r="J82" s="31" t="str">
        <f>E21</f>
        <v xml:space="preserve"> </v>
      </c>
      <c r="K82" s="35"/>
      <c r="L82" s="105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65" s="2" customFormat="1" ht="15.2" customHeight="1">
      <c r="A83" s="33"/>
      <c r="B83" s="34"/>
      <c r="C83" s="28" t="s">
        <v>30</v>
      </c>
      <c r="D83" s="35"/>
      <c r="E83" s="35"/>
      <c r="F83" s="26" t="str">
        <f>IF(E18="","",E18)</f>
        <v>Vyplň údaj</v>
      </c>
      <c r="G83" s="35"/>
      <c r="H83" s="35"/>
      <c r="I83" s="28" t="s">
        <v>34</v>
      </c>
      <c r="J83" s="31" t="str">
        <f>E24</f>
        <v xml:space="preserve"> </v>
      </c>
      <c r="K83" s="35"/>
      <c r="L83" s="105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65" s="2" customFormat="1" ht="10.35" customHeight="1">
      <c r="A84" s="33"/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105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65" s="11" customFormat="1" ht="29.25" customHeight="1">
      <c r="A85" s="145"/>
      <c r="B85" s="146"/>
      <c r="C85" s="147" t="s">
        <v>96</v>
      </c>
      <c r="D85" s="148" t="s">
        <v>56</v>
      </c>
      <c r="E85" s="148" t="s">
        <v>52</v>
      </c>
      <c r="F85" s="148" t="s">
        <v>53</v>
      </c>
      <c r="G85" s="148" t="s">
        <v>97</v>
      </c>
      <c r="H85" s="148" t="s">
        <v>98</v>
      </c>
      <c r="I85" s="148" t="s">
        <v>99</v>
      </c>
      <c r="J85" s="148" t="s">
        <v>90</v>
      </c>
      <c r="K85" s="149" t="s">
        <v>100</v>
      </c>
      <c r="L85" s="150"/>
      <c r="M85" s="67" t="s">
        <v>18</v>
      </c>
      <c r="N85" s="68" t="s">
        <v>41</v>
      </c>
      <c r="O85" s="68" t="s">
        <v>101</v>
      </c>
      <c r="P85" s="68" t="s">
        <v>102</v>
      </c>
      <c r="Q85" s="68" t="s">
        <v>103</v>
      </c>
      <c r="R85" s="68" t="s">
        <v>104</v>
      </c>
      <c r="S85" s="68" t="s">
        <v>105</v>
      </c>
      <c r="T85" s="68" t="s">
        <v>106</v>
      </c>
      <c r="U85" s="69" t="s">
        <v>107</v>
      </c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</row>
    <row r="86" spans="1:65" s="2" customFormat="1" ht="22.9" customHeight="1">
      <c r="A86" s="33"/>
      <c r="B86" s="34"/>
      <c r="C86" s="74" t="s">
        <v>108</v>
      </c>
      <c r="D86" s="35"/>
      <c r="E86" s="35"/>
      <c r="F86" s="35"/>
      <c r="G86" s="35"/>
      <c r="H86" s="35"/>
      <c r="I86" s="35"/>
      <c r="J86" s="151">
        <f>BK86</f>
        <v>0</v>
      </c>
      <c r="K86" s="35"/>
      <c r="L86" s="38"/>
      <c r="M86" s="70"/>
      <c r="N86" s="152"/>
      <c r="O86" s="71"/>
      <c r="P86" s="153">
        <f>P87</f>
        <v>0</v>
      </c>
      <c r="Q86" s="71"/>
      <c r="R86" s="153">
        <f>R87</f>
        <v>0</v>
      </c>
      <c r="S86" s="71"/>
      <c r="T86" s="153">
        <f>T87</f>
        <v>0</v>
      </c>
      <c r="U86" s="72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T86" s="16" t="s">
        <v>70</v>
      </c>
      <c r="AU86" s="16" t="s">
        <v>91</v>
      </c>
      <c r="BK86" s="154">
        <f>BK87</f>
        <v>0</v>
      </c>
    </row>
    <row r="87" spans="1:65" s="12" customFormat="1" ht="25.9" customHeight="1">
      <c r="B87" s="155"/>
      <c r="C87" s="156"/>
      <c r="D87" s="157" t="s">
        <v>70</v>
      </c>
      <c r="E87" s="158" t="s">
        <v>83</v>
      </c>
      <c r="F87" s="158" t="s">
        <v>330</v>
      </c>
      <c r="G87" s="156"/>
      <c r="H87" s="156"/>
      <c r="I87" s="159"/>
      <c r="J87" s="160">
        <f>BK87</f>
        <v>0</v>
      </c>
      <c r="K87" s="156"/>
      <c r="L87" s="161"/>
      <c r="M87" s="162"/>
      <c r="N87" s="163"/>
      <c r="O87" s="163"/>
      <c r="P87" s="164">
        <f>P88+P94+P98+P105+P109+P113</f>
        <v>0</v>
      </c>
      <c r="Q87" s="163"/>
      <c r="R87" s="164">
        <f>R88+R94+R98+R105+R109+R113</f>
        <v>0</v>
      </c>
      <c r="S87" s="163"/>
      <c r="T87" s="164">
        <f>T88+T94+T98+T105+T109+T113</f>
        <v>0</v>
      </c>
      <c r="U87" s="165"/>
      <c r="AR87" s="166" t="s">
        <v>116</v>
      </c>
      <c r="AT87" s="167" t="s">
        <v>70</v>
      </c>
      <c r="AU87" s="167" t="s">
        <v>71</v>
      </c>
      <c r="AY87" s="166" t="s">
        <v>111</v>
      </c>
      <c r="BK87" s="168">
        <f>BK88+BK94+BK98+BK105+BK109+BK113</f>
        <v>0</v>
      </c>
    </row>
    <row r="88" spans="1:65" s="12" customFormat="1" ht="22.9" customHeight="1">
      <c r="B88" s="155"/>
      <c r="C88" s="156"/>
      <c r="D88" s="157" t="s">
        <v>70</v>
      </c>
      <c r="E88" s="169" t="s">
        <v>331</v>
      </c>
      <c r="F88" s="169" t="s">
        <v>332</v>
      </c>
      <c r="G88" s="156"/>
      <c r="H88" s="156"/>
      <c r="I88" s="159"/>
      <c r="J88" s="170">
        <f>BK88</f>
        <v>0</v>
      </c>
      <c r="K88" s="156"/>
      <c r="L88" s="161"/>
      <c r="M88" s="162"/>
      <c r="N88" s="163"/>
      <c r="O88" s="163"/>
      <c r="P88" s="164">
        <f>SUM(P89:P93)</f>
        <v>0</v>
      </c>
      <c r="Q88" s="163"/>
      <c r="R88" s="164">
        <f>SUM(R89:R93)</f>
        <v>0</v>
      </c>
      <c r="S88" s="163"/>
      <c r="T88" s="164">
        <f>SUM(T89:T93)</f>
        <v>0</v>
      </c>
      <c r="U88" s="165"/>
      <c r="AR88" s="166" t="s">
        <v>116</v>
      </c>
      <c r="AT88" s="167" t="s">
        <v>70</v>
      </c>
      <c r="AU88" s="167" t="s">
        <v>79</v>
      </c>
      <c r="AY88" s="166" t="s">
        <v>111</v>
      </c>
      <c r="BK88" s="168">
        <f>SUM(BK89:BK93)</f>
        <v>0</v>
      </c>
    </row>
    <row r="89" spans="1:65" s="2" customFormat="1" ht="16.5" customHeight="1">
      <c r="A89" s="33"/>
      <c r="B89" s="34"/>
      <c r="C89" s="171" t="s">
        <v>79</v>
      </c>
      <c r="D89" s="171" t="s">
        <v>115</v>
      </c>
      <c r="E89" s="172" t="s">
        <v>333</v>
      </c>
      <c r="F89" s="173" t="s">
        <v>334</v>
      </c>
      <c r="G89" s="174" t="s">
        <v>319</v>
      </c>
      <c r="H89" s="175">
        <v>1</v>
      </c>
      <c r="I89" s="176"/>
      <c r="J89" s="175">
        <f>ROUND(I89*H89,2)</f>
        <v>0</v>
      </c>
      <c r="K89" s="173" t="s">
        <v>18</v>
      </c>
      <c r="L89" s="38"/>
      <c r="M89" s="177" t="s">
        <v>18</v>
      </c>
      <c r="N89" s="178" t="s">
        <v>42</v>
      </c>
      <c r="O89" s="63"/>
      <c r="P89" s="179">
        <f>O89*H89</f>
        <v>0</v>
      </c>
      <c r="Q89" s="179">
        <v>0</v>
      </c>
      <c r="R89" s="179">
        <f>Q89*H89</f>
        <v>0</v>
      </c>
      <c r="S89" s="179">
        <v>0</v>
      </c>
      <c r="T89" s="179">
        <f>S89*H89</f>
        <v>0</v>
      </c>
      <c r="U89" s="180" t="s">
        <v>18</v>
      </c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R89" s="181" t="s">
        <v>335</v>
      </c>
      <c r="AT89" s="181" t="s">
        <v>115</v>
      </c>
      <c r="AU89" s="181" t="s">
        <v>81</v>
      </c>
      <c r="AY89" s="16" t="s">
        <v>111</v>
      </c>
      <c r="BE89" s="182">
        <f>IF(N89="základní",J89,0)</f>
        <v>0</v>
      </c>
      <c r="BF89" s="182">
        <f>IF(N89="snížená",J89,0)</f>
        <v>0</v>
      </c>
      <c r="BG89" s="182">
        <f>IF(N89="zákl. přenesená",J89,0)</f>
        <v>0</v>
      </c>
      <c r="BH89" s="182">
        <f>IF(N89="sníž. přenesená",J89,0)</f>
        <v>0</v>
      </c>
      <c r="BI89" s="182">
        <f>IF(N89="nulová",J89,0)</f>
        <v>0</v>
      </c>
      <c r="BJ89" s="16" t="s">
        <v>79</v>
      </c>
      <c r="BK89" s="182">
        <f>ROUND(I89*H89,2)</f>
        <v>0</v>
      </c>
      <c r="BL89" s="16" t="s">
        <v>335</v>
      </c>
      <c r="BM89" s="181" t="s">
        <v>336</v>
      </c>
    </row>
    <row r="90" spans="1:65" s="2" customFormat="1" ht="11.25">
      <c r="A90" s="33"/>
      <c r="B90" s="34"/>
      <c r="C90" s="35"/>
      <c r="D90" s="183" t="s">
        <v>122</v>
      </c>
      <c r="E90" s="35"/>
      <c r="F90" s="184" t="s">
        <v>334</v>
      </c>
      <c r="G90" s="35"/>
      <c r="H90" s="35"/>
      <c r="I90" s="185"/>
      <c r="J90" s="35"/>
      <c r="K90" s="35"/>
      <c r="L90" s="38"/>
      <c r="M90" s="186"/>
      <c r="N90" s="187"/>
      <c r="O90" s="63"/>
      <c r="P90" s="63"/>
      <c r="Q90" s="63"/>
      <c r="R90" s="63"/>
      <c r="S90" s="63"/>
      <c r="T90" s="63"/>
      <c r="U90" s="64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T90" s="16" t="s">
        <v>122</v>
      </c>
      <c r="AU90" s="16" t="s">
        <v>81</v>
      </c>
    </row>
    <row r="91" spans="1:65" s="2" customFormat="1" ht="16.5" customHeight="1">
      <c r="A91" s="33"/>
      <c r="B91" s="34"/>
      <c r="C91" s="171" t="s">
        <v>81</v>
      </c>
      <c r="D91" s="171" t="s">
        <v>115</v>
      </c>
      <c r="E91" s="172" t="s">
        <v>337</v>
      </c>
      <c r="F91" s="173" t="s">
        <v>338</v>
      </c>
      <c r="G91" s="174" t="s">
        <v>319</v>
      </c>
      <c r="H91" s="175">
        <v>1</v>
      </c>
      <c r="I91" s="176"/>
      <c r="J91" s="175">
        <f>ROUND(I91*H91,2)</f>
        <v>0</v>
      </c>
      <c r="K91" s="173" t="s">
        <v>339</v>
      </c>
      <c r="L91" s="38"/>
      <c r="M91" s="177" t="s">
        <v>18</v>
      </c>
      <c r="N91" s="178" t="s">
        <v>42</v>
      </c>
      <c r="O91" s="63"/>
      <c r="P91" s="179">
        <f>O91*H91</f>
        <v>0</v>
      </c>
      <c r="Q91" s="179">
        <v>0</v>
      </c>
      <c r="R91" s="179">
        <f>Q91*H91</f>
        <v>0</v>
      </c>
      <c r="S91" s="179">
        <v>0</v>
      </c>
      <c r="T91" s="179">
        <f>S91*H91</f>
        <v>0</v>
      </c>
      <c r="U91" s="180" t="s">
        <v>18</v>
      </c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R91" s="181" t="s">
        <v>335</v>
      </c>
      <c r="AT91" s="181" t="s">
        <v>115</v>
      </c>
      <c r="AU91" s="181" t="s">
        <v>81</v>
      </c>
      <c r="AY91" s="16" t="s">
        <v>111</v>
      </c>
      <c r="BE91" s="182">
        <f>IF(N91="základní",J91,0)</f>
        <v>0</v>
      </c>
      <c r="BF91" s="182">
        <f>IF(N91="snížená",J91,0)</f>
        <v>0</v>
      </c>
      <c r="BG91" s="182">
        <f>IF(N91="zákl. přenesená",J91,0)</f>
        <v>0</v>
      </c>
      <c r="BH91" s="182">
        <f>IF(N91="sníž. přenesená",J91,0)</f>
        <v>0</v>
      </c>
      <c r="BI91" s="182">
        <f>IF(N91="nulová",J91,0)</f>
        <v>0</v>
      </c>
      <c r="BJ91" s="16" t="s">
        <v>79</v>
      </c>
      <c r="BK91" s="182">
        <f>ROUND(I91*H91,2)</f>
        <v>0</v>
      </c>
      <c r="BL91" s="16" t="s">
        <v>335</v>
      </c>
      <c r="BM91" s="181" t="s">
        <v>340</v>
      </c>
    </row>
    <row r="92" spans="1:65" s="2" customFormat="1" ht="11.25">
      <c r="A92" s="33"/>
      <c r="B92" s="34"/>
      <c r="C92" s="35"/>
      <c r="D92" s="183" t="s">
        <v>122</v>
      </c>
      <c r="E92" s="35"/>
      <c r="F92" s="184" t="s">
        <v>338</v>
      </c>
      <c r="G92" s="35"/>
      <c r="H92" s="35"/>
      <c r="I92" s="185"/>
      <c r="J92" s="35"/>
      <c r="K92" s="35"/>
      <c r="L92" s="38"/>
      <c r="M92" s="186"/>
      <c r="N92" s="187"/>
      <c r="O92" s="63"/>
      <c r="P92" s="63"/>
      <c r="Q92" s="63"/>
      <c r="R92" s="63"/>
      <c r="S92" s="63"/>
      <c r="T92" s="63"/>
      <c r="U92" s="64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T92" s="16" t="s">
        <v>122</v>
      </c>
      <c r="AU92" s="16" t="s">
        <v>81</v>
      </c>
    </row>
    <row r="93" spans="1:65" s="2" customFormat="1" ht="11.25">
      <c r="A93" s="33"/>
      <c r="B93" s="34"/>
      <c r="C93" s="35"/>
      <c r="D93" s="193" t="s">
        <v>341</v>
      </c>
      <c r="E93" s="35"/>
      <c r="F93" s="194" t="s">
        <v>342</v>
      </c>
      <c r="G93" s="35"/>
      <c r="H93" s="35"/>
      <c r="I93" s="185"/>
      <c r="J93" s="35"/>
      <c r="K93" s="35"/>
      <c r="L93" s="38"/>
      <c r="M93" s="186"/>
      <c r="N93" s="187"/>
      <c r="O93" s="63"/>
      <c r="P93" s="63"/>
      <c r="Q93" s="63"/>
      <c r="R93" s="63"/>
      <c r="S93" s="63"/>
      <c r="T93" s="63"/>
      <c r="U93" s="64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T93" s="16" t="s">
        <v>341</v>
      </c>
      <c r="AU93" s="16" t="s">
        <v>81</v>
      </c>
    </row>
    <row r="94" spans="1:65" s="12" customFormat="1" ht="22.9" customHeight="1">
      <c r="B94" s="155"/>
      <c r="C94" s="156"/>
      <c r="D94" s="157" t="s">
        <v>70</v>
      </c>
      <c r="E94" s="169" t="s">
        <v>343</v>
      </c>
      <c r="F94" s="169" t="s">
        <v>344</v>
      </c>
      <c r="G94" s="156"/>
      <c r="H94" s="156"/>
      <c r="I94" s="159"/>
      <c r="J94" s="170">
        <f>BK94</f>
        <v>0</v>
      </c>
      <c r="K94" s="156"/>
      <c r="L94" s="161"/>
      <c r="M94" s="162"/>
      <c r="N94" s="163"/>
      <c r="O94" s="163"/>
      <c r="P94" s="164">
        <f>SUM(P95:P97)</f>
        <v>0</v>
      </c>
      <c r="Q94" s="163"/>
      <c r="R94" s="164">
        <f>SUM(R95:R97)</f>
        <v>0</v>
      </c>
      <c r="S94" s="163"/>
      <c r="T94" s="164">
        <f>SUM(T95:T97)</f>
        <v>0</v>
      </c>
      <c r="U94" s="165"/>
      <c r="AR94" s="166" t="s">
        <v>116</v>
      </c>
      <c r="AT94" s="167" t="s">
        <v>70</v>
      </c>
      <c r="AU94" s="167" t="s">
        <v>79</v>
      </c>
      <c r="AY94" s="166" t="s">
        <v>111</v>
      </c>
      <c r="BK94" s="168">
        <f>SUM(BK95:BK97)</f>
        <v>0</v>
      </c>
    </row>
    <row r="95" spans="1:65" s="2" customFormat="1" ht="16.5" customHeight="1">
      <c r="A95" s="33"/>
      <c r="B95" s="34"/>
      <c r="C95" s="171" t="s">
        <v>120</v>
      </c>
      <c r="D95" s="171" t="s">
        <v>115</v>
      </c>
      <c r="E95" s="172" t="s">
        <v>345</v>
      </c>
      <c r="F95" s="173" t="s">
        <v>346</v>
      </c>
      <c r="G95" s="174" t="s">
        <v>319</v>
      </c>
      <c r="H95" s="175">
        <v>1</v>
      </c>
      <c r="I95" s="176"/>
      <c r="J95" s="175">
        <f>ROUND(I95*H95,2)</f>
        <v>0</v>
      </c>
      <c r="K95" s="173" t="s">
        <v>339</v>
      </c>
      <c r="L95" s="38"/>
      <c r="M95" s="177" t="s">
        <v>18</v>
      </c>
      <c r="N95" s="178" t="s">
        <v>42</v>
      </c>
      <c r="O95" s="63"/>
      <c r="P95" s="179">
        <f>O95*H95</f>
        <v>0</v>
      </c>
      <c r="Q95" s="179">
        <v>0</v>
      </c>
      <c r="R95" s="179">
        <f>Q95*H95</f>
        <v>0</v>
      </c>
      <c r="S95" s="179">
        <v>0</v>
      </c>
      <c r="T95" s="179">
        <f>S95*H95</f>
        <v>0</v>
      </c>
      <c r="U95" s="180" t="s">
        <v>18</v>
      </c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R95" s="181" t="s">
        <v>335</v>
      </c>
      <c r="AT95" s="181" t="s">
        <v>115</v>
      </c>
      <c r="AU95" s="181" t="s">
        <v>81</v>
      </c>
      <c r="AY95" s="16" t="s">
        <v>111</v>
      </c>
      <c r="BE95" s="182">
        <f>IF(N95="základní",J95,0)</f>
        <v>0</v>
      </c>
      <c r="BF95" s="182">
        <f>IF(N95="snížená",J95,0)</f>
        <v>0</v>
      </c>
      <c r="BG95" s="182">
        <f>IF(N95="zákl. přenesená",J95,0)</f>
        <v>0</v>
      </c>
      <c r="BH95" s="182">
        <f>IF(N95="sníž. přenesená",J95,0)</f>
        <v>0</v>
      </c>
      <c r="BI95" s="182">
        <f>IF(N95="nulová",J95,0)</f>
        <v>0</v>
      </c>
      <c r="BJ95" s="16" t="s">
        <v>79</v>
      </c>
      <c r="BK95" s="182">
        <f>ROUND(I95*H95,2)</f>
        <v>0</v>
      </c>
      <c r="BL95" s="16" t="s">
        <v>335</v>
      </c>
      <c r="BM95" s="181" t="s">
        <v>347</v>
      </c>
    </row>
    <row r="96" spans="1:65" s="2" customFormat="1" ht="11.25">
      <c r="A96" s="33"/>
      <c r="B96" s="34"/>
      <c r="C96" s="35"/>
      <c r="D96" s="183" t="s">
        <v>122</v>
      </c>
      <c r="E96" s="35"/>
      <c r="F96" s="184" t="s">
        <v>346</v>
      </c>
      <c r="G96" s="35"/>
      <c r="H96" s="35"/>
      <c r="I96" s="185"/>
      <c r="J96" s="35"/>
      <c r="K96" s="35"/>
      <c r="L96" s="38"/>
      <c r="M96" s="186"/>
      <c r="N96" s="187"/>
      <c r="O96" s="63"/>
      <c r="P96" s="63"/>
      <c r="Q96" s="63"/>
      <c r="R96" s="63"/>
      <c r="S96" s="63"/>
      <c r="T96" s="63"/>
      <c r="U96" s="64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T96" s="16" t="s">
        <v>122</v>
      </c>
      <c r="AU96" s="16" t="s">
        <v>81</v>
      </c>
    </row>
    <row r="97" spans="1:65" s="2" customFormat="1" ht="11.25">
      <c r="A97" s="33"/>
      <c r="B97" s="34"/>
      <c r="C97" s="35"/>
      <c r="D97" s="193" t="s">
        <v>341</v>
      </c>
      <c r="E97" s="35"/>
      <c r="F97" s="194" t="s">
        <v>348</v>
      </c>
      <c r="G97" s="35"/>
      <c r="H97" s="35"/>
      <c r="I97" s="185"/>
      <c r="J97" s="35"/>
      <c r="K97" s="35"/>
      <c r="L97" s="38"/>
      <c r="M97" s="186"/>
      <c r="N97" s="187"/>
      <c r="O97" s="63"/>
      <c r="P97" s="63"/>
      <c r="Q97" s="63"/>
      <c r="R97" s="63"/>
      <c r="S97" s="63"/>
      <c r="T97" s="63"/>
      <c r="U97" s="64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T97" s="16" t="s">
        <v>341</v>
      </c>
      <c r="AU97" s="16" t="s">
        <v>81</v>
      </c>
    </row>
    <row r="98" spans="1:65" s="12" customFormat="1" ht="22.9" customHeight="1">
      <c r="B98" s="155"/>
      <c r="C98" s="156"/>
      <c r="D98" s="157" t="s">
        <v>70</v>
      </c>
      <c r="E98" s="169" t="s">
        <v>349</v>
      </c>
      <c r="F98" s="169" t="s">
        <v>350</v>
      </c>
      <c r="G98" s="156"/>
      <c r="H98" s="156"/>
      <c r="I98" s="159"/>
      <c r="J98" s="170">
        <f>BK98</f>
        <v>0</v>
      </c>
      <c r="K98" s="156"/>
      <c r="L98" s="161"/>
      <c r="M98" s="162"/>
      <c r="N98" s="163"/>
      <c r="O98" s="163"/>
      <c r="P98" s="164">
        <f>SUM(P99:P104)</f>
        <v>0</v>
      </c>
      <c r="Q98" s="163"/>
      <c r="R98" s="164">
        <f>SUM(R99:R104)</f>
        <v>0</v>
      </c>
      <c r="S98" s="163"/>
      <c r="T98" s="164">
        <f>SUM(T99:T104)</f>
        <v>0</v>
      </c>
      <c r="U98" s="165"/>
      <c r="AR98" s="166" t="s">
        <v>116</v>
      </c>
      <c r="AT98" s="167" t="s">
        <v>70</v>
      </c>
      <c r="AU98" s="167" t="s">
        <v>79</v>
      </c>
      <c r="AY98" s="166" t="s">
        <v>111</v>
      </c>
      <c r="BK98" s="168">
        <f>SUM(BK99:BK104)</f>
        <v>0</v>
      </c>
    </row>
    <row r="99" spans="1:65" s="2" customFormat="1" ht="16.5" customHeight="1">
      <c r="A99" s="33"/>
      <c r="B99" s="34"/>
      <c r="C99" s="171" t="s">
        <v>133</v>
      </c>
      <c r="D99" s="171" t="s">
        <v>115</v>
      </c>
      <c r="E99" s="172" t="s">
        <v>351</v>
      </c>
      <c r="F99" s="173" t="s">
        <v>352</v>
      </c>
      <c r="G99" s="174" t="s">
        <v>319</v>
      </c>
      <c r="H99" s="175">
        <v>1</v>
      </c>
      <c r="I99" s="176"/>
      <c r="J99" s="175">
        <f>ROUND(I99*H99,2)</f>
        <v>0</v>
      </c>
      <c r="K99" s="173" t="s">
        <v>339</v>
      </c>
      <c r="L99" s="38"/>
      <c r="M99" s="177" t="s">
        <v>18</v>
      </c>
      <c r="N99" s="178" t="s">
        <v>42</v>
      </c>
      <c r="O99" s="63"/>
      <c r="P99" s="179">
        <f>O99*H99</f>
        <v>0</v>
      </c>
      <c r="Q99" s="179">
        <v>0</v>
      </c>
      <c r="R99" s="179">
        <f>Q99*H99</f>
        <v>0</v>
      </c>
      <c r="S99" s="179">
        <v>0</v>
      </c>
      <c r="T99" s="179">
        <f>S99*H99</f>
        <v>0</v>
      </c>
      <c r="U99" s="180" t="s">
        <v>18</v>
      </c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R99" s="181" t="s">
        <v>335</v>
      </c>
      <c r="AT99" s="181" t="s">
        <v>115</v>
      </c>
      <c r="AU99" s="181" t="s">
        <v>81</v>
      </c>
      <c r="AY99" s="16" t="s">
        <v>111</v>
      </c>
      <c r="BE99" s="182">
        <f>IF(N99="základní",J99,0)</f>
        <v>0</v>
      </c>
      <c r="BF99" s="182">
        <f>IF(N99="snížená",J99,0)</f>
        <v>0</v>
      </c>
      <c r="BG99" s="182">
        <f>IF(N99="zákl. přenesená",J99,0)</f>
        <v>0</v>
      </c>
      <c r="BH99" s="182">
        <f>IF(N99="sníž. přenesená",J99,0)</f>
        <v>0</v>
      </c>
      <c r="BI99" s="182">
        <f>IF(N99="nulová",J99,0)</f>
        <v>0</v>
      </c>
      <c r="BJ99" s="16" t="s">
        <v>79</v>
      </c>
      <c r="BK99" s="182">
        <f>ROUND(I99*H99,2)</f>
        <v>0</v>
      </c>
      <c r="BL99" s="16" t="s">
        <v>335</v>
      </c>
      <c r="BM99" s="181" t="s">
        <v>353</v>
      </c>
    </row>
    <row r="100" spans="1:65" s="2" customFormat="1" ht="11.25">
      <c r="A100" s="33"/>
      <c r="B100" s="34"/>
      <c r="C100" s="35"/>
      <c r="D100" s="183" t="s">
        <v>122</v>
      </c>
      <c r="E100" s="35"/>
      <c r="F100" s="184" t="s">
        <v>352</v>
      </c>
      <c r="G100" s="35"/>
      <c r="H100" s="35"/>
      <c r="I100" s="185"/>
      <c r="J100" s="35"/>
      <c r="K100" s="35"/>
      <c r="L100" s="38"/>
      <c r="M100" s="186"/>
      <c r="N100" s="187"/>
      <c r="O100" s="63"/>
      <c r="P100" s="63"/>
      <c r="Q100" s="63"/>
      <c r="R100" s="63"/>
      <c r="S100" s="63"/>
      <c r="T100" s="63"/>
      <c r="U100" s="64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T100" s="16" t="s">
        <v>122</v>
      </c>
      <c r="AU100" s="16" t="s">
        <v>81</v>
      </c>
    </row>
    <row r="101" spans="1:65" s="2" customFormat="1" ht="11.25">
      <c r="A101" s="33"/>
      <c r="B101" s="34"/>
      <c r="C101" s="35"/>
      <c r="D101" s="193" t="s">
        <v>341</v>
      </c>
      <c r="E101" s="35"/>
      <c r="F101" s="194" t="s">
        <v>354</v>
      </c>
      <c r="G101" s="35"/>
      <c r="H101" s="35"/>
      <c r="I101" s="185"/>
      <c r="J101" s="35"/>
      <c r="K101" s="35"/>
      <c r="L101" s="38"/>
      <c r="M101" s="186"/>
      <c r="N101" s="187"/>
      <c r="O101" s="63"/>
      <c r="P101" s="63"/>
      <c r="Q101" s="63"/>
      <c r="R101" s="63"/>
      <c r="S101" s="63"/>
      <c r="T101" s="63"/>
      <c r="U101" s="64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T101" s="16" t="s">
        <v>341</v>
      </c>
      <c r="AU101" s="16" t="s">
        <v>81</v>
      </c>
    </row>
    <row r="102" spans="1:65" s="2" customFormat="1" ht="16.5" customHeight="1">
      <c r="A102" s="33"/>
      <c r="B102" s="34"/>
      <c r="C102" s="171" t="s">
        <v>116</v>
      </c>
      <c r="D102" s="171" t="s">
        <v>115</v>
      </c>
      <c r="E102" s="172" t="s">
        <v>355</v>
      </c>
      <c r="F102" s="173" t="s">
        <v>356</v>
      </c>
      <c r="G102" s="174" t="s">
        <v>319</v>
      </c>
      <c r="H102" s="175">
        <v>1</v>
      </c>
      <c r="I102" s="176"/>
      <c r="J102" s="175">
        <f>ROUND(I102*H102,2)</f>
        <v>0</v>
      </c>
      <c r="K102" s="173" t="s">
        <v>339</v>
      </c>
      <c r="L102" s="38"/>
      <c r="M102" s="177" t="s">
        <v>18</v>
      </c>
      <c r="N102" s="178" t="s">
        <v>42</v>
      </c>
      <c r="O102" s="63"/>
      <c r="P102" s="179">
        <f>O102*H102</f>
        <v>0</v>
      </c>
      <c r="Q102" s="179">
        <v>0</v>
      </c>
      <c r="R102" s="179">
        <f>Q102*H102</f>
        <v>0</v>
      </c>
      <c r="S102" s="179">
        <v>0</v>
      </c>
      <c r="T102" s="179">
        <f>S102*H102</f>
        <v>0</v>
      </c>
      <c r="U102" s="180" t="s">
        <v>18</v>
      </c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R102" s="181" t="s">
        <v>335</v>
      </c>
      <c r="AT102" s="181" t="s">
        <v>115</v>
      </c>
      <c r="AU102" s="181" t="s">
        <v>81</v>
      </c>
      <c r="AY102" s="16" t="s">
        <v>111</v>
      </c>
      <c r="BE102" s="182">
        <f>IF(N102="základní",J102,0)</f>
        <v>0</v>
      </c>
      <c r="BF102" s="182">
        <f>IF(N102="snížená",J102,0)</f>
        <v>0</v>
      </c>
      <c r="BG102" s="182">
        <f>IF(N102="zákl. přenesená",J102,0)</f>
        <v>0</v>
      </c>
      <c r="BH102" s="182">
        <f>IF(N102="sníž. přenesená",J102,0)</f>
        <v>0</v>
      </c>
      <c r="BI102" s="182">
        <f>IF(N102="nulová",J102,0)</f>
        <v>0</v>
      </c>
      <c r="BJ102" s="16" t="s">
        <v>79</v>
      </c>
      <c r="BK102" s="182">
        <f>ROUND(I102*H102,2)</f>
        <v>0</v>
      </c>
      <c r="BL102" s="16" t="s">
        <v>335</v>
      </c>
      <c r="BM102" s="181" t="s">
        <v>357</v>
      </c>
    </row>
    <row r="103" spans="1:65" s="2" customFormat="1" ht="11.25">
      <c r="A103" s="33"/>
      <c r="B103" s="34"/>
      <c r="C103" s="35"/>
      <c r="D103" s="183" t="s">
        <v>122</v>
      </c>
      <c r="E103" s="35"/>
      <c r="F103" s="184" t="s">
        <v>356</v>
      </c>
      <c r="G103" s="35"/>
      <c r="H103" s="35"/>
      <c r="I103" s="185"/>
      <c r="J103" s="35"/>
      <c r="K103" s="35"/>
      <c r="L103" s="38"/>
      <c r="M103" s="186"/>
      <c r="N103" s="187"/>
      <c r="O103" s="63"/>
      <c r="P103" s="63"/>
      <c r="Q103" s="63"/>
      <c r="R103" s="63"/>
      <c r="S103" s="63"/>
      <c r="T103" s="63"/>
      <c r="U103" s="64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T103" s="16" t="s">
        <v>122</v>
      </c>
      <c r="AU103" s="16" t="s">
        <v>81</v>
      </c>
    </row>
    <row r="104" spans="1:65" s="2" customFormat="1" ht="11.25">
      <c r="A104" s="33"/>
      <c r="B104" s="34"/>
      <c r="C104" s="35"/>
      <c r="D104" s="193" t="s">
        <v>341</v>
      </c>
      <c r="E104" s="35"/>
      <c r="F104" s="194" t="s">
        <v>358</v>
      </c>
      <c r="G104" s="35"/>
      <c r="H104" s="35"/>
      <c r="I104" s="185"/>
      <c r="J104" s="35"/>
      <c r="K104" s="35"/>
      <c r="L104" s="38"/>
      <c r="M104" s="186"/>
      <c r="N104" s="187"/>
      <c r="O104" s="63"/>
      <c r="P104" s="63"/>
      <c r="Q104" s="63"/>
      <c r="R104" s="63"/>
      <c r="S104" s="63"/>
      <c r="T104" s="63"/>
      <c r="U104" s="64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T104" s="16" t="s">
        <v>341</v>
      </c>
      <c r="AU104" s="16" t="s">
        <v>81</v>
      </c>
    </row>
    <row r="105" spans="1:65" s="12" customFormat="1" ht="22.9" customHeight="1">
      <c r="B105" s="155"/>
      <c r="C105" s="156"/>
      <c r="D105" s="157" t="s">
        <v>70</v>
      </c>
      <c r="E105" s="169" t="s">
        <v>359</v>
      </c>
      <c r="F105" s="169" t="s">
        <v>360</v>
      </c>
      <c r="G105" s="156"/>
      <c r="H105" s="156"/>
      <c r="I105" s="159"/>
      <c r="J105" s="170">
        <f>BK105</f>
        <v>0</v>
      </c>
      <c r="K105" s="156"/>
      <c r="L105" s="161"/>
      <c r="M105" s="162"/>
      <c r="N105" s="163"/>
      <c r="O105" s="163"/>
      <c r="P105" s="164">
        <f>SUM(P106:P108)</f>
        <v>0</v>
      </c>
      <c r="Q105" s="163"/>
      <c r="R105" s="164">
        <f>SUM(R106:R108)</f>
        <v>0</v>
      </c>
      <c r="S105" s="163"/>
      <c r="T105" s="164">
        <f>SUM(T106:T108)</f>
        <v>0</v>
      </c>
      <c r="U105" s="165"/>
      <c r="AR105" s="166" t="s">
        <v>116</v>
      </c>
      <c r="AT105" s="167" t="s">
        <v>70</v>
      </c>
      <c r="AU105" s="167" t="s">
        <v>79</v>
      </c>
      <c r="AY105" s="166" t="s">
        <v>111</v>
      </c>
      <c r="BK105" s="168">
        <f>SUM(BK106:BK108)</f>
        <v>0</v>
      </c>
    </row>
    <row r="106" spans="1:65" s="2" customFormat="1" ht="16.5" customHeight="1">
      <c r="A106" s="33"/>
      <c r="B106" s="34"/>
      <c r="C106" s="171" t="s">
        <v>125</v>
      </c>
      <c r="D106" s="171" t="s">
        <v>115</v>
      </c>
      <c r="E106" s="172" t="s">
        <v>361</v>
      </c>
      <c r="F106" s="173" t="s">
        <v>362</v>
      </c>
      <c r="G106" s="174" t="s">
        <v>319</v>
      </c>
      <c r="H106" s="175">
        <v>1</v>
      </c>
      <c r="I106" s="176"/>
      <c r="J106" s="175">
        <f>ROUND(I106*H106,2)</f>
        <v>0</v>
      </c>
      <c r="K106" s="173" t="s">
        <v>339</v>
      </c>
      <c r="L106" s="38"/>
      <c r="M106" s="177" t="s">
        <v>18</v>
      </c>
      <c r="N106" s="178" t="s">
        <v>42</v>
      </c>
      <c r="O106" s="63"/>
      <c r="P106" s="179">
        <f>O106*H106</f>
        <v>0</v>
      </c>
      <c r="Q106" s="179">
        <v>0</v>
      </c>
      <c r="R106" s="179">
        <f>Q106*H106</f>
        <v>0</v>
      </c>
      <c r="S106" s="179">
        <v>0</v>
      </c>
      <c r="T106" s="179">
        <f>S106*H106</f>
        <v>0</v>
      </c>
      <c r="U106" s="180" t="s">
        <v>18</v>
      </c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R106" s="181" t="s">
        <v>335</v>
      </c>
      <c r="AT106" s="181" t="s">
        <v>115</v>
      </c>
      <c r="AU106" s="181" t="s">
        <v>81</v>
      </c>
      <c r="AY106" s="16" t="s">
        <v>111</v>
      </c>
      <c r="BE106" s="182">
        <f>IF(N106="základní",J106,0)</f>
        <v>0</v>
      </c>
      <c r="BF106" s="182">
        <f>IF(N106="snížená",J106,0)</f>
        <v>0</v>
      </c>
      <c r="BG106" s="182">
        <f>IF(N106="zákl. přenesená",J106,0)</f>
        <v>0</v>
      </c>
      <c r="BH106" s="182">
        <f>IF(N106="sníž. přenesená",J106,0)</f>
        <v>0</v>
      </c>
      <c r="BI106" s="182">
        <f>IF(N106="nulová",J106,0)</f>
        <v>0</v>
      </c>
      <c r="BJ106" s="16" t="s">
        <v>79</v>
      </c>
      <c r="BK106" s="182">
        <f>ROUND(I106*H106,2)</f>
        <v>0</v>
      </c>
      <c r="BL106" s="16" t="s">
        <v>335</v>
      </c>
      <c r="BM106" s="181" t="s">
        <v>363</v>
      </c>
    </row>
    <row r="107" spans="1:65" s="2" customFormat="1" ht="11.25">
      <c r="A107" s="33"/>
      <c r="B107" s="34"/>
      <c r="C107" s="35"/>
      <c r="D107" s="183" t="s">
        <v>122</v>
      </c>
      <c r="E107" s="35"/>
      <c r="F107" s="184" t="s">
        <v>362</v>
      </c>
      <c r="G107" s="35"/>
      <c r="H107" s="35"/>
      <c r="I107" s="185"/>
      <c r="J107" s="35"/>
      <c r="K107" s="35"/>
      <c r="L107" s="38"/>
      <c r="M107" s="186"/>
      <c r="N107" s="187"/>
      <c r="O107" s="63"/>
      <c r="P107" s="63"/>
      <c r="Q107" s="63"/>
      <c r="R107" s="63"/>
      <c r="S107" s="63"/>
      <c r="T107" s="63"/>
      <c r="U107" s="64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T107" s="16" t="s">
        <v>122</v>
      </c>
      <c r="AU107" s="16" t="s">
        <v>81</v>
      </c>
    </row>
    <row r="108" spans="1:65" s="2" customFormat="1" ht="11.25">
      <c r="A108" s="33"/>
      <c r="B108" s="34"/>
      <c r="C108" s="35"/>
      <c r="D108" s="193" t="s">
        <v>341</v>
      </c>
      <c r="E108" s="35"/>
      <c r="F108" s="194" t="s">
        <v>364</v>
      </c>
      <c r="G108" s="35"/>
      <c r="H108" s="35"/>
      <c r="I108" s="185"/>
      <c r="J108" s="35"/>
      <c r="K108" s="35"/>
      <c r="L108" s="38"/>
      <c r="M108" s="186"/>
      <c r="N108" s="187"/>
      <c r="O108" s="63"/>
      <c r="P108" s="63"/>
      <c r="Q108" s="63"/>
      <c r="R108" s="63"/>
      <c r="S108" s="63"/>
      <c r="T108" s="63"/>
      <c r="U108" s="64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T108" s="16" t="s">
        <v>341</v>
      </c>
      <c r="AU108" s="16" t="s">
        <v>81</v>
      </c>
    </row>
    <row r="109" spans="1:65" s="12" customFormat="1" ht="22.9" customHeight="1">
      <c r="B109" s="155"/>
      <c r="C109" s="156"/>
      <c r="D109" s="157" t="s">
        <v>70</v>
      </c>
      <c r="E109" s="169" t="s">
        <v>365</v>
      </c>
      <c r="F109" s="169" t="s">
        <v>366</v>
      </c>
      <c r="G109" s="156"/>
      <c r="H109" s="156"/>
      <c r="I109" s="159"/>
      <c r="J109" s="170">
        <f>BK109</f>
        <v>0</v>
      </c>
      <c r="K109" s="156"/>
      <c r="L109" s="161"/>
      <c r="M109" s="162"/>
      <c r="N109" s="163"/>
      <c r="O109" s="163"/>
      <c r="P109" s="164">
        <f>SUM(P110:P112)</f>
        <v>0</v>
      </c>
      <c r="Q109" s="163"/>
      <c r="R109" s="164">
        <f>SUM(R110:R112)</f>
        <v>0</v>
      </c>
      <c r="S109" s="163"/>
      <c r="T109" s="164">
        <f>SUM(T110:T112)</f>
        <v>0</v>
      </c>
      <c r="U109" s="165"/>
      <c r="AR109" s="166" t="s">
        <v>116</v>
      </c>
      <c r="AT109" s="167" t="s">
        <v>70</v>
      </c>
      <c r="AU109" s="167" t="s">
        <v>79</v>
      </c>
      <c r="AY109" s="166" t="s">
        <v>111</v>
      </c>
      <c r="BK109" s="168">
        <f>SUM(BK110:BK112)</f>
        <v>0</v>
      </c>
    </row>
    <row r="110" spans="1:65" s="2" customFormat="1" ht="21.75" customHeight="1">
      <c r="A110" s="33"/>
      <c r="B110" s="34"/>
      <c r="C110" s="171" t="s">
        <v>129</v>
      </c>
      <c r="D110" s="171" t="s">
        <v>115</v>
      </c>
      <c r="E110" s="172" t="s">
        <v>367</v>
      </c>
      <c r="F110" s="173" t="s">
        <v>368</v>
      </c>
      <c r="G110" s="174" t="s">
        <v>319</v>
      </c>
      <c r="H110" s="175">
        <v>1</v>
      </c>
      <c r="I110" s="176"/>
      <c r="J110" s="175">
        <f>ROUND(I110*H110,2)</f>
        <v>0</v>
      </c>
      <c r="K110" s="173" t="s">
        <v>339</v>
      </c>
      <c r="L110" s="38"/>
      <c r="M110" s="177" t="s">
        <v>18</v>
      </c>
      <c r="N110" s="178" t="s">
        <v>42</v>
      </c>
      <c r="O110" s="63"/>
      <c r="P110" s="179">
        <f>O110*H110</f>
        <v>0</v>
      </c>
      <c r="Q110" s="179">
        <v>0</v>
      </c>
      <c r="R110" s="179">
        <f>Q110*H110</f>
        <v>0</v>
      </c>
      <c r="S110" s="179">
        <v>0</v>
      </c>
      <c r="T110" s="179">
        <f>S110*H110</f>
        <v>0</v>
      </c>
      <c r="U110" s="180" t="s">
        <v>18</v>
      </c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R110" s="181" t="s">
        <v>335</v>
      </c>
      <c r="AT110" s="181" t="s">
        <v>115</v>
      </c>
      <c r="AU110" s="181" t="s">
        <v>81</v>
      </c>
      <c r="AY110" s="16" t="s">
        <v>111</v>
      </c>
      <c r="BE110" s="182">
        <f>IF(N110="základní",J110,0)</f>
        <v>0</v>
      </c>
      <c r="BF110" s="182">
        <f>IF(N110="snížená",J110,0)</f>
        <v>0</v>
      </c>
      <c r="BG110" s="182">
        <f>IF(N110="zákl. přenesená",J110,0)</f>
        <v>0</v>
      </c>
      <c r="BH110" s="182">
        <f>IF(N110="sníž. přenesená",J110,0)</f>
        <v>0</v>
      </c>
      <c r="BI110" s="182">
        <f>IF(N110="nulová",J110,0)</f>
        <v>0</v>
      </c>
      <c r="BJ110" s="16" t="s">
        <v>79</v>
      </c>
      <c r="BK110" s="182">
        <f>ROUND(I110*H110,2)</f>
        <v>0</v>
      </c>
      <c r="BL110" s="16" t="s">
        <v>335</v>
      </c>
      <c r="BM110" s="181" t="s">
        <v>369</v>
      </c>
    </row>
    <row r="111" spans="1:65" s="2" customFormat="1" ht="11.25">
      <c r="A111" s="33"/>
      <c r="B111" s="34"/>
      <c r="C111" s="35"/>
      <c r="D111" s="183" t="s">
        <v>122</v>
      </c>
      <c r="E111" s="35"/>
      <c r="F111" s="184" t="s">
        <v>368</v>
      </c>
      <c r="G111" s="35"/>
      <c r="H111" s="35"/>
      <c r="I111" s="185"/>
      <c r="J111" s="35"/>
      <c r="K111" s="35"/>
      <c r="L111" s="38"/>
      <c r="M111" s="186"/>
      <c r="N111" s="187"/>
      <c r="O111" s="63"/>
      <c r="P111" s="63"/>
      <c r="Q111" s="63"/>
      <c r="R111" s="63"/>
      <c r="S111" s="63"/>
      <c r="T111" s="63"/>
      <c r="U111" s="64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T111" s="16" t="s">
        <v>122</v>
      </c>
      <c r="AU111" s="16" t="s">
        <v>81</v>
      </c>
    </row>
    <row r="112" spans="1:65" s="2" customFormat="1" ht="11.25">
      <c r="A112" s="33"/>
      <c r="B112" s="34"/>
      <c r="C112" s="35"/>
      <c r="D112" s="193" t="s">
        <v>341</v>
      </c>
      <c r="E112" s="35"/>
      <c r="F112" s="194" t="s">
        <v>370</v>
      </c>
      <c r="G112" s="35"/>
      <c r="H112" s="35"/>
      <c r="I112" s="185"/>
      <c r="J112" s="35"/>
      <c r="K112" s="35"/>
      <c r="L112" s="38"/>
      <c r="M112" s="186"/>
      <c r="N112" s="187"/>
      <c r="O112" s="63"/>
      <c r="P112" s="63"/>
      <c r="Q112" s="63"/>
      <c r="R112" s="63"/>
      <c r="S112" s="63"/>
      <c r="T112" s="63"/>
      <c r="U112" s="64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T112" s="16" t="s">
        <v>341</v>
      </c>
      <c r="AU112" s="16" t="s">
        <v>81</v>
      </c>
    </row>
    <row r="113" spans="1:65" s="12" customFormat="1" ht="22.9" customHeight="1">
      <c r="B113" s="155"/>
      <c r="C113" s="156"/>
      <c r="D113" s="157" t="s">
        <v>70</v>
      </c>
      <c r="E113" s="169" t="s">
        <v>371</v>
      </c>
      <c r="F113" s="169" t="s">
        <v>372</v>
      </c>
      <c r="G113" s="156"/>
      <c r="H113" s="156"/>
      <c r="I113" s="159"/>
      <c r="J113" s="170">
        <f>BK113</f>
        <v>0</v>
      </c>
      <c r="K113" s="156"/>
      <c r="L113" s="161"/>
      <c r="M113" s="162"/>
      <c r="N113" s="163"/>
      <c r="O113" s="163"/>
      <c r="P113" s="164">
        <f>SUM(P114:P117)</f>
        <v>0</v>
      </c>
      <c r="Q113" s="163"/>
      <c r="R113" s="164">
        <f>SUM(R114:R117)</f>
        <v>0</v>
      </c>
      <c r="S113" s="163"/>
      <c r="T113" s="164">
        <f>SUM(T114:T117)</f>
        <v>0</v>
      </c>
      <c r="U113" s="165"/>
      <c r="AR113" s="166" t="s">
        <v>116</v>
      </c>
      <c r="AT113" s="167" t="s">
        <v>70</v>
      </c>
      <c r="AU113" s="167" t="s">
        <v>79</v>
      </c>
      <c r="AY113" s="166" t="s">
        <v>111</v>
      </c>
      <c r="BK113" s="168">
        <f>SUM(BK114:BK117)</f>
        <v>0</v>
      </c>
    </row>
    <row r="114" spans="1:65" s="2" customFormat="1" ht="16.5" customHeight="1">
      <c r="A114" s="33"/>
      <c r="B114" s="34"/>
      <c r="C114" s="171" t="s">
        <v>134</v>
      </c>
      <c r="D114" s="171" t="s">
        <v>115</v>
      </c>
      <c r="E114" s="172" t="s">
        <v>373</v>
      </c>
      <c r="F114" s="173" t="s">
        <v>374</v>
      </c>
      <c r="G114" s="174" t="s">
        <v>319</v>
      </c>
      <c r="H114" s="175">
        <v>1</v>
      </c>
      <c r="I114" s="176"/>
      <c r="J114" s="175">
        <f>ROUND(I114*H114,2)</f>
        <v>0</v>
      </c>
      <c r="K114" s="173" t="s">
        <v>339</v>
      </c>
      <c r="L114" s="38"/>
      <c r="M114" s="177" t="s">
        <v>18</v>
      </c>
      <c r="N114" s="178" t="s">
        <v>42</v>
      </c>
      <c r="O114" s="63"/>
      <c r="P114" s="179">
        <f>O114*H114</f>
        <v>0</v>
      </c>
      <c r="Q114" s="179">
        <v>0</v>
      </c>
      <c r="R114" s="179">
        <f>Q114*H114</f>
        <v>0</v>
      </c>
      <c r="S114" s="179">
        <v>0</v>
      </c>
      <c r="T114" s="179">
        <f>S114*H114</f>
        <v>0</v>
      </c>
      <c r="U114" s="180" t="s">
        <v>18</v>
      </c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R114" s="181" t="s">
        <v>335</v>
      </c>
      <c r="AT114" s="181" t="s">
        <v>115</v>
      </c>
      <c r="AU114" s="181" t="s">
        <v>81</v>
      </c>
      <c r="AY114" s="16" t="s">
        <v>111</v>
      </c>
      <c r="BE114" s="182">
        <f>IF(N114="základní",J114,0)</f>
        <v>0</v>
      </c>
      <c r="BF114" s="182">
        <f>IF(N114="snížená",J114,0)</f>
        <v>0</v>
      </c>
      <c r="BG114" s="182">
        <f>IF(N114="zákl. přenesená",J114,0)</f>
        <v>0</v>
      </c>
      <c r="BH114" s="182">
        <f>IF(N114="sníž. přenesená",J114,0)</f>
        <v>0</v>
      </c>
      <c r="BI114" s="182">
        <f>IF(N114="nulová",J114,0)</f>
        <v>0</v>
      </c>
      <c r="BJ114" s="16" t="s">
        <v>79</v>
      </c>
      <c r="BK114" s="182">
        <f>ROUND(I114*H114,2)</f>
        <v>0</v>
      </c>
      <c r="BL114" s="16" t="s">
        <v>335</v>
      </c>
      <c r="BM114" s="181" t="s">
        <v>375</v>
      </c>
    </row>
    <row r="115" spans="1:65" s="2" customFormat="1" ht="11.25">
      <c r="A115" s="33"/>
      <c r="B115" s="34"/>
      <c r="C115" s="35"/>
      <c r="D115" s="183" t="s">
        <v>122</v>
      </c>
      <c r="E115" s="35"/>
      <c r="F115" s="184" t="s">
        <v>374</v>
      </c>
      <c r="G115" s="35"/>
      <c r="H115" s="35"/>
      <c r="I115" s="185"/>
      <c r="J115" s="35"/>
      <c r="K115" s="35"/>
      <c r="L115" s="38"/>
      <c r="M115" s="186"/>
      <c r="N115" s="187"/>
      <c r="O115" s="63"/>
      <c r="P115" s="63"/>
      <c r="Q115" s="63"/>
      <c r="R115" s="63"/>
      <c r="S115" s="63"/>
      <c r="T115" s="63"/>
      <c r="U115" s="64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T115" s="16" t="s">
        <v>122</v>
      </c>
      <c r="AU115" s="16" t="s">
        <v>81</v>
      </c>
    </row>
    <row r="116" spans="1:65" s="2" customFormat="1" ht="11.25">
      <c r="A116" s="33"/>
      <c r="B116" s="34"/>
      <c r="C116" s="35"/>
      <c r="D116" s="193" t="s">
        <v>341</v>
      </c>
      <c r="E116" s="35"/>
      <c r="F116" s="194" t="s">
        <v>376</v>
      </c>
      <c r="G116" s="35"/>
      <c r="H116" s="35"/>
      <c r="I116" s="185"/>
      <c r="J116" s="35"/>
      <c r="K116" s="35"/>
      <c r="L116" s="38"/>
      <c r="M116" s="186"/>
      <c r="N116" s="187"/>
      <c r="O116" s="63"/>
      <c r="P116" s="63"/>
      <c r="Q116" s="63"/>
      <c r="R116" s="63"/>
      <c r="S116" s="63"/>
      <c r="T116" s="63"/>
      <c r="U116" s="64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T116" s="16" t="s">
        <v>341</v>
      </c>
      <c r="AU116" s="16" t="s">
        <v>81</v>
      </c>
    </row>
    <row r="117" spans="1:65" s="2" customFormat="1" ht="39">
      <c r="A117" s="33"/>
      <c r="B117" s="34"/>
      <c r="C117" s="35"/>
      <c r="D117" s="183" t="s">
        <v>123</v>
      </c>
      <c r="E117" s="35"/>
      <c r="F117" s="188" t="s">
        <v>377</v>
      </c>
      <c r="G117" s="35"/>
      <c r="H117" s="35"/>
      <c r="I117" s="185"/>
      <c r="J117" s="35"/>
      <c r="K117" s="35"/>
      <c r="L117" s="38"/>
      <c r="M117" s="189"/>
      <c r="N117" s="190"/>
      <c r="O117" s="191"/>
      <c r="P117" s="191"/>
      <c r="Q117" s="191"/>
      <c r="R117" s="191"/>
      <c r="S117" s="191"/>
      <c r="T117" s="191"/>
      <c r="U117" s="192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T117" s="16" t="s">
        <v>123</v>
      </c>
      <c r="AU117" s="16" t="s">
        <v>81</v>
      </c>
    </row>
    <row r="118" spans="1:65" s="2" customFormat="1" ht="6.95" customHeight="1">
      <c r="A118" s="33"/>
      <c r="B118" s="46"/>
      <c r="C118" s="47"/>
      <c r="D118" s="47"/>
      <c r="E118" s="47"/>
      <c r="F118" s="47"/>
      <c r="G118" s="47"/>
      <c r="H118" s="47"/>
      <c r="I118" s="47"/>
      <c r="J118" s="47"/>
      <c r="K118" s="47"/>
      <c r="L118" s="38"/>
      <c r="M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</sheetData>
  <sheetProtection algorithmName="SHA-512" hashValue="CbCav5ew8LLduAp7FBnPt++0GZKKxN4N+uAO2wDFzDiagEEePSN/zyuIQALHnoXcCtR9tMJ19ybWxc7D52YbRg==" saltValue="ufmrYqTD9NEP4d5zYhzifUHXlIjkggMW3jeRM4p+BmWWwXNNidLBh65ygsrtgf++CwYy/yLacsyoQEmetZJDfQ==" spinCount="100000" sheet="1" objects="1" scenarios="1" formatColumns="0" formatRows="0" autoFilter="0"/>
  <autoFilter ref="C85:K117" xr:uid="{00000000-0009-0000-0000-000002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93" r:id="rId1" xr:uid="{00000000-0004-0000-0200-000000000000}"/>
    <hyperlink ref="F97" r:id="rId2" xr:uid="{00000000-0004-0000-0200-000001000000}"/>
    <hyperlink ref="F101" r:id="rId3" xr:uid="{00000000-0004-0000-0200-000002000000}"/>
    <hyperlink ref="F104" r:id="rId4" xr:uid="{00000000-0004-0000-0200-000003000000}"/>
    <hyperlink ref="F108" r:id="rId5" xr:uid="{00000000-0004-0000-0200-000004000000}"/>
    <hyperlink ref="F112" r:id="rId6" xr:uid="{00000000-0004-0000-0200-000005000000}"/>
    <hyperlink ref="F116" r:id="rId7" xr:uid="{00000000-0004-0000-02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195" customWidth="1"/>
    <col min="2" max="2" width="1.6640625" style="195" customWidth="1"/>
    <col min="3" max="4" width="5" style="195" customWidth="1"/>
    <col min="5" max="5" width="11.6640625" style="195" customWidth="1"/>
    <col min="6" max="6" width="9.1640625" style="195" customWidth="1"/>
    <col min="7" max="7" width="5" style="195" customWidth="1"/>
    <col min="8" max="8" width="77.83203125" style="195" customWidth="1"/>
    <col min="9" max="10" width="20" style="195" customWidth="1"/>
    <col min="11" max="11" width="1.6640625" style="195" customWidth="1"/>
  </cols>
  <sheetData>
    <row r="1" spans="2:11" s="1" customFormat="1" ht="37.5" customHeight="1"/>
    <row r="2" spans="2:11" s="1" customFormat="1" ht="7.5" customHeight="1">
      <c r="B2" s="196"/>
      <c r="C2" s="197"/>
      <c r="D2" s="197"/>
      <c r="E2" s="197"/>
      <c r="F2" s="197"/>
      <c r="G2" s="197"/>
      <c r="H2" s="197"/>
      <c r="I2" s="197"/>
      <c r="J2" s="197"/>
      <c r="K2" s="198"/>
    </row>
    <row r="3" spans="2:11" s="13" customFormat="1" ht="45" customHeight="1">
      <c r="B3" s="199"/>
      <c r="C3" s="334" t="s">
        <v>378</v>
      </c>
      <c r="D3" s="334"/>
      <c r="E3" s="334"/>
      <c r="F3" s="334"/>
      <c r="G3" s="334"/>
      <c r="H3" s="334"/>
      <c r="I3" s="334"/>
      <c r="J3" s="334"/>
      <c r="K3" s="200"/>
    </row>
    <row r="4" spans="2:11" s="1" customFormat="1" ht="25.5" customHeight="1">
      <c r="B4" s="201"/>
      <c r="C4" s="333" t="s">
        <v>379</v>
      </c>
      <c r="D4" s="333"/>
      <c r="E4" s="333"/>
      <c r="F4" s="333"/>
      <c r="G4" s="333"/>
      <c r="H4" s="333"/>
      <c r="I4" s="333"/>
      <c r="J4" s="333"/>
      <c r="K4" s="202"/>
    </row>
    <row r="5" spans="2:11" s="1" customFormat="1" ht="5.25" customHeight="1">
      <c r="B5" s="201"/>
      <c r="C5" s="203"/>
      <c r="D5" s="203"/>
      <c r="E5" s="203"/>
      <c r="F5" s="203"/>
      <c r="G5" s="203"/>
      <c r="H5" s="203"/>
      <c r="I5" s="203"/>
      <c r="J5" s="203"/>
      <c r="K5" s="202"/>
    </row>
    <row r="6" spans="2:11" s="1" customFormat="1" ht="15" customHeight="1">
      <c r="B6" s="201"/>
      <c r="C6" s="332" t="s">
        <v>380</v>
      </c>
      <c r="D6" s="332"/>
      <c r="E6" s="332"/>
      <c r="F6" s="332"/>
      <c r="G6" s="332"/>
      <c r="H6" s="332"/>
      <c r="I6" s="332"/>
      <c r="J6" s="332"/>
      <c r="K6" s="202"/>
    </row>
    <row r="7" spans="2:11" s="1" customFormat="1" ht="15" customHeight="1">
      <c r="B7" s="205"/>
      <c r="C7" s="332" t="s">
        <v>381</v>
      </c>
      <c r="D7" s="332"/>
      <c r="E7" s="332"/>
      <c r="F7" s="332"/>
      <c r="G7" s="332"/>
      <c r="H7" s="332"/>
      <c r="I7" s="332"/>
      <c r="J7" s="332"/>
      <c r="K7" s="202"/>
    </row>
    <row r="8" spans="2:11" s="1" customFormat="1" ht="12.75" customHeight="1">
      <c r="B8" s="205"/>
      <c r="C8" s="204"/>
      <c r="D8" s="204"/>
      <c r="E8" s="204"/>
      <c r="F8" s="204"/>
      <c r="G8" s="204"/>
      <c r="H8" s="204"/>
      <c r="I8" s="204"/>
      <c r="J8" s="204"/>
      <c r="K8" s="202"/>
    </row>
    <row r="9" spans="2:11" s="1" customFormat="1" ht="15" customHeight="1">
      <c r="B9" s="205"/>
      <c r="C9" s="332" t="s">
        <v>382</v>
      </c>
      <c r="D9" s="332"/>
      <c r="E9" s="332"/>
      <c r="F9" s="332"/>
      <c r="G9" s="332"/>
      <c r="H9" s="332"/>
      <c r="I9" s="332"/>
      <c r="J9" s="332"/>
      <c r="K9" s="202"/>
    </row>
    <row r="10" spans="2:11" s="1" customFormat="1" ht="15" customHeight="1">
      <c r="B10" s="205"/>
      <c r="C10" s="204"/>
      <c r="D10" s="332" t="s">
        <v>383</v>
      </c>
      <c r="E10" s="332"/>
      <c r="F10" s="332"/>
      <c r="G10" s="332"/>
      <c r="H10" s="332"/>
      <c r="I10" s="332"/>
      <c r="J10" s="332"/>
      <c r="K10" s="202"/>
    </row>
    <row r="11" spans="2:11" s="1" customFormat="1" ht="15" customHeight="1">
      <c r="B11" s="205"/>
      <c r="C11" s="206"/>
      <c r="D11" s="332" t="s">
        <v>384</v>
      </c>
      <c r="E11" s="332"/>
      <c r="F11" s="332"/>
      <c r="G11" s="332"/>
      <c r="H11" s="332"/>
      <c r="I11" s="332"/>
      <c r="J11" s="332"/>
      <c r="K11" s="202"/>
    </row>
    <row r="12" spans="2:11" s="1" customFormat="1" ht="15" customHeight="1">
      <c r="B12" s="205"/>
      <c r="C12" s="206"/>
      <c r="D12" s="204"/>
      <c r="E12" s="204"/>
      <c r="F12" s="204"/>
      <c r="G12" s="204"/>
      <c r="H12" s="204"/>
      <c r="I12" s="204"/>
      <c r="J12" s="204"/>
      <c r="K12" s="202"/>
    </row>
    <row r="13" spans="2:11" s="1" customFormat="1" ht="15" customHeight="1">
      <c r="B13" s="205"/>
      <c r="C13" s="206"/>
      <c r="D13" s="207" t="s">
        <v>385</v>
      </c>
      <c r="E13" s="204"/>
      <c r="F13" s="204"/>
      <c r="G13" s="204"/>
      <c r="H13" s="204"/>
      <c r="I13" s="204"/>
      <c r="J13" s="204"/>
      <c r="K13" s="202"/>
    </row>
    <row r="14" spans="2:11" s="1" customFormat="1" ht="12.75" customHeight="1">
      <c r="B14" s="205"/>
      <c r="C14" s="206"/>
      <c r="D14" s="206"/>
      <c r="E14" s="206"/>
      <c r="F14" s="206"/>
      <c r="G14" s="206"/>
      <c r="H14" s="206"/>
      <c r="I14" s="206"/>
      <c r="J14" s="206"/>
      <c r="K14" s="202"/>
    </row>
    <row r="15" spans="2:11" s="1" customFormat="1" ht="15" customHeight="1">
      <c r="B15" s="205"/>
      <c r="C15" s="206"/>
      <c r="D15" s="332" t="s">
        <v>386</v>
      </c>
      <c r="E15" s="332"/>
      <c r="F15" s="332"/>
      <c r="G15" s="332"/>
      <c r="H15" s="332"/>
      <c r="I15" s="332"/>
      <c r="J15" s="332"/>
      <c r="K15" s="202"/>
    </row>
    <row r="16" spans="2:11" s="1" customFormat="1" ht="15" customHeight="1">
      <c r="B16" s="205"/>
      <c r="C16" s="206"/>
      <c r="D16" s="332" t="s">
        <v>387</v>
      </c>
      <c r="E16" s="332"/>
      <c r="F16" s="332"/>
      <c r="G16" s="332"/>
      <c r="H16" s="332"/>
      <c r="I16" s="332"/>
      <c r="J16" s="332"/>
      <c r="K16" s="202"/>
    </row>
    <row r="17" spans="2:11" s="1" customFormat="1" ht="15" customHeight="1">
      <c r="B17" s="205"/>
      <c r="C17" s="206"/>
      <c r="D17" s="332" t="s">
        <v>388</v>
      </c>
      <c r="E17" s="332"/>
      <c r="F17" s="332"/>
      <c r="G17" s="332"/>
      <c r="H17" s="332"/>
      <c r="I17" s="332"/>
      <c r="J17" s="332"/>
      <c r="K17" s="202"/>
    </row>
    <row r="18" spans="2:11" s="1" customFormat="1" ht="15" customHeight="1">
      <c r="B18" s="205"/>
      <c r="C18" s="206"/>
      <c r="D18" s="206"/>
      <c r="E18" s="208" t="s">
        <v>78</v>
      </c>
      <c r="F18" s="332" t="s">
        <v>389</v>
      </c>
      <c r="G18" s="332"/>
      <c r="H18" s="332"/>
      <c r="I18" s="332"/>
      <c r="J18" s="332"/>
      <c r="K18" s="202"/>
    </row>
    <row r="19" spans="2:11" s="1" customFormat="1" ht="15" customHeight="1">
      <c r="B19" s="205"/>
      <c r="C19" s="206"/>
      <c r="D19" s="206"/>
      <c r="E19" s="208" t="s">
        <v>390</v>
      </c>
      <c r="F19" s="332" t="s">
        <v>391</v>
      </c>
      <c r="G19" s="332"/>
      <c r="H19" s="332"/>
      <c r="I19" s="332"/>
      <c r="J19" s="332"/>
      <c r="K19" s="202"/>
    </row>
    <row r="20" spans="2:11" s="1" customFormat="1" ht="15" customHeight="1">
      <c r="B20" s="205"/>
      <c r="C20" s="206"/>
      <c r="D20" s="206"/>
      <c r="E20" s="208" t="s">
        <v>392</v>
      </c>
      <c r="F20" s="332" t="s">
        <v>393</v>
      </c>
      <c r="G20" s="332"/>
      <c r="H20" s="332"/>
      <c r="I20" s="332"/>
      <c r="J20" s="332"/>
      <c r="K20" s="202"/>
    </row>
    <row r="21" spans="2:11" s="1" customFormat="1" ht="15" customHeight="1">
      <c r="B21" s="205"/>
      <c r="C21" s="206"/>
      <c r="D21" s="206"/>
      <c r="E21" s="208" t="s">
        <v>394</v>
      </c>
      <c r="F21" s="332" t="s">
        <v>395</v>
      </c>
      <c r="G21" s="332"/>
      <c r="H21" s="332"/>
      <c r="I21" s="332"/>
      <c r="J21" s="332"/>
      <c r="K21" s="202"/>
    </row>
    <row r="22" spans="2:11" s="1" customFormat="1" ht="15" customHeight="1">
      <c r="B22" s="205"/>
      <c r="C22" s="206"/>
      <c r="D22" s="206"/>
      <c r="E22" s="208" t="s">
        <v>396</v>
      </c>
      <c r="F22" s="332" t="s">
        <v>397</v>
      </c>
      <c r="G22" s="332"/>
      <c r="H22" s="332"/>
      <c r="I22" s="332"/>
      <c r="J22" s="332"/>
      <c r="K22" s="202"/>
    </row>
    <row r="23" spans="2:11" s="1" customFormat="1" ht="15" customHeight="1">
      <c r="B23" s="205"/>
      <c r="C23" s="206"/>
      <c r="D23" s="206"/>
      <c r="E23" s="208" t="s">
        <v>398</v>
      </c>
      <c r="F23" s="332" t="s">
        <v>399</v>
      </c>
      <c r="G23" s="332"/>
      <c r="H23" s="332"/>
      <c r="I23" s="332"/>
      <c r="J23" s="332"/>
      <c r="K23" s="202"/>
    </row>
    <row r="24" spans="2:11" s="1" customFormat="1" ht="12.75" customHeight="1">
      <c r="B24" s="205"/>
      <c r="C24" s="206"/>
      <c r="D24" s="206"/>
      <c r="E24" s="206"/>
      <c r="F24" s="206"/>
      <c r="G24" s="206"/>
      <c r="H24" s="206"/>
      <c r="I24" s="206"/>
      <c r="J24" s="206"/>
      <c r="K24" s="202"/>
    </row>
    <row r="25" spans="2:11" s="1" customFormat="1" ht="15" customHeight="1">
      <c r="B25" s="205"/>
      <c r="C25" s="332" t="s">
        <v>400</v>
      </c>
      <c r="D25" s="332"/>
      <c r="E25" s="332"/>
      <c r="F25" s="332"/>
      <c r="G25" s="332"/>
      <c r="H25" s="332"/>
      <c r="I25" s="332"/>
      <c r="J25" s="332"/>
      <c r="K25" s="202"/>
    </row>
    <row r="26" spans="2:11" s="1" customFormat="1" ht="15" customHeight="1">
      <c r="B26" s="205"/>
      <c r="C26" s="332" t="s">
        <v>401</v>
      </c>
      <c r="D26" s="332"/>
      <c r="E26" s="332"/>
      <c r="F26" s="332"/>
      <c r="G26" s="332"/>
      <c r="H26" s="332"/>
      <c r="I26" s="332"/>
      <c r="J26" s="332"/>
      <c r="K26" s="202"/>
    </row>
    <row r="27" spans="2:11" s="1" customFormat="1" ht="15" customHeight="1">
      <c r="B27" s="205"/>
      <c r="C27" s="204"/>
      <c r="D27" s="332" t="s">
        <v>402</v>
      </c>
      <c r="E27" s="332"/>
      <c r="F27" s="332"/>
      <c r="G27" s="332"/>
      <c r="H27" s="332"/>
      <c r="I27" s="332"/>
      <c r="J27" s="332"/>
      <c r="K27" s="202"/>
    </row>
    <row r="28" spans="2:11" s="1" customFormat="1" ht="15" customHeight="1">
      <c r="B28" s="205"/>
      <c r="C28" s="206"/>
      <c r="D28" s="332" t="s">
        <v>403</v>
      </c>
      <c r="E28" s="332"/>
      <c r="F28" s="332"/>
      <c r="G28" s="332"/>
      <c r="H28" s="332"/>
      <c r="I28" s="332"/>
      <c r="J28" s="332"/>
      <c r="K28" s="202"/>
    </row>
    <row r="29" spans="2:11" s="1" customFormat="1" ht="12.75" customHeight="1">
      <c r="B29" s="205"/>
      <c r="C29" s="206"/>
      <c r="D29" s="206"/>
      <c r="E29" s="206"/>
      <c r="F29" s="206"/>
      <c r="G29" s="206"/>
      <c r="H29" s="206"/>
      <c r="I29" s="206"/>
      <c r="J29" s="206"/>
      <c r="K29" s="202"/>
    </row>
    <row r="30" spans="2:11" s="1" customFormat="1" ht="15" customHeight="1">
      <c r="B30" s="205"/>
      <c r="C30" s="206"/>
      <c r="D30" s="332" t="s">
        <v>404</v>
      </c>
      <c r="E30" s="332"/>
      <c r="F30" s="332"/>
      <c r="G30" s="332"/>
      <c r="H30" s="332"/>
      <c r="I30" s="332"/>
      <c r="J30" s="332"/>
      <c r="K30" s="202"/>
    </row>
    <row r="31" spans="2:11" s="1" customFormat="1" ht="15" customHeight="1">
      <c r="B31" s="205"/>
      <c r="C31" s="206"/>
      <c r="D31" s="332" t="s">
        <v>405</v>
      </c>
      <c r="E31" s="332"/>
      <c r="F31" s="332"/>
      <c r="G31" s="332"/>
      <c r="H31" s="332"/>
      <c r="I31" s="332"/>
      <c r="J31" s="332"/>
      <c r="K31" s="202"/>
    </row>
    <row r="32" spans="2:11" s="1" customFormat="1" ht="12.75" customHeight="1">
      <c r="B32" s="205"/>
      <c r="C32" s="206"/>
      <c r="D32" s="206"/>
      <c r="E32" s="206"/>
      <c r="F32" s="206"/>
      <c r="G32" s="206"/>
      <c r="H32" s="206"/>
      <c r="I32" s="206"/>
      <c r="J32" s="206"/>
      <c r="K32" s="202"/>
    </row>
    <row r="33" spans="2:11" s="1" customFormat="1" ht="15" customHeight="1">
      <c r="B33" s="205"/>
      <c r="C33" s="206"/>
      <c r="D33" s="332" t="s">
        <v>406</v>
      </c>
      <c r="E33" s="332"/>
      <c r="F33" s="332"/>
      <c r="G33" s="332"/>
      <c r="H33" s="332"/>
      <c r="I33" s="332"/>
      <c r="J33" s="332"/>
      <c r="K33" s="202"/>
    </row>
    <row r="34" spans="2:11" s="1" customFormat="1" ht="15" customHeight="1">
      <c r="B34" s="205"/>
      <c r="C34" s="206"/>
      <c r="D34" s="332" t="s">
        <v>407</v>
      </c>
      <c r="E34" s="332"/>
      <c r="F34" s="332"/>
      <c r="G34" s="332"/>
      <c r="H34" s="332"/>
      <c r="I34" s="332"/>
      <c r="J34" s="332"/>
      <c r="K34" s="202"/>
    </row>
    <row r="35" spans="2:11" s="1" customFormat="1" ht="15" customHeight="1">
      <c r="B35" s="205"/>
      <c r="C35" s="206"/>
      <c r="D35" s="332" t="s">
        <v>408</v>
      </c>
      <c r="E35" s="332"/>
      <c r="F35" s="332"/>
      <c r="G35" s="332"/>
      <c r="H35" s="332"/>
      <c r="I35" s="332"/>
      <c r="J35" s="332"/>
      <c r="K35" s="202"/>
    </row>
    <row r="36" spans="2:11" s="1" customFormat="1" ht="15" customHeight="1">
      <c r="B36" s="205"/>
      <c r="C36" s="206"/>
      <c r="D36" s="204"/>
      <c r="E36" s="207" t="s">
        <v>96</v>
      </c>
      <c r="F36" s="204"/>
      <c r="G36" s="332" t="s">
        <v>409</v>
      </c>
      <c r="H36" s="332"/>
      <c r="I36" s="332"/>
      <c r="J36" s="332"/>
      <c r="K36" s="202"/>
    </row>
    <row r="37" spans="2:11" s="1" customFormat="1" ht="30.75" customHeight="1">
      <c r="B37" s="205"/>
      <c r="C37" s="206"/>
      <c r="D37" s="204"/>
      <c r="E37" s="207" t="s">
        <v>410</v>
      </c>
      <c r="F37" s="204"/>
      <c r="G37" s="332" t="s">
        <v>411</v>
      </c>
      <c r="H37" s="332"/>
      <c r="I37" s="332"/>
      <c r="J37" s="332"/>
      <c r="K37" s="202"/>
    </row>
    <row r="38" spans="2:11" s="1" customFormat="1" ht="15" customHeight="1">
      <c r="B38" s="205"/>
      <c r="C38" s="206"/>
      <c r="D38" s="204"/>
      <c r="E38" s="207" t="s">
        <v>52</v>
      </c>
      <c r="F38" s="204"/>
      <c r="G38" s="332" t="s">
        <v>412</v>
      </c>
      <c r="H38" s="332"/>
      <c r="I38" s="332"/>
      <c r="J38" s="332"/>
      <c r="K38" s="202"/>
    </row>
    <row r="39" spans="2:11" s="1" customFormat="1" ht="15" customHeight="1">
      <c r="B39" s="205"/>
      <c r="C39" s="206"/>
      <c r="D39" s="204"/>
      <c r="E39" s="207" t="s">
        <v>53</v>
      </c>
      <c r="F39" s="204"/>
      <c r="G39" s="332" t="s">
        <v>413</v>
      </c>
      <c r="H39" s="332"/>
      <c r="I39" s="332"/>
      <c r="J39" s="332"/>
      <c r="K39" s="202"/>
    </row>
    <row r="40" spans="2:11" s="1" customFormat="1" ht="15" customHeight="1">
      <c r="B40" s="205"/>
      <c r="C40" s="206"/>
      <c r="D40" s="204"/>
      <c r="E40" s="207" t="s">
        <v>97</v>
      </c>
      <c r="F40" s="204"/>
      <c r="G40" s="332" t="s">
        <v>414</v>
      </c>
      <c r="H40" s="332"/>
      <c r="I40" s="332"/>
      <c r="J40" s="332"/>
      <c r="K40" s="202"/>
    </row>
    <row r="41" spans="2:11" s="1" customFormat="1" ht="15" customHeight="1">
      <c r="B41" s="205"/>
      <c r="C41" s="206"/>
      <c r="D41" s="204"/>
      <c r="E41" s="207" t="s">
        <v>98</v>
      </c>
      <c r="F41" s="204"/>
      <c r="G41" s="332" t="s">
        <v>415</v>
      </c>
      <c r="H41" s="332"/>
      <c r="I41" s="332"/>
      <c r="J41" s="332"/>
      <c r="K41" s="202"/>
    </row>
    <row r="42" spans="2:11" s="1" customFormat="1" ht="15" customHeight="1">
      <c r="B42" s="205"/>
      <c r="C42" s="206"/>
      <c r="D42" s="204"/>
      <c r="E42" s="207" t="s">
        <v>416</v>
      </c>
      <c r="F42" s="204"/>
      <c r="G42" s="332" t="s">
        <v>417</v>
      </c>
      <c r="H42" s="332"/>
      <c r="I42" s="332"/>
      <c r="J42" s="332"/>
      <c r="K42" s="202"/>
    </row>
    <row r="43" spans="2:11" s="1" customFormat="1" ht="15" customHeight="1">
      <c r="B43" s="205"/>
      <c r="C43" s="206"/>
      <c r="D43" s="204"/>
      <c r="E43" s="207"/>
      <c r="F43" s="204"/>
      <c r="G43" s="332" t="s">
        <v>418</v>
      </c>
      <c r="H43" s="332"/>
      <c r="I43" s="332"/>
      <c r="J43" s="332"/>
      <c r="K43" s="202"/>
    </row>
    <row r="44" spans="2:11" s="1" customFormat="1" ht="15" customHeight="1">
      <c r="B44" s="205"/>
      <c r="C44" s="206"/>
      <c r="D44" s="204"/>
      <c r="E44" s="207" t="s">
        <v>419</v>
      </c>
      <c r="F44" s="204"/>
      <c r="G44" s="332" t="s">
        <v>420</v>
      </c>
      <c r="H44" s="332"/>
      <c r="I44" s="332"/>
      <c r="J44" s="332"/>
      <c r="K44" s="202"/>
    </row>
    <row r="45" spans="2:11" s="1" customFormat="1" ht="15" customHeight="1">
      <c r="B45" s="205"/>
      <c r="C45" s="206"/>
      <c r="D45" s="204"/>
      <c r="E45" s="207" t="s">
        <v>100</v>
      </c>
      <c r="F45" s="204"/>
      <c r="G45" s="332" t="s">
        <v>421</v>
      </c>
      <c r="H45" s="332"/>
      <c r="I45" s="332"/>
      <c r="J45" s="332"/>
      <c r="K45" s="202"/>
    </row>
    <row r="46" spans="2:11" s="1" customFormat="1" ht="12.75" customHeight="1">
      <c r="B46" s="205"/>
      <c r="C46" s="206"/>
      <c r="D46" s="204"/>
      <c r="E46" s="204"/>
      <c r="F46" s="204"/>
      <c r="G46" s="204"/>
      <c r="H46" s="204"/>
      <c r="I46" s="204"/>
      <c r="J46" s="204"/>
      <c r="K46" s="202"/>
    </row>
    <row r="47" spans="2:11" s="1" customFormat="1" ht="15" customHeight="1">
      <c r="B47" s="205"/>
      <c r="C47" s="206"/>
      <c r="D47" s="332" t="s">
        <v>422</v>
      </c>
      <c r="E47" s="332"/>
      <c r="F47" s="332"/>
      <c r="G47" s="332"/>
      <c r="H47" s="332"/>
      <c r="I47" s="332"/>
      <c r="J47" s="332"/>
      <c r="K47" s="202"/>
    </row>
    <row r="48" spans="2:11" s="1" customFormat="1" ht="15" customHeight="1">
      <c r="B48" s="205"/>
      <c r="C48" s="206"/>
      <c r="D48" s="206"/>
      <c r="E48" s="332" t="s">
        <v>423</v>
      </c>
      <c r="F48" s="332"/>
      <c r="G48" s="332"/>
      <c r="H48" s="332"/>
      <c r="I48" s="332"/>
      <c r="J48" s="332"/>
      <c r="K48" s="202"/>
    </row>
    <row r="49" spans="2:11" s="1" customFormat="1" ht="15" customHeight="1">
      <c r="B49" s="205"/>
      <c r="C49" s="206"/>
      <c r="D49" s="206"/>
      <c r="E49" s="332" t="s">
        <v>424</v>
      </c>
      <c r="F49" s="332"/>
      <c r="G49" s="332"/>
      <c r="H49" s="332"/>
      <c r="I49" s="332"/>
      <c r="J49" s="332"/>
      <c r="K49" s="202"/>
    </row>
    <row r="50" spans="2:11" s="1" customFormat="1" ht="15" customHeight="1">
      <c r="B50" s="205"/>
      <c r="C50" s="206"/>
      <c r="D50" s="206"/>
      <c r="E50" s="332" t="s">
        <v>425</v>
      </c>
      <c r="F50" s="332"/>
      <c r="G50" s="332"/>
      <c r="H50" s="332"/>
      <c r="I50" s="332"/>
      <c r="J50" s="332"/>
      <c r="K50" s="202"/>
    </row>
    <row r="51" spans="2:11" s="1" customFormat="1" ht="15" customHeight="1">
      <c r="B51" s="205"/>
      <c r="C51" s="206"/>
      <c r="D51" s="332" t="s">
        <v>426</v>
      </c>
      <c r="E51" s="332"/>
      <c r="F51" s="332"/>
      <c r="G51" s="332"/>
      <c r="H51" s="332"/>
      <c r="I51" s="332"/>
      <c r="J51" s="332"/>
      <c r="K51" s="202"/>
    </row>
    <row r="52" spans="2:11" s="1" customFormat="1" ht="25.5" customHeight="1">
      <c r="B52" s="201"/>
      <c r="C52" s="333" t="s">
        <v>427</v>
      </c>
      <c r="D52" s="333"/>
      <c r="E52" s="333"/>
      <c r="F52" s="333"/>
      <c r="G52" s="333"/>
      <c r="H52" s="333"/>
      <c r="I52" s="333"/>
      <c r="J52" s="333"/>
      <c r="K52" s="202"/>
    </row>
    <row r="53" spans="2:11" s="1" customFormat="1" ht="5.25" customHeight="1">
      <c r="B53" s="201"/>
      <c r="C53" s="203"/>
      <c r="D53" s="203"/>
      <c r="E53" s="203"/>
      <c r="F53" s="203"/>
      <c r="G53" s="203"/>
      <c r="H53" s="203"/>
      <c r="I53" s="203"/>
      <c r="J53" s="203"/>
      <c r="K53" s="202"/>
    </row>
    <row r="54" spans="2:11" s="1" customFormat="1" ht="15" customHeight="1">
      <c r="B54" s="201"/>
      <c r="C54" s="332" t="s">
        <v>428</v>
      </c>
      <c r="D54" s="332"/>
      <c r="E54" s="332"/>
      <c r="F54" s="332"/>
      <c r="G54" s="332"/>
      <c r="H54" s="332"/>
      <c r="I54" s="332"/>
      <c r="J54" s="332"/>
      <c r="K54" s="202"/>
    </row>
    <row r="55" spans="2:11" s="1" customFormat="1" ht="15" customHeight="1">
      <c r="B55" s="201"/>
      <c r="C55" s="332" t="s">
        <v>429</v>
      </c>
      <c r="D55" s="332"/>
      <c r="E55" s="332"/>
      <c r="F55" s="332"/>
      <c r="G55" s="332"/>
      <c r="H55" s="332"/>
      <c r="I55" s="332"/>
      <c r="J55" s="332"/>
      <c r="K55" s="202"/>
    </row>
    <row r="56" spans="2:11" s="1" customFormat="1" ht="12.75" customHeight="1">
      <c r="B56" s="201"/>
      <c r="C56" s="204"/>
      <c r="D56" s="204"/>
      <c r="E56" s="204"/>
      <c r="F56" s="204"/>
      <c r="G56" s="204"/>
      <c r="H56" s="204"/>
      <c r="I56" s="204"/>
      <c r="J56" s="204"/>
      <c r="K56" s="202"/>
    </row>
    <row r="57" spans="2:11" s="1" customFormat="1" ht="15" customHeight="1">
      <c r="B57" s="201"/>
      <c r="C57" s="332" t="s">
        <v>430</v>
      </c>
      <c r="D57" s="332"/>
      <c r="E57" s="332"/>
      <c r="F57" s="332"/>
      <c r="G57" s="332"/>
      <c r="H57" s="332"/>
      <c r="I57" s="332"/>
      <c r="J57" s="332"/>
      <c r="K57" s="202"/>
    </row>
    <row r="58" spans="2:11" s="1" customFormat="1" ht="15" customHeight="1">
      <c r="B58" s="201"/>
      <c r="C58" s="206"/>
      <c r="D58" s="332" t="s">
        <v>431</v>
      </c>
      <c r="E58" s="332"/>
      <c r="F58" s="332"/>
      <c r="G58" s="332"/>
      <c r="H58" s="332"/>
      <c r="I58" s="332"/>
      <c r="J58" s="332"/>
      <c r="K58" s="202"/>
    </row>
    <row r="59" spans="2:11" s="1" customFormat="1" ht="15" customHeight="1">
      <c r="B59" s="201"/>
      <c r="C59" s="206"/>
      <c r="D59" s="332" t="s">
        <v>432</v>
      </c>
      <c r="E59" s="332"/>
      <c r="F59" s="332"/>
      <c r="G59" s="332"/>
      <c r="H59" s="332"/>
      <c r="I59" s="332"/>
      <c r="J59" s="332"/>
      <c r="K59" s="202"/>
    </row>
    <row r="60" spans="2:11" s="1" customFormat="1" ht="15" customHeight="1">
      <c r="B60" s="201"/>
      <c r="C60" s="206"/>
      <c r="D60" s="332" t="s">
        <v>433</v>
      </c>
      <c r="E60" s="332"/>
      <c r="F60" s="332"/>
      <c r="G60" s="332"/>
      <c r="H60" s="332"/>
      <c r="I60" s="332"/>
      <c r="J60" s="332"/>
      <c r="K60" s="202"/>
    </row>
    <row r="61" spans="2:11" s="1" customFormat="1" ht="15" customHeight="1">
      <c r="B61" s="201"/>
      <c r="C61" s="206"/>
      <c r="D61" s="332" t="s">
        <v>434</v>
      </c>
      <c r="E61" s="332"/>
      <c r="F61" s="332"/>
      <c r="G61" s="332"/>
      <c r="H61" s="332"/>
      <c r="I61" s="332"/>
      <c r="J61" s="332"/>
      <c r="K61" s="202"/>
    </row>
    <row r="62" spans="2:11" s="1" customFormat="1" ht="15" customHeight="1">
      <c r="B62" s="201"/>
      <c r="C62" s="206"/>
      <c r="D62" s="335" t="s">
        <v>435</v>
      </c>
      <c r="E62" s="335"/>
      <c r="F62" s="335"/>
      <c r="G62" s="335"/>
      <c r="H62" s="335"/>
      <c r="I62" s="335"/>
      <c r="J62" s="335"/>
      <c r="K62" s="202"/>
    </row>
    <row r="63" spans="2:11" s="1" customFormat="1" ht="15" customHeight="1">
      <c r="B63" s="201"/>
      <c r="C63" s="206"/>
      <c r="D63" s="332" t="s">
        <v>436</v>
      </c>
      <c r="E63" s="332"/>
      <c r="F63" s="332"/>
      <c r="G63" s="332"/>
      <c r="H63" s="332"/>
      <c r="I63" s="332"/>
      <c r="J63" s="332"/>
      <c r="K63" s="202"/>
    </row>
    <row r="64" spans="2:11" s="1" customFormat="1" ht="12.75" customHeight="1">
      <c r="B64" s="201"/>
      <c r="C64" s="206"/>
      <c r="D64" s="206"/>
      <c r="E64" s="209"/>
      <c r="F64" s="206"/>
      <c r="G64" s="206"/>
      <c r="H64" s="206"/>
      <c r="I64" s="206"/>
      <c r="J64" s="206"/>
      <c r="K64" s="202"/>
    </row>
    <row r="65" spans="2:11" s="1" customFormat="1" ht="15" customHeight="1">
      <c r="B65" s="201"/>
      <c r="C65" s="206"/>
      <c r="D65" s="332" t="s">
        <v>437</v>
      </c>
      <c r="E65" s="332"/>
      <c r="F65" s="332"/>
      <c r="G65" s="332"/>
      <c r="H65" s="332"/>
      <c r="I65" s="332"/>
      <c r="J65" s="332"/>
      <c r="K65" s="202"/>
    </row>
    <row r="66" spans="2:11" s="1" customFormat="1" ht="15" customHeight="1">
      <c r="B66" s="201"/>
      <c r="C66" s="206"/>
      <c r="D66" s="335" t="s">
        <v>438</v>
      </c>
      <c r="E66" s="335"/>
      <c r="F66" s="335"/>
      <c r="G66" s="335"/>
      <c r="H66" s="335"/>
      <c r="I66" s="335"/>
      <c r="J66" s="335"/>
      <c r="K66" s="202"/>
    </row>
    <row r="67" spans="2:11" s="1" customFormat="1" ht="15" customHeight="1">
      <c r="B67" s="201"/>
      <c r="C67" s="206"/>
      <c r="D67" s="332" t="s">
        <v>439</v>
      </c>
      <c r="E67" s="332"/>
      <c r="F67" s="332"/>
      <c r="G67" s="332"/>
      <c r="H67" s="332"/>
      <c r="I67" s="332"/>
      <c r="J67" s="332"/>
      <c r="K67" s="202"/>
    </row>
    <row r="68" spans="2:11" s="1" customFormat="1" ht="15" customHeight="1">
      <c r="B68" s="201"/>
      <c r="C68" s="206"/>
      <c r="D68" s="332" t="s">
        <v>440</v>
      </c>
      <c r="E68" s="332"/>
      <c r="F68" s="332"/>
      <c r="G68" s="332"/>
      <c r="H68" s="332"/>
      <c r="I68" s="332"/>
      <c r="J68" s="332"/>
      <c r="K68" s="202"/>
    </row>
    <row r="69" spans="2:11" s="1" customFormat="1" ht="15" customHeight="1">
      <c r="B69" s="201"/>
      <c r="C69" s="206"/>
      <c r="D69" s="332" t="s">
        <v>441</v>
      </c>
      <c r="E69" s="332"/>
      <c r="F69" s="332"/>
      <c r="G69" s="332"/>
      <c r="H69" s="332"/>
      <c r="I69" s="332"/>
      <c r="J69" s="332"/>
      <c r="K69" s="202"/>
    </row>
    <row r="70" spans="2:11" s="1" customFormat="1" ht="15" customHeight="1">
      <c r="B70" s="201"/>
      <c r="C70" s="206"/>
      <c r="D70" s="332" t="s">
        <v>442</v>
      </c>
      <c r="E70" s="332"/>
      <c r="F70" s="332"/>
      <c r="G70" s="332"/>
      <c r="H70" s="332"/>
      <c r="I70" s="332"/>
      <c r="J70" s="332"/>
      <c r="K70" s="202"/>
    </row>
    <row r="71" spans="2:11" s="1" customFormat="1" ht="12.75" customHeight="1">
      <c r="B71" s="210"/>
      <c r="C71" s="211"/>
      <c r="D71" s="211"/>
      <c r="E71" s="211"/>
      <c r="F71" s="211"/>
      <c r="G71" s="211"/>
      <c r="H71" s="211"/>
      <c r="I71" s="211"/>
      <c r="J71" s="211"/>
      <c r="K71" s="212"/>
    </row>
    <row r="72" spans="2:11" s="1" customFormat="1" ht="18.75" customHeight="1">
      <c r="B72" s="213"/>
      <c r="C72" s="213"/>
      <c r="D72" s="213"/>
      <c r="E72" s="213"/>
      <c r="F72" s="213"/>
      <c r="G72" s="213"/>
      <c r="H72" s="213"/>
      <c r="I72" s="213"/>
      <c r="J72" s="213"/>
      <c r="K72" s="214"/>
    </row>
    <row r="73" spans="2:11" s="1" customFormat="1" ht="18.75" customHeight="1">
      <c r="B73" s="214"/>
      <c r="C73" s="214"/>
      <c r="D73" s="214"/>
      <c r="E73" s="214"/>
      <c r="F73" s="214"/>
      <c r="G73" s="214"/>
      <c r="H73" s="214"/>
      <c r="I73" s="214"/>
      <c r="J73" s="214"/>
      <c r="K73" s="214"/>
    </row>
    <row r="74" spans="2:11" s="1" customFormat="1" ht="7.5" customHeight="1">
      <c r="B74" s="215"/>
      <c r="C74" s="216"/>
      <c r="D74" s="216"/>
      <c r="E74" s="216"/>
      <c r="F74" s="216"/>
      <c r="G74" s="216"/>
      <c r="H74" s="216"/>
      <c r="I74" s="216"/>
      <c r="J74" s="216"/>
      <c r="K74" s="217"/>
    </row>
    <row r="75" spans="2:11" s="1" customFormat="1" ht="45" customHeight="1">
      <c r="B75" s="218"/>
      <c r="C75" s="336" t="s">
        <v>443</v>
      </c>
      <c r="D75" s="336"/>
      <c r="E75" s="336"/>
      <c r="F75" s="336"/>
      <c r="G75" s="336"/>
      <c r="H75" s="336"/>
      <c r="I75" s="336"/>
      <c r="J75" s="336"/>
      <c r="K75" s="219"/>
    </row>
    <row r="76" spans="2:11" s="1" customFormat="1" ht="17.25" customHeight="1">
      <c r="B76" s="218"/>
      <c r="C76" s="220" t="s">
        <v>444</v>
      </c>
      <c r="D76" s="220"/>
      <c r="E76" s="220"/>
      <c r="F76" s="220" t="s">
        <v>445</v>
      </c>
      <c r="G76" s="221"/>
      <c r="H76" s="220" t="s">
        <v>53</v>
      </c>
      <c r="I76" s="220" t="s">
        <v>56</v>
      </c>
      <c r="J76" s="220" t="s">
        <v>446</v>
      </c>
      <c r="K76" s="219"/>
    </row>
    <row r="77" spans="2:11" s="1" customFormat="1" ht="17.25" customHeight="1">
      <c r="B77" s="218"/>
      <c r="C77" s="222" t="s">
        <v>447</v>
      </c>
      <c r="D77" s="222"/>
      <c r="E77" s="222"/>
      <c r="F77" s="223" t="s">
        <v>448</v>
      </c>
      <c r="G77" s="224"/>
      <c r="H77" s="222"/>
      <c r="I77" s="222"/>
      <c r="J77" s="222" t="s">
        <v>449</v>
      </c>
      <c r="K77" s="219"/>
    </row>
    <row r="78" spans="2:11" s="1" customFormat="1" ht="5.25" customHeight="1">
      <c r="B78" s="218"/>
      <c r="C78" s="225"/>
      <c r="D78" s="225"/>
      <c r="E78" s="225"/>
      <c r="F78" s="225"/>
      <c r="G78" s="226"/>
      <c r="H78" s="225"/>
      <c r="I78" s="225"/>
      <c r="J78" s="225"/>
      <c r="K78" s="219"/>
    </row>
    <row r="79" spans="2:11" s="1" customFormat="1" ht="15" customHeight="1">
      <c r="B79" s="218"/>
      <c r="C79" s="207" t="s">
        <v>52</v>
      </c>
      <c r="D79" s="227"/>
      <c r="E79" s="227"/>
      <c r="F79" s="228" t="s">
        <v>450</v>
      </c>
      <c r="G79" s="229"/>
      <c r="H79" s="207" t="s">
        <v>451</v>
      </c>
      <c r="I79" s="207" t="s">
        <v>452</v>
      </c>
      <c r="J79" s="207">
        <v>20</v>
      </c>
      <c r="K79" s="219"/>
    </row>
    <row r="80" spans="2:11" s="1" customFormat="1" ht="15" customHeight="1">
      <c r="B80" s="218"/>
      <c r="C80" s="207" t="s">
        <v>453</v>
      </c>
      <c r="D80" s="207"/>
      <c r="E80" s="207"/>
      <c r="F80" s="228" t="s">
        <v>450</v>
      </c>
      <c r="G80" s="229"/>
      <c r="H80" s="207" t="s">
        <v>454</v>
      </c>
      <c r="I80" s="207" t="s">
        <v>452</v>
      </c>
      <c r="J80" s="207">
        <v>120</v>
      </c>
      <c r="K80" s="219"/>
    </row>
    <row r="81" spans="2:11" s="1" customFormat="1" ht="15" customHeight="1">
      <c r="B81" s="230"/>
      <c r="C81" s="207" t="s">
        <v>455</v>
      </c>
      <c r="D81" s="207"/>
      <c r="E81" s="207"/>
      <c r="F81" s="228" t="s">
        <v>456</v>
      </c>
      <c r="G81" s="229"/>
      <c r="H81" s="207" t="s">
        <v>457</v>
      </c>
      <c r="I81" s="207" t="s">
        <v>452</v>
      </c>
      <c r="J81" s="207">
        <v>50</v>
      </c>
      <c r="K81" s="219"/>
    </row>
    <row r="82" spans="2:11" s="1" customFormat="1" ht="15" customHeight="1">
      <c r="B82" s="230"/>
      <c r="C82" s="207" t="s">
        <v>458</v>
      </c>
      <c r="D82" s="207"/>
      <c r="E82" s="207"/>
      <c r="F82" s="228" t="s">
        <v>450</v>
      </c>
      <c r="G82" s="229"/>
      <c r="H82" s="207" t="s">
        <v>459</v>
      </c>
      <c r="I82" s="207" t="s">
        <v>460</v>
      </c>
      <c r="J82" s="207"/>
      <c r="K82" s="219"/>
    </row>
    <row r="83" spans="2:11" s="1" customFormat="1" ht="15" customHeight="1">
      <c r="B83" s="230"/>
      <c r="C83" s="231" t="s">
        <v>461</v>
      </c>
      <c r="D83" s="231"/>
      <c r="E83" s="231"/>
      <c r="F83" s="232" t="s">
        <v>456</v>
      </c>
      <c r="G83" s="231"/>
      <c r="H83" s="231" t="s">
        <v>462</v>
      </c>
      <c r="I83" s="231" t="s">
        <v>452</v>
      </c>
      <c r="J83" s="231">
        <v>15</v>
      </c>
      <c r="K83" s="219"/>
    </row>
    <row r="84" spans="2:11" s="1" customFormat="1" ht="15" customHeight="1">
      <c r="B84" s="230"/>
      <c r="C84" s="231" t="s">
        <v>463</v>
      </c>
      <c r="D84" s="231"/>
      <c r="E84" s="231"/>
      <c r="F84" s="232" t="s">
        <v>456</v>
      </c>
      <c r="G84" s="231"/>
      <c r="H84" s="231" t="s">
        <v>464</v>
      </c>
      <c r="I84" s="231" t="s">
        <v>452</v>
      </c>
      <c r="J84" s="231">
        <v>15</v>
      </c>
      <c r="K84" s="219"/>
    </row>
    <row r="85" spans="2:11" s="1" customFormat="1" ht="15" customHeight="1">
      <c r="B85" s="230"/>
      <c r="C85" s="231" t="s">
        <v>465</v>
      </c>
      <c r="D85" s="231"/>
      <c r="E85" s="231"/>
      <c r="F85" s="232" t="s">
        <v>456</v>
      </c>
      <c r="G85" s="231"/>
      <c r="H85" s="231" t="s">
        <v>466</v>
      </c>
      <c r="I85" s="231" t="s">
        <v>452</v>
      </c>
      <c r="J85" s="231">
        <v>20</v>
      </c>
      <c r="K85" s="219"/>
    </row>
    <row r="86" spans="2:11" s="1" customFormat="1" ht="15" customHeight="1">
      <c r="B86" s="230"/>
      <c r="C86" s="231" t="s">
        <v>467</v>
      </c>
      <c r="D86" s="231"/>
      <c r="E86" s="231"/>
      <c r="F86" s="232" t="s">
        <v>456</v>
      </c>
      <c r="G86" s="231"/>
      <c r="H86" s="231" t="s">
        <v>468</v>
      </c>
      <c r="I86" s="231" t="s">
        <v>452</v>
      </c>
      <c r="J86" s="231">
        <v>20</v>
      </c>
      <c r="K86" s="219"/>
    </row>
    <row r="87" spans="2:11" s="1" customFormat="1" ht="15" customHeight="1">
      <c r="B87" s="230"/>
      <c r="C87" s="207" t="s">
        <v>469</v>
      </c>
      <c r="D87" s="207"/>
      <c r="E87" s="207"/>
      <c r="F87" s="228" t="s">
        <v>456</v>
      </c>
      <c r="G87" s="229"/>
      <c r="H87" s="207" t="s">
        <v>470</v>
      </c>
      <c r="I87" s="207" t="s">
        <v>452</v>
      </c>
      <c r="J87" s="207">
        <v>50</v>
      </c>
      <c r="K87" s="219"/>
    </row>
    <row r="88" spans="2:11" s="1" customFormat="1" ht="15" customHeight="1">
      <c r="B88" s="230"/>
      <c r="C88" s="207" t="s">
        <v>471</v>
      </c>
      <c r="D88" s="207"/>
      <c r="E88" s="207"/>
      <c r="F88" s="228" t="s">
        <v>456</v>
      </c>
      <c r="G88" s="229"/>
      <c r="H88" s="207" t="s">
        <v>472</v>
      </c>
      <c r="I88" s="207" t="s">
        <v>452</v>
      </c>
      <c r="J88" s="207">
        <v>20</v>
      </c>
      <c r="K88" s="219"/>
    </row>
    <row r="89" spans="2:11" s="1" customFormat="1" ht="15" customHeight="1">
      <c r="B89" s="230"/>
      <c r="C89" s="207" t="s">
        <v>473</v>
      </c>
      <c r="D89" s="207"/>
      <c r="E89" s="207"/>
      <c r="F89" s="228" t="s">
        <v>456</v>
      </c>
      <c r="G89" s="229"/>
      <c r="H89" s="207" t="s">
        <v>474</v>
      </c>
      <c r="I89" s="207" t="s">
        <v>452</v>
      </c>
      <c r="J89" s="207">
        <v>20</v>
      </c>
      <c r="K89" s="219"/>
    </row>
    <row r="90" spans="2:11" s="1" customFormat="1" ht="15" customHeight="1">
      <c r="B90" s="230"/>
      <c r="C90" s="207" t="s">
        <v>475</v>
      </c>
      <c r="D90" s="207"/>
      <c r="E90" s="207"/>
      <c r="F90" s="228" t="s">
        <v>456</v>
      </c>
      <c r="G90" s="229"/>
      <c r="H90" s="207" t="s">
        <v>476</v>
      </c>
      <c r="I90" s="207" t="s">
        <v>452</v>
      </c>
      <c r="J90" s="207">
        <v>50</v>
      </c>
      <c r="K90" s="219"/>
    </row>
    <row r="91" spans="2:11" s="1" customFormat="1" ht="15" customHeight="1">
      <c r="B91" s="230"/>
      <c r="C91" s="207" t="s">
        <v>477</v>
      </c>
      <c r="D91" s="207"/>
      <c r="E91" s="207"/>
      <c r="F91" s="228" t="s">
        <v>456</v>
      </c>
      <c r="G91" s="229"/>
      <c r="H91" s="207" t="s">
        <v>477</v>
      </c>
      <c r="I91" s="207" t="s">
        <v>452</v>
      </c>
      <c r="J91" s="207">
        <v>50</v>
      </c>
      <c r="K91" s="219"/>
    </row>
    <row r="92" spans="2:11" s="1" customFormat="1" ht="15" customHeight="1">
      <c r="B92" s="230"/>
      <c r="C92" s="207" t="s">
        <v>478</v>
      </c>
      <c r="D92" s="207"/>
      <c r="E92" s="207"/>
      <c r="F92" s="228" t="s">
        <v>456</v>
      </c>
      <c r="G92" s="229"/>
      <c r="H92" s="207" t="s">
        <v>479</v>
      </c>
      <c r="I92" s="207" t="s">
        <v>452</v>
      </c>
      <c r="J92" s="207">
        <v>255</v>
      </c>
      <c r="K92" s="219"/>
    </row>
    <row r="93" spans="2:11" s="1" customFormat="1" ht="15" customHeight="1">
      <c r="B93" s="230"/>
      <c r="C93" s="207" t="s">
        <v>480</v>
      </c>
      <c r="D93" s="207"/>
      <c r="E93" s="207"/>
      <c r="F93" s="228" t="s">
        <v>450</v>
      </c>
      <c r="G93" s="229"/>
      <c r="H93" s="207" t="s">
        <v>481</v>
      </c>
      <c r="I93" s="207" t="s">
        <v>482</v>
      </c>
      <c r="J93" s="207"/>
      <c r="K93" s="219"/>
    </row>
    <row r="94" spans="2:11" s="1" customFormat="1" ht="15" customHeight="1">
      <c r="B94" s="230"/>
      <c r="C94" s="207" t="s">
        <v>483</v>
      </c>
      <c r="D94" s="207"/>
      <c r="E94" s="207"/>
      <c r="F94" s="228" t="s">
        <v>450</v>
      </c>
      <c r="G94" s="229"/>
      <c r="H94" s="207" t="s">
        <v>484</v>
      </c>
      <c r="I94" s="207" t="s">
        <v>485</v>
      </c>
      <c r="J94" s="207"/>
      <c r="K94" s="219"/>
    </row>
    <row r="95" spans="2:11" s="1" customFormat="1" ht="15" customHeight="1">
      <c r="B95" s="230"/>
      <c r="C95" s="207" t="s">
        <v>486</v>
      </c>
      <c r="D95" s="207"/>
      <c r="E95" s="207"/>
      <c r="F95" s="228" t="s">
        <v>450</v>
      </c>
      <c r="G95" s="229"/>
      <c r="H95" s="207" t="s">
        <v>486</v>
      </c>
      <c r="I95" s="207" t="s">
        <v>485</v>
      </c>
      <c r="J95" s="207"/>
      <c r="K95" s="219"/>
    </row>
    <row r="96" spans="2:11" s="1" customFormat="1" ht="15" customHeight="1">
      <c r="B96" s="230"/>
      <c r="C96" s="207" t="s">
        <v>37</v>
      </c>
      <c r="D96" s="207"/>
      <c r="E96" s="207"/>
      <c r="F96" s="228" t="s">
        <v>450</v>
      </c>
      <c r="G96" s="229"/>
      <c r="H96" s="207" t="s">
        <v>487</v>
      </c>
      <c r="I96" s="207" t="s">
        <v>485</v>
      </c>
      <c r="J96" s="207"/>
      <c r="K96" s="219"/>
    </row>
    <row r="97" spans="2:11" s="1" customFormat="1" ht="15" customHeight="1">
      <c r="B97" s="230"/>
      <c r="C97" s="207" t="s">
        <v>47</v>
      </c>
      <c r="D97" s="207"/>
      <c r="E97" s="207"/>
      <c r="F97" s="228" t="s">
        <v>450</v>
      </c>
      <c r="G97" s="229"/>
      <c r="H97" s="207" t="s">
        <v>488</v>
      </c>
      <c r="I97" s="207" t="s">
        <v>485</v>
      </c>
      <c r="J97" s="207"/>
      <c r="K97" s="219"/>
    </row>
    <row r="98" spans="2:11" s="1" customFormat="1" ht="15" customHeight="1">
      <c r="B98" s="233"/>
      <c r="C98" s="234"/>
      <c r="D98" s="234"/>
      <c r="E98" s="234"/>
      <c r="F98" s="234"/>
      <c r="G98" s="234"/>
      <c r="H98" s="234"/>
      <c r="I98" s="234"/>
      <c r="J98" s="234"/>
      <c r="K98" s="235"/>
    </row>
    <row r="99" spans="2:11" s="1" customFormat="1" ht="18.75" customHeight="1">
      <c r="B99" s="236"/>
      <c r="C99" s="237"/>
      <c r="D99" s="237"/>
      <c r="E99" s="237"/>
      <c r="F99" s="237"/>
      <c r="G99" s="237"/>
      <c r="H99" s="237"/>
      <c r="I99" s="237"/>
      <c r="J99" s="237"/>
      <c r="K99" s="236"/>
    </row>
    <row r="100" spans="2:11" s="1" customFormat="1" ht="18.75" customHeight="1">
      <c r="B100" s="214"/>
      <c r="C100" s="214"/>
      <c r="D100" s="214"/>
      <c r="E100" s="214"/>
      <c r="F100" s="214"/>
      <c r="G100" s="214"/>
      <c r="H100" s="214"/>
      <c r="I100" s="214"/>
      <c r="J100" s="214"/>
      <c r="K100" s="214"/>
    </row>
    <row r="101" spans="2:11" s="1" customFormat="1" ht="7.5" customHeight="1">
      <c r="B101" s="215"/>
      <c r="C101" s="216"/>
      <c r="D101" s="216"/>
      <c r="E101" s="216"/>
      <c r="F101" s="216"/>
      <c r="G101" s="216"/>
      <c r="H101" s="216"/>
      <c r="I101" s="216"/>
      <c r="J101" s="216"/>
      <c r="K101" s="217"/>
    </row>
    <row r="102" spans="2:11" s="1" customFormat="1" ht="45" customHeight="1">
      <c r="B102" s="218"/>
      <c r="C102" s="336" t="s">
        <v>489</v>
      </c>
      <c r="D102" s="336"/>
      <c r="E102" s="336"/>
      <c r="F102" s="336"/>
      <c r="G102" s="336"/>
      <c r="H102" s="336"/>
      <c r="I102" s="336"/>
      <c r="J102" s="336"/>
      <c r="K102" s="219"/>
    </row>
    <row r="103" spans="2:11" s="1" customFormat="1" ht="17.25" customHeight="1">
      <c r="B103" s="218"/>
      <c r="C103" s="220" t="s">
        <v>444</v>
      </c>
      <c r="D103" s="220"/>
      <c r="E103" s="220"/>
      <c r="F103" s="220" t="s">
        <v>445</v>
      </c>
      <c r="G103" s="221"/>
      <c r="H103" s="220" t="s">
        <v>53</v>
      </c>
      <c r="I103" s="220" t="s">
        <v>56</v>
      </c>
      <c r="J103" s="220" t="s">
        <v>446</v>
      </c>
      <c r="K103" s="219"/>
    </row>
    <row r="104" spans="2:11" s="1" customFormat="1" ht="17.25" customHeight="1">
      <c r="B104" s="218"/>
      <c r="C104" s="222" t="s">
        <v>447</v>
      </c>
      <c r="D104" s="222"/>
      <c r="E104" s="222"/>
      <c r="F104" s="223" t="s">
        <v>448</v>
      </c>
      <c r="G104" s="224"/>
      <c r="H104" s="222"/>
      <c r="I104" s="222"/>
      <c r="J104" s="222" t="s">
        <v>449</v>
      </c>
      <c r="K104" s="219"/>
    </row>
    <row r="105" spans="2:11" s="1" customFormat="1" ht="5.25" customHeight="1">
      <c r="B105" s="218"/>
      <c r="C105" s="220"/>
      <c r="D105" s="220"/>
      <c r="E105" s="220"/>
      <c r="F105" s="220"/>
      <c r="G105" s="238"/>
      <c r="H105" s="220"/>
      <c r="I105" s="220"/>
      <c r="J105" s="220"/>
      <c r="K105" s="219"/>
    </row>
    <row r="106" spans="2:11" s="1" customFormat="1" ht="15" customHeight="1">
      <c r="B106" s="218"/>
      <c r="C106" s="207" t="s">
        <v>52</v>
      </c>
      <c r="D106" s="227"/>
      <c r="E106" s="227"/>
      <c r="F106" s="228" t="s">
        <v>450</v>
      </c>
      <c r="G106" s="207"/>
      <c r="H106" s="207" t="s">
        <v>490</v>
      </c>
      <c r="I106" s="207" t="s">
        <v>452</v>
      </c>
      <c r="J106" s="207">
        <v>20</v>
      </c>
      <c r="K106" s="219"/>
    </row>
    <row r="107" spans="2:11" s="1" customFormat="1" ht="15" customHeight="1">
      <c r="B107" s="218"/>
      <c r="C107" s="207" t="s">
        <v>453</v>
      </c>
      <c r="D107" s="207"/>
      <c r="E107" s="207"/>
      <c r="F107" s="228" t="s">
        <v>450</v>
      </c>
      <c r="G107" s="207"/>
      <c r="H107" s="207" t="s">
        <v>490</v>
      </c>
      <c r="I107" s="207" t="s">
        <v>452</v>
      </c>
      <c r="J107" s="207">
        <v>120</v>
      </c>
      <c r="K107" s="219"/>
    </row>
    <row r="108" spans="2:11" s="1" customFormat="1" ht="15" customHeight="1">
      <c r="B108" s="230"/>
      <c r="C108" s="207" t="s">
        <v>455</v>
      </c>
      <c r="D108" s="207"/>
      <c r="E108" s="207"/>
      <c r="F108" s="228" t="s">
        <v>456</v>
      </c>
      <c r="G108" s="207"/>
      <c r="H108" s="207" t="s">
        <v>490</v>
      </c>
      <c r="I108" s="207" t="s">
        <v>452</v>
      </c>
      <c r="J108" s="207">
        <v>50</v>
      </c>
      <c r="K108" s="219"/>
    </row>
    <row r="109" spans="2:11" s="1" customFormat="1" ht="15" customHeight="1">
      <c r="B109" s="230"/>
      <c r="C109" s="207" t="s">
        <v>458</v>
      </c>
      <c r="D109" s="207"/>
      <c r="E109" s="207"/>
      <c r="F109" s="228" t="s">
        <v>450</v>
      </c>
      <c r="G109" s="207"/>
      <c r="H109" s="207" t="s">
        <v>490</v>
      </c>
      <c r="I109" s="207" t="s">
        <v>460</v>
      </c>
      <c r="J109" s="207"/>
      <c r="K109" s="219"/>
    </row>
    <row r="110" spans="2:11" s="1" customFormat="1" ht="15" customHeight="1">
      <c r="B110" s="230"/>
      <c r="C110" s="207" t="s">
        <v>469</v>
      </c>
      <c r="D110" s="207"/>
      <c r="E110" s="207"/>
      <c r="F110" s="228" t="s">
        <v>456</v>
      </c>
      <c r="G110" s="207"/>
      <c r="H110" s="207" t="s">
        <v>490</v>
      </c>
      <c r="I110" s="207" t="s">
        <v>452</v>
      </c>
      <c r="J110" s="207">
        <v>50</v>
      </c>
      <c r="K110" s="219"/>
    </row>
    <row r="111" spans="2:11" s="1" customFormat="1" ht="15" customHeight="1">
      <c r="B111" s="230"/>
      <c r="C111" s="207" t="s">
        <v>477</v>
      </c>
      <c r="D111" s="207"/>
      <c r="E111" s="207"/>
      <c r="F111" s="228" t="s">
        <v>456</v>
      </c>
      <c r="G111" s="207"/>
      <c r="H111" s="207" t="s">
        <v>490</v>
      </c>
      <c r="I111" s="207" t="s">
        <v>452</v>
      </c>
      <c r="J111" s="207">
        <v>50</v>
      </c>
      <c r="K111" s="219"/>
    </row>
    <row r="112" spans="2:11" s="1" customFormat="1" ht="15" customHeight="1">
      <c r="B112" s="230"/>
      <c r="C112" s="207" t="s">
        <v>475</v>
      </c>
      <c r="D112" s="207"/>
      <c r="E112" s="207"/>
      <c r="F112" s="228" t="s">
        <v>456</v>
      </c>
      <c r="G112" s="207"/>
      <c r="H112" s="207" t="s">
        <v>490</v>
      </c>
      <c r="I112" s="207" t="s">
        <v>452</v>
      </c>
      <c r="J112" s="207">
        <v>50</v>
      </c>
      <c r="K112" s="219"/>
    </row>
    <row r="113" spans="2:11" s="1" customFormat="1" ht="15" customHeight="1">
      <c r="B113" s="230"/>
      <c r="C113" s="207" t="s">
        <v>52</v>
      </c>
      <c r="D113" s="207"/>
      <c r="E113" s="207"/>
      <c r="F113" s="228" t="s">
        <v>450</v>
      </c>
      <c r="G113" s="207"/>
      <c r="H113" s="207" t="s">
        <v>491</v>
      </c>
      <c r="I113" s="207" t="s">
        <v>452</v>
      </c>
      <c r="J113" s="207">
        <v>20</v>
      </c>
      <c r="K113" s="219"/>
    </row>
    <row r="114" spans="2:11" s="1" customFormat="1" ht="15" customHeight="1">
      <c r="B114" s="230"/>
      <c r="C114" s="207" t="s">
        <v>492</v>
      </c>
      <c r="D114" s="207"/>
      <c r="E114" s="207"/>
      <c r="F114" s="228" t="s">
        <v>450</v>
      </c>
      <c r="G114" s="207"/>
      <c r="H114" s="207" t="s">
        <v>493</v>
      </c>
      <c r="I114" s="207" t="s">
        <v>452</v>
      </c>
      <c r="J114" s="207">
        <v>120</v>
      </c>
      <c r="K114" s="219"/>
    </row>
    <row r="115" spans="2:11" s="1" customFormat="1" ht="15" customHeight="1">
      <c r="B115" s="230"/>
      <c r="C115" s="207" t="s">
        <v>37</v>
      </c>
      <c r="D115" s="207"/>
      <c r="E115" s="207"/>
      <c r="F115" s="228" t="s">
        <v>450</v>
      </c>
      <c r="G115" s="207"/>
      <c r="H115" s="207" t="s">
        <v>494</v>
      </c>
      <c r="I115" s="207" t="s">
        <v>485</v>
      </c>
      <c r="J115" s="207"/>
      <c r="K115" s="219"/>
    </row>
    <row r="116" spans="2:11" s="1" customFormat="1" ht="15" customHeight="1">
      <c r="B116" s="230"/>
      <c r="C116" s="207" t="s">
        <v>47</v>
      </c>
      <c r="D116" s="207"/>
      <c r="E116" s="207"/>
      <c r="F116" s="228" t="s">
        <v>450</v>
      </c>
      <c r="G116" s="207"/>
      <c r="H116" s="207" t="s">
        <v>495</v>
      </c>
      <c r="I116" s="207" t="s">
        <v>485</v>
      </c>
      <c r="J116" s="207"/>
      <c r="K116" s="219"/>
    </row>
    <row r="117" spans="2:11" s="1" customFormat="1" ht="15" customHeight="1">
      <c r="B117" s="230"/>
      <c r="C117" s="207" t="s">
        <v>56</v>
      </c>
      <c r="D117" s="207"/>
      <c r="E117" s="207"/>
      <c r="F117" s="228" t="s">
        <v>450</v>
      </c>
      <c r="G117" s="207"/>
      <c r="H117" s="207" t="s">
        <v>496</v>
      </c>
      <c r="I117" s="207" t="s">
        <v>497</v>
      </c>
      <c r="J117" s="207"/>
      <c r="K117" s="219"/>
    </row>
    <row r="118" spans="2:11" s="1" customFormat="1" ht="15" customHeight="1">
      <c r="B118" s="233"/>
      <c r="C118" s="239"/>
      <c r="D118" s="239"/>
      <c r="E118" s="239"/>
      <c r="F118" s="239"/>
      <c r="G118" s="239"/>
      <c r="H118" s="239"/>
      <c r="I118" s="239"/>
      <c r="J118" s="239"/>
      <c r="K118" s="235"/>
    </row>
    <row r="119" spans="2:11" s="1" customFormat="1" ht="18.75" customHeight="1">
      <c r="B119" s="240"/>
      <c r="C119" s="241"/>
      <c r="D119" s="241"/>
      <c r="E119" s="241"/>
      <c r="F119" s="242"/>
      <c r="G119" s="241"/>
      <c r="H119" s="241"/>
      <c r="I119" s="241"/>
      <c r="J119" s="241"/>
      <c r="K119" s="240"/>
    </row>
    <row r="120" spans="2:11" s="1" customFormat="1" ht="18.75" customHeight="1">
      <c r="B120" s="214"/>
      <c r="C120" s="214"/>
      <c r="D120" s="214"/>
      <c r="E120" s="214"/>
      <c r="F120" s="214"/>
      <c r="G120" s="214"/>
      <c r="H120" s="214"/>
      <c r="I120" s="214"/>
      <c r="J120" s="214"/>
      <c r="K120" s="214"/>
    </row>
    <row r="121" spans="2:11" s="1" customFormat="1" ht="7.5" customHeight="1">
      <c r="B121" s="243"/>
      <c r="C121" s="244"/>
      <c r="D121" s="244"/>
      <c r="E121" s="244"/>
      <c r="F121" s="244"/>
      <c r="G121" s="244"/>
      <c r="H121" s="244"/>
      <c r="I121" s="244"/>
      <c r="J121" s="244"/>
      <c r="K121" s="245"/>
    </row>
    <row r="122" spans="2:11" s="1" customFormat="1" ht="45" customHeight="1">
      <c r="B122" s="246"/>
      <c r="C122" s="334" t="s">
        <v>498</v>
      </c>
      <c r="D122" s="334"/>
      <c r="E122" s="334"/>
      <c r="F122" s="334"/>
      <c r="G122" s="334"/>
      <c r="H122" s="334"/>
      <c r="I122" s="334"/>
      <c r="J122" s="334"/>
      <c r="K122" s="247"/>
    </row>
    <row r="123" spans="2:11" s="1" customFormat="1" ht="17.25" customHeight="1">
      <c r="B123" s="248"/>
      <c r="C123" s="220" t="s">
        <v>444</v>
      </c>
      <c r="D123" s="220"/>
      <c r="E123" s="220"/>
      <c r="F123" s="220" t="s">
        <v>445</v>
      </c>
      <c r="G123" s="221"/>
      <c r="H123" s="220" t="s">
        <v>53</v>
      </c>
      <c r="I123" s="220" t="s">
        <v>56</v>
      </c>
      <c r="J123" s="220" t="s">
        <v>446</v>
      </c>
      <c r="K123" s="249"/>
    </row>
    <row r="124" spans="2:11" s="1" customFormat="1" ht="17.25" customHeight="1">
      <c r="B124" s="248"/>
      <c r="C124" s="222" t="s">
        <v>447</v>
      </c>
      <c r="D124" s="222"/>
      <c r="E124" s="222"/>
      <c r="F124" s="223" t="s">
        <v>448</v>
      </c>
      <c r="G124" s="224"/>
      <c r="H124" s="222"/>
      <c r="I124" s="222"/>
      <c r="J124" s="222" t="s">
        <v>449</v>
      </c>
      <c r="K124" s="249"/>
    </row>
    <row r="125" spans="2:11" s="1" customFormat="1" ht="5.25" customHeight="1">
      <c r="B125" s="250"/>
      <c r="C125" s="225"/>
      <c r="D125" s="225"/>
      <c r="E125" s="225"/>
      <c r="F125" s="225"/>
      <c r="G125" s="251"/>
      <c r="H125" s="225"/>
      <c r="I125" s="225"/>
      <c r="J125" s="225"/>
      <c r="K125" s="252"/>
    </row>
    <row r="126" spans="2:11" s="1" customFormat="1" ht="15" customHeight="1">
      <c r="B126" s="250"/>
      <c r="C126" s="207" t="s">
        <v>453</v>
      </c>
      <c r="D126" s="227"/>
      <c r="E126" s="227"/>
      <c r="F126" s="228" t="s">
        <v>450</v>
      </c>
      <c r="G126" s="207"/>
      <c r="H126" s="207" t="s">
        <v>490</v>
      </c>
      <c r="I126" s="207" t="s">
        <v>452</v>
      </c>
      <c r="J126" s="207">
        <v>120</v>
      </c>
      <c r="K126" s="253"/>
    </row>
    <row r="127" spans="2:11" s="1" customFormat="1" ht="15" customHeight="1">
      <c r="B127" s="250"/>
      <c r="C127" s="207" t="s">
        <v>499</v>
      </c>
      <c r="D127" s="207"/>
      <c r="E127" s="207"/>
      <c r="F127" s="228" t="s">
        <v>450</v>
      </c>
      <c r="G127" s="207"/>
      <c r="H127" s="207" t="s">
        <v>500</v>
      </c>
      <c r="I127" s="207" t="s">
        <v>452</v>
      </c>
      <c r="J127" s="207" t="s">
        <v>501</v>
      </c>
      <c r="K127" s="253"/>
    </row>
    <row r="128" spans="2:11" s="1" customFormat="1" ht="15" customHeight="1">
      <c r="B128" s="250"/>
      <c r="C128" s="207" t="s">
        <v>398</v>
      </c>
      <c r="D128" s="207"/>
      <c r="E128" s="207"/>
      <c r="F128" s="228" t="s">
        <v>450</v>
      </c>
      <c r="G128" s="207"/>
      <c r="H128" s="207" t="s">
        <v>502</v>
      </c>
      <c r="I128" s="207" t="s">
        <v>452</v>
      </c>
      <c r="J128" s="207" t="s">
        <v>501</v>
      </c>
      <c r="K128" s="253"/>
    </row>
    <row r="129" spans="2:11" s="1" customFormat="1" ht="15" customHeight="1">
      <c r="B129" s="250"/>
      <c r="C129" s="207" t="s">
        <v>461</v>
      </c>
      <c r="D129" s="207"/>
      <c r="E129" s="207"/>
      <c r="F129" s="228" t="s">
        <v>456</v>
      </c>
      <c r="G129" s="207"/>
      <c r="H129" s="207" t="s">
        <v>462</v>
      </c>
      <c r="I129" s="207" t="s">
        <v>452</v>
      </c>
      <c r="J129" s="207">
        <v>15</v>
      </c>
      <c r="K129" s="253"/>
    </row>
    <row r="130" spans="2:11" s="1" customFormat="1" ht="15" customHeight="1">
      <c r="B130" s="250"/>
      <c r="C130" s="231" t="s">
        <v>463</v>
      </c>
      <c r="D130" s="231"/>
      <c r="E130" s="231"/>
      <c r="F130" s="232" t="s">
        <v>456</v>
      </c>
      <c r="G130" s="231"/>
      <c r="H130" s="231" t="s">
        <v>464</v>
      </c>
      <c r="I130" s="231" t="s">
        <v>452</v>
      </c>
      <c r="J130" s="231">
        <v>15</v>
      </c>
      <c r="K130" s="253"/>
    </row>
    <row r="131" spans="2:11" s="1" customFormat="1" ht="15" customHeight="1">
      <c r="B131" s="250"/>
      <c r="C131" s="231" t="s">
        <v>465</v>
      </c>
      <c r="D131" s="231"/>
      <c r="E131" s="231"/>
      <c r="F131" s="232" t="s">
        <v>456</v>
      </c>
      <c r="G131" s="231"/>
      <c r="H131" s="231" t="s">
        <v>466</v>
      </c>
      <c r="I131" s="231" t="s">
        <v>452</v>
      </c>
      <c r="J131" s="231">
        <v>20</v>
      </c>
      <c r="K131" s="253"/>
    </row>
    <row r="132" spans="2:11" s="1" customFormat="1" ht="15" customHeight="1">
      <c r="B132" s="250"/>
      <c r="C132" s="231" t="s">
        <v>467</v>
      </c>
      <c r="D132" s="231"/>
      <c r="E132" s="231"/>
      <c r="F132" s="232" t="s">
        <v>456</v>
      </c>
      <c r="G132" s="231"/>
      <c r="H132" s="231" t="s">
        <v>468</v>
      </c>
      <c r="I132" s="231" t="s">
        <v>452</v>
      </c>
      <c r="J132" s="231">
        <v>20</v>
      </c>
      <c r="K132" s="253"/>
    </row>
    <row r="133" spans="2:11" s="1" customFormat="1" ht="15" customHeight="1">
      <c r="B133" s="250"/>
      <c r="C133" s="207" t="s">
        <v>455</v>
      </c>
      <c r="D133" s="207"/>
      <c r="E133" s="207"/>
      <c r="F133" s="228" t="s">
        <v>456</v>
      </c>
      <c r="G133" s="207"/>
      <c r="H133" s="207" t="s">
        <v>490</v>
      </c>
      <c r="I133" s="207" t="s">
        <v>452</v>
      </c>
      <c r="J133" s="207">
        <v>50</v>
      </c>
      <c r="K133" s="253"/>
    </row>
    <row r="134" spans="2:11" s="1" customFormat="1" ht="15" customHeight="1">
      <c r="B134" s="250"/>
      <c r="C134" s="207" t="s">
        <v>469</v>
      </c>
      <c r="D134" s="207"/>
      <c r="E134" s="207"/>
      <c r="F134" s="228" t="s">
        <v>456</v>
      </c>
      <c r="G134" s="207"/>
      <c r="H134" s="207" t="s">
        <v>490</v>
      </c>
      <c r="I134" s="207" t="s">
        <v>452</v>
      </c>
      <c r="J134" s="207">
        <v>50</v>
      </c>
      <c r="K134" s="253"/>
    </row>
    <row r="135" spans="2:11" s="1" customFormat="1" ht="15" customHeight="1">
      <c r="B135" s="250"/>
      <c r="C135" s="207" t="s">
        <v>475</v>
      </c>
      <c r="D135" s="207"/>
      <c r="E135" s="207"/>
      <c r="F135" s="228" t="s">
        <v>456</v>
      </c>
      <c r="G135" s="207"/>
      <c r="H135" s="207" t="s">
        <v>490</v>
      </c>
      <c r="I135" s="207" t="s">
        <v>452</v>
      </c>
      <c r="J135" s="207">
        <v>50</v>
      </c>
      <c r="K135" s="253"/>
    </row>
    <row r="136" spans="2:11" s="1" customFormat="1" ht="15" customHeight="1">
      <c r="B136" s="250"/>
      <c r="C136" s="207" t="s">
        <v>477</v>
      </c>
      <c r="D136" s="207"/>
      <c r="E136" s="207"/>
      <c r="F136" s="228" t="s">
        <v>456</v>
      </c>
      <c r="G136" s="207"/>
      <c r="H136" s="207" t="s">
        <v>490</v>
      </c>
      <c r="I136" s="207" t="s">
        <v>452</v>
      </c>
      <c r="J136" s="207">
        <v>50</v>
      </c>
      <c r="K136" s="253"/>
    </row>
    <row r="137" spans="2:11" s="1" customFormat="1" ht="15" customHeight="1">
      <c r="B137" s="250"/>
      <c r="C137" s="207" t="s">
        <v>478</v>
      </c>
      <c r="D137" s="207"/>
      <c r="E137" s="207"/>
      <c r="F137" s="228" t="s">
        <v>456</v>
      </c>
      <c r="G137" s="207"/>
      <c r="H137" s="207" t="s">
        <v>503</v>
      </c>
      <c r="I137" s="207" t="s">
        <v>452</v>
      </c>
      <c r="J137" s="207">
        <v>255</v>
      </c>
      <c r="K137" s="253"/>
    </row>
    <row r="138" spans="2:11" s="1" customFormat="1" ht="15" customHeight="1">
      <c r="B138" s="250"/>
      <c r="C138" s="207" t="s">
        <v>480</v>
      </c>
      <c r="D138" s="207"/>
      <c r="E138" s="207"/>
      <c r="F138" s="228" t="s">
        <v>450</v>
      </c>
      <c r="G138" s="207"/>
      <c r="H138" s="207" t="s">
        <v>504</v>
      </c>
      <c r="I138" s="207" t="s">
        <v>482</v>
      </c>
      <c r="J138" s="207"/>
      <c r="K138" s="253"/>
    </row>
    <row r="139" spans="2:11" s="1" customFormat="1" ht="15" customHeight="1">
      <c r="B139" s="250"/>
      <c r="C139" s="207" t="s">
        <v>483</v>
      </c>
      <c r="D139" s="207"/>
      <c r="E139" s="207"/>
      <c r="F139" s="228" t="s">
        <v>450</v>
      </c>
      <c r="G139" s="207"/>
      <c r="H139" s="207" t="s">
        <v>505</v>
      </c>
      <c r="I139" s="207" t="s">
        <v>485</v>
      </c>
      <c r="J139" s="207"/>
      <c r="K139" s="253"/>
    </row>
    <row r="140" spans="2:11" s="1" customFormat="1" ht="15" customHeight="1">
      <c r="B140" s="250"/>
      <c r="C140" s="207" t="s">
        <v>486</v>
      </c>
      <c r="D140" s="207"/>
      <c r="E140" s="207"/>
      <c r="F140" s="228" t="s">
        <v>450</v>
      </c>
      <c r="G140" s="207"/>
      <c r="H140" s="207" t="s">
        <v>486</v>
      </c>
      <c r="I140" s="207" t="s">
        <v>485</v>
      </c>
      <c r="J140" s="207"/>
      <c r="K140" s="253"/>
    </row>
    <row r="141" spans="2:11" s="1" customFormat="1" ht="15" customHeight="1">
      <c r="B141" s="250"/>
      <c r="C141" s="207" t="s">
        <v>37</v>
      </c>
      <c r="D141" s="207"/>
      <c r="E141" s="207"/>
      <c r="F141" s="228" t="s">
        <v>450</v>
      </c>
      <c r="G141" s="207"/>
      <c r="H141" s="207" t="s">
        <v>506</v>
      </c>
      <c r="I141" s="207" t="s">
        <v>485</v>
      </c>
      <c r="J141" s="207"/>
      <c r="K141" s="253"/>
    </row>
    <row r="142" spans="2:11" s="1" customFormat="1" ht="15" customHeight="1">
      <c r="B142" s="250"/>
      <c r="C142" s="207" t="s">
        <v>507</v>
      </c>
      <c r="D142" s="207"/>
      <c r="E142" s="207"/>
      <c r="F142" s="228" t="s">
        <v>450</v>
      </c>
      <c r="G142" s="207"/>
      <c r="H142" s="207" t="s">
        <v>508</v>
      </c>
      <c r="I142" s="207" t="s">
        <v>485</v>
      </c>
      <c r="J142" s="207"/>
      <c r="K142" s="253"/>
    </row>
    <row r="143" spans="2:11" s="1" customFormat="1" ht="15" customHeight="1">
      <c r="B143" s="254"/>
      <c r="C143" s="255"/>
      <c r="D143" s="255"/>
      <c r="E143" s="255"/>
      <c r="F143" s="255"/>
      <c r="G143" s="255"/>
      <c r="H143" s="255"/>
      <c r="I143" s="255"/>
      <c r="J143" s="255"/>
      <c r="K143" s="256"/>
    </row>
    <row r="144" spans="2:11" s="1" customFormat="1" ht="18.75" customHeight="1">
      <c r="B144" s="241"/>
      <c r="C144" s="241"/>
      <c r="D144" s="241"/>
      <c r="E144" s="241"/>
      <c r="F144" s="242"/>
      <c r="G144" s="241"/>
      <c r="H144" s="241"/>
      <c r="I144" s="241"/>
      <c r="J144" s="241"/>
      <c r="K144" s="241"/>
    </row>
    <row r="145" spans="2:11" s="1" customFormat="1" ht="18.75" customHeight="1">
      <c r="B145" s="214"/>
      <c r="C145" s="214"/>
      <c r="D145" s="214"/>
      <c r="E145" s="214"/>
      <c r="F145" s="214"/>
      <c r="G145" s="214"/>
      <c r="H145" s="214"/>
      <c r="I145" s="214"/>
      <c r="J145" s="214"/>
      <c r="K145" s="214"/>
    </row>
    <row r="146" spans="2:11" s="1" customFormat="1" ht="7.5" customHeight="1">
      <c r="B146" s="215"/>
      <c r="C146" s="216"/>
      <c r="D146" s="216"/>
      <c r="E146" s="216"/>
      <c r="F146" s="216"/>
      <c r="G146" s="216"/>
      <c r="H146" s="216"/>
      <c r="I146" s="216"/>
      <c r="J146" s="216"/>
      <c r="K146" s="217"/>
    </row>
    <row r="147" spans="2:11" s="1" customFormat="1" ht="45" customHeight="1">
      <c r="B147" s="218"/>
      <c r="C147" s="336" t="s">
        <v>509</v>
      </c>
      <c r="D147" s="336"/>
      <c r="E147" s="336"/>
      <c r="F147" s="336"/>
      <c r="G147" s="336"/>
      <c r="H147" s="336"/>
      <c r="I147" s="336"/>
      <c r="J147" s="336"/>
      <c r="K147" s="219"/>
    </row>
    <row r="148" spans="2:11" s="1" customFormat="1" ht="17.25" customHeight="1">
      <c r="B148" s="218"/>
      <c r="C148" s="220" t="s">
        <v>444</v>
      </c>
      <c r="D148" s="220"/>
      <c r="E148" s="220"/>
      <c r="F148" s="220" t="s">
        <v>445</v>
      </c>
      <c r="G148" s="221"/>
      <c r="H148" s="220" t="s">
        <v>53</v>
      </c>
      <c r="I148" s="220" t="s">
        <v>56</v>
      </c>
      <c r="J148" s="220" t="s">
        <v>446</v>
      </c>
      <c r="K148" s="219"/>
    </row>
    <row r="149" spans="2:11" s="1" customFormat="1" ht="17.25" customHeight="1">
      <c r="B149" s="218"/>
      <c r="C149" s="222" t="s">
        <v>447</v>
      </c>
      <c r="D149" s="222"/>
      <c r="E149" s="222"/>
      <c r="F149" s="223" t="s">
        <v>448</v>
      </c>
      <c r="G149" s="224"/>
      <c r="H149" s="222"/>
      <c r="I149" s="222"/>
      <c r="J149" s="222" t="s">
        <v>449</v>
      </c>
      <c r="K149" s="219"/>
    </row>
    <row r="150" spans="2:11" s="1" customFormat="1" ht="5.25" customHeight="1">
      <c r="B150" s="230"/>
      <c r="C150" s="225"/>
      <c r="D150" s="225"/>
      <c r="E150" s="225"/>
      <c r="F150" s="225"/>
      <c r="G150" s="226"/>
      <c r="H150" s="225"/>
      <c r="I150" s="225"/>
      <c r="J150" s="225"/>
      <c r="K150" s="253"/>
    </row>
    <row r="151" spans="2:11" s="1" customFormat="1" ht="15" customHeight="1">
      <c r="B151" s="230"/>
      <c r="C151" s="257" t="s">
        <v>453</v>
      </c>
      <c r="D151" s="207"/>
      <c r="E151" s="207"/>
      <c r="F151" s="258" t="s">
        <v>450</v>
      </c>
      <c r="G151" s="207"/>
      <c r="H151" s="257" t="s">
        <v>490</v>
      </c>
      <c r="I151" s="257" t="s">
        <v>452</v>
      </c>
      <c r="J151" s="257">
        <v>120</v>
      </c>
      <c r="K151" s="253"/>
    </row>
    <row r="152" spans="2:11" s="1" customFormat="1" ht="15" customHeight="1">
      <c r="B152" s="230"/>
      <c r="C152" s="257" t="s">
        <v>499</v>
      </c>
      <c r="D152" s="207"/>
      <c r="E152" s="207"/>
      <c r="F152" s="258" t="s">
        <v>450</v>
      </c>
      <c r="G152" s="207"/>
      <c r="H152" s="257" t="s">
        <v>510</v>
      </c>
      <c r="I152" s="257" t="s">
        <v>452</v>
      </c>
      <c r="J152" s="257" t="s">
        <v>501</v>
      </c>
      <c r="K152" s="253"/>
    </row>
    <row r="153" spans="2:11" s="1" customFormat="1" ht="15" customHeight="1">
      <c r="B153" s="230"/>
      <c r="C153" s="257" t="s">
        <v>398</v>
      </c>
      <c r="D153" s="207"/>
      <c r="E153" s="207"/>
      <c r="F153" s="258" t="s">
        <v>450</v>
      </c>
      <c r="G153" s="207"/>
      <c r="H153" s="257" t="s">
        <v>511</v>
      </c>
      <c r="I153" s="257" t="s">
        <v>452</v>
      </c>
      <c r="J153" s="257" t="s">
        <v>501</v>
      </c>
      <c r="K153" s="253"/>
    </row>
    <row r="154" spans="2:11" s="1" customFormat="1" ht="15" customHeight="1">
      <c r="B154" s="230"/>
      <c r="C154" s="257" t="s">
        <v>455</v>
      </c>
      <c r="D154" s="207"/>
      <c r="E154" s="207"/>
      <c r="F154" s="258" t="s">
        <v>456</v>
      </c>
      <c r="G154" s="207"/>
      <c r="H154" s="257" t="s">
        <v>490</v>
      </c>
      <c r="I154" s="257" t="s">
        <v>452</v>
      </c>
      <c r="J154" s="257">
        <v>50</v>
      </c>
      <c r="K154" s="253"/>
    </row>
    <row r="155" spans="2:11" s="1" customFormat="1" ht="15" customHeight="1">
      <c r="B155" s="230"/>
      <c r="C155" s="257" t="s">
        <v>458</v>
      </c>
      <c r="D155" s="207"/>
      <c r="E155" s="207"/>
      <c r="F155" s="258" t="s">
        <v>450</v>
      </c>
      <c r="G155" s="207"/>
      <c r="H155" s="257" t="s">
        <v>490</v>
      </c>
      <c r="I155" s="257" t="s">
        <v>460</v>
      </c>
      <c r="J155" s="257"/>
      <c r="K155" s="253"/>
    </row>
    <row r="156" spans="2:11" s="1" customFormat="1" ht="15" customHeight="1">
      <c r="B156" s="230"/>
      <c r="C156" s="257" t="s">
        <v>469</v>
      </c>
      <c r="D156" s="207"/>
      <c r="E156" s="207"/>
      <c r="F156" s="258" t="s">
        <v>456</v>
      </c>
      <c r="G156" s="207"/>
      <c r="H156" s="257" t="s">
        <v>490</v>
      </c>
      <c r="I156" s="257" t="s">
        <v>452</v>
      </c>
      <c r="J156" s="257">
        <v>50</v>
      </c>
      <c r="K156" s="253"/>
    </row>
    <row r="157" spans="2:11" s="1" customFormat="1" ht="15" customHeight="1">
      <c r="B157" s="230"/>
      <c r="C157" s="257" t="s">
        <v>477</v>
      </c>
      <c r="D157" s="207"/>
      <c r="E157" s="207"/>
      <c r="F157" s="258" t="s">
        <v>456</v>
      </c>
      <c r="G157" s="207"/>
      <c r="H157" s="257" t="s">
        <v>490</v>
      </c>
      <c r="I157" s="257" t="s">
        <v>452</v>
      </c>
      <c r="J157" s="257">
        <v>50</v>
      </c>
      <c r="K157" s="253"/>
    </row>
    <row r="158" spans="2:11" s="1" customFormat="1" ht="15" customHeight="1">
      <c r="B158" s="230"/>
      <c r="C158" s="257" t="s">
        <v>475</v>
      </c>
      <c r="D158" s="207"/>
      <c r="E158" s="207"/>
      <c r="F158" s="258" t="s">
        <v>456</v>
      </c>
      <c r="G158" s="207"/>
      <c r="H158" s="257" t="s">
        <v>490</v>
      </c>
      <c r="I158" s="257" t="s">
        <v>452</v>
      </c>
      <c r="J158" s="257">
        <v>50</v>
      </c>
      <c r="K158" s="253"/>
    </row>
    <row r="159" spans="2:11" s="1" customFormat="1" ht="15" customHeight="1">
      <c r="B159" s="230"/>
      <c r="C159" s="257" t="s">
        <v>89</v>
      </c>
      <c r="D159" s="207"/>
      <c r="E159" s="207"/>
      <c r="F159" s="258" t="s">
        <v>450</v>
      </c>
      <c r="G159" s="207"/>
      <c r="H159" s="257" t="s">
        <v>512</v>
      </c>
      <c r="I159" s="257" t="s">
        <v>452</v>
      </c>
      <c r="J159" s="257" t="s">
        <v>513</v>
      </c>
      <c r="K159" s="253"/>
    </row>
    <row r="160" spans="2:11" s="1" customFormat="1" ht="15" customHeight="1">
      <c r="B160" s="230"/>
      <c r="C160" s="257" t="s">
        <v>514</v>
      </c>
      <c r="D160" s="207"/>
      <c r="E160" s="207"/>
      <c r="F160" s="258" t="s">
        <v>450</v>
      </c>
      <c r="G160" s="207"/>
      <c r="H160" s="257" t="s">
        <v>515</v>
      </c>
      <c r="I160" s="257" t="s">
        <v>485</v>
      </c>
      <c r="J160" s="257"/>
      <c r="K160" s="253"/>
    </row>
    <row r="161" spans="2:11" s="1" customFormat="1" ht="15" customHeight="1">
      <c r="B161" s="259"/>
      <c r="C161" s="239"/>
      <c r="D161" s="239"/>
      <c r="E161" s="239"/>
      <c r="F161" s="239"/>
      <c r="G161" s="239"/>
      <c r="H161" s="239"/>
      <c r="I161" s="239"/>
      <c r="J161" s="239"/>
      <c r="K161" s="260"/>
    </row>
    <row r="162" spans="2:11" s="1" customFormat="1" ht="18.75" customHeight="1">
      <c r="B162" s="241"/>
      <c r="C162" s="251"/>
      <c r="D162" s="251"/>
      <c r="E162" s="251"/>
      <c r="F162" s="261"/>
      <c r="G162" s="251"/>
      <c r="H162" s="251"/>
      <c r="I162" s="251"/>
      <c r="J162" s="251"/>
      <c r="K162" s="241"/>
    </row>
    <row r="163" spans="2:11" s="1" customFormat="1" ht="18.75" customHeight="1">
      <c r="B163" s="214"/>
      <c r="C163" s="214"/>
      <c r="D163" s="214"/>
      <c r="E163" s="214"/>
      <c r="F163" s="214"/>
      <c r="G163" s="214"/>
      <c r="H163" s="214"/>
      <c r="I163" s="214"/>
      <c r="J163" s="214"/>
      <c r="K163" s="214"/>
    </row>
    <row r="164" spans="2:11" s="1" customFormat="1" ht="7.5" customHeight="1">
      <c r="B164" s="196"/>
      <c r="C164" s="197"/>
      <c r="D164" s="197"/>
      <c r="E164" s="197"/>
      <c r="F164" s="197"/>
      <c r="G164" s="197"/>
      <c r="H164" s="197"/>
      <c r="I164" s="197"/>
      <c r="J164" s="197"/>
      <c r="K164" s="198"/>
    </row>
    <row r="165" spans="2:11" s="1" customFormat="1" ht="45" customHeight="1">
      <c r="B165" s="199"/>
      <c r="C165" s="334" t="s">
        <v>516</v>
      </c>
      <c r="D165" s="334"/>
      <c r="E165" s="334"/>
      <c r="F165" s="334"/>
      <c r="G165" s="334"/>
      <c r="H165" s="334"/>
      <c r="I165" s="334"/>
      <c r="J165" s="334"/>
      <c r="K165" s="200"/>
    </row>
    <row r="166" spans="2:11" s="1" customFormat="1" ht="17.25" customHeight="1">
      <c r="B166" s="199"/>
      <c r="C166" s="220" t="s">
        <v>444</v>
      </c>
      <c r="D166" s="220"/>
      <c r="E166" s="220"/>
      <c r="F166" s="220" t="s">
        <v>445</v>
      </c>
      <c r="G166" s="262"/>
      <c r="H166" s="263" t="s">
        <v>53</v>
      </c>
      <c r="I166" s="263" t="s">
        <v>56</v>
      </c>
      <c r="J166" s="220" t="s">
        <v>446</v>
      </c>
      <c r="K166" s="200"/>
    </row>
    <row r="167" spans="2:11" s="1" customFormat="1" ht="17.25" customHeight="1">
      <c r="B167" s="201"/>
      <c r="C167" s="222" t="s">
        <v>447</v>
      </c>
      <c r="D167" s="222"/>
      <c r="E167" s="222"/>
      <c r="F167" s="223" t="s">
        <v>448</v>
      </c>
      <c r="G167" s="264"/>
      <c r="H167" s="265"/>
      <c r="I167" s="265"/>
      <c r="J167" s="222" t="s">
        <v>449</v>
      </c>
      <c r="K167" s="202"/>
    </row>
    <row r="168" spans="2:11" s="1" customFormat="1" ht="5.25" customHeight="1">
      <c r="B168" s="230"/>
      <c r="C168" s="225"/>
      <c r="D168" s="225"/>
      <c r="E168" s="225"/>
      <c r="F168" s="225"/>
      <c r="G168" s="226"/>
      <c r="H168" s="225"/>
      <c r="I168" s="225"/>
      <c r="J168" s="225"/>
      <c r="K168" s="253"/>
    </row>
    <row r="169" spans="2:11" s="1" customFormat="1" ht="15" customHeight="1">
      <c r="B169" s="230"/>
      <c r="C169" s="207" t="s">
        <v>453</v>
      </c>
      <c r="D169" s="207"/>
      <c r="E169" s="207"/>
      <c r="F169" s="228" t="s">
        <v>450</v>
      </c>
      <c r="G169" s="207"/>
      <c r="H169" s="207" t="s">
        <v>490</v>
      </c>
      <c r="I169" s="207" t="s">
        <v>452</v>
      </c>
      <c r="J169" s="207">
        <v>120</v>
      </c>
      <c r="K169" s="253"/>
    </row>
    <row r="170" spans="2:11" s="1" customFormat="1" ht="15" customHeight="1">
      <c r="B170" s="230"/>
      <c r="C170" s="207" t="s">
        <v>499</v>
      </c>
      <c r="D170" s="207"/>
      <c r="E170" s="207"/>
      <c r="F170" s="228" t="s">
        <v>450</v>
      </c>
      <c r="G170" s="207"/>
      <c r="H170" s="207" t="s">
        <v>500</v>
      </c>
      <c r="I170" s="207" t="s">
        <v>452</v>
      </c>
      <c r="J170" s="207" t="s">
        <v>501</v>
      </c>
      <c r="K170" s="253"/>
    </row>
    <row r="171" spans="2:11" s="1" customFormat="1" ht="15" customHeight="1">
      <c r="B171" s="230"/>
      <c r="C171" s="207" t="s">
        <v>398</v>
      </c>
      <c r="D171" s="207"/>
      <c r="E171" s="207"/>
      <c r="F171" s="228" t="s">
        <v>450</v>
      </c>
      <c r="G171" s="207"/>
      <c r="H171" s="207" t="s">
        <v>517</v>
      </c>
      <c r="I171" s="207" t="s">
        <v>452</v>
      </c>
      <c r="J171" s="207" t="s">
        <v>501</v>
      </c>
      <c r="K171" s="253"/>
    </row>
    <row r="172" spans="2:11" s="1" customFormat="1" ht="15" customHeight="1">
      <c r="B172" s="230"/>
      <c r="C172" s="207" t="s">
        <v>455</v>
      </c>
      <c r="D172" s="207"/>
      <c r="E172" s="207"/>
      <c r="F172" s="228" t="s">
        <v>456</v>
      </c>
      <c r="G172" s="207"/>
      <c r="H172" s="207" t="s">
        <v>517</v>
      </c>
      <c r="I172" s="207" t="s">
        <v>452</v>
      </c>
      <c r="J172" s="207">
        <v>50</v>
      </c>
      <c r="K172" s="253"/>
    </row>
    <row r="173" spans="2:11" s="1" customFormat="1" ht="15" customHeight="1">
      <c r="B173" s="230"/>
      <c r="C173" s="207" t="s">
        <v>458</v>
      </c>
      <c r="D173" s="207"/>
      <c r="E173" s="207"/>
      <c r="F173" s="228" t="s">
        <v>450</v>
      </c>
      <c r="G173" s="207"/>
      <c r="H173" s="207" t="s">
        <v>517</v>
      </c>
      <c r="I173" s="207" t="s">
        <v>460</v>
      </c>
      <c r="J173" s="207"/>
      <c r="K173" s="253"/>
    </row>
    <row r="174" spans="2:11" s="1" customFormat="1" ht="15" customHeight="1">
      <c r="B174" s="230"/>
      <c r="C174" s="207" t="s">
        <v>469</v>
      </c>
      <c r="D174" s="207"/>
      <c r="E174" s="207"/>
      <c r="F174" s="228" t="s">
        <v>456</v>
      </c>
      <c r="G174" s="207"/>
      <c r="H174" s="207" t="s">
        <v>517</v>
      </c>
      <c r="I174" s="207" t="s">
        <v>452</v>
      </c>
      <c r="J174" s="207">
        <v>50</v>
      </c>
      <c r="K174" s="253"/>
    </row>
    <row r="175" spans="2:11" s="1" customFormat="1" ht="15" customHeight="1">
      <c r="B175" s="230"/>
      <c r="C175" s="207" t="s">
        <v>477</v>
      </c>
      <c r="D175" s="207"/>
      <c r="E175" s="207"/>
      <c r="F175" s="228" t="s">
        <v>456</v>
      </c>
      <c r="G175" s="207"/>
      <c r="H175" s="207" t="s">
        <v>517</v>
      </c>
      <c r="I175" s="207" t="s">
        <v>452</v>
      </c>
      <c r="J175" s="207">
        <v>50</v>
      </c>
      <c r="K175" s="253"/>
    </row>
    <row r="176" spans="2:11" s="1" customFormat="1" ht="15" customHeight="1">
      <c r="B176" s="230"/>
      <c r="C176" s="207" t="s">
        <v>475</v>
      </c>
      <c r="D176" s="207"/>
      <c r="E176" s="207"/>
      <c r="F176" s="228" t="s">
        <v>456</v>
      </c>
      <c r="G176" s="207"/>
      <c r="H176" s="207" t="s">
        <v>517</v>
      </c>
      <c r="I176" s="207" t="s">
        <v>452</v>
      </c>
      <c r="J176" s="207">
        <v>50</v>
      </c>
      <c r="K176" s="253"/>
    </row>
    <row r="177" spans="2:11" s="1" customFormat="1" ht="15" customHeight="1">
      <c r="B177" s="230"/>
      <c r="C177" s="207" t="s">
        <v>96</v>
      </c>
      <c r="D177" s="207"/>
      <c r="E177" s="207"/>
      <c r="F177" s="228" t="s">
        <v>450</v>
      </c>
      <c r="G177" s="207"/>
      <c r="H177" s="207" t="s">
        <v>518</v>
      </c>
      <c r="I177" s="207" t="s">
        <v>519</v>
      </c>
      <c r="J177" s="207"/>
      <c r="K177" s="253"/>
    </row>
    <row r="178" spans="2:11" s="1" customFormat="1" ht="15" customHeight="1">
      <c r="B178" s="230"/>
      <c r="C178" s="207" t="s">
        <v>56</v>
      </c>
      <c r="D178" s="207"/>
      <c r="E178" s="207"/>
      <c r="F178" s="228" t="s">
        <v>450</v>
      </c>
      <c r="G178" s="207"/>
      <c r="H178" s="207" t="s">
        <v>520</v>
      </c>
      <c r="I178" s="207" t="s">
        <v>521</v>
      </c>
      <c r="J178" s="207">
        <v>1</v>
      </c>
      <c r="K178" s="253"/>
    </row>
    <row r="179" spans="2:11" s="1" customFormat="1" ht="15" customHeight="1">
      <c r="B179" s="230"/>
      <c r="C179" s="207" t="s">
        <v>52</v>
      </c>
      <c r="D179" s="207"/>
      <c r="E179" s="207"/>
      <c r="F179" s="228" t="s">
        <v>450</v>
      </c>
      <c r="G179" s="207"/>
      <c r="H179" s="207" t="s">
        <v>522</v>
      </c>
      <c r="I179" s="207" t="s">
        <v>452</v>
      </c>
      <c r="J179" s="207">
        <v>20</v>
      </c>
      <c r="K179" s="253"/>
    </row>
    <row r="180" spans="2:11" s="1" customFormat="1" ht="15" customHeight="1">
      <c r="B180" s="230"/>
      <c r="C180" s="207" t="s">
        <v>53</v>
      </c>
      <c r="D180" s="207"/>
      <c r="E180" s="207"/>
      <c r="F180" s="228" t="s">
        <v>450</v>
      </c>
      <c r="G180" s="207"/>
      <c r="H180" s="207" t="s">
        <v>523</v>
      </c>
      <c r="I180" s="207" t="s">
        <v>452</v>
      </c>
      <c r="J180" s="207">
        <v>255</v>
      </c>
      <c r="K180" s="253"/>
    </row>
    <row r="181" spans="2:11" s="1" customFormat="1" ht="15" customHeight="1">
      <c r="B181" s="230"/>
      <c r="C181" s="207" t="s">
        <v>97</v>
      </c>
      <c r="D181" s="207"/>
      <c r="E181" s="207"/>
      <c r="F181" s="228" t="s">
        <v>450</v>
      </c>
      <c r="G181" s="207"/>
      <c r="H181" s="207" t="s">
        <v>414</v>
      </c>
      <c r="I181" s="207" t="s">
        <v>452</v>
      </c>
      <c r="J181" s="207">
        <v>10</v>
      </c>
      <c r="K181" s="253"/>
    </row>
    <row r="182" spans="2:11" s="1" customFormat="1" ht="15" customHeight="1">
      <c r="B182" s="230"/>
      <c r="C182" s="207" t="s">
        <v>98</v>
      </c>
      <c r="D182" s="207"/>
      <c r="E182" s="207"/>
      <c r="F182" s="228" t="s">
        <v>450</v>
      </c>
      <c r="G182" s="207"/>
      <c r="H182" s="207" t="s">
        <v>524</v>
      </c>
      <c r="I182" s="207" t="s">
        <v>485</v>
      </c>
      <c r="J182" s="207"/>
      <c r="K182" s="253"/>
    </row>
    <row r="183" spans="2:11" s="1" customFormat="1" ht="15" customHeight="1">
      <c r="B183" s="230"/>
      <c r="C183" s="207" t="s">
        <v>525</v>
      </c>
      <c r="D183" s="207"/>
      <c r="E183" s="207"/>
      <c r="F183" s="228" t="s">
        <v>450</v>
      </c>
      <c r="G183" s="207"/>
      <c r="H183" s="207" t="s">
        <v>526</v>
      </c>
      <c r="I183" s="207" t="s">
        <v>485</v>
      </c>
      <c r="J183" s="207"/>
      <c r="K183" s="253"/>
    </row>
    <row r="184" spans="2:11" s="1" customFormat="1" ht="15" customHeight="1">
      <c r="B184" s="230"/>
      <c r="C184" s="207" t="s">
        <v>514</v>
      </c>
      <c r="D184" s="207"/>
      <c r="E184" s="207"/>
      <c r="F184" s="228" t="s">
        <v>450</v>
      </c>
      <c r="G184" s="207"/>
      <c r="H184" s="207" t="s">
        <v>527</v>
      </c>
      <c r="I184" s="207" t="s">
        <v>485</v>
      </c>
      <c r="J184" s="207"/>
      <c r="K184" s="253"/>
    </row>
    <row r="185" spans="2:11" s="1" customFormat="1" ht="15" customHeight="1">
      <c r="B185" s="230"/>
      <c r="C185" s="207" t="s">
        <v>100</v>
      </c>
      <c r="D185" s="207"/>
      <c r="E185" s="207"/>
      <c r="F185" s="228" t="s">
        <v>456</v>
      </c>
      <c r="G185" s="207"/>
      <c r="H185" s="207" t="s">
        <v>528</v>
      </c>
      <c r="I185" s="207" t="s">
        <v>452</v>
      </c>
      <c r="J185" s="207">
        <v>50</v>
      </c>
      <c r="K185" s="253"/>
    </row>
    <row r="186" spans="2:11" s="1" customFormat="1" ht="15" customHeight="1">
      <c r="B186" s="230"/>
      <c r="C186" s="207" t="s">
        <v>529</v>
      </c>
      <c r="D186" s="207"/>
      <c r="E186" s="207"/>
      <c r="F186" s="228" t="s">
        <v>456</v>
      </c>
      <c r="G186" s="207"/>
      <c r="H186" s="207" t="s">
        <v>530</v>
      </c>
      <c r="I186" s="207" t="s">
        <v>531</v>
      </c>
      <c r="J186" s="207"/>
      <c r="K186" s="253"/>
    </row>
    <row r="187" spans="2:11" s="1" customFormat="1" ht="15" customHeight="1">
      <c r="B187" s="230"/>
      <c r="C187" s="207" t="s">
        <v>532</v>
      </c>
      <c r="D187" s="207"/>
      <c r="E187" s="207"/>
      <c r="F187" s="228" t="s">
        <v>456</v>
      </c>
      <c r="G187" s="207"/>
      <c r="H187" s="207" t="s">
        <v>533</v>
      </c>
      <c r="I187" s="207" t="s">
        <v>531</v>
      </c>
      <c r="J187" s="207"/>
      <c r="K187" s="253"/>
    </row>
    <row r="188" spans="2:11" s="1" customFormat="1" ht="15" customHeight="1">
      <c r="B188" s="230"/>
      <c r="C188" s="207" t="s">
        <v>534</v>
      </c>
      <c r="D188" s="207"/>
      <c r="E188" s="207"/>
      <c r="F188" s="228" t="s">
        <v>456</v>
      </c>
      <c r="G188" s="207"/>
      <c r="H188" s="207" t="s">
        <v>535</v>
      </c>
      <c r="I188" s="207" t="s">
        <v>531</v>
      </c>
      <c r="J188" s="207"/>
      <c r="K188" s="253"/>
    </row>
    <row r="189" spans="2:11" s="1" customFormat="1" ht="15" customHeight="1">
      <c r="B189" s="230"/>
      <c r="C189" s="266" t="s">
        <v>536</v>
      </c>
      <c r="D189" s="207"/>
      <c r="E189" s="207"/>
      <c r="F189" s="228" t="s">
        <v>456</v>
      </c>
      <c r="G189" s="207"/>
      <c r="H189" s="207" t="s">
        <v>537</v>
      </c>
      <c r="I189" s="207" t="s">
        <v>538</v>
      </c>
      <c r="J189" s="267" t="s">
        <v>539</v>
      </c>
      <c r="K189" s="253"/>
    </row>
    <row r="190" spans="2:11" s="14" customFormat="1" ht="15" customHeight="1">
      <c r="B190" s="268"/>
      <c r="C190" s="269" t="s">
        <v>540</v>
      </c>
      <c r="D190" s="270"/>
      <c r="E190" s="270"/>
      <c r="F190" s="271" t="s">
        <v>456</v>
      </c>
      <c r="G190" s="270"/>
      <c r="H190" s="270" t="s">
        <v>541</v>
      </c>
      <c r="I190" s="270" t="s">
        <v>538</v>
      </c>
      <c r="J190" s="272" t="s">
        <v>539</v>
      </c>
      <c r="K190" s="273"/>
    </row>
    <row r="191" spans="2:11" s="1" customFormat="1" ht="15" customHeight="1">
      <c r="B191" s="230"/>
      <c r="C191" s="266" t="s">
        <v>41</v>
      </c>
      <c r="D191" s="207"/>
      <c r="E191" s="207"/>
      <c r="F191" s="228" t="s">
        <v>450</v>
      </c>
      <c r="G191" s="207"/>
      <c r="H191" s="204" t="s">
        <v>542</v>
      </c>
      <c r="I191" s="207" t="s">
        <v>543</v>
      </c>
      <c r="J191" s="207"/>
      <c r="K191" s="253"/>
    </row>
    <row r="192" spans="2:11" s="1" customFormat="1" ht="15" customHeight="1">
      <c r="B192" s="230"/>
      <c r="C192" s="266" t="s">
        <v>544</v>
      </c>
      <c r="D192" s="207"/>
      <c r="E192" s="207"/>
      <c r="F192" s="228" t="s">
        <v>450</v>
      </c>
      <c r="G192" s="207"/>
      <c r="H192" s="207" t="s">
        <v>545</v>
      </c>
      <c r="I192" s="207" t="s">
        <v>485</v>
      </c>
      <c r="J192" s="207"/>
      <c r="K192" s="253"/>
    </row>
    <row r="193" spans="2:11" s="1" customFormat="1" ht="15" customHeight="1">
      <c r="B193" s="230"/>
      <c r="C193" s="266" t="s">
        <v>546</v>
      </c>
      <c r="D193" s="207"/>
      <c r="E193" s="207"/>
      <c r="F193" s="228" t="s">
        <v>450</v>
      </c>
      <c r="G193" s="207"/>
      <c r="H193" s="207" t="s">
        <v>547</v>
      </c>
      <c r="I193" s="207" t="s">
        <v>485</v>
      </c>
      <c r="J193" s="207"/>
      <c r="K193" s="253"/>
    </row>
    <row r="194" spans="2:11" s="1" customFormat="1" ht="15" customHeight="1">
      <c r="B194" s="230"/>
      <c r="C194" s="266" t="s">
        <v>548</v>
      </c>
      <c r="D194" s="207"/>
      <c r="E194" s="207"/>
      <c r="F194" s="228" t="s">
        <v>456</v>
      </c>
      <c r="G194" s="207"/>
      <c r="H194" s="207" t="s">
        <v>549</v>
      </c>
      <c r="I194" s="207" t="s">
        <v>485</v>
      </c>
      <c r="J194" s="207"/>
      <c r="K194" s="253"/>
    </row>
    <row r="195" spans="2:11" s="1" customFormat="1" ht="15" customHeight="1">
      <c r="B195" s="259"/>
      <c r="C195" s="274"/>
      <c r="D195" s="239"/>
      <c r="E195" s="239"/>
      <c r="F195" s="239"/>
      <c r="G195" s="239"/>
      <c r="H195" s="239"/>
      <c r="I195" s="239"/>
      <c r="J195" s="239"/>
      <c r="K195" s="260"/>
    </row>
    <row r="196" spans="2:11" s="1" customFormat="1" ht="18.75" customHeight="1">
      <c r="B196" s="241"/>
      <c r="C196" s="251"/>
      <c r="D196" s="251"/>
      <c r="E196" s="251"/>
      <c r="F196" s="261"/>
      <c r="G196" s="251"/>
      <c r="H196" s="251"/>
      <c r="I196" s="251"/>
      <c r="J196" s="251"/>
      <c r="K196" s="241"/>
    </row>
    <row r="197" spans="2:11" s="1" customFormat="1" ht="18.75" customHeight="1">
      <c r="B197" s="241"/>
      <c r="C197" s="251"/>
      <c r="D197" s="251"/>
      <c r="E197" s="251"/>
      <c r="F197" s="261"/>
      <c r="G197" s="251"/>
      <c r="H197" s="251"/>
      <c r="I197" s="251"/>
      <c r="J197" s="251"/>
      <c r="K197" s="241"/>
    </row>
    <row r="198" spans="2:11" s="1" customFormat="1" ht="18.75" customHeight="1">
      <c r="B198" s="214"/>
      <c r="C198" s="214"/>
      <c r="D198" s="214"/>
      <c r="E198" s="214"/>
      <c r="F198" s="214"/>
      <c r="G198" s="214"/>
      <c r="H198" s="214"/>
      <c r="I198" s="214"/>
      <c r="J198" s="214"/>
      <c r="K198" s="214"/>
    </row>
    <row r="199" spans="2:11" s="1" customFormat="1" ht="13.5">
      <c r="B199" s="196"/>
      <c r="C199" s="197"/>
      <c r="D199" s="197"/>
      <c r="E199" s="197"/>
      <c r="F199" s="197"/>
      <c r="G199" s="197"/>
      <c r="H199" s="197"/>
      <c r="I199" s="197"/>
      <c r="J199" s="197"/>
      <c r="K199" s="198"/>
    </row>
    <row r="200" spans="2:11" s="1" customFormat="1" ht="21">
      <c r="B200" s="199"/>
      <c r="C200" s="334" t="s">
        <v>550</v>
      </c>
      <c r="D200" s="334"/>
      <c r="E200" s="334"/>
      <c r="F200" s="334"/>
      <c r="G200" s="334"/>
      <c r="H200" s="334"/>
      <c r="I200" s="334"/>
      <c r="J200" s="334"/>
      <c r="K200" s="200"/>
    </row>
    <row r="201" spans="2:11" s="1" customFormat="1" ht="25.5" customHeight="1">
      <c r="B201" s="199"/>
      <c r="C201" s="275" t="s">
        <v>551</v>
      </c>
      <c r="D201" s="275"/>
      <c r="E201" s="275"/>
      <c r="F201" s="275" t="s">
        <v>552</v>
      </c>
      <c r="G201" s="276"/>
      <c r="H201" s="337" t="s">
        <v>553</v>
      </c>
      <c r="I201" s="337"/>
      <c r="J201" s="337"/>
      <c r="K201" s="200"/>
    </row>
    <row r="202" spans="2:11" s="1" customFormat="1" ht="5.25" customHeight="1">
      <c r="B202" s="230"/>
      <c r="C202" s="225"/>
      <c r="D202" s="225"/>
      <c r="E202" s="225"/>
      <c r="F202" s="225"/>
      <c r="G202" s="251"/>
      <c r="H202" s="225"/>
      <c r="I202" s="225"/>
      <c r="J202" s="225"/>
      <c r="K202" s="253"/>
    </row>
    <row r="203" spans="2:11" s="1" customFormat="1" ht="15" customHeight="1">
      <c r="B203" s="230"/>
      <c r="C203" s="207" t="s">
        <v>543</v>
      </c>
      <c r="D203" s="207"/>
      <c r="E203" s="207"/>
      <c r="F203" s="228" t="s">
        <v>42</v>
      </c>
      <c r="G203" s="207"/>
      <c r="H203" s="338" t="s">
        <v>554</v>
      </c>
      <c r="I203" s="338"/>
      <c r="J203" s="338"/>
      <c r="K203" s="253"/>
    </row>
    <row r="204" spans="2:11" s="1" customFormat="1" ht="15" customHeight="1">
      <c r="B204" s="230"/>
      <c r="C204" s="207"/>
      <c r="D204" s="207"/>
      <c r="E204" s="207"/>
      <c r="F204" s="228" t="s">
        <v>43</v>
      </c>
      <c r="G204" s="207"/>
      <c r="H204" s="338" t="s">
        <v>555</v>
      </c>
      <c r="I204" s="338"/>
      <c r="J204" s="338"/>
      <c r="K204" s="253"/>
    </row>
    <row r="205" spans="2:11" s="1" customFormat="1" ht="15" customHeight="1">
      <c r="B205" s="230"/>
      <c r="C205" s="207"/>
      <c r="D205" s="207"/>
      <c r="E205" s="207"/>
      <c r="F205" s="228" t="s">
        <v>46</v>
      </c>
      <c r="G205" s="207"/>
      <c r="H205" s="338" t="s">
        <v>556</v>
      </c>
      <c r="I205" s="338"/>
      <c r="J205" s="338"/>
      <c r="K205" s="253"/>
    </row>
    <row r="206" spans="2:11" s="1" customFormat="1" ht="15" customHeight="1">
      <c r="B206" s="230"/>
      <c r="C206" s="207"/>
      <c r="D206" s="207"/>
      <c r="E206" s="207"/>
      <c r="F206" s="228" t="s">
        <v>44</v>
      </c>
      <c r="G206" s="207"/>
      <c r="H206" s="338" t="s">
        <v>557</v>
      </c>
      <c r="I206" s="338"/>
      <c r="J206" s="338"/>
      <c r="K206" s="253"/>
    </row>
    <row r="207" spans="2:11" s="1" customFormat="1" ht="15" customHeight="1">
      <c r="B207" s="230"/>
      <c r="C207" s="207"/>
      <c r="D207" s="207"/>
      <c r="E207" s="207"/>
      <c r="F207" s="228" t="s">
        <v>45</v>
      </c>
      <c r="G207" s="207"/>
      <c r="H207" s="338" t="s">
        <v>558</v>
      </c>
      <c r="I207" s="338"/>
      <c r="J207" s="338"/>
      <c r="K207" s="253"/>
    </row>
    <row r="208" spans="2:11" s="1" customFormat="1" ht="15" customHeight="1">
      <c r="B208" s="230"/>
      <c r="C208" s="207"/>
      <c r="D208" s="207"/>
      <c r="E208" s="207"/>
      <c r="F208" s="228"/>
      <c r="G208" s="207"/>
      <c r="H208" s="207"/>
      <c r="I208" s="207"/>
      <c r="J208" s="207"/>
      <c r="K208" s="253"/>
    </row>
    <row r="209" spans="2:11" s="1" customFormat="1" ht="15" customHeight="1">
      <c r="B209" s="230"/>
      <c r="C209" s="207" t="s">
        <v>497</v>
      </c>
      <c r="D209" s="207"/>
      <c r="E209" s="207"/>
      <c r="F209" s="228" t="s">
        <v>78</v>
      </c>
      <c r="G209" s="207"/>
      <c r="H209" s="338" t="s">
        <v>559</v>
      </c>
      <c r="I209" s="338"/>
      <c r="J209" s="338"/>
      <c r="K209" s="253"/>
    </row>
    <row r="210" spans="2:11" s="1" customFormat="1" ht="15" customHeight="1">
      <c r="B210" s="230"/>
      <c r="C210" s="207"/>
      <c r="D210" s="207"/>
      <c r="E210" s="207"/>
      <c r="F210" s="228" t="s">
        <v>392</v>
      </c>
      <c r="G210" s="207"/>
      <c r="H210" s="338" t="s">
        <v>393</v>
      </c>
      <c r="I210" s="338"/>
      <c r="J210" s="338"/>
      <c r="K210" s="253"/>
    </row>
    <row r="211" spans="2:11" s="1" customFormat="1" ht="15" customHeight="1">
      <c r="B211" s="230"/>
      <c r="C211" s="207"/>
      <c r="D211" s="207"/>
      <c r="E211" s="207"/>
      <c r="F211" s="228" t="s">
        <v>390</v>
      </c>
      <c r="G211" s="207"/>
      <c r="H211" s="338" t="s">
        <v>560</v>
      </c>
      <c r="I211" s="338"/>
      <c r="J211" s="338"/>
      <c r="K211" s="253"/>
    </row>
    <row r="212" spans="2:11" s="1" customFormat="1" ht="15" customHeight="1">
      <c r="B212" s="277"/>
      <c r="C212" s="207"/>
      <c r="D212" s="207"/>
      <c r="E212" s="207"/>
      <c r="F212" s="228" t="s">
        <v>394</v>
      </c>
      <c r="G212" s="266"/>
      <c r="H212" s="339" t="s">
        <v>395</v>
      </c>
      <c r="I212" s="339"/>
      <c r="J212" s="339"/>
      <c r="K212" s="278"/>
    </row>
    <row r="213" spans="2:11" s="1" customFormat="1" ht="15" customHeight="1">
      <c r="B213" s="277"/>
      <c r="C213" s="207"/>
      <c r="D213" s="207"/>
      <c r="E213" s="207"/>
      <c r="F213" s="228" t="s">
        <v>396</v>
      </c>
      <c r="G213" s="266"/>
      <c r="H213" s="339" t="s">
        <v>561</v>
      </c>
      <c r="I213" s="339"/>
      <c r="J213" s="339"/>
      <c r="K213" s="278"/>
    </row>
    <row r="214" spans="2:11" s="1" customFormat="1" ht="15" customHeight="1">
      <c r="B214" s="277"/>
      <c r="C214" s="207"/>
      <c r="D214" s="207"/>
      <c r="E214" s="207"/>
      <c r="F214" s="228"/>
      <c r="G214" s="266"/>
      <c r="H214" s="257"/>
      <c r="I214" s="257"/>
      <c r="J214" s="257"/>
      <c r="K214" s="278"/>
    </row>
    <row r="215" spans="2:11" s="1" customFormat="1" ht="15" customHeight="1">
      <c r="B215" s="277"/>
      <c r="C215" s="207" t="s">
        <v>521</v>
      </c>
      <c r="D215" s="207"/>
      <c r="E215" s="207"/>
      <c r="F215" s="228">
        <v>1</v>
      </c>
      <c r="G215" s="266"/>
      <c r="H215" s="339" t="s">
        <v>562</v>
      </c>
      <c r="I215" s="339"/>
      <c r="J215" s="339"/>
      <c r="K215" s="278"/>
    </row>
    <row r="216" spans="2:11" s="1" customFormat="1" ht="15" customHeight="1">
      <c r="B216" s="277"/>
      <c r="C216" s="207"/>
      <c r="D216" s="207"/>
      <c r="E216" s="207"/>
      <c r="F216" s="228">
        <v>2</v>
      </c>
      <c r="G216" s="266"/>
      <c r="H216" s="339" t="s">
        <v>563</v>
      </c>
      <c r="I216" s="339"/>
      <c r="J216" s="339"/>
      <c r="K216" s="278"/>
    </row>
    <row r="217" spans="2:11" s="1" customFormat="1" ht="15" customHeight="1">
      <c r="B217" s="277"/>
      <c r="C217" s="207"/>
      <c r="D217" s="207"/>
      <c r="E217" s="207"/>
      <c r="F217" s="228">
        <v>3</v>
      </c>
      <c r="G217" s="266"/>
      <c r="H217" s="339" t="s">
        <v>564</v>
      </c>
      <c r="I217" s="339"/>
      <c r="J217" s="339"/>
      <c r="K217" s="278"/>
    </row>
    <row r="218" spans="2:11" s="1" customFormat="1" ht="15" customHeight="1">
      <c r="B218" s="277"/>
      <c r="C218" s="207"/>
      <c r="D218" s="207"/>
      <c r="E218" s="207"/>
      <c r="F218" s="228">
        <v>4</v>
      </c>
      <c r="G218" s="266"/>
      <c r="H218" s="339" t="s">
        <v>565</v>
      </c>
      <c r="I218" s="339"/>
      <c r="J218" s="339"/>
      <c r="K218" s="278"/>
    </row>
    <row r="219" spans="2:11" s="1" customFormat="1" ht="12.75" customHeight="1">
      <c r="B219" s="279"/>
      <c r="C219" s="280"/>
      <c r="D219" s="280"/>
      <c r="E219" s="280"/>
      <c r="F219" s="280"/>
      <c r="G219" s="280"/>
      <c r="H219" s="280"/>
      <c r="I219" s="280"/>
      <c r="J219" s="280"/>
      <c r="K219" s="28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PS-01 - Mobiliář</vt:lpstr>
      <vt:lpstr>PS-01.2 - VRN</vt:lpstr>
      <vt:lpstr>Pokyny pro vyplnění</vt:lpstr>
      <vt:lpstr>'PS-01 - Mobiliář'!Názvy_tisku</vt:lpstr>
      <vt:lpstr>'PS-01.2 - VRN'!Názvy_tisku</vt:lpstr>
      <vt:lpstr>'Rekapitulace stavby'!Názvy_tisku</vt:lpstr>
      <vt:lpstr>'Pokyny pro vyplnění'!Oblast_tisku</vt:lpstr>
      <vt:lpstr>'PS-01 - Mobiliář'!Oblast_tisku</vt:lpstr>
      <vt:lpstr>'PS-01.2 - VRN'!Oblast_tisku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DESKTOP-5GEEE19\W10</dc:creator>
  <cp:lastModifiedBy>Salač Stanislav Ing.</cp:lastModifiedBy>
  <dcterms:created xsi:type="dcterms:W3CDTF">2026-01-07T06:21:02Z</dcterms:created>
  <dcterms:modified xsi:type="dcterms:W3CDTF">2026-01-07T10:16:43Z</dcterms:modified>
</cp:coreProperties>
</file>