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W10\Documents\Documents\Dokumenty office\EXCEL\Akce 2025\Bílina\Bílina - Sídliště podchod\"/>
    </mc:Choice>
  </mc:AlternateContent>
  <bookViews>
    <workbookView xWindow="0" yWindow="0" windowWidth="0" windowHeight="0"/>
  </bookViews>
  <sheets>
    <sheet name="Rekapitulace stavby" sheetId="1" r:id="rId1"/>
    <sheet name="1 - Stavební práce - var...." sheetId="2" r:id="rId2"/>
    <sheet name="2 - VRN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'1 - Stavební práce - var....'!$C$106:$K$482</definedName>
    <definedName name="_xlnm.Print_Area" localSheetId="1">'1 - Stavební práce - var....'!$C$4:$J$39,'1 - Stavební práce - var....'!$C$45:$J$88,'1 - Stavební práce - var....'!$C$94:$K$482</definedName>
    <definedName name="_xlnm.Print_Titles" localSheetId="1">'1 - Stavební práce - var....'!$106:$106</definedName>
    <definedName name="_xlnm._FilterDatabase" localSheetId="2" hidden="1">'2 - VRN'!$C$82:$K$99</definedName>
    <definedName name="_xlnm.Print_Area" localSheetId="2">'2 - VRN'!$C$4:$J$39,'2 - VRN'!$C$45:$J$64,'2 - VRN'!$C$70:$K$99</definedName>
    <definedName name="_xlnm.Print_Titles" localSheetId="2">'2 - VRN'!$82:$82</definedName>
    <definedName name="_xlnm.Print_Area" localSheetId="3">'Seznam figur'!$C$4:$G$37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97"/>
  <c r="BH97"/>
  <c r="BG97"/>
  <c r="BF97"/>
  <c r="T97"/>
  <c r="T96"/>
  <c r="R97"/>
  <c r="R96"/>
  <c r="P97"/>
  <c r="P96"/>
  <c r="BI93"/>
  <c r="BH93"/>
  <c r="BG93"/>
  <c r="BF93"/>
  <c r="T93"/>
  <c r="T92"/>
  <c r="R93"/>
  <c r="R92"/>
  <c r="P93"/>
  <c r="P92"/>
  <c r="BI89"/>
  <c r="BH89"/>
  <c r="BG89"/>
  <c r="BF89"/>
  <c r="T89"/>
  <c r="R89"/>
  <c r="P89"/>
  <c r="BI86"/>
  <c r="BH86"/>
  <c r="BG86"/>
  <c r="BF86"/>
  <c r="T86"/>
  <c r="R86"/>
  <c r="P86"/>
  <c r="F77"/>
  <c r="E75"/>
  <c r="F52"/>
  <c r="E50"/>
  <c r="J24"/>
  <c r="E24"/>
  <c r="J80"/>
  <c r="J23"/>
  <c r="J21"/>
  <c r="E21"/>
  <c r="J79"/>
  <c r="J20"/>
  <c r="J18"/>
  <c r="E18"/>
  <c r="F80"/>
  <c r="J17"/>
  <c r="J15"/>
  <c r="E15"/>
  <c r="F79"/>
  <c r="J14"/>
  <c r="J12"/>
  <c r="J52"/>
  <c r="E7"/>
  <c r="E73"/>
  <c i="2" r="T328"/>
  <c r="R328"/>
  <c r="P328"/>
  <c r="BK328"/>
  <c r="J328"/>
  <c r="J77"/>
  <c r="J37"/>
  <c r="J36"/>
  <c i="1" r="AY55"/>
  <c i="2" r="J35"/>
  <c i="1" r="AX55"/>
  <c i="2" r="BI480"/>
  <c r="BH480"/>
  <c r="BG480"/>
  <c r="BF480"/>
  <c r="T480"/>
  <c r="R480"/>
  <c r="P480"/>
  <c r="BI475"/>
  <c r="BH475"/>
  <c r="BG475"/>
  <c r="BF475"/>
  <c r="T475"/>
  <c r="R475"/>
  <c r="P475"/>
  <c r="BI472"/>
  <c r="BH472"/>
  <c r="BG472"/>
  <c r="BF472"/>
  <c r="T472"/>
  <c r="R472"/>
  <c r="P472"/>
  <c r="BI464"/>
  <c r="BH464"/>
  <c r="BG464"/>
  <c r="BF464"/>
  <c r="T464"/>
  <c r="R464"/>
  <c r="P464"/>
  <c r="BI459"/>
  <c r="BH459"/>
  <c r="BG459"/>
  <c r="BF459"/>
  <c r="T459"/>
  <c r="R459"/>
  <c r="P459"/>
  <c r="BI455"/>
  <c r="BH455"/>
  <c r="BG455"/>
  <c r="BF455"/>
  <c r="T455"/>
  <c r="R455"/>
  <c r="P455"/>
  <c r="BI451"/>
  <c r="BH451"/>
  <c r="BG451"/>
  <c r="BF451"/>
  <c r="T451"/>
  <c r="R451"/>
  <c r="P451"/>
  <c r="BI449"/>
  <c r="BH449"/>
  <c r="BG449"/>
  <c r="BF449"/>
  <c r="T449"/>
  <c r="R449"/>
  <c r="P449"/>
  <c r="BI446"/>
  <c r="BH446"/>
  <c r="BG446"/>
  <c r="BF446"/>
  <c r="T446"/>
  <c r="R446"/>
  <c r="P446"/>
  <c r="BI444"/>
  <c r="BH444"/>
  <c r="BG444"/>
  <c r="BF444"/>
  <c r="T444"/>
  <c r="R444"/>
  <c r="P444"/>
  <c r="BI441"/>
  <c r="BH441"/>
  <c r="BG441"/>
  <c r="BF441"/>
  <c r="T441"/>
  <c r="R441"/>
  <c r="P441"/>
  <c r="BI437"/>
  <c r="BH437"/>
  <c r="BG437"/>
  <c r="BF437"/>
  <c r="T437"/>
  <c r="R437"/>
  <c r="P437"/>
  <c r="BI432"/>
  <c r="BH432"/>
  <c r="BG432"/>
  <c r="BF432"/>
  <c r="T432"/>
  <c r="R432"/>
  <c r="P432"/>
  <c r="BI427"/>
  <c r="BH427"/>
  <c r="BG427"/>
  <c r="BF427"/>
  <c r="T427"/>
  <c r="R427"/>
  <c r="P427"/>
  <c r="BI422"/>
  <c r="BH422"/>
  <c r="BG422"/>
  <c r="BF422"/>
  <c r="T422"/>
  <c r="R422"/>
  <c r="P422"/>
  <c r="BI417"/>
  <c r="BH417"/>
  <c r="BG417"/>
  <c r="BF417"/>
  <c r="T417"/>
  <c r="R417"/>
  <c r="P417"/>
  <c r="BI412"/>
  <c r="BH412"/>
  <c r="BG412"/>
  <c r="BF412"/>
  <c r="T412"/>
  <c r="T411"/>
  <c r="R412"/>
  <c r="R411"/>
  <c r="P412"/>
  <c r="P411"/>
  <c r="BI408"/>
  <c r="BH408"/>
  <c r="BG408"/>
  <c r="BF408"/>
  <c r="T408"/>
  <c r="R408"/>
  <c r="P408"/>
  <c r="BI404"/>
  <c r="BH404"/>
  <c r="BG404"/>
  <c r="BF404"/>
  <c r="T404"/>
  <c r="R404"/>
  <c r="P404"/>
  <c r="BI401"/>
  <c r="BH401"/>
  <c r="BG401"/>
  <c r="BF401"/>
  <c r="T401"/>
  <c r="R401"/>
  <c r="P401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3"/>
  <c r="BH383"/>
  <c r="BG383"/>
  <c r="BF383"/>
  <c r="T383"/>
  <c r="T382"/>
  <c r="R383"/>
  <c r="R382"/>
  <c r="P383"/>
  <c r="P382"/>
  <c r="BI378"/>
  <c r="BH378"/>
  <c r="BG378"/>
  <c r="BF378"/>
  <c r="T378"/>
  <c r="T377"/>
  <c r="R378"/>
  <c r="R377"/>
  <c r="P378"/>
  <c r="P377"/>
  <c r="BI372"/>
  <c r="BH372"/>
  <c r="BG372"/>
  <c r="BF372"/>
  <c r="T372"/>
  <c r="R372"/>
  <c r="P372"/>
  <c r="BI367"/>
  <c r="BH367"/>
  <c r="BG367"/>
  <c r="BF367"/>
  <c r="T367"/>
  <c r="R367"/>
  <c r="P367"/>
  <c r="BI363"/>
  <c r="BH363"/>
  <c r="BG363"/>
  <c r="BF363"/>
  <c r="T363"/>
  <c r="R363"/>
  <c r="P363"/>
  <c r="BI358"/>
  <c r="BH358"/>
  <c r="BG358"/>
  <c r="BF358"/>
  <c r="T358"/>
  <c r="R358"/>
  <c r="P358"/>
  <c r="BI354"/>
  <c r="BH354"/>
  <c r="BG354"/>
  <c r="BF354"/>
  <c r="T354"/>
  <c r="R354"/>
  <c r="P354"/>
  <c r="BI350"/>
  <c r="BH350"/>
  <c r="BG350"/>
  <c r="BF350"/>
  <c r="T350"/>
  <c r="R350"/>
  <c r="P350"/>
  <c r="BI347"/>
  <c r="BH347"/>
  <c r="BG347"/>
  <c r="BF347"/>
  <c r="T347"/>
  <c r="R347"/>
  <c r="P347"/>
  <c r="BI342"/>
  <c r="BH342"/>
  <c r="BG342"/>
  <c r="BF342"/>
  <c r="T342"/>
  <c r="R342"/>
  <c r="P342"/>
  <c r="BI338"/>
  <c r="BH338"/>
  <c r="BG338"/>
  <c r="BF338"/>
  <c r="T338"/>
  <c r="R338"/>
  <c r="P338"/>
  <c r="BI329"/>
  <c r="BH329"/>
  <c r="BG329"/>
  <c r="BF329"/>
  <c r="T329"/>
  <c r="R329"/>
  <c r="P329"/>
  <c r="BI323"/>
  <c r="BH323"/>
  <c r="BG323"/>
  <c r="BF323"/>
  <c r="T323"/>
  <c r="R323"/>
  <c r="P323"/>
  <c r="BI318"/>
  <c r="BH318"/>
  <c r="BG318"/>
  <c r="BF318"/>
  <c r="T318"/>
  <c r="R318"/>
  <c r="P318"/>
  <c r="BI313"/>
  <c r="BH313"/>
  <c r="BG313"/>
  <c r="BF313"/>
  <c r="T313"/>
  <c r="R313"/>
  <c r="P313"/>
  <c r="BI309"/>
  <c r="BH309"/>
  <c r="BG309"/>
  <c r="BF309"/>
  <c r="T309"/>
  <c r="R309"/>
  <c r="P309"/>
  <c r="BI304"/>
  <c r="BH304"/>
  <c r="BG304"/>
  <c r="BF304"/>
  <c r="T304"/>
  <c r="R304"/>
  <c r="P304"/>
  <c r="BI297"/>
  <c r="BH297"/>
  <c r="BG297"/>
  <c r="BF297"/>
  <c r="T297"/>
  <c r="R297"/>
  <c r="P297"/>
  <c r="BI292"/>
  <c r="BH292"/>
  <c r="BG292"/>
  <c r="BF292"/>
  <c r="T292"/>
  <c r="R292"/>
  <c r="P292"/>
  <c r="BI287"/>
  <c r="BH287"/>
  <c r="BG287"/>
  <c r="BF287"/>
  <c r="T287"/>
  <c r="R287"/>
  <c r="P287"/>
  <c r="BI275"/>
  <c r="BH275"/>
  <c r="BG275"/>
  <c r="BF275"/>
  <c r="T275"/>
  <c r="R275"/>
  <c r="P275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51"/>
  <c r="BH251"/>
  <c r="BG251"/>
  <c r="BF251"/>
  <c r="T251"/>
  <c r="R251"/>
  <c r="P251"/>
  <c r="BI245"/>
  <c r="BH245"/>
  <c r="BG245"/>
  <c r="BF245"/>
  <c r="T245"/>
  <c r="R245"/>
  <c r="P245"/>
  <c r="BI236"/>
  <c r="BH236"/>
  <c r="BG236"/>
  <c r="BF236"/>
  <c r="T236"/>
  <c r="R236"/>
  <c r="P236"/>
  <c r="BI228"/>
  <c r="BH228"/>
  <c r="BG228"/>
  <c r="BF228"/>
  <c r="T228"/>
  <c r="R228"/>
  <c r="P228"/>
  <c r="BI222"/>
  <c r="BH222"/>
  <c r="BG222"/>
  <c r="BF222"/>
  <c r="T222"/>
  <c r="R222"/>
  <c r="P222"/>
  <c r="BI214"/>
  <c r="BH214"/>
  <c r="BG214"/>
  <c r="BF214"/>
  <c r="T214"/>
  <c r="R214"/>
  <c r="P214"/>
  <c r="BI206"/>
  <c r="BH206"/>
  <c r="BG206"/>
  <c r="BF206"/>
  <c r="T206"/>
  <c r="R206"/>
  <c r="P206"/>
  <c r="BI201"/>
  <c r="BH201"/>
  <c r="BG201"/>
  <c r="BF201"/>
  <c r="T201"/>
  <c r="R201"/>
  <c r="P201"/>
  <c r="BI197"/>
  <c r="BH197"/>
  <c r="BG197"/>
  <c r="BF197"/>
  <c r="T197"/>
  <c r="R197"/>
  <c r="P197"/>
  <c r="BI187"/>
  <c r="BH187"/>
  <c r="BG187"/>
  <c r="BF187"/>
  <c r="T187"/>
  <c r="T186"/>
  <c r="R187"/>
  <c r="R186"/>
  <c r="P187"/>
  <c r="P186"/>
  <c r="BI181"/>
  <c r="BH181"/>
  <c r="BG181"/>
  <c r="BF181"/>
  <c r="T181"/>
  <c r="T180"/>
  <c r="R181"/>
  <c r="R180"/>
  <c r="P181"/>
  <c r="P180"/>
  <c r="BI176"/>
  <c r="BH176"/>
  <c r="BG176"/>
  <c r="BF176"/>
  <c r="T176"/>
  <c r="R176"/>
  <c r="P176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7"/>
  <c r="BH157"/>
  <c r="BG157"/>
  <c r="BF157"/>
  <c r="T157"/>
  <c r="R157"/>
  <c r="P157"/>
  <c r="BI149"/>
  <c r="BH149"/>
  <c r="BG149"/>
  <c r="BF149"/>
  <c r="T149"/>
  <c r="R149"/>
  <c r="P149"/>
  <c r="BI142"/>
  <c r="BH142"/>
  <c r="BG142"/>
  <c r="BF142"/>
  <c r="T142"/>
  <c r="R142"/>
  <c r="P142"/>
  <c r="BI135"/>
  <c r="BH135"/>
  <c r="BG135"/>
  <c r="BF135"/>
  <c r="T135"/>
  <c r="R135"/>
  <c r="P135"/>
  <c r="BI128"/>
  <c r="BH128"/>
  <c r="BG128"/>
  <c r="BF128"/>
  <c r="T128"/>
  <c r="R128"/>
  <c r="P128"/>
  <c r="BI123"/>
  <c r="BH123"/>
  <c r="BG123"/>
  <c r="BF123"/>
  <c r="T123"/>
  <c r="R123"/>
  <c r="P123"/>
  <c r="BI115"/>
  <c r="BH115"/>
  <c r="BG115"/>
  <c r="BF115"/>
  <c r="T115"/>
  <c r="R115"/>
  <c r="P115"/>
  <c r="BI111"/>
  <c r="BH111"/>
  <c r="BG111"/>
  <c r="BF111"/>
  <c r="T111"/>
  <c r="R111"/>
  <c r="P111"/>
  <c r="F101"/>
  <c r="E99"/>
  <c r="F52"/>
  <c r="E50"/>
  <c r="J24"/>
  <c r="E24"/>
  <c r="J104"/>
  <c r="J23"/>
  <c r="J21"/>
  <c r="E21"/>
  <c r="J54"/>
  <c r="J20"/>
  <c r="J18"/>
  <c r="E18"/>
  <c r="F104"/>
  <c r="J17"/>
  <c r="J15"/>
  <c r="E15"/>
  <c r="F103"/>
  <c r="J14"/>
  <c r="J12"/>
  <c r="J101"/>
  <c r="E7"/>
  <c r="E97"/>
  <c i="1" r="L50"/>
  <c r="AM50"/>
  <c r="AM49"/>
  <c r="L49"/>
  <c r="AM47"/>
  <c r="L47"/>
  <c r="L45"/>
  <c r="L44"/>
  <c i="2" r="J432"/>
  <c r="J256"/>
  <c r="BK358"/>
  <c r="J323"/>
  <c r="J441"/>
  <c r="J338"/>
  <c r="BK214"/>
  <c r="BK472"/>
  <c r="BK397"/>
  <c r="BK256"/>
  <c i="3" r="J86"/>
  <c i="2" r="BK475"/>
  <c r="BK261"/>
  <c r="J459"/>
  <c r="J363"/>
  <c r="J167"/>
  <c r="J427"/>
  <c r="J245"/>
  <c r="BK378"/>
  <c r="BK266"/>
  <c r="J142"/>
  <c r="BK437"/>
  <c r="J214"/>
  <c r="J417"/>
  <c r="J350"/>
  <c r="J157"/>
  <c r="J394"/>
  <c r="J201"/>
  <c r="J451"/>
  <c r="J304"/>
  <c r="BK157"/>
  <c r="BK449"/>
  <c r="J228"/>
  <c r="BK347"/>
  <c r="J149"/>
  <c r="BK401"/>
  <c r="J222"/>
  <c r="J475"/>
  <c r="BK354"/>
  <c r="J111"/>
  <c r="J367"/>
  <c r="BK459"/>
  <c r="J408"/>
  <c r="BK297"/>
  <c r="J135"/>
  <c r="BK383"/>
  <c r="J236"/>
  <c r="J128"/>
  <c r="J422"/>
  <c r="J313"/>
  <c r="J206"/>
  <c i="3" r="BK93"/>
  <c i="2" r="BK372"/>
  <c r="J197"/>
  <c r="J412"/>
  <c r="J251"/>
  <c r="J397"/>
  <c r="BK206"/>
  <c r="J342"/>
  <c r="BK222"/>
  <c i="3" r="BK86"/>
  <c i="2" r="J266"/>
  <c r="BK464"/>
  <c r="J383"/>
  <c r="BK236"/>
  <c r="J449"/>
  <c r="J287"/>
  <c r="BK455"/>
  <c r="J358"/>
  <c r="BK187"/>
  <c i="3" r="J89"/>
  <c i="2" r="J354"/>
  <c r="BK480"/>
  <c r="J404"/>
  <c r="BK275"/>
  <c r="BK432"/>
  <c r="J275"/>
  <c r="BK135"/>
  <c r="BK408"/>
  <c r="BK245"/>
  <c i="3" r="BK97"/>
  <c i="2" r="BK323"/>
  <c r="J187"/>
  <c r="BK427"/>
  <c r="J391"/>
  <c r="J261"/>
  <c r="J163"/>
  <c r="BK404"/>
  <c r="BK309"/>
  <c r="J181"/>
  <c r="BK451"/>
  <c r="BK350"/>
  <c r="J171"/>
  <c i="3" r="J93"/>
  <c i="2" r="BK329"/>
  <c r="J437"/>
  <c r="BK342"/>
  <c r="BK142"/>
  <c r="BK313"/>
  <c i="1" r="AS54"/>
  <c i="2" r="BK441"/>
  <c r="J318"/>
  <c r="BK123"/>
  <c r="BK363"/>
  <c r="BK171"/>
  <c r="BK417"/>
  <c r="BK251"/>
  <c r="BK115"/>
  <c r="BK391"/>
  <c r="BK149"/>
  <c r="BK422"/>
  <c r="BK304"/>
  <c r="BK111"/>
  <c r="J329"/>
  <c r="J455"/>
  <c r="BK318"/>
  <c r="BK167"/>
  <c r="J446"/>
  <c r="J115"/>
  <c r="J444"/>
  <c r="J123"/>
  <c r="BK394"/>
  <c r="J292"/>
  <c r="J464"/>
  <c r="J372"/>
  <c r="J176"/>
  <c r="J309"/>
  <c r="BK176"/>
  <c r="J472"/>
  <c r="J347"/>
  <c r="BK128"/>
  <c r="J401"/>
  <c r="BK287"/>
  <c r="BK412"/>
  <c r="BK228"/>
  <c r="J480"/>
  <c r="BK338"/>
  <c r="BK163"/>
  <c i="3" r="BK89"/>
  <c i="2" r="J297"/>
  <c r="BK444"/>
  <c r="BK367"/>
  <c r="BK201"/>
  <c r="J378"/>
  <c r="BK197"/>
  <c r="BK446"/>
  <c r="BK292"/>
  <c r="BK181"/>
  <c i="3" r="J97"/>
  <c i="2" l="1" r="R148"/>
  <c r="T362"/>
  <c r="T148"/>
  <c r="P362"/>
  <c r="P148"/>
  <c r="R362"/>
  <c r="P110"/>
  <c r="R162"/>
  <c r="T196"/>
  <c r="T195"/>
  <c r="P221"/>
  <c r="P260"/>
  <c r="T286"/>
  <c r="T303"/>
  <c r="R312"/>
  <c r="P337"/>
  <c r="BK390"/>
  <c r="J390"/>
  <c r="J82"/>
  <c r="P416"/>
  <c r="BK440"/>
  <c r="J440"/>
  <c r="J86"/>
  <c r="BK454"/>
  <c r="J454"/>
  <c r="J87"/>
  <c r="BK110"/>
  <c r="J110"/>
  <c r="J62"/>
  <c r="BK162"/>
  <c r="J162"/>
  <c r="J64"/>
  <c r="R196"/>
  <c r="R195"/>
  <c r="BK221"/>
  <c r="J221"/>
  <c r="J70"/>
  <c r="BK260"/>
  <c r="J260"/>
  <c r="J71"/>
  <c r="BK286"/>
  <c r="BK303"/>
  <c r="J303"/>
  <c r="J74"/>
  <c r="BK312"/>
  <c r="J312"/>
  <c r="J76"/>
  <c r="BK337"/>
  <c r="J337"/>
  <c r="J78"/>
  <c r="T390"/>
  <c r="R416"/>
  <c r="R440"/>
  <c r="R454"/>
  <c r="T110"/>
  <c r="P162"/>
  <c r="P196"/>
  <c r="P195"/>
  <c r="T221"/>
  <c r="R260"/>
  <c r="R286"/>
  <c r="R285"/>
  <c r="R303"/>
  <c r="P312"/>
  <c r="T337"/>
  <c r="R390"/>
  <c r="BK416"/>
  <c r="J416"/>
  <c r="J85"/>
  <c r="P440"/>
  <c r="P454"/>
  <c i="3" r="BK85"/>
  <c r="R85"/>
  <c r="R84"/>
  <c r="R83"/>
  <c i="2" r="R110"/>
  <c r="R109"/>
  <c r="T162"/>
  <c r="BK196"/>
  <c r="J196"/>
  <c r="J68"/>
  <c r="R221"/>
  <c r="R220"/>
  <c r="T260"/>
  <c r="P286"/>
  <c r="P303"/>
  <c r="T312"/>
  <c r="T311"/>
  <c r="R337"/>
  <c r="P390"/>
  <c r="T416"/>
  <c r="T440"/>
  <c r="T454"/>
  <c i="3" r="P85"/>
  <c r="P84"/>
  <c r="P83"/>
  <c i="1" r="AU56"/>
  <c i="3" r="T85"/>
  <c r="T84"/>
  <c r="T83"/>
  <c i="2" r="BK180"/>
  <c r="J180"/>
  <c r="J65"/>
  <c r="BK382"/>
  <c r="J382"/>
  <c r="J81"/>
  <c r="BK362"/>
  <c r="J362"/>
  <c r="J79"/>
  <c i="3" r="BK92"/>
  <c r="J92"/>
  <c r="J62"/>
  <c i="2" r="BK148"/>
  <c r="J148"/>
  <c r="J63"/>
  <c r="BK377"/>
  <c r="J377"/>
  <c r="J80"/>
  <c r="BK411"/>
  <c r="J411"/>
  <c r="J83"/>
  <c r="BK186"/>
  <c r="J186"/>
  <c r="J66"/>
  <c i="3" r="BK96"/>
  <c r="J96"/>
  <c r="J63"/>
  <c r="F54"/>
  <c r="F55"/>
  <c r="J77"/>
  <c i="2" r="J286"/>
  <c r="J73"/>
  <c i="3" r="J54"/>
  <c r="J55"/>
  <c r="E48"/>
  <c r="BE86"/>
  <c r="BE89"/>
  <c r="BE93"/>
  <c r="BE97"/>
  <c i="2" r="F54"/>
  <c r="J103"/>
  <c r="BE123"/>
  <c r="BE128"/>
  <c r="BE197"/>
  <c r="BE228"/>
  <c r="BE275"/>
  <c r="BE323"/>
  <c r="BE347"/>
  <c r="BE363"/>
  <c r="BE367"/>
  <c r="BE383"/>
  <c r="BE391"/>
  <c r="BE401"/>
  <c r="BE427"/>
  <c r="BE432"/>
  <c r="BE437"/>
  <c r="BE441"/>
  <c r="BE446"/>
  <c r="BE451"/>
  <c r="BE472"/>
  <c r="BE475"/>
  <c r="J52"/>
  <c r="J55"/>
  <c r="BE115"/>
  <c r="BE142"/>
  <c r="BE157"/>
  <c r="BE256"/>
  <c r="BE261"/>
  <c r="BE266"/>
  <c r="BE318"/>
  <c r="BE342"/>
  <c r="BE354"/>
  <c r="BE408"/>
  <c r="BE417"/>
  <c r="BE444"/>
  <c r="BE449"/>
  <c r="BE464"/>
  <c r="E48"/>
  <c r="BE111"/>
  <c r="BE149"/>
  <c r="BE167"/>
  <c r="BE176"/>
  <c r="BE181"/>
  <c r="BE187"/>
  <c r="BE206"/>
  <c r="BE214"/>
  <c r="BE222"/>
  <c r="BE309"/>
  <c r="BE329"/>
  <c r="BE350"/>
  <c r="BE372"/>
  <c r="BE455"/>
  <c r="BE480"/>
  <c r="F55"/>
  <c r="BE135"/>
  <c r="BE163"/>
  <c r="BE171"/>
  <c r="BE201"/>
  <c r="BE236"/>
  <c r="BE245"/>
  <c r="BE251"/>
  <c r="BE287"/>
  <c r="BE292"/>
  <c r="BE297"/>
  <c r="BE304"/>
  <c r="BE313"/>
  <c r="BE338"/>
  <c r="BE358"/>
  <c r="BE378"/>
  <c r="BE394"/>
  <c r="BE397"/>
  <c r="BE404"/>
  <c r="BE412"/>
  <c r="BE422"/>
  <c r="BE459"/>
  <c r="F36"/>
  <c i="1" r="BC55"/>
  <c i="3" r="J34"/>
  <c i="1" r="AW56"/>
  <c i="3" r="F36"/>
  <c i="1" r="BC56"/>
  <c i="3" r="F34"/>
  <c i="1" r="BA56"/>
  <c i="2" r="F35"/>
  <c i="1" r="BB55"/>
  <c i="3" r="F37"/>
  <c i="1" r="BD56"/>
  <c i="2" r="F37"/>
  <c i="1" r="BD55"/>
  <c i="2" r="F34"/>
  <c i="1" r="BA55"/>
  <c i="2" r="J34"/>
  <c i="1" r="AW55"/>
  <c i="3" r="F35"/>
  <c i="1" r="BB56"/>
  <c i="2" l="1" r="P220"/>
  <c r="BK285"/>
  <c r="J285"/>
  <c r="J72"/>
  <c r="T285"/>
  <c i="3" r="BK84"/>
  <c r="J84"/>
  <c r="J60"/>
  <c i="2" r="T109"/>
  <c r="P415"/>
  <c r="R311"/>
  <c r="R108"/>
  <c r="P109"/>
  <c r="T415"/>
  <c r="P285"/>
  <c r="P311"/>
  <c r="T220"/>
  <c r="R415"/>
  <c r="BK109"/>
  <c r="J109"/>
  <c r="J61"/>
  <c r="BK220"/>
  <c r="J220"/>
  <c r="J69"/>
  <c r="BK415"/>
  <c r="J415"/>
  <c r="J84"/>
  <c i="3" r="J85"/>
  <c r="J61"/>
  <c i="2" r="BK195"/>
  <c r="J195"/>
  <c r="J67"/>
  <c r="BK311"/>
  <c r="J311"/>
  <c r="J75"/>
  <c i="1" r="BD54"/>
  <c r="W33"/>
  <c i="2" r="J33"/>
  <c i="1" r="AV55"/>
  <c r="AT55"/>
  <c r="BB54"/>
  <c r="W31"/>
  <c r="BA54"/>
  <c r="W30"/>
  <c i="3" r="J33"/>
  <c i="1" r="AV56"/>
  <c r="AT56"/>
  <c i="2" r="F33"/>
  <c i="1" r="AZ55"/>
  <c r="BC54"/>
  <c r="AY54"/>
  <c i="3" r="F33"/>
  <c i="1" r="AZ56"/>
  <c i="2" l="1" r="R107"/>
  <c r="P108"/>
  <c r="P107"/>
  <c i="1" r="AU55"/>
  <c i="2" r="T108"/>
  <c r="T107"/>
  <c r="BK108"/>
  <c r="BK107"/>
  <c r="J107"/>
  <c r="J59"/>
  <c i="3" r="BK83"/>
  <c r="J83"/>
  <c i="1" r="W32"/>
  <c i="3" r="J30"/>
  <c i="1" r="AG56"/>
  <c r="AW54"/>
  <c r="AK30"/>
  <c r="AX54"/>
  <c r="AZ54"/>
  <c r="W29"/>
  <c r="AU54"/>
  <c i="3" l="1" r="J39"/>
  <c r="J59"/>
  <c i="2" r="J108"/>
  <c r="J60"/>
  <c i="1" r="AN56"/>
  <c i="2" r="J30"/>
  <c i="1" r="AG55"/>
  <c r="AG54"/>
  <c r="AK26"/>
  <c r="AV54"/>
  <c r="AK29"/>
  <c r="AK35"/>
  <c l="1" r="AN55"/>
  <c i="2" r="J39"/>
  <c i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<sst xmlns="http://schemas.openxmlformats.org/spreadsheetml/2006/main">
  <si>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</si>
  <si>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</si>
  <si>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</si>
  <si>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</si>
  <si>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</si>
  <si>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{73759112-bd83-442e-867d-415e79f75fb2}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</si>
  <si>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</si>
  <si>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</si>
  <si>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</si>
  <si>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</si>
  <si>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</si>
  <si>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</si>
  <si>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</si>
  <si>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</si>
  <si>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2025/10/47b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</si>
  <si>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</si>
  <si>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</si>
  <si>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- podchod Panelové Sídliště, Bílina</t>
  </si>
  <si>
    <t>KSO:</t>
  </si>
  <si>
    <t/>
  </si>
  <si>
    <t>CC-CZ:</t>
  </si>
  <si>
    <t>Místo:</t>
  </si>
  <si>
    <t xml:space="preserve"> </t>
  </si>
  <si>
    <t>Datum:</t>
  </si>
  <si>
    <t>26. 10. 2025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</si>
  <si>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</si>
  <si>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</si>
  <si>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</si>
  <si>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</si>
  <si>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</si>
  <si>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</si>
  <si>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</si>
  <si>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</si>
  <si>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</si>
  <si>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</si>
  <si>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</si>
  <si>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</si>
  <si>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</si>
  <si>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</si>
  <si>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</si>
  <si>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</si>
  <si>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</si>
  <si>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</si>
  <si>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</si>
  <si>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</si>
  <si>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</si>
  <si>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</si>
  <si>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</si>
  <si>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</si>
  <si>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</si>
  <si>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</si>
  <si>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</si>
  <si>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</si>
  <si>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</si>
  <si>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</si>
  <si>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</si>
  <si>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</si>
  <si>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</si>
  <si>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</si>
  <si>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</si>
  <si>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</si>
  <si>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</si>
  <si>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</si>
  <si>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</si>
  <si>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</si>
  <si>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</si>
  <si>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</si>
  <si>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</si>
  <si>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</si>
  <si>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</si>
  <si>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</si>
  <si>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</si>
  <si>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</si>
  <si>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</si>
  <si>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</si>
  <si>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práce - var. plynosilikát</t>
  </si>
  <si>
    <t>STA</t>
  </si>
  <si>
    <t>{2d02d415-65ed-4d75-aa03-8797cf0b35ed}</t>
  </si>
  <si>
    <t>2</t>
  </si>
  <si>
    <t>VRN</t>
  </si>
  <si>
    <t>{38ad2cea-162a-4e30-b49e-e1bfc27e91a6}</t>
  </si>
  <si>
    <t>leseni</t>
  </si>
  <si>
    <t>lešení</t>
  </si>
  <si>
    <t>m2</t>
  </si>
  <si>
    <t>39,53</t>
  </si>
  <si>
    <t>3</t>
  </si>
  <si>
    <t>zadní_zeď</t>
  </si>
  <si>
    <t>zadní zeď - plocha</t>
  </si>
  <si>
    <t>KRYCÍ LIST SOUPISU PRACÍ</t>
  </si>
  <si>
    <t>zeď_přední</t>
  </si>
  <si>
    <t>přední zeď - plocha</t>
  </si>
  <si>
    <t>30,9</t>
  </si>
  <si>
    <t>Objekt:</t>
  </si>
  <si>
    <t>1 - Stavební práce - var. plynosilikát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</si>
  <si>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</si>
  <si>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</si>
  <si>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</si>
  <si>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</si>
  <si>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</si>
  <si>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</si>
  <si>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</si>
  <si>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13 - Zemní práce - hloubené vykopávky</t>
  </si>
  <si>
    <t xml:space="preserve">      16 - Zemní práce - přemístění výkopku</t>
  </si>
  <si>
    <t xml:space="preserve">      17 - Konstrukce ze zemin</t>
  </si>
  <si>
    <t xml:space="preserve">      18 - Zemní práce - povrchové úpravy terénu</t>
  </si>
  <si>
    <t xml:space="preserve">    2 - Zakládání</t>
  </si>
  <si>
    <t xml:space="preserve">      27 - Zakládání - základy</t>
  </si>
  <si>
    <t xml:space="preserve">    3 - Svislé a kompletní konstrukce</t>
  </si>
  <si>
    <t xml:space="preserve">      31 - Zdi pozemních staveb</t>
  </si>
  <si>
    <t xml:space="preserve">      34 - Stěny a příčky</t>
  </si>
  <si>
    <t xml:space="preserve">    6 - Úpravy povrchů, podlahy a osazování výplní</t>
  </si>
  <si>
    <t xml:space="preserve">      62 - Úprava povrchů vnějších</t>
  </si>
  <si>
    <t xml:space="preserve">      64 - Osazování výplní otvorů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</si>
  <si>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</si>
  <si>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</si>
  <si>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93 - Různé dokončovací konstrukce a práce inženýrských staveb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</si>
  <si>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</si>
  <si>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</si>
  <si>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</si>
  <si>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97 - Prorážení otvorů a ostatní bourací práce</t>
  </si>
  <si>
    <t xml:space="preserve">  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</si>
  <si>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</si>
  <si>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</si>
  <si>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</si>
  <si>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766 - Konstrukce truhlářské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</si>
  <si>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</si>
  <si>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</si>
  <si>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</si>
  <si>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</si>
  <si>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</si>
  <si>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</si>
  <si>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</si>
  <si>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</si>
  <si>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</si>
  <si>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</si>
  <si>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</si>
  <si>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</si>
  <si>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</si>
  <si>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</si>
  <si>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</si>
  <si>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</si>
  <si>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</si>
  <si>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</si>
  <si>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</si>
  <si>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11</t>
  </si>
  <si>
    <t>Zemní práce - přípravné a přidružené práce</t>
  </si>
  <si>
    <t>K</t>
  </si>
  <si>
    <t>113106121</t>
  </si>
  <si>
    <t>Rozebrání dlažeb z betonových nebo kamenných dlaždic komunikací pro pěší ručně</t>
  </si>
  <si>
    <t>CS ÚRS 2025 02</t>
  </si>
  <si>
    <t>4</t>
  </si>
  <si>
    <t>1397955756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</si>
  <si>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</si>
  <si>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</si>
  <si>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</si>
  <si>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https://podminky.urs.cz/item/CS_URS_2025_02/113106121</t>
  </si>
  <si>
    <t>VV</t>
  </si>
  <si>
    <t>6,7*0,6</t>
  </si>
  <si>
    <t>113107030</t>
  </si>
  <si>
    <t>Odstranění podkladu z betonu prostého tl do 100 mm při překopech ručně</t>
  </si>
  <si>
    <t>-1351483618</t>
  </si>
  <si>
    <t>Odstranění podkladů nebo krytů při překopech inženýrských sítí s přemístěním hmot na skládku ve vzdálenosti do 3 m nebo s naložením na dopravní prostředek ručně z betonu prostého, o tl. vrstvy do 100 mm</t>
  </si>
  <si>
    <t>https://podminky.urs.cz/item/CS_URS_2025_02/113107030</t>
  </si>
  <si>
    <t>přední</t>
  </si>
  <si>
    <t>6,4*0,6</t>
  </si>
  <si>
    <t>zadní</t>
  </si>
  <si>
    <t>0,5*6,4</t>
  </si>
  <si>
    <t>Součet</t>
  </si>
  <si>
    <t>113107141</t>
  </si>
  <si>
    <t>Odstranění podkladu živičného tl 50 mm ručně</t>
  </si>
  <si>
    <t>-1566293148</t>
  </si>
  <si>
    <t>Odstranění podkladů nebo krytů ručně s přemístěním hmot na skládku na vzdálenost do 3 m nebo s naložením na dopravní prostředek živičných, o tl. vrstvy do 50 mm</t>
  </si>
  <si>
    <t>https://podminky.urs.cz/item/CS_URS_2025_02/113107141</t>
  </si>
  <si>
    <t>119003217</t>
  </si>
  <si>
    <t>Mobilní plotová zábrana vyplněná dráty výšky do 1,5 m pro zabezpečení výkopu zřízení</t>
  </si>
  <si>
    <t>m</t>
  </si>
  <si>
    <t>-1890698745</t>
  </si>
  <si>
    <t>Pomocné konstrukce při zabezpečení výkopu svislé ocelové mobilní oplocení, výšky do 1,5 m panely vyplněné dráty zřízení</t>
  </si>
  <si>
    <t>https://podminky.urs.cz/item/CS_URS_2025_02/119003217</t>
  </si>
  <si>
    <t>(6,4+2*1)</t>
  </si>
  <si>
    <t>1,5*2</t>
  </si>
  <si>
    <t>11,4*2 'Přepočtené koeficientem množství</t>
  </si>
  <si>
    <t>5</t>
  </si>
  <si>
    <t>119003224</t>
  </si>
  <si>
    <t>Mobilní plotová zábrana s profilovaným plechem výšky přes 1,5 do 2,2 m pro zabezpečení výkopu odstranění</t>
  </si>
  <si>
    <t>1972080969</t>
  </si>
  <si>
    <t>Pomocné konstrukce při zabezpečení výkopu svislé ocelové mobilní oplocení, výšky přes 1,5 do 2,2 m panely vyplněné profilovaným plechem odstranění</t>
  </si>
  <si>
    <t>https://podminky.urs.cz/item/CS_URS_2025_02/119003224</t>
  </si>
  <si>
    <t>6</t>
  </si>
  <si>
    <t>119003228</t>
  </si>
  <si>
    <t>Mobilní plotová zábrana vyplněná dráty výšky přes 1,5 do 2,2 m pro zabezpečení výkopu odstranění</t>
  </si>
  <si>
    <t>2134953547</t>
  </si>
  <si>
    <t>Pomocné konstrukce při zabezpečení výkopu svislé ocelové mobilní oplocení, výšky přes 1,5 do 2,2 m panely vyplněné dráty odstranění</t>
  </si>
  <si>
    <t>https://podminky.urs.cz/item/CS_URS_2025_02/119003228</t>
  </si>
  <si>
    <t>6,4+2*1,5</t>
  </si>
  <si>
    <t>6,4</t>
  </si>
  <si>
    <t>13</t>
  </si>
  <si>
    <t>Zemní práce - hloubené vykopávky</t>
  </si>
  <si>
    <t>7</t>
  </si>
  <si>
    <t>132312131</t>
  </si>
  <si>
    <t>Hloubení nezapažených rýh šířky do 800 mm v soudržných horninách třídy těžitelnosti II skupiny 4 ručně</t>
  </si>
  <si>
    <t>m3</t>
  </si>
  <si>
    <t>627818042</t>
  </si>
  <si>
    <t>Hloubení nezapažených rýh šířky do 800 mm ručně s urovnáním dna do předepsaného profilu a spádu v hornině třídy těžitelnosti II skupiny 4 soudržných</t>
  </si>
  <si>
    <t>https://podminky.urs.cz/item/CS_URS_2025_02/132312131</t>
  </si>
  <si>
    <t>6,4*0,3*0,8</t>
  </si>
  <si>
    <t>0,5*6,4*0,8</t>
  </si>
  <si>
    <t>8</t>
  </si>
  <si>
    <t>132311401</t>
  </si>
  <si>
    <t>Hloubená vykopávka pod základy v hornině třídy těžitelnosti I skupiny 4 ručně</t>
  </si>
  <si>
    <t>449036156</t>
  </si>
  <si>
    <t>Hloubená vykopávka pod základy ručně s přehozením výkopku na vzdálenost 3 m nebo s naložením na dopravní prostředek v hornině třídy těžitelnosti II skupiny 4</t>
  </si>
  <si>
    <t>https://podminky.urs.cz/item/CS_URS_2025_02/132311401</t>
  </si>
  <si>
    <t>0,3*6,4*0,8</t>
  </si>
  <si>
    <t>16</t>
  </si>
  <si>
    <t>Zemní práce - přemístění výkopku</t>
  </si>
  <si>
    <t>9</t>
  </si>
  <si>
    <t>162211311</t>
  </si>
  <si>
    <t>Vodorovné přemístění výkopku z horniny třídy těžitelnosti I skupiny 1 až 3 stavebním kolečkem do 10 m</t>
  </si>
  <si>
    <t>842890377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</si>
  <si>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</si>
  <si>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https://podminky.urs.cz/item/CS_URS_2025_02/162211311</t>
  </si>
  <si>
    <t>10</t>
  </si>
  <si>
    <t>162751117</t>
  </si>
  <si>
    <t>Vodorovné přemístění přes 9 000 do 10000 m výkopku/sypaniny z horniny třídy těžitelnosti I skupiny 1 až 3</t>
  </si>
  <si>
    <t>-1694233239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</si>
  <si>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</si>
  <si>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</si>
  <si>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5,632</t>
  </si>
  <si>
    <t>162751119</t>
  </si>
  <si>
    <t>Příplatek k vodorovnému přemístění výkopku/sypaniny z horniny třídy těžitelnosti I skupiny 1 až 3 ZKD 1000 m přes 10000 m</t>
  </si>
  <si>
    <t>-1414534330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</si>
  <si>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</si>
  <si>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https://podminky.urs.cz/item/CS_URS_2025_02/162751119</t>
  </si>
  <si>
    <t>5,632*5 'Přepočtené koeficientem množství</t>
  </si>
  <si>
    <t>167111101</t>
  </si>
  <si>
    <t>Nakládání výkopku z hornin třídy těžitelnosti I skupiny 1 až 3 ručně</t>
  </si>
  <si>
    <t>507574908</t>
  </si>
  <si>
    <t>Nakládání, skládání a překládání neulehlého výkopku nebo sypaniny ručně nakládání, z hornin třídy těžitelnosti I, skupiny 1 až 3</t>
  </si>
  <si>
    <t>https://podminky.urs.cz/item/CS_URS_2025_02/167111101</t>
  </si>
  <si>
    <t>17</t>
  </si>
  <si>
    <t>Konstrukce ze zemin</t>
  </si>
  <si>
    <t>171201231</t>
  </si>
  <si>
    <t>Poplatek za uložení zeminy a kamení na recyklační skládce (skládkovné) kód odpadu 17 05 04</t>
  </si>
  <si>
    <t>t</t>
  </si>
  <si>
    <t>-589177786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</si>
  <si>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</si>
  <si>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</si>
  <si>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5,632*1,6 'Přepočtené koeficientem množství</t>
  </si>
  <si>
    <t>18</t>
  </si>
  <si>
    <t>Zemní práce - povrchové úpravy terénu</t>
  </si>
  <si>
    <t>14</t>
  </si>
  <si>
    <t>181912112</t>
  </si>
  <si>
    <t>Úprava pláně v hornině třídy těžitelnosti I skupiny 3 se zhutněním ručně</t>
  </si>
  <si>
    <t>-337675022</t>
  </si>
  <si>
    <t>Úprava pláně vyrovnáním výškových rozdílů ručně v hornině třídy těžitelnosti I skupiny 3 se zhutněním</t>
  </si>
  <si>
    <t>https://podminky.urs.cz/item/CS_URS_2025_02/181912112</t>
  </si>
  <si>
    <t>6,4*0,3</t>
  </si>
  <si>
    <t>Zakládání</t>
  </si>
  <si>
    <t>27</t>
  </si>
  <si>
    <t>Zakládání - základy</t>
  </si>
  <si>
    <t>15</t>
  </si>
  <si>
    <t>271572211</t>
  </si>
  <si>
    <t>Podsyp pod základové konstrukce se zhutněním z netříděného štěrkopísku</t>
  </si>
  <si>
    <t>1610322293</t>
  </si>
  <si>
    <t>Podsyp pod základové konstrukce se zhutněním a urovnáním povrchu ze štěrkopísku netříděného</t>
  </si>
  <si>
    <t>https://podminky.urs.cz/item/CS_URS_2025_02/271572211</t>
  </si>
  <si>
    <t>279113144</t>
  </si>
  <si>
    <t>Základová zeď tl přes 250 do 300 mm z tvárnic ztraceného bednění včetně výplně z betonu tř. C 20/25</t>
  </si>
  <si>
    <t>-1442310573</t>
  </si>
  <si>
    <t>Základové zdi z tvárnic ztraceného bednění včetně výplně z betonu bez zvláštních nároků na vliv prostředí třídy C 20/25, tloušťky zdiva přes 250 do 300 mm</t>
  </si>
  <si>
    <t>https://podminky.urs.cz/item/CS_URS_2025_02/279113144</t>
  </si>
  <si>
    <t>6,4*0,75</t>
  </si>
  <si>
    <t>279311114</t>
  </si>
  <si>
    <t>Postupné podbetonování základového zdiva prostým betonem bez zvláštních nároků na prostředí tř. C 16/20</t>
  </si>
  <si>
    <t>1896290413</t>
  </si>
  <si>
    <t>Postupné podbetonování základového zdiva jakékoliv tloušťky, bez výkopu, bez zapažení a bednění z betonu prostého bez zvláštních nároků na prostředí tř. C 16/20</t>
  </si>
  <si>
    <t>https://podminky.urs.cz/item/CS_URS_2025_02/279311114</t>
  </si>
  <si>
    <t>279361821</t>
  </si>
  <si>
    <t>Výztuž základových zdí nosných betonářskou ocelí 10 505</t>
  </si>
  <si>
    <t>-1016364780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</si>
  <si>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</si>
  <si>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https://podminky.urs.cz/item/CS_URS_2025_02/279361821</t>
  </si>
  <si>
    <t>přední - 10 mm á 0,617 Kg/mb</t>
  </si>
  <si>
    <t>6,4*0,75*(4*2+4*2)*0,617/1000</t>
  </si>
  <si>
    <t>0,047*1,04 'Přepočtené koeficientem množství</t>
  </si>
  <si>
    <t>Svislé a kompletní konstrukce</t>
  </si>
  <si>
    <t>31</t>
  </si>
  <si>
    <t>Zdi pozemních staveb</t>
  </si>
  <si>
    <t>19</t>
  </si>
  <si>
    <t>311272030</t>
  </si>
  <si>
    <t>Zdivo z pórobetonových tvárnic hladkých do P2 přes 450 do 600 kg/m3 na tenkovrstvou maltu tl 200 mm</t>
  </si>
  <si>
    <t>-1002642732</t>
  </si>
  <si>
    <t>Zdivo z pórobetonových tvárnic na tenké maltové lože, tl. zdiva 200 mm pevnost tvárnic do P2, objemová hmotnost přes 450 do 600 kg/m3 hladkých</t>
  </si>
  <si>
    <t>https://podminky.urs.cz/item/CS_URS_2025_02/311272030</t>
  </si>
  <si>
    <t>20</t>
  </si>
  <si>
    <t>311272211</t>
  </si>
  <si>
    <t>Zdivo z pórobetonových tvárnic hladkých do P2 do 450 kg/m3 na tenkovrstvou maltu tl 300 mm</t>
  </si>
  <si>
    <t>2080428402</t>
  </si>
  <si>
    <t>Zdivo z pórobetonových tvárnic na tenké maltové lože, tl. zdiva 300 mm pevnost tvárnic do P2, objemová hmotnost do 450 kg/m3 hladkých</t>
  </si>
  <si>
    <t>https://podminky.urs.cz/item/CS_URS_2025_02/311272211</t>
  </si>
  <si>
    <t>4,5*0,3</t>
  </si>
  <si>
    <t>(4,7+6*0,2)*0,3</t>
  </si>
  <si>
    <t>311273811</t>
  </si>
  <si>
    <t>Vyztuž pórobetonového zdiva tloušťky do 200 mm</t>
  </si>
  <si>
    <t>-1675300629</t>
  </si>
  <si>
    <t>Výztuž pórobetonového zdiva ocelovým výztužným pásem, tloušťky zdiva do 200 mm</t>
  </si>
  <si>
    <t>https://podminky.urs.cz/item/CS_URS_2025_02/311273811</t>
  </si>
  <si>
    <t>provázání pilířů</t>
  </si>
  <si>
    <t>4,5/0,75*2*(0,3+2*0,2)</t>
  </si>
  <si>
    <t>(4,7+6*0,2)/0,75*2*(0,3+2*0,2)</t>
  </si>
  <si>
    <t>22</t>
  </si>
  <si>
    <t>311273951</t>
  </si>
  <si>
    <t>Založeni pórobetonového zdiva na zakládací maltu tloušťky 200 mm</t>
  </si>
  <si>
    <t>-432676971</t>
  </si>
  <si>
    <t>Založení pórobetonového zdiva na zakládací maltu, tlouštky zdiva 200 mm</t>
  </si>
  <si>
    <t>https://podminky.urs.cz/item/CS_URS_2025_02/311273951</t>
  </si>
  <si>
    <t>2*6,4</t>
  </si>
  <si>
    <t>-0,9</t>
  </si>
  <si>
    <t>23</t>
  </si>
  <si>
    <t>311273955</t>
  </si>
  <si>
    <t>Založeni pórobetonového zdiva na zakládací maltu tloušťky 300 mm</t>
  </si>
  <si>
    <t>-675530528</t>
  </si>
  <si>
    <t>Založení pórobetonového zdiva na zakládací maltu, tlouštky zdiva 300 mm</t>
  </si>
  <si>
    <t>https://podminky.urs.cz/item/CS_URS_2025_02/311273955</t>
  </si>
  <si>
    <t>pilíře</t>
  </si>
  <si>
    <t>0,3*2</t>
  </si>
  <si>
    <t>24</t>
  </si>
  <si>
    <t>317143441</t>
  </si>
  <si>
    <t>Překlad nosný z pórobetonu ve zdech tl 250 mm dl do 1300 mm</t>
  </si>
  <si>
    <t>kus</t>
  </si>
  <si>
    <t>-167037545</t>
  </si>
  <si>
    <t>Překlady nosné z pórobetonu osazené do tenkého maltového lože, pro zdi tl. 250 mm, délky překladu do 1300 mm</t>
  </si>
  <si>
    <t>https://podminky.urs.cz/item/CS_URS_2025_02/317143441</t>
  </si>
  <si>
    <t>34</t>
  </si>
  <si>
    <t>Stěny a příčky</t>
  </si>
  <si>
    <t>25</t>
  </si>
  <si>
    <t>342291143</t>
  </si>
  <si>
    <t>Ukotvení příček expanzní cementovou maltou tl příčky přes 100 mm</t>
  </si>
  <si>
    <t>1596377301</t>
  </si>
  <si>
    <t>Ukotvení příček expanzní maltou, tl. příčky přes 100 mm</t>
  </si>
  <si>
    <t>https://podminky.urs.cz/item/CS_URS_2025_02/342291143</t>
  </si>
  <si>
    <t>horní část</t>
  </si>
  <si>
    <t>26</t>
  </si>
  <si>
    <t>342291112</t>
  </si>
  <si>
    <t>Ukotvení příček montážní polyuretanovou pěnou tl příčky přes 100 mm</t>
  </si>
  <si>
    <t>-1892545874</t>
  </si>
  <si>
    <t>Ukotvení příček polyuretanovou pěnou, tl. příčky přes 100 mm</t>
  </si>
  <si>
    <t>https://podminky.urs.cz/item/CS_URS_2025_02/342291112</t>
  </si>
  <si>
    <t>svislá krajní správa</t>
  </si>
  <si>
    <t>2*4,5+2*0,5</t>
  </si>
  <si>
    <t>2*4,7+2*6*0,2*2</t>
  </si>
  <si>
    <t>342361821</t>
  </si>
  <si>
    <t>Výztuž příček betonářskou ocelí 10 505</t>
  </si>
  <si>
    <t>-88950959</t>
  </si>
  <si>
    <t>Výztuž stěn a příček výplňových a oddělovacích pevných svislých nebo šikmých, rovných nebo oblých z betonářské oceli 10 505 (R) nebo BSt 500</t>
  </si>
  <si>
    <t>https://podminky.urs.cz/item/CS_URS_2025_02/342361821</t>
  </si>
  <si>
    <t xml:space="preserve">kotvení do stran  - á 1 m, 2 ks 0,4 m, prům. 12 cm</t>
  </si>
  <si>
    <t>svislá krajní spára</t>
  </si>
  <si>
    <t>(2*4,5+2*0,5)/0,75*2*0,4*0,888/1000</t>
  </si>
  <si>
    <t>(2*4,7+2*6*0,2*2)/0,75*2*0,4*0,888/1000</t>
  </si>
  <si>
    <t>Úpravy povrchů, podlahy a osazování výplní</t>
  </si>
  <si>
    <t>62</t>
  </si>
  <si>
    <t>Úprava povrchů vnějších</t>
  </si>
  <si>
    <t>28</t>
  </si>
  <si>
    <t>622131121</t>
  </si>
  <si>
    <t>Penetrační nátěr vnějších stěn nanášený ručně</t>
  </si>
  <si>
    <t>1000775957</t>
  </si>
  <si>
    <t>Podkladní a spojovací vrstva vnějších omítaných ploch penetrace nanášená ručně stěn</t>
  </si>
  <si>
    <t>https://podminky.urs.cz/item/CS_URS_2025_02/622131121</t>
  </si>
  <si>
    <t>29</t>
  </si>
  <si>
    <t>622142001</t>
  </si>
  <si>
    <t>Sklovláknité pletivo vnějších stěn vtlačené do tmelu</t>
  </si>
  <si>
    <t>847034673</t>
  </si>
  <si>
    <t>Pletivo vnějších ploch v ploše nebo pruzích, na plném podkladu sklovláknité vtlačené do tmelu stěn</t>
  </si>
  <si>
    <t>https://podminky.urs.cz/item/CS_URS_2025_02/622142001</t>
  </si>
  <si>
    <t>30</t>
  </si>
  <si>
    <t>622531012</t>
  </si>
  <si>
    <t>Tenkovrstvá silikonová zatíraná omítka zrnitost 1,5 mm vnějších stěn</t>
  </si>
  <si>
    <t>81124810</t>
  </si>
  <si>
    <t>Omítka tenkovrstvá silikonová vnějších ploch probarvená bez penetrace zatíraná (škrábaná), zrnitost 1,5 mm stěn</t>
  </si>
  <si>
    <t>https://podminky.urs.cz/item/CS_URS_2025_02/622531012</t>
  </si>
  <si>
    <t>64</t>
  </si>
  <si>
    <t>Osazování výplní otvorů</t>
  </si>
  <si>
    <t>642942111</t>
  </si>
  <si>
    <t>Osazování zárubní nebo rámů dveřních kovových do 2,5 m2 na MC</t>
  </si>
  <si>
    <t>-156163808</t>
  </si>
  <si>
    <t>Osazování zárubní nebo rámů kovových dveřních lisovaných nebo z úhelníků bez dveřních křídel na cementovou maltu, plochy otvoru do 2,5 m2</t>
  </si>
  <si>
    <t>https://podminky.urs.cz/item/CS_URS_2025_02/642942111</t>
  </si>
  <si>
    <t>revizní dveře</t>
  </si>
  <si>
    <t>32</t>
  </si>
  <si>
    <t>M</t>
  </si>
  <si>
    <t>55331489</t>
  </si>
  <si>
    <t>zárubeň jednokřídlá ocelová pro zdění tl stěny 110-150mm rozměru 1100/1970, 2100mm</t>
  </si>
  <si>
    <t>417825544</t>
  </si>
  <si>
    <t>Ostatní konstrukce a práce, bourání</t>
  </si>
  <si>
    <t>91</t>
  </si>
  <si>
    <t>Doplňující konstrukce a práce pozemních komunikací, letišť a ploch</t>
  </si>
  <si>
    <t>33</t>
  </si>
  <si>
    <t>919735111</t>
  </si>
  <si>
    <t>Řezání stávajícího živičného krytu hl do 50 mm</t>
  </si>
  <si>
    <t>-272676013</t>
  </si>
  <si>
    <t>Řezání stávajícího živičného krytu nebo podkladu hloubky do 50 mm</t>
  </si>
  <si>
    <t>https://podminky.urs.cz/item/CS_URS_2025_02/919735111</t>
  </si>
  <si>
    <t>zadní část</t>
  </si>
  <si>
    <t>0,5*2+6,4</t>
  </si>
  <si>
    <t>919735122</t>
  </si>
  <si>
    <t>Řezání stávajícího betonového krytu hl přes 50 do 100 mm</t>
  </si>
  <si>
    <t>1373486597</t>
  </si>
  <si>
    <t>Řezání stávajícího betonového krytu nebo podkladu hloubky přes 50 do 100 mm</t>
  </si>
  <si>
    <t>https://podminky.urs.cz/item/CS_URS_2025_02/919735122</t>
  </si>
  <si>
    <t>35</t>
  </si>
  <si>
    <t>978059611</t>
  </si>
  <si>
    <t>Odsekání a odebrání obkladů stěn z vnějších obkládaček plochy do 1 m2</t>
  </si>
  <si>
    <t>1561696796</t>
  </si>
  <si>
    <t>Odsekání obkladů stěn včetně otlučení podkladní omítky až na zdivo z obkládaček vnějších, z jakýchkoliv materiálů, plochy do 1 m2</t>
  </si>
  <si>
    <t>https://podminky.urs.cz/item/CS_URS_2025_02/978059611</t>
  </si>
  <si>
    <t>přední část - sokl</t>
  </si>
  <si>
    <t>0,5*0,6*2</t>
  </si>
  <si>
    <t>93</t>
  </si>
  <si>
    <t>Různé dokončovací konstrukce a práce inženýrských staveb</t>
  </si>
  <si>
    <t>36</t>
  </si>
  <si>
    <t>931994141</t>
  </si>
  <si>
    <t>Těsnění pracovní spáry betonové konstrukce polyuretanovým tmelem do pl 1,5 cm2</t>
  </si>
  <si>
    <t>209063708</t>
  </si>
  <si>
    <t>Těsnění spáry betonové konstrukce pásy, profily, tmely tmelem polyuretanovým spáry pracovní do 1,5 cm2</t>
  </si>
  <si>
    <t>https://podminky.urs.cz/item/CS_URS_2025_02/931994141</t>
  </si>
  <si>
    <t>94</t>
  </si>
  <si>
    <t>Lešení a stavební výtahy</t>
  </si>
  <si>
    <t>37</t>
  </si>
  <si>
    <t>941211111</t>
  </si>
  <si>
    <t>Montáž lešení řadového rámového lehkého zatížení do 200 kg/m2 š od 0,6 do 0,9 m v do 10 m</t>
  </si>
  <si>
    <t>-672017689</t>
  </si>
  <si>
    <t>Lešení řadové rámové lehké pracovní s podlahami s provozním zatížením tř. 3 do 200 kg/m2 šířky tř. SW06 od 0,6 do 0,9 m výšky do 10 m montáž</t>
  </si>
  <si>
    <t>https://podminky.urs.cz/item/CS_URS_2025_02/941211111</t>
  </si>
  <si>
    <t>38</t>
  </si>
  <si>
    <t>941211211</t>
  </si>
  <si>
    <t>Příplatek k lešení řadovému rámovému lehkému do 200 kg/m2 š od 0,6 do 0,9 m v do 10 m za každý den použití</t>
  </si>
  <si>
    <t>792784347</t>
  </si>
  <si>
    <t>Lešení řadové rámové lehké pracovní s podlahami s provozním zatížením tř. 3 do 200 kg/m2 šířky tř. SW06 od 0,6 do 0,9 m výšky do 10 m příplatek za každý den použití</t>
  </si>
  <si>
    <t>https://podminky.urs.cz/item/CS_URS_2025_02/941211211</t>
  </si>
  <si>
    <t>39,53*31 'Přepočtené koeficientem množství</t>
  </si>
  <si>
    <t>39</t>
  </si>
  <si>
    <t>941211311</t>
  </si>
  <si>
    <t>Odborná prohlídka lešení řadového rámového lehkého s podlahami zatížení do 200 kg/m2 š od 0,6 do 0,9 m v do 25 m pl do 500 m2 nezakrytého</t>
  </si>
  <si>
    <t>-265132927</t>
  </si>
  <si>
    <t>Odborná prohlídka lešení řadového rámového lehkého pracovního s podlahami s provozním zatížením tř. 3 do 200 kg/m2 šířky tř. SW06 od 0,6 do 0,9 m výšky do 25 m, celkové plochy do 500 m2 nezakrytého</t>
  </si>
  <si>
    <t>https://podminky.urs.cz/item/CS_URS_2025_02/941211311</t>
  </si>
  <si>
    <t>40</t>
  </si>
  <si>
    <t>941211811</t>
  </si>
  <si>
    <t>Demontáž lešení řadového rámového lehkého zatížení do 200 kg/m2 š od 0,6 do 0,9 m v do 10 m</t>
  </si>
  <si>
    <t>638236066</t>
  </si>
  <si>
    <t>Lešení řadové rámové lehké pracovní s podlahami s provozním zatížením tř. 3 do 200 kg/m2 šířky tř. SW06 od 0,6 do 0,9 m výšky do 10 m demontáž</t>
  </si>
  <si>
    <t>https://podminky.urs.cz/item/CS_URS_2025_02/941211811</t>
  </si>
  <si>
    <t>41</t>
  </si>
  <si>
    <t>949101112</t>
  </si>
  <si>
    <t>Lešení pomocné pro objekty pozemních staveb s lešeňovou podlahou v přes 1,9 do 3,5 m zatížení do 150 kg/m2</t>
  </si>
  <si>
    <t>-1613701518</t>
  </si>
  <si>
    <t>Lešení pomocné pracovní pro objekty pozemních staveb pro zatížení do 150 kg/m2, o výšce lešeňové podlahy přes 1,9 do 3,5 m</t>
  </si>
  <si>
    <t>https://podminky.urs.cz/item/CS_URS_2025_02/949101112</t>
  </si>
  <si>
    <t>42</t>
  </si>
  <si>
    <t>993111111</t>
  </si>
  <si>
    <t>Dovoz a odvoz lešení řadového do 10 km včetně naložení a složení</t>
  </si>
  <si>
    <t>-1983984174</t>
  </si>
  <si>
    <t>Dovoz a odvoz lešení včetně naložení a složení řadového, na vzdálenost do 10 km</t>
  </si>
  <si>
    <t>https://podminky.urs.cz/item/CS_URS_2025_02/993111111</t>
  </si>
  <si>
    <t>95</t>
  </si>
  <si>
    <t>Různé dokončovací konstrukce a práce pozemních staveb</t>
  </si>
  <si>
    <t>43</t>
  </si>
  <si>
    <t>952902121</t>
  </si>
  <si>
    <t>Čištění budov zametení drsných podlah</t>
  </si>
  <si>
    <t>-1950857253</t>
  </si>
  <si>
    <t>Čištění budov při provádění oprav a udržovacích prací podlah drsných nebo chodníků zametením</t>
  </si>
  <si>
    <t>https://podminky.urs.cz/item/CS_URS_2025_02/952902121</t>
  </si>
  <si>
    <t>6,4*1,5*2</t>
  </si>
  <si>
    <t>44</t>
  </si>
  <si>
    <t>952902231</t>
  </si>
  <si>
    <t>Čištění budov omytí schodišť</t>
  </si>
  <si>
    <t>-1704762609</t>
  </si>
  <si>
    <t>Čištění budov při provádění oprav a udržovacích prací schodišť omytím</t>
  </si>
  <si>
    <t>https://podminky.urs.cz/item/CS_URS_2025_02/952902231</t>
  </si>
  <si>
    <t>45</t>
  </si>
  <si>
    <t>952902241</t>
  </si>
  <si>
    <t>Čištění budov drhnutí schodišť s chemickými prostředky</t>
  </si>
  <si>
    <t>1828630547</t>
  </si>
  <si>
    <t>Čištění budov při provádění oprav a udržovacích prací schodišť drhnutím s chemickými prostředky</t>
  </si>
  <si>
    <t>https://podminky.urs.cz/item/CS_URS_2025_02/952902241</t>
  </si>
  <si>
    <t>96</t>
  </si>
  <si>
    <t>Bourání konstrukcí</t>
  </si>
  <si>
    <t>46</t>
  </si>
  <si>
    <t>968072745</t>
  </si>
  <si>
    <t>Vybourání výkladních stěn kovových pevných nebo otevíratelných pl do 2 m2</t>
  </si>
  <si>
    <t>1541258730</t>
  </si>
  <si>
    <t>Vybourání kovových rámů oken s křídly, dveřních zárubní, vrat, stěn, ostění nebo obkladů stěn výkladních pevných nebo otevíratelných, plochy do 2 m2</t>
  </si>
  <si>
    <t>https://podminky.urs.cz/item/CS_URS_2025_02/968072745</t>
  </si>
  <si>
    <t>(4,5-0,6)*0,5*3</t>
  </si>
  <si>
    <t>97</t>
  </si>
  <si>
    <t>Prorážení otvorů a ostatní bourací práce</t>
  </si>
  <si>
    <t>47</t>
  </si>
  <si>
    <t>977131114</t>
  </si>
  <si>
    <t>Vrty příklepovými vrtáky D 14 mm do cihelného zdiva nebo prostého betonu</t>
  </si>
  <si>
    <t>664423977</t>
  </si>
  <si>
    <t>Vrty příklepovými vrtáky do cihelného zdiva nebo prostého betonu průměru 14 mm</t>
  </si>
  <si>
    <t>https://podminky.urs.cz/item/CS_URS_2025_02/977131114</t>
  </si>
  <si>
    <t>vrty pro uchycení kotevní armatury</t>
  </si>
  <si>
    <t>4,5*2/0,75*2*0,2</t>
  </si>
  <si>
    <t>(4,7*2+6*0,2*2)/0,75*2*0,2</t>
  </si>
  <si>
    <t>997</t>
  </si>
  <si>
    <t>Přesun sutě</t>
  </si>
  <si>
    <t>48</t>
  </si>
  <si>
    <t>997006012</t>
  </si>
  <si>
    <t>Ruční třídění stavebního odpadu</t>
  </si>
  <si>
    <t>-1930590605</t>
  </si>
  <si>
    <t>Úprava stavebního odpadu třídění ruční</t>
  </si>
  <si>
    <t>https://podminky.urs.cz/item/CS_URS_2025_02/997006012</t>
  </si>
  <si>
    <t>49</t>
  </si>
  <si>
    <t>997013216</t>
  </si>
  <si>
    <t>Vnitrostaveništní doprava suti a vybouraných hmot pro budovy v přes 18 do 21 m ručně</t>
  </si>
  <si>
    <t>-999326363</t>
  </si>
  <si>
    <t>Vnitrostaveništní doprava suti a vybouraných hmot vodorovně do 50 m s naložením ručně pro budovy a haly výšky přes 18 do 21 m</t>
  </si>
  <si>
    <t>https://podminky.urs.cz/item/CS_URS_2025_02/997013216</t>
  </si>
  <si>
    <t>50</t>
  </si>
  <si>
    <t>997013219</t>
  </si>
  <si>
    <t>Příplatek k vnitrostaveništní dopravě suti a vybouraných hmot za zvětšenou dopravu suti ZKD 10 m</t>
  </si>
  <si>
    <t>1828034362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</si>
  <si>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</si>
  <si>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https://podminky.urs.cz/item/CS_URS_2025_02/997013219</t>
  </si>
  <si>
    <t>3,478*15 'Přepočtené koeficientem množství</t>
  </si>
  <si>
    <t>51</t>
  </si>
  <si>
    <t>997013501</t>
  </si>
  <si>
    <t>Odvoz suti a vybouraných hmot na skládku nebo meziskládku do 1 km se složením</t>
  </si>
  <si>
    <t>519819643</t>
  </si>
  <si>
    <t>Odvoz suti a vybouraných hmot na skládku nebo meziskládku se složením, na vzdálenost do 1 km</t>
  </si>
  <si>
    <t>https://podminky.urs.cz/item/CS_URS_2025_02/997013501</t>
  </si>
  <si>
    <t>52</t>
  </si>
  <si>
    <t>997013509</t>
  </si>
  <si>
    <t>Příplatek k odvozu suti a vybouraných hmot na skládku ZKD 1 km přes 1 km</t>
  </si>
  <si>
    <t>-842770605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</si>
  <si>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</si>
  <si>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</si>
  <si>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53</t>
  </si>
  <si>
    <t>997013871</t>
  </si>
  <si>
    <t>Poplatek za uložení stavebního odpadu na recyklační skládce (skládkovné) směsného stavebního a demoličního kód odpadu 17 09 04</t>
  </si>
  <si>
    <t>-2012718412</t>
  </si>
  <si>
    <t>Poplatek za uložení stavebního odpadu na recyklační skládce (skládkovné) směsného stavebního a demoličního zatříděného do Katalogu odpadů pod kódem 17 09 04</t>
  </si>
  <si>
    <t>https://podminky.urs.cz/item/CS_URS_2025_02/997013871</t>
  </si>
  <si>
    <t>998</t>
  </si>
  <si>
    <t>Přesun hmot</t>
  </si>
  <si>
    <t>54</t>
  </si>
  <si>
    <t>998018001</t>
  </si>
  <si>
    <t>Přesun hmot pro budovy ruční pro budovy v do 6 m</t>
  </si>
  <si>
    <t>-1822669546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</si>
  <si>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</si>
  <si>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https://podminky.urs.cz/item/CS_URS_2025_02/998018001</t>
  </si>
  <si>
    <t>PSV</t>
  </si>
  <si>
    <t>Práce a dodávky PSV</t>
  </si>
  <si>
    <t>711</t>
  </si>
  <si>
    <t>Izolace proti vodě, vlhkosti a plynům</t>
  </si>
  <si>
    <t>55</t>
  </si>
  <si>
    <t>711111011</t>
  </si>
  <si>
    <t>Provedení izolace proti zemní vlhkosti vodorovné za studena suspenzí asfaltovou</t>
  </si>
  <si>
    <t>1623049563</t>
  </si>
  <si>
    <t>Provedení izolace proti zemní vlhkosti natěradly a tmely za studena na ploše vodorovné V jednonásobným nátěrem suspenzí asfaltovou</t>
  </si>
  <si>
    <t>https://podminky.urs.cz/item/CS_URS_2025_02/711111011</t>
  </si>
  <si>
    <t>přední základový pás</t>
  </si>
  <si>
    <t>56</t>
  </si>
  <si>
    <t>11163153</t>
  </si>
  <si>
    <t>emulze asfaltová penetrační</t>
  </si>
  <si>
    <t>litr</t>
  </si>
  <si>
    <t>-1596656877</t>
  </si>
  <si>
    <t>1,92*1,04 'Přepočtené koeficientem množství</t>
  </si>
  <si>
    <t>57</t>
  </si>
  <si>
    <t>711141559</t>
  </si>
  <si>
    <t>Provedení izolace proti zemní vlhkosti pásy přitavením vodorovné NAIP</t>
  </si>
  <si>
    <t>1415015752</t>
  </si>
  <si>
    <t>Provedení izolace proti zemní vlhkosti pásy přitavením NAIP na ploše vodorovné V</t>
  </si>
  <si>
    <t>https://podminky.urs.cz/item/CS_URS_2025_02/711141559</t>
  </si>
  <si>
    <t>58</t>
  </si>
  <si>
    <t>62832001</t>
  </si>
  <si>
    <t>pás asfaltový natavitelný oxidovaný s vložkou ze skleněné rohože typu V60 s jemnozrnným minerálním posypem tl 3,5mm</t>
  </si>
  <si>
    <t>-712531811</t>
  </si>
  <si>
    <t>1,92*1,165 'Přepočtené koeficientem množství</t>
  </si>
  <si>
    <t>59</t>
  </si>
  <si>
    <t>998711121</t>
  </si>
  <si>
    <t>Přesun hmot tonážní pro izolace proti vodě, vlhkosti a plynům ruční v objektech v do 6 m</t>
  </si>
  <si>
    <t>1656514774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</si>
  <si>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</si>
  <si>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https://podminky.urs.cz/item/CS_URS_2025_02/998711121</t>
  </si>
  <si>
    <t>766</t>
  </si>
  <si>
    <t>Konstrukce truhlářské</t>
  </si>
  <si>
    <t>60</t>
  </si>
  <si>
    <t>766660731</t>
  </si>
  <si>
    <t>Montáž dveřního bezpečnostního kování - zámku</t>
  </si>
  <si>
    <t>-13822546</t>
  </si>
  <si>
    <t>Montáž dveřních doplňků dveřního kování bezpečnostního zámku</t>
  </si>
  <si>
    <t>https://podminky.urs.cz/item/CS_URS_2025_02/766660731</t>
  </si>
  <si>
    <t>61</t>
  </si>
  <si>
    <t>54964132</t>
  </si>
  <si>
    <t>vložka cylindrická bezpečnostní 40+50</t>
  </si>
  <si>
    <t>-776025887</t>
  </si>
  <si>
    <t>766660733</t>
  </si>
  <si>
    <t>Montáž dveřního bezpečnostního kování - štítku s klikou</t>
  </si>
  <si>
    <t>-797857009</t>
  </si>
  <si>
    <t>Montáž dveřních doplňků dveřního kování bezpečnostního štítku s klikou</t>
  </si>
  <si>
    <t>https://podminky.urs.cz/item/CS_URS_2025_02/766660733</t>
  </si>
  <si>
    <t>63</t>
  </si>
  <si>
    <t>54914133</t>
  </si>
  <si>
    <t>dveřní kování bezpečnostní RC3 klika/koule lakovaný nerez</t>
  </si>
  <si>
    <t>426842418</t>
  </si>
  <si>
    <t>998766311</t>
  </si>
  <si>
    <t>Přesun hmot procentní pro kce truhlářské ruční v objektech v do 6 m</t>
  </si>
  <si>
    <t>%</t>
  </si>
  <si>
    <t>-226581388</t>
  </si>
  <si>
    <t>Přesun hmot pro konstrukce truhlářské stanovený procentní sazbou (%) z ceny vodorovná dopravní vzdálenost do 50 m ruční (bez užití mechanizace) v objektech výšky do 6 m</t>
  </si>
  <si>
    <t>https://podminky.urs.cz/item/CS_URS_2025_02/998766311</t>
  </si>
  <si>
    <t>767</t>
  </si>
  <si>
    <t>Konstrukce zámečnické</t>
  </si>
  <si>
    <t>65</t>
  </si>
  <si>
    <t>767114821</t>
  </si>
  <si>
    <t>Demontáž stěn a příček rámových zasklených vnějších plochy do 6 m2</t>
  </si>
  <si>
    <t>712510737</t>
  </si>
  <si>
    <t>Demontáž stěn a příček rámových zasklených z hliníkových nebo ocelových profilů vnějších do 6 m2</t>
  </si>
  <si>
    <t>https://podminky.urs.cz/item/CS_URS_2025_02/767114821</t>
  </si>
  <si>
    <t>2,2*2*0,5*0,5</t>
  </si>
  <si>
    <t>66</t>
  </si>
  <si>
    <t>767161823</t>
  </si>
  <si>
    <t>Demontáž zábradlí schodišťového nerozebíratelného hmotnosti 1 m zábradlí do 20 kg do suti</t>
  </si>
  <si>
    <t>1618993162</t>
  </si>
  <si>
    <t>Demontáž zábradlí do suti schodišťového nerozebíratelný spoj hmotnosti 1 m zábradlí do 20 kg</t>
  </si>
  <si>
    <t>https://podminky.urs.cz/item/CS_URS_2025_02/767161823</t>
  </si>
  <si>
    <t>67</t>
  </si>
  <si>
    <t>767415841</t>
  </si>
  <si>
    <t>Demontáž obkladu z kompozitních panelů skryté uchycení budov v do 6 m</t>
  </si>
  <si>
    <t>-2025471739</t>
  </si>
  <si>
    <t>Demontáž vnějšího obkladu pláště z kompozitních panelů typu BOND kazetové provedení - skryté uchycení výšky budovy do 6m</t>
  </si>
  <si>
    <t>https://podminky.urs.cz/item/CS_URS_2025_02/767415841</t>
  </si>
  <si>
    <t>panel MP</t>
  </si>
  <si>
    <t>8*0,8</t>
  </si>
  <si>
    <t>panel 2</t>
  </si>
  <si>
    <t>68</t>
  </si>
  <si>
    <t>767640111</t>
  </si>
  <si>
    <t>Montáž dveří ocelových nebo hliníkových vchodových jednokřídlových bez nadsvětlíku</t>
  </si>
  <si>
    <t>-1083907533</t>
  </si>
  <si>
    <t>https://podminky.urs.cz/item/CS_URS_2025_02/767640111</t>
  </si>
  <si>
    <t>69</t>
  </si>
  <si>
    <t>55341156</t>
  </si>
  <si>
    <t>dveře jednokřídlé ocelové vchodové 900x1970mm</t>
  </si>
  <si>
    <t>1660537440</t>
  </si>
  <si>
    <t>P</t>
  </si>
  <si>
    <t>Poznámka k položce:_x000d_
včetně základního nátěru</t>
  </si>
  <si>
    <t>70</t>
  </si>
  <si>
    <t>998767311</t>
  </si>
  <si>
    <t>Přesun hmot procentní pro zámečnické konstrukce ruční v objektech v do 6 m</t>
  </si>
  <si>
    <t>-1450600574</t>
  </si>
  <si>
    <t>Přesun hmot pro zámečnické konstrukce stanovený procentní sazbou (%) z ceny vodorovná dopravní vzdálenost do 50 m ruční (bez užití mechanizace) v objektech výšky do 6 m</t>
  </si>
  <si>
    <t>https://podminky.urs.cz/item/CS_URS_2025_02/998767311</t>
  </si>
  <si>
    <t>2 - VRN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</si>
  <si>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</si>
  <si>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</si>
  <si>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</si>
  <si>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</si>
  <si>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Vedlejší rozpočtové náklady</t>
  </si>
  <si>
    <t>VRN3</t>
  </si>
  <si>
    <t>Zařízení staveniště</t>
  </si>
  <si>
    <t>030001000</t>
  </si>
  <si>
    <t>kpl</t>
  </si>
  <si>
    <t>1024</t>
  </si>
  <si>
    <t>2033742596</t>
  </si>
  <si>
    <t>https://podminky.urs.cz/item/CS_URS_2025_02/030001000</t>
  </si>
  <si>
    <t>031303000</t>
  </si>
  <si>
    <t>Náklady na zábor</t>
  </si>
  <si>
    <t>-647918248</t>
  </si>
  <si>
    <t>https://podminky.urs.cz/item/CS_URS_2025_02/031303000</t>
  </si>
  <si>
    <t>VRN4</t>
  </si>
  <si>
    <t>Inženýrská činnost</t>
  </si>
  <si>
    <t>045303000</t>
  </si>
  <si>
    <t>Koordinační činnost</t>
  </si>
  <si>
    <t>-1775111394</t>
  </si>
  <si>
    <t>https://podminky.urs.cz/item/CS_URS_2025_02/045303000</t>
  </si>
  <si>
    <t>VRN6</t>
  </si>
  <si>
    <t>Územní vlivy</t>
  </si>
  <si>
    <t>065103000</t>
  </si>
  <si>
    <t>Mimostaveništní doprava materiálů a výrobků</t>
  </si>
  <si>
    <t>1715515150</t>
  </si>
  <si>
    <t>https://podminky.urs.cz/item/CS_URS_2025_02/065103000</t>
  </si>
  <si>
    <t>SEZNAM FIGUR</t>
  </si>
  <si>
    <t>Výměra</t>
  </si>
  <si>
    <t>Použití figury:</t>
  </si>
  <si>
    <t>6,7*4,7</t>
  </si>
  <si>
    <t>6,7*6*0,2</t>
  </si>
  <si>
    <t>6,4*4,5</t>
  </si>
  <si>
    <t>(4,5-0,6)*0,5*2</t>
  </si>
  <si>
    <t>-0,9*2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</si>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</sst>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0" fontId="23" fillId="0" borderId="16" xfId="0" applyFont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41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21" TargetMode="External" /><Relationship Id="rId2" Type="http://schemas.openxmlformats.org/officeDocument/2006/relationships/hyperlink" Target="https://podminky.urs.cz/item/CS_URS_2025_02/113107030" TargetMode="External" /><Relationship Id="rId3" Type="http://schemas.openxmlformats.org/officeDocument/2006/relationships/hyperlink" Target="https://podminky.urs.cz/item/CS_URS_2025_02/113107141" TargetMode="External" /><Relationship Id="rId4" Type="http://schemas.openxmlformats.org/officeDocument/2006/relationships/hyperlink" Target="https://podminky.urs.cz/item/CS_URS_2025_02/119003217" TargetMode="External" /><Relationship Id="rId5" Type="http://schemas.openxmlformats.org/officeDocument/2006/relationships/hyperlink" Target="https://podminky.urs.cz/item/CS_URS_2025_02/119003224" TargetMode="External" /><Relationship Id="rId6" Type="http://schemas.openxmlformats.org/officeDocument/2006/relationships/hyperlink" Target="https://podminky.urs.cz/item/CS_URS_2025_02/119003228" TargetMode="External" /><Relationship Id="rId7" Type="http://schemas.openxmlformats.org/officeDocument/2006/relationships/hyperlink" Target="https://podminky.urs.cz/item/CS_URS_2025_02/132312131" TargetMode="External" /><Relationship Id="rId8" Type="http://schemas.openxmlformats.org/officeDocument/2006/relationships/hyperlink" Target="https://podminky.urs.cz/item/CS_URS_2025_02/132311401" TargetMode="External" /><Relationship Id="rId9" Type="http://schemas.openxmlformats.org/officeDocument/2006/relationships/hyperlink" Target="https://podminky.urs.cz/item/CS_URS_2025_02/162211311" TargetMode="External" /><Relationship Id="rId10" Type="http://schemas.openxmlformats.org/officeDocument/2006/relationships/hyperlink" Target="https://podminky.urs.cz/item/CS_URS_2025_02/162751117" TargetMode="External" /><Relationship Id="rId11" Type="http://schemas.openxmlformats.org/officeDocument/2006/relationships/hyperlink" Target="https://podminky.urs.cz/item/CS_URS_2025_02/162751119" TargetMode="External" /><Relationship Id="rId12" Type="http://schemas.openxmlformats.org/officeDocument/2006/relationships/hyperlink" Target="https://podminky.urs.cz/item/CS_URS_2025_02/167111101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81912112" TargetMode="External" /><Relationship Id="rId15" Type="http://schemas.openxmlformats.org/officeDocument/2006/relationships/hyperlink" Target="https://podminky.urs.cz/item/CS_URS_2025_02/271572211" TargetMode="External" /><Relationship Id="rId16" Type="http://schemas.openxmlformats.org/officeDocument/2006/relationships/hyperlink" Target="https://podminky.urs.cz/item/CS_URS_2025_02/279113144" TargetMode="External" /><Relationship Id="rId17" Type="http://schemas.openxmlformats.org/officeDocument/2006/relationships/hyperlink" Target="https://podminky.urs.cz/item/CS_URS_2025_02/279311114" TargetMode="External" /><Relationship Id="rId18" Type="http://schemas.openxmlformats.org/officeDocument/2006/relationships/hyperlink" Target="https://podminky.urs.cz/item/CS_URS_2025_02/279361821" TargetMode="External" /><Relationship Id="rId19" Type="http://schemas.openxmlformats.org/officeDocument/2006/relationships/hyperlink" Target="https://podminky.urs.cz/item/CS_URS_2025_02/311272030" TargetMode="External" /><Relationship Id="rId20" Type="http://schemas.openxmlformats.org/officeDocument/2006/relationships/hyperlink" Target="https://podminky.urs.cz/item/CS_URS_2025_02/311272211" TargetMode="External" /><Relationship Id="rId21" Type="http://schemas.openxmlformats.org/officeDocument/2006/relationships/hyperlink" Target="https://podminky.urs.cz/item/CS_URS_2025_02/311273811" TargetMode="External" /><Relationship Id="rId22" Type="http://schemas.openxmlformats.org/officeDocument/2006/relationships/hyperlink" Target="https://podminky.urs.cz/item/CS_URS_2025_02/311273951" TargetMode="External" /><Relationship Id="rId23" Type="http://schemas.openxmlformats.org/officeDocument/2006/relationships/hyperlink" Target="https://podminky.urs.cz/item/CS_URS_2025_02/311273955" TargetMode="External" /><Relationship Id="rId24" Type="http://schemas.openxmlformats.org/officeDocument/2006/relationships/hyperlink" Target="https://podminky.urs.cz/item/CS_URS_2025_02/317143441" TargetMode="External" /><Relationship Id="rId25" Type="http://schemas.openxmlformats.org/officeDocument/2006/relationships/hyperlink" Target="https://podminky.urs.cz/item/CS_URS_2025_02/342291143" TargetMode="External" /><Relationship Id="rId26" Type="http://schemas.openxmlformats.org/officeDocument/2006/relationships/hyperlink" Target="https://podminky.urs.cz/item/CS_URS_2025_02/342291112" TargetMode="External" /><Relationship Id="rId27" Type="http://schemas.openxmlformats.org/officeDocument/2006/relationships/hyperlink" Target="https://podminky.urs.cz/item/CS_URS_2025_02/342361821" TargetMode="External" /><Relationship Id="rId28" Type="http://schemas.openxmlformats.org/officeDocument/2006/relationships/hyperlink" Target="https://podminky.urs.cz/item/CS_URS_2025_02/622131121" TargetMode="External" /><Relationship Id="rId29" Type="http://schemas.openxmlformats.org/officeDocument/2006/relationships/hyperlink" Target="https://podminky.urs.cz/item/CS_URS_2025_02/622142001" TargetMode="External" /><Relationship Id="rId30" Type="http://schemas.openxmlformats.org/officeDocument/2006/relationships/hyperlink" Target="https://podminky.urs.cz/item/CS_URS_2025_02/622531012" TargetMode="External" /><Relationship Id="rId31" Type="http://schemas.openxmlformats.org/officeDocument/2006/relationships/hyperlink" Target="https://podminky.urs.cz/item/CS_URS_2025_02/642942111" TargetMode="External" /><Relationship Id="rId32" Type="http://schemas.openxmlformats.org/officeDocument/2006/relationships/hyperlink" Target="https://podminky.urs.cz/item/CS_URS_2025_02/919735111" TargetMode="External" /><Relationship Id="rId33" Type="http://schemas.openxmlformats.org/officeDocument/2006/relationships/hyperlink" Target="https://podminky.urs.cz/item/CS_URS_2025_02/919735122" TargetMode="External" /><Relationship Id="rId34" Type="http://schemas.openxmlformats.org/officeDocument/2006/relationships/hyperlink" Target="https://podminky.urs.cz/item/CS_URS_2025_02/978059611" TargetMode="External" /><Relationship Id="rId35" Type="http://schemas.openxmlformats.org/officeDocument/2006/relationships/hyperlink" Target="https://podminky.urs.cz/item/CS_URS_2025_02/931994141" TargetMode="External" /><Relationship Id="rId36" Type="http://schemas.openxmlformats.org/officeDocument/2006/relationships/hyperlink" Target="https://podminky.urs.cz/item/CS_URS_2025_02/941211111" TargetMode="External" /><Relationship Id="rId37" Type="http://schemas.openxmlformats.org/officeDocument/2006/relationships/hyperlink" Target="https://podminky.urs.cz/item/CS_URS_2025_02/941211211" TargetMode="External" /><Relationship Id="rId38" Type="http://schemas.openxmlformats.org/officeDocument/2006/relationships/hyperlink" Target="https://podminky.urs.cz/item/CS_URS_2025_02/941211311" TargetMode="External" /><Relationship Id="rId39" Type="http://schemas.openxmlformats.org/officeDocument/2006/relationships/hyperlink" Target="https://podminky.urs.cz/item/CS_URS_2025_02/941211811" TargetMode="External" /><Relationship Id="rId40" Type="http://schemas.openxmlformats.org/officeDocument/2006/relationships/hyperlink" Target="https://podminky.urs.cz/item/CS_URS_2025_02/949101112" TargetMode="External" /><Relationship Id="rId41" Type="http://schemas.openxmlformats.org/officeDocument/2006/relationships/hyperlink" Target="https://podminky.urs.cz/item/CS_URS_2025_02/993111111" TargetMode="External" /><Relationship Id="rId42" Type="http://schemas.openxmlformats.org/officeDocument/2006/relationships/hyperlink" Target="https://podminky.urs.cz/item/CS_URS_2025_02/952902121" TargetMode="External" /><Relationship Id="rId43" Type="http://schemas.openxmlformats.org/officeDocument/2006/relationships/hyperlink" Target="https://podminky.urs.cz/item/CS_URS_2025_02/952902231" TargetMode="External" /><Relationship Id="rId44" Type="http://schemas.openxmlformats.org/officeDocument/2006/relationships/hyperlink" Target="https://podminky.urs.cz/item/CS_URS_2025_02/952902241" TargetMode="External" /><Relationship Id="rId45" Type="http://schemas.openxmlformats.org/officeDocument/2006/relationships/hyperlink" Target="https://podminky.urs.cz/item/CS_URS_2025_02/968072745" TargetMode="External" /><Relationship Id="rId46" Type="http://schemas.openxmlformats.org/officeDocument/2006/relationships/hyperlink" Target="https://podminky.urs.cz/item/CS_URS_2025_02/977131114" TargetMode="External" /><Relationship Id="rId47" Type="http://schemas.openxmlformats.org/officeDocument/2006/relationships/hyperlink" Target="https://podminky.urs.cz/item/CS_URS_2025_02/997006012" TargetMode="External" /><Relationship Id="rId48" Type="http://schemas.openxmlformats.org/officeDocument/2006/relationships/hyperlink" Target="https://podminky.urs.cz/item/CS_URS_2025_02/997013216" TargetMode="External" /><Relationship Id="rId49" Type="http://schemas.openxmlformats.org/officeDocument/2006/relationships/hyperlink" Target="https://podminky.urs.cz/item/CS_URS_2025_02/997013219" TargetMode="External" /><Relationship Id="rId50" Type="http://schemas.openxmlformats.org/officeDocument/2006/relationships/hyperlink" Target="https://podminky.urs.cz/item/CS_URS_2025_02/997013501" TargetMode="External" /><Relationship Id="rId51" Type="http://schemas.openxmlformats.org/officeDocument/2006/relationships/hyperlink" Target="https://podminky.urs.cz/item/CS_URS_2025_02/997013509" TargetMode="External" /><Relationship Id="rId52" Type="http://schemas.openxmlformats.org/officeDocument/2006/relationships/hyperlink" Target="https://podminky.urs.cz/item/CS_URS_2025_02/997013871" TargetMode="External" /><Relationship Id="rId53" Type="http://schemas.openxmlformats.org/officeDocument/2006/relationships/hyperlink" Target="https://podminky.urs.cz/item/CS_URS_2025_02/998018001" TargetMode="External" /><Relationship Id="rId54" Type="http://schemas.openxmlformats.org/officeDocument/2006/relationships/hyperlink" Target="https://podminky.urs.cz/item/CS_URS_2025_02/711111011" TargetMode="External" /><Relationship Id="rId55" Type="http://schemas.openxmlformats.org/officeDocument/2006/relationships/hyperlink" Target="https://podminky.urs.cz/item/CS_URS_2025_02/711141559" TargetMode="External" /><Relationship Id="rId56" Type="http://schemas.openxmlformats.org/officeDocument/2006/relationships/hyperlink" Target="https://podminky.urs.cz/item/CS_URS_2025_02/998711121" TargetMode="External" /><Relationship Id="rId57" Type="http://schemas.openxmlformats.org/officeDocument/2006/relationships/hyperlink" Target="https://podminky.urs.cz/item/CS_URS_2025_02/766660731" TargetMode="External" /><Relationship Id="rId58" Type="http://schemas.openxmlformats.org/officeDocument/2006/relationships/hyperlink" Target="https://podminky.urs.cz/item/CS_URS_2025_02/766660733" TargetMode="External" /><Relationship Id="rId59" Type="http://schemas.openxmlformats.org/officeDocument/2006/relationships/hyperlink" Target="https://podminky.urs.cz/item/CS_URS_2025_02/998766311" TargetMode="External" /><Relationship Id="rId60" Type="http://schemas.openxmlformats.org/officeDocument/2006/relationships/hyperlink" Target="https://podminky.urs.cz/item/CS_URS_2025_02/767114821" TargetMode="External" /><Relationship Id="rId61" Type="http://schemas.openxmlformats.org/officeDocument/2006/relationships/hyperlink" Target="https://podminky.urs.cz/item/CS_URS_2025_02/767161823" TargetMode="External" /><Relationship Id="rId62" Type="http://schemas.openxmlformats.org/officeDocument/2006/relationships/hyperlink" Target="https://podminky.urs.cz/item/CS_URS_2025_02/767415841" TargetMode="External" /><Relationship Id="rId63" Type="http://schemas.openxmlformats.org/officeDocument/2006/relationships/hyperlink" Target="https://podminky.urs.cz/item/CS_URS_2025_02/767640111" TargetMode="External" /><Relationship Id="rId64" Type="http://schemas.openxmlformats.org/officeDocument/2006/relationships/hyperlink" Target="https://podminky.urs.cz/item/CS_URS_2025_02/998767311" TargetMode="External" /><Relationship Id="rId6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30001000" TargetMode="External" /><Relationship Id="rId2" Type="http://schemas.openxmlformats.org/officeDocument/2006/relationships/hyperlink" Target="https://podminky.urs.cz/item/CS_URS_2025_02/031303000" TargetMode="External" /><Relationship Id="rId3" Type="http://schemas.openxmlformats.org/officeDocument/2006/relationships/hyperlink" Target="https://podminky.urs.cz/item/CS_URS_2025_02/045303000" TargetMode="External" /><Relationship Id="rId4" Type="http://schemas.openxmlformats.org/officeDocument/2006/relationships/hyperlink" Target="https://podminky.urs.cz/item/CS_URS_2025_02/065103000" TargetMode="External" /><Relationship Id="rId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31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2025/10/47b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Stavební úpravy - podchod Panelové Sídliště, Bílina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26. 10. 2025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68</v>
      </c>
      <c r="BT54" s="111" t="s">
        <v>69</v>
      </c>
      <c r="BU54" s="112" t="s">
        <v>70</v>
      </c>
      <c r="BV54" s="111" t="s">
        <v>71</v>
      </c>
      <c r="BW54" s="111" t="s">
        <v>5</v>
      </c>
      <c r="BX54" s="111" t="s">
        <v>72</v>
      </c>
      <c r="CL54" s="111" t="s">
        <v>19</v>
      </c>
    </row>
    <row r="55" s="7" customFormat="1" ht="16.5" customHeight="1">
      <c r="A55" s="113" t="s">
        <v>73</v>
      </c>
      <c r="B55" s="114"/>
      <c r="C55" s="115"/>
      <c r="D55" s="116" t="s">
        <v>74</v>
      </c>
      <c r="E55" s="116"/>
      <c r="F55" s="116"/>
      <c r="G55" s="116"/>
      <c r="H55" s="116"/>
      <c r="I55" s="117"/>
      <c r="J55" s="116" t="s">
        <v>75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'1 - Stavební práce - var....'!J30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'1 - Stavební práce - var....'!P107</f>
        <v>0</v>
      </c>
      <c r="AV55" s="122">
        <f>'1 - Stavební práce - var....'!J33</f>
        <v>0</v>
      </c>
      <c r="AW55" s="122">
        <f>'1 - Stavební práce - var....'!J34</f>
        <v>0</v>
      </c>
      <c r="AX55" s="122">
        <f>'1 - Stavební práce - var....'!J35</f>
        <v>0</v>
      </c>
      <c r="AY55" s="122">
        <f>'1 - Stavební práce - var....'!J36</f>
        <v>0</v>
      </c>
      <c r="AZ55" s="122">
        <f>'1 - Stavební práce - var....'!F33</f>
        <v>0</v>
      </c>
      <c r="BA55" s="122">
        <f>'1 - Stavební práce - var....'!F34</f>
        <v>0</v>
      </c>
      <c r="BB55" s="122">
        <f>'1 - Stavební práce - var....'!F35</f>
        <v>0</v>
      </c>
      <c r="BC55" s="122">
        <f>'1 - Stavební práce - var....'!F36</f>
        <v>0</v>
      </c>
      <c r="BD55" s="124">
        <f>'1 - Stavební práce - var....'!F37</f>
        <v>0</v>
      </c>
      <c r="BE55" s="7"/>
      <c r="BT55" s="125" t="s">
        <v>74</v>
      </c>
      <c r="BV55" s="125" t="s">
        <v>71</v>
      </c>
      <c r="BW55" s="125" t="s">
        <v>77</v>
      </c>
      <c r="BX55" s="125" t="s">
        <v>5</v>
      </c>
      <c r="CL55" s="125" t="s">
        <v>19</v>
      </c>
      <c r="CM55" s="125" t="s">
        <v>78</v>
      </c>
    </row>
    <row r="56" s="7" customFormat="1" ht="16.5" customHeight="1">
      <c r="A56" s="113" t="s">
        <v>73</v>
      </c>
      <c r="B56" s="114"/>
      <c r="C56" s="115"/>
      <c r="D56" s="116" t="s">
        <v>78</v>
      </c>
      <c r="E56" s="116"/>
      <c r="F56" s="116"/>
      <c r="G56" s="116"/>
      <c r="H56" s="116"/>
      <c r="I56" s="117"/>
      <c r="J56" s="116" t="s">
        <v>79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'2 - VRN'!J30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76</v>
      </c>
      <c r="AR56" s="120"/>
      <c r="AS56" s="126">
        <v>0</v>
      </c>
      <c r="AT56" s="127">
        <f>ROUND(SUM(AV56:AW56),2)</f>
        <v>0</v>
      </c>
      <c r="AU56" s="128">
        <f>'2 - VRN'!P83</f>
        <v>0</v>
      </c>
      <c r="AV56" s="127">
        <f>'2 - VRN'!J33</f>
        <v>0</v>
      </c>
      <c r="AW56" s="127">
        <f>'2 - VRN'!J34</f>
        <v>0</v>
      </c>
      <c r="AX56" s="127">
        <f>'2 - VRN'!J35</f>
        <v>0</v>
      </c>
      <c r="AY56" s="127">
        <f>'2 - VRN'!J36</f>
        <v>0</v>
      </c>
      <c r="AZ56" s="127">
        <f>'2 - VRN'!F33</f>
        <v>0</v>
      </c>
      <c r="BA56" s="127">
        <f>'2 - VRN'!F34</f>
        <v>0</v>
      </c>
      <c r="BB56" s="127">
        <f>'2 - VRN'!F35</f>
        <v>0</v>
      </c>
      <c r="BC56" s="127">
        <f>'2 - VRN'!F36</f>
        <v>0</v>
      </c>
      <c r="BD56" s="129">
        <f>'2 - VRN'!F37</f>
        <v>0</v>
      </c>
      <c r="BE56" s="7"/>
      <c r="BT56" s="125" t="s">
        <v>74</v>
      </c>
      <c r="BV56" s="125" t="s">
        <v>71</v>
      </c>
      <c r="BW56" s="125" t="s">
        <v>80</v>
      </c>
      <c r="BX56" s="125" t="s">
        <v>5</v>
      </c>
      <c r="CL56" s="125" t="s">
        <v>19</v>
      </c>
      <c r="CM56" s="125" t="s">
        <v>78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V7deTeQQqFu0mjZE4aMxQP8oCPn0EgyXzq4DFcZIQXx8PM6GDyxKttQJQMgCOJX0kNb5WtCbg7K18hQQp1tFng==" hashValue="SXHj5WE5UkSAUWkozxdin9VtZyMNu4TPtYeGJZQfbhPZOt+/OUs29BspfjzF8lESF1JZl75jvO1ew++hL+mVEQ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1 - Stavební práce - var....'!C2" display="/"/>
    <hyperlink ref="A56" location="'2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77</v>
      </c>
      <c r="AZ2" s="130" t="s">
        <v>81</v>
      </c>
      <c r="BA2" s="130" t="s">
        <v>82</v>
      </c>
      <c r="BB2" s="130" t="s">
        <v>83</v>
      </c>
      <c r="BC2" s="130" t="s">
        <v>84</v>
      </c>
      <c r="BD2" s="13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78</v>
      </c>
      <c r="AZ3" s="130" t="s">
        <v>86</v>
      </c>
      <c r="BA3" s="130" t="s">
        <v>87</v>
      </c>
      <c r="BB3" s="130" t="s">
        <v>83</v>
      </c>
      <c r="BC3" s="130" t="s">
        <v>84</v>
      </c>
      <c r="BD3" s="130" t="s">
        <v>85</v>
      </c>
    </row>
    <row r="4" s="1" customFormat="1" ht="24.96" customHeight="1">
      <c r="B4" s="22"/>
      <c r="D4" s="133" t="s">
        <v>88</v>
      </c>
      <c r="L4" s="22"/>
      <c r="M4" s="134" t="s">
        <v>10</v>
      </c>
      <c r="AT4" s="19" t="s">
        <v>4</v>
      </c>
      <c r="AZ4" s="130" t="s">
        <v>89</v>
      </c>
      <c r="BA4" s="130" t="s">
        <v>90</v>
      </c>
      <c r="BB4" s="130" t="s">
        <v>83</v>
      </c>
      <c r="BC4" s="130" t="s">
        <v>91</v>
      </c>
      <c r="BD4" s="130" t="s">
        <v>85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Stavební úpravy - podchod Panelové Sídliště, Bílina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92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93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26. 10. 2025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35" t="s">
        <v>27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28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27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30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27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32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27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33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34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35</v>
      </c>
      <c r="E30" s="40"/>
      <c r="F30" s="40"/>
      <c r="G30" s="40"/>
      <c r="H30" s="40"/>
      <c r="I30" s="40"/>
      <c r="J30" s="147">
        <f>ROUND(J107,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37</v>
      </c>
      <c r="G32" s="40"/>
      <c r="H32" s="40"/>
      <c r="I32" s="148" t="s">
        <v>36</v>
      </c>
      <c r="J32" s="148" t="s">
        <v>38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39</v>
      </c>
      <c r="E33" s="135" t="s">
        <v>40</v>
      </c>
      <c r="F33" s="150">
        <f>ROUND((SUM(BE107:BE482)),  2)</f>
        <v>0</v>
      </c>
      <c r="G33" s="40"/>
      <c r="H33" s="40"/>
      <c r="I33" s="151">
        <v>0.20999999999999999</v>
      </c>
      <c r="J33" s="150">
        <f>ROUND(((SUM(BE107:BE482))*I33),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41</v>
      </c>
      <c r="F34" s="150">
        <f>ROUND((SUM(BF107:BF482)),  2)</f>
        <v>0</v>
      </c>
      <c r="G34" s="40"/>
      <c r="H34" s="40"/>
      <c r="I34" s="151">
        <v>0.12</v>
      </c>
      <c r="J34" s="150">
        <f>ROUND(((SUM(BF107:BF482))*I34),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42</v>
      </c>
      <c r="F35" s="150">
        <f>ROUND((SUM(BG107:BG482)),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43</v>
      </c>
      <c r="F36" s="150">
        <f>ROUND((SUM(BH107:BH482)),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44</v>
      </c>
      <c r="F37" s="150">
        <f>ROUND((SUM(BI107:BI482)),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Stavební úpravy - podchod Panelové Sídliště, Bílina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1 - Stavební práce - var. plynosilikát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26. 10. 2025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95</v>
      </c>
      <c r="D57" s="165"/>
      <c r="E57" s="165"/>
      <c r="F57" s="165"/>
      <c r="G57" s="165"/>
      <c r="H57" s="165"/>
      <c r="I57" s="165"/>
      <c r="J57" s="166" t="s">
        <v>96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67</v>
      </c>
      <c r="D59" s="42"/>
      <c r="E59" s="42"/>
      <c r="F59" s="42"/>
      <c r="G59" s="42"/>
      <c r="H59" s="42"/>
      <c r="I59" s="42"/>
      <c r="J59" s="104">
        <f>J107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8"/>
      <c r="C60" s="169"/>
      <c r="D60" s="170" t="s">
        <v>98</v>
      </c>
      <c r="E60" s="171"/>
      <c r="F60" s="171"/>
      <c r="G60" s="171"/>
      <c r="H60" s="171"/>
      <c r="I60" s="171"/>
      <c r="J60" s="172">
        <f>J108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99</v>
      </c>
      <c r="E61" s="177"/>
      <c r="F61" s="177"/>
      <c r="G61" s="177"/>
      <c r="H61" s="177"/>
      <c r="I61" s="177"/>
      <c r="J61" s="178">
        <f>J109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4"/>
      <c r="C62" s="175"/>
      <c r="D62" s="176" t="s">
        <v>100</v>
      </c>
      <c r="E62" s="177"/>
      <c r="F62" s="177"/>
      <c r="G62" s="177"/>
      <c r="H62" s="177"/>
      <c r="I62" s="177"/>
      <c r="J62" s="178">
        <f>J110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4"/>
      <c r="C63" s="175"/>
      <c r="D63" s="176" t="s">
        <v>101</v>
      </c>
      <c r="E63" s="177"/>
      <c r="F63" s="177"/>
      <c r="G63" s="177"/>
      <c r="H63" s="177"/>
      <c r="I63" s="177"/>
      <c r="J63" s="178">
        <f>J148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4"/>
      <c r="C64" s="175"/>
      <c r="D64" s="176" t="s">
        <v>102</v>
      </c>
      <c r="E64" s="177"/>
      <c r="F64" s="177"/>
      <c r="G64" s="177"/>
      <c r="H64" s="177"/>
      <c r="I64" s="177"/>
      <c r="J64" s="178">
        <f>J162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4"/>
      <c r="C65" s="175"/>
      <c r="D65" s="176" t="s">
        <v>103</v>
      </c>
      <c r="E65" s="177"/>
      <c r="F65" s="177"/>
      <c r="G65" s="177"/>
      <c r="H65" s="177"/>
      <c r="I65" s="177"/>
      <c r="J65" s="178">
        <f>J180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4"/>
      <c r="C66" s="175"/>
      <c r="D66" s="176" t="s">
        <v>104</v>
      </c>
      <c r="E66" s="177"/>
      <c r="F66" s="177"/>
      <c r="G66" s="177"/>
      <c r="H66" s="177"/>
      <c r="I66" s="177"/>
      <c r="J66" s="178">
        <f>J186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105</v>
      </c>
      <c r="E67" s="177"/>
      <c r="F67" s="177"/>
      <c r="G67" s="177"/>
      <c r="H67" s="177"/>
      <c r="I67" s="177"/>
      <c r="J67" s="178">
        <f>J195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4"/>
      <c r="C68" s="175"/>
      <c r="D68" s="176" t="s">
        <v>106</v>
      </c>
      <c r="E68" s="177"/>
      <c r="F68" s="177"/>
      <c r="G68" s="177"/>
      <c r="H68" s="177"/>
      <c r="I68" s="177"/>
      <c r="J68" s="178">
        <f>J196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107</v>
      </c>
      <c r="E69" s="177"/>
      <c r="F69" s="177"/>
      <c r="G69" s="177"/>
      <c r="H69" s="177"/>
      <c r="I69" s="177"/>
      <c r="J69" s="178">
        <f>J220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4"/>
      <c r="C70" s="175"/>
      <c r="D70" s="176" t="s">
        <v>108</v>
      </c>
      <c r="E70" s="177"/>
      <c r="F70" s="177"/>
      <c r="G70" s="177"/>
      <c r="H70" s="177"/>
      <c r="I70" s="177"/>
      <c r="J70" s="178">
        <f>J221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4"/>
      <c r="C71" s="175"/>
      <c r="D71" s="176" t="s">
        <v>109</v>
      </c>
      <c r="E71" s="177"/>
      <c r="F71" s="177"/>
      <c r="G71" s="177"/>
      <c r="H71" s="177"/>
      <c r="I71" s="177"/>
      <c r="J71" s="178">
        <f>J260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110</v>
      </c>
      <c r="E72" s="177"/>
      <c r="F72" s="177"/>
      <c r="G72" s="177"/>
      <c r="H72" s="177"/>
      <c r="I72" s="177"/>
      <c r="J72" s="178">
        <f>J285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74"/>
      <c r="C73" s="175"/>
      <c r="D73" s="176" t="s">
        <v>111</v>
      </c>
      <c r="E73" s="177"/>
      <c r="F73" s="177"/>
      <c r="G73" s="177"/>
      <c r="H73" s="177"/>
      <c r="I73" s="177"/>
      <c r="J73" s="178">
        <f>J286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74"/>
      <c r="C74" s="175"/>
      <c r="D74" s="176" t="s">
        <v>112</v>
      </c>
      <c r="E74" s="177"/>
      <c r="F74" s="177"/>
      <c r="G74" s="177"/>
      <c r="H74" s="177"/>
      <c r="I74" s="177"/>
      <c r="J74" s="178">
        <f>J303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113</v>
      </c>
      <c r="E75" s="177"/>
      <c r="F75" s="177"/>
      <c r="G75" s="177"/>
      <c r="H75" s="177"/>
      <c r="I75" s="177"/>
      <c r="J75" s="178">
        <f>J311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74"/>
      <c r="C76" s="175"/>
      <c r="D76" s="176" t="s">
        <v>114</v>
      </c>
      <c r="E76" s="177"/>
      <c r="F76" s="177"/>
      <c r="G76" s="177"/>
      <c r="H76" s="177"/>
      <c r="I76" s="177"/>
      <c r="J76" s="178">
        <f>J312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74"/>
      <c r="C77" s="175"/>
      <c r="D77" s="176" t="s">
        <v>115</v>
      </c>
      <c r="E77" s="177"/>
      <c r="F77" s="177"/>
      <c r="G77" s="177"/>
      <c r="H77" s="177"/>
      <c r="I77" s="177"/>
      <c r="J77" s="178">
        <f>J328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74"/>
      <c r="C78" s="175"/>
      <c r="D78" s="176" t="s">
        <v>116</v>
      </c>
      <c r="E78" s="177"/>
      <c r="F78" s="177"/>
      <c r="G78" s="177"/>
      <c r="H78" s="177"/>
      <c r="I78" s="177"/>
      <c r="J78" s="178">
        <f>J337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74"/>
      <c r="C79" s="175"/>
      <c r="D79" s="176" t="s">
        <v>117</v>
      </c>
      <c r="E79" s="177"/>
      <c r="F79" s="177"/>
      <c r="G79" s="177"/>
      <c r="H79" s="177"/>
      <c r="I79" s="177"/>
      <c r="J79" s="178">
        <f>J362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74"/>
      <c r="C80" s="175"/>
      <c r="D80" s="176" t="s">
        <v>118</v>
      </c>
      <c r="E80" s="177"/>
      <c r="F80" s="177"/>
      <c r="G80" s="177"/>
      <c r="H80" s="177"/>
      <c r="I80" s="177"/>
      <c r="J80" s="178">
        <f>J377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74"/>
      <c r="C81" s="175"/>
      <c r="D81" s="176" t="s">
        <v>119</v>
      </c>
      <c r="E81" s="177"/>
      <c r="F81" s="177"/>
      <c r="G81" s="177"/>
      <c r="H81" s="177"/>
      <c r="I81" s="177"/>
      <c r="J81" s="178">
        <f>J382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74"/>
      <c r="C82" s="175"/>
      <c r="D82" s="176" t="s">
        <v>120</v>
      </c>
      <c r="E82" s="177"/>
      <c r="F82" s="177"/>
      <c r="G82" s="177"/>
      <c r="H82" s="177"/>
      <c r="I82" s="177"/>
      <c r="J82" s="178">
        <f>J390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121</v>
      </c>
      <c r="E83" s="177"/>
      <c r="F83" s="177"/>
      <c r="G83" s="177"/>
      <c r="H83" s="177"/>
      <c r="I83" s="177"/>
      <c r="J83" s="178">
        <f>J411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9" customFormat="1" ht="24.96" customHeight="1">
      <c r="A84" s="9"/>
      <c r="B84" s="168"/>
      <c r="C84" s="169"/>
      <c r="D84" s="170" t="s">
        <v>122</v>
      </c>
      <c r="E84" s="171"/>
      <c r="F84" s="171"/>
      <c r="G84" s="171"/>
      <c r="H84" s="171"/>
      <c r="I84" s="171"/>
      <c r="J84" s="172">
        <f>J415</f>
        <v>0</v>
      </c>
      <c r="K84" s="169"/>
      <c r="L84" s="17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="10" customFormat="1" ht="19.92" customHeight="1">
      <c r="A85" s="10"/>
      <c r="B85" s="174"/>
      <c r="C85" s="175"/>
      <c r="D85" s="176" t="s">
        <v>123</v>
      </c>
      <c r="E85" s="177"/>
      <c r="F85" s="177"/>
      <c r="G85" s="177"/>
      <c r="H85" s="177"/>
      <c r="I85" s="177"/>
      <c r="J85" s="178">
        <f>J416</f>
        <v>0</v>
      </c>
      <c r="K85" s="175"/>
      <c r="L85" s="17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4"/>
      <c r="C86" s="175"/>
      <c r="D86" s="176" t="s">
        <v>124</v>
      </c>
      <c r="E86" s="177"/>
      <c r="F86" s="177"/>
      <c r="G86" s="177"/>
      <c r="H86" s="177"/>
      <c r="I86" s="177"/>
      <c r="J86" s="178">
        <f>J440</f>
        <v>0</v>
      </c>
      <c r="K86" s="175"/>
      <c r="L86" s="17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4"/>
      <c r="C87" s="175"/>
      <c r="D87" s="176" t="s">
        <v>125</v>
      </c>
      <c r="E87" s="177"/>
      <c r="F87" s="177"/>
      <c r="G87" s="177"/>
      <c r="H87" s="177"/>
      <c r="I87" s="177"/>
      <c r="J87" s="178">
        <f>J454</f>
        <v>0</v>
      </c>
      <c r="K87" s="175"/>
      <c r="L87" s="17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2" customFormat="1" ht="21.84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3" s="2" customFormat="1" ht="6.96" customHeight="1">
      <c r="A93" s="40"/>
      <c r="B93" s="63"/>
      <c r="C93" s="64"/>
      <c r="D93" s="64"/>
      <c r="E93" s="64"/>
      <c r="F93" s="64"/>
      <c r="G93" s="64"/>
      <c r="H93" s="64"/>
      <c r="I93" s="64"/>
      <c r="J93" s="64"/>
      <c r="K93" s="64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4.96" customHeight="1">
      <c r="A94" s="40"/>
      <c r="B94" s="41"/>
      <c r="C94" s="25" t="s">
        <v>126</v>
      </c>
      <c r="D94" s="42"/>
      <c r="E94" s="42"/>
      <c r="F94" s="42"/>
      <c r="G94" s="42"/>
      <c r="H94" s="42"/>
      <c r="I94" s="42"/>
      <c r="J94" s="42"/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16</v>
      </c>
      <c r="D96" s="42"/>
      <c r="E96" s="42"/>
      <c r="F96" s="42"/>
      <c r="G96" s="42"/>
      <c r="H96" s="42"/>
      <c r="I96" s="42"/>
      <c r="J96" s="42"/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6.5" customHeight="1">
      <c r="A97" s="40"/>
      <c r="B97" s="41"/>
      <c r="C97" s="42"/>
      <c r="D97" s="42"/>
      <c r="E97" s="163" t="str">
        <f>E7</f>
        <v>Stavební úpravy - podchod Panelové Sídliště, Bílina</v>
      </c>
      <c r="F97" s="34"/>
      <c r="G97" s="34"/>
      <c r="H97" s="34"/>
      <c r="I97" s="42"/>
      <c r="J97" s="42"/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92</v>
      </c>
      <c r="D98" s="42"/>
      <c r="E98" s="42"/>
      <c r="F98" s="42"/>
      <c r="G98" s="42"/>
      <c r="H98" s="42"/>
      <c r="I98" s="42"/>
      <c r="J98" s="42"/>
      <c r="K98" s="42"/>
      <c r="L98" s="13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6.5" customHeight="1">
      <c r="A99" s="40"/>
      <c r="B99" s="41"/>
      <c r="C99" s="42"/>
      <c r="D99" s="42"/>
      <c r="E99" s="71" t="str">
        <f>E9</f>
        <v>1 - Stavební práce - var. plynosilikát</v>
      </c>
      <c r="F99" s="42"/>
      <c r="G99" s="42"/>
      <c r="H99" s="42"/>
      <c r="I99" s="42"/>
      <c r="J99" s="42"/>
      <c r="K99" s="42"/>
      <c r="L99" s="13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6.96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37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2" customHeight="1">
      <c r="A101" s="40"/>
      <c r="B101" s="41"/>
      <c r="C101" s="34" t="s">
        <v>21</v>
      </c>
      <c r="D101" s="42"/>
      <c r="E101" s="42"/>
      <c r="F101" s="29" t="str">
        <f>F12</f>
        <v xml:space="preserve"> </v>
      </c>
      <c r="G101" s="42"/>
      <c r="H101" s="42"/>
      <c r="I101" s="34" t="s">
        <v>23</v>
      </c>
      <c r="J101" s="74" t="str">
        <f>IF(J12="","",J12)</f>
        <v>26. 10. 2025</v>
      </c>
      <c r="K101" s="42"/>
      <c r="L101" s="137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6.96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137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5.15" customHeight="1">
      <c r="A103" s="40"/>
      <c r="B103" s="41"/>
      <c r="C103" s="34" t="s">
        <v>25</v>
      </c>
      <c r="D103" s="42"/>
      <c r="E103" s="42"/>
      <c r="F103" s="29" t="str">
        <f>E15</f>
        <v xml:space="preserve"> </v>
      </c>
      <c r="G103" s="42"/>
      <c r="H103" s="42"/>
      <c r="I103" s="34" t="s">
        <v>30</v>
      </c>
      <c r="J103" s="38" t="str">
        <f>E21</f>
        <v xml:space="preserve"> </v>
      </c>
      <c r="K103" s="42"/>
      <c r="L103" s="137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5.15" customHeight="1">
      <c r="A104" s="40"/>
      <c r="B104" s="41"/>
      <c r="C104" s="34" t="s">
        <v>28</v>
      </c>
      <c r="D104" s="42"/>
      <c r="E104" s="42"/>
      <c r="F104" s="29" t="str">
        <f>IF(E18="","",E18)</f>
        <v>Vyplň údaj</v>
      </c>
      <c r="G104" s="42"/>
      <c r="H104" s="42"/>
      <c r="I104" s="34" t="s">
        <v>32</v>
      </c>
      <c r="J104" s="38" t="str">
        <f>E24</f>
        <v xml:space="preserve"> </v>
      </c>
      <c r="K104" s="42"/>
      <c r="L104" s="137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0.32" customHeight="1">
      <c r="A105" s="40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137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11" customFormat="1" ht="29.28" customHeight="1">
      <c r="A106" s="180"/>
      <c r="B106" s="181"/>
      <c r="C106" s="182" t="s">
        <v>127</v>
      </c>
      <c r="D106" s="183" t="s">
        <v>54</v>
      </c>
      <c r="E106" s="183" t="s">
        <v>50</v>
      </c>
      <c r="F106" s="183" t="s">
        <v>51</v>
      </c>
      <c r="G106" s="183" t="s">
        <v>128</v>
      </c>
      <c r="H106" s="183" t="s">
        <v>129</v>
      </c>
      <c r="I106" s="183" t="s">
        <v>130</v>
      </c>
      <c r="J106" s="183" t="s">
        <v>96</v>
      </c>
      <c r="K106" s="184" t="s">
        <v>131</v>
      </c>
      <c r="L106" s="185"/>
      <c r="M106" s="94" t="s">
        <v>19</v>
      </c>
      <c r="N106" s="95" t="s">
        <v>39</v>
      </c>
      <c r="O106" s="95" t="s">
        <v>132</v>
      </c>
      <c r="P106" s="95" t="s">
        <v>133</v>
      </c>
      <c r="Q106" s="95" t="s">
        <v>134</v>
      </c>
      <c r="R106" s="95" t="s">
        <v>135</v>
      </c>
      <c r="S106" s="95" t="s">
        <v>136</v>
      </c>
      <c r="T106" s="95" t="s">
        <v>137</v>
      </c>
      <c r="U106" s="96" t="s">
        <v>138</v>
      </c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</row>
    <row r="107" s="2" customFormat="1" ht="22.8" customHeight="1">
      <c r="A107" s="40"/>
      <c r="B107" s="41"/>
      <c r="C107" s="101" t="s">
        <v>139</v>
      </c>
      <c r="D107" s="42"/>
      <c r="E107" s="42"/>
      <c r="F107" s="42"/>
      <c r="G107" s="42"/>
      <c r="H107" s="42"/>
      <c r="I107" s="42"/>
      <c r="J107" s="186">
        <f>BK107</f>
        <v>0</v>
      </c>
      <c r="K107" s="42"/>
      <c r="L107" s="46"/>
      <c r="M107" s="97"/>
      <c r="N107" s="187"/>
      <c r="O107" s="98"/>
      <c r="P107" s="188">
        <f>P108+P415</f>
        <v>0</v>
      </c>
      <c r="Q107" s="98"/>
      <c r="R107" s="188">
        <f>R108+R415</f>
        <v>26.345497719999997</v>
      </c>
      <c r="S107" s="98"/>
      <c r="T107" s="188">
        <f>T108+T415</f>
        <v>3.4781429999999998</v>
      </c>
      <c r="U107" s="99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68</v>
      </c>
      <c r="AU107" s="19" t="s">
        <v>97</v>
      </c>
      <c r="BK107" s="189">
        <f>BK108+BK415</f>
        <v>0</v>
      </c>
    </row>
    <row r="108" s="12" customFormat="1" ht="25.92" customHeight="1">
      <c r="A108" s="12"/>
      <c r="B108" s="190"/>
      <c r="C108" s="191"/>
      <c r="D108" s="192" t="s">
        <v>68</v>
      </c>
      <c r="E108" s="193" t="s">
        <v>140</v>
      </c>
      <c r="F108" s="193" t="s">
        <v>141</v>
      </c>
      <c r="G108" s="191"/>
      <c r="H108" s="191"/>
      <c r="I108" s="194"/>
      <c r="J108" s="195">
        <f>BK108</f>
        <v>0</v>
      </c>
      <c r="K108" s="191"/>
      <c r="L108" s="196"/>
      <c r="M108" s="197"/>
      <c r="N108" s="198"/>
      <c r="O108" s="198"/>
      <c r="P108" s="199">
        <f>P109+P195+P220+P285+P311+P411</f>
        <v>0</v>
      </c>
      <c r="Q108" s="198"/>
      <c r="R108" s="199">
        <f>R109+R195+R220+R285+R311+R411</f>
        <v>26.245645119999999</v>
      </c>
      <c r="S108" s="198"/>
      <c r="T108" s="199">
        <f>T109+T195+T220+T285+T311+T411</f>
        <v>3.2741429999999996</v>
      </c>
      <c r="U108" s="200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74</v>
      </c>
      <c r="AT108" s="202" t="s">
        <v>68</v>
      </c>
      <c r="AU108" s="202" t="s">
        <v>69</v>
      </c>
      <c r="AY108" s="201" t="s">
        <v>142</v>
      </c>
      <c r="BK108" s="203">
        <f>BK109+BK195+BK220+BK285+BK311+BK411</f>
        <v>0</v>
      </c>
    </row>
    <row r="109" s="12" customFormat="1" ht="22.8" customHeight="1">
      <c r="A109" s="12"/>
      <c r="B109" s="190"/>
      <c r="C109" s="191"/>
      <c r="D109" s="192" t="s">
        <v>68</v>
      </c>
      <c r="E109" s="204" t="s">
        <v>74</v>
      </c>
      <c r="F109" s="204" t="s">
        <v>143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P110+P148+P162+P180+P186</f>
        <v>0</v>
      </c>
      <c r="Q109" s="198"/>
      <c r="R109" s="199">
        <f>R110+R148+R162+R180+R186</f>
        <v>0.0093480000000000004</v>
      </c>
      <c r="S109" s="198"/>
      <c r="T109" s="199">
        <f>T110+T148+T162+T180+T186</f>
        <v>3.0282999999999998</v>
      </c>
      <c r="U109" s="200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74</v>
      </c>
      <c r="AT109" s="202" t="s">
        <v>68</v>
      </c>
      <c r="AU109" s="202" t="s">
        <v>74</v>
      </c>
      <c r="AY109" s="201" t="s">
        <v>142</v>
      </c>
      <c r="BK109" s="203">
        <f>BK110+BK148+BK162+BK180+BK186</f>
        <v>0</v>
      </c>
    </row>
    <row r="110" s="12" customFormat="1" ht="20.88" customHeight="1">
      <c r="A110" s="12"/>
      <c r="B110" s="190"/>
      <c r="C110" s="191"/>
      <c r="D110" s="192" t="s">
        <v>68</v>
      </c>
      <c r="E110" s="204" t="s">
        <v>144</v>
      </c>
      <c r="F110" s="204" t="s">
        <v>145</v>
      </c>
      <c r="G110" s="191"/>
      <c r="H110" s="191"/>
      <c r="I110" s="194"/>
      <c r="J110" s="205">
        <f>BK110</f>
        <v>0</v>
      </c>
      <c r="K110" s="191"/>
      <c r="L110" s="196"/>
      <c r="M110" s="197"/>
      <c r="N110" s="198"/>
      <c r="O110" s="198"/>
      <c r="P110" s="199">
        <f>SUM(P111:P147)</f>
        <v>0</v>
      </c>
      <c r="Q110" s="198"/>
      <c r="R110" s="199">
        <f>SUM(R111:R147)</f>
        <v>0.0093480000000000004</v>
      </c>
      <c r="S110" s="198"/>
      <c r="T110" s="199">
        <f>SUM(T111:T147)</f>
        <v>3.0282999999999998</v>
      </c>
      <c r="U110" s="200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1" t="s">
        <v>74</v>
      </c>
      <c r="AT110" s="202" t="s">
        <v>68</v>
      </c>
      <c r="AU110" s="202" t="s">
        <v>78</v>
      </c>
      <c r="AY110" s="201" t="s">
        <v>142</v>
      </c>
      <c r="BK110" s="203">
        <f>SUM(BK111:BK147)</f>
        <v>0</v>
      </c>
    </row>
    <row r="111" s="2" customFormat="1" ht="24.15" customHeight="1">
      <c r="A111" s="40"/>
      <c r="B111" s="41"/>
      <c r="C111" s="206" t="s">
        <v>74</v>
      </c>
      <c r="D111" s="206" t="s">
        <v>146</v>
      </c>
      <c r="E111" s="207" t="s">
        <v>147</v>
      </c>
      <c r="F111" s="208" t="s">
        <v>148</v>
      </c>
      <c r="G111" s="209" t="s">
        <v>83</v>
      </c>
      <c r="H111" s="210">
        <v>4.0199999999999996</v>
      </c>
      <c r="I111" s="211"/>
      <c r="J111" s="212">
        <f>ROUND(I111*H111,2)</f>
        <v>0</v>
      </c>
      <c r="K111" s="208" t="s">
        <v>149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0.255</v>
      </c>
      <c r="T111" s="215">
        <f>S111*H111</f>
        <v>1.0250999999999999</v>
      </c>
      <c r="U111" s="216" t="s">
        <v>19</v>
      </c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150</v>
      </c>
      <c r="AT111" s="217" t="s">
        <v>146</v>
      </c>
      <c r="AU111" s="217" t="s">
        <v>85</v>
      </c>
      <c r="AY111" s="19" t="s">
        <v>142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74</v>
      </c>
      <c r="BK111" s="218">
        <f>ROUND(I111*H111,2)</f>
        <v>0</v>
      </c>
      <c r="BL111" s="19" t="s">
        <v>150</v>
      </c>
      <c r="BM111" s="217" t="s">
        <v>151</v>
      </c>
    </row>
    <row r="112" s="2" customFormat="1">
      <c r="A112" s="40"/>
      <c r="B112" s="41"/>
      <c r="C112" s="42"/>
      <c r="D112" s="219" t="s">
        <v>152</v>
      </c>
      <c r="E112" s="42"/>
      <c r="F112" s="220" t="s">
        <v>153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6"/>
      <c r="U112" s="87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152</v>
      </c>
      <c r="AU112" s="19" t="s">
        <v>85</v>
      </c>
    </row>
    <row r="113" s="2" customFormat="1">
      <c r="A113" s="40"/>
      <c r="B113" s="41"/>
      <c r="C113" s="42"/>
      <c r="D113" s="224" t="s">
        <v>154</v>
      </c>
      <c r="E113" s="42"/>
      <c r="F113" s="225" t="s">
        <v>155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6"/>
      <c r="U113" s="87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154</v>
      </c>
      <c r="AU113" s="19" t="s">
        <v>85</v>
      </c>
    </row>
    <row r="114" s="13" customFormat="1">
      <c r="A114" s="13"/>
      <c r="B114" s="226"/>
      <c r="C114" s="227"/>
      <c r="D114" s="219" t="s">
        <v>156</v>
      </c>
      <c r="E114" s="228" t="s">
        <v>19</v>
      </c>
      <c r="F114" s="229" t="s">
        <v>157</v>
      </c>
      <c r="G114" s="227"/>
      <c r="H114" s="230">
        <v>4.0199999999999996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4"/>
      <c r="U114" s="235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156</v>
      </c>
      <c r="AU114" s="236" t="s">
        <v>85</v>
      </c>
      <c r="AV114" s="13" t="s">
        <v>78</v>
      </c>
      <c r="AW114" s="13" t="s">
        <v>31</v>
      </c>
      <c r="AX114" s="13" t="s">
        <v>74</v>
      </c>
      <c r="AY114" s="236" t="s">
        <v>142</v>
      </c>
    </row>
    <row r="115" s="2" customFormat="1" ht="24.15" customHeight="1">
      <c r="A115" s="40"/>
      <c r="B115" s="41"/>
      <c r="C115" s="206" t="s">
        <v>78</v>
      </c>
      <c r="D115" s="206" t="s">
        <v>146</v>
      </c>
      <c r="E115" s="207" t="s">
        <v>158</v>
      </c>
      <c r="F115" s="208" t="s">
        <v>159</v>
      </c>
      <c r="G115" s="209" t="s">
        <v>83</v>
      </c>
      <c r="H115" s="210">
        <v>7.04</v>
      </c>
      <c r="I115" s="211"/>
      <c r="J115" s="212">
        <f>ROUND(I115*H115,2)</f>
        <v>0</v>
      </c>
      <c r="K115" s="208" t="s">
        <v>149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0.23999999999999999</v>
      </c>
      <c r="T115" s="215">
        <f>S115*H115</f>
        <v>1.6896</v>
      </c>
      <c r="U115" s="216" t="s">
        <v>19</v>
      </c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150</v>
      </c>
      <c r="AT115" s="217" t="s">
        <v>146</v>
      </c>
      <c r="AU115" s="217" t="s">
        <v>85</v>
      </c>
      <c r="AY115" s="19" t="s">
        <v>142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74</v>
      </c>
      <c r="BK115" s="218">
        <f>ROUND(I115*H115,2)</f>
        <v>0</v>
      </c>
      <c r="BL115" s="19" t="s">
        <v>150</v>
      </c>
      <c r="BM115" s="217" t="s">
        <v>160</v>
      </c>
    </row>
    <row r="116" s="2" customFormat="1">
      <c r="A116" s="40"/>
      <c r="B116" s="41"/>
      <c r="C116" s="42"/>
      <c r="D116" s="219" t="s">
        <v>152</v>
      </c>
      <c r="E116" s="42"/>
      <c r="F116" s="220" t="s">
        <v>161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6"/>
      <c r="U116" s="87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152</v>
      </c>
      <c r="AU116" s="19" t="s">
        <v>85</v>
      </c>
    </row>
    <row r="117" s="2" customFormat="1">
      <c r="A117" s="40"/>
      <c r="B117" s="41"/>
      <c r="C117" s="42"/>
      <c r="D117" s="224" t="s">
        <v>154</v>
      </c>
      <c r="E117" s="42"/>
      <c r="F117" s="225" t="s">
        <v>162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6"/>
      <c r="U117" s="87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154</v>
      </c>
      <c r="AU117" s="19" t="s">
        <v>85</v>
      </c>
    </row>
    <row r="118" s="14" customFormat="1">
      <c r="A118" s="14"/>
      <c r="B118" s="237"/>
      <c r="C118" s="238"/>
      <c r="D118" s="219" t="s">
        <v>156</v>
      </c>
      <c r="E118" s="239" t="s">
        <v>19</v>
      </c>
      <c r="F118" s="240" t="s">
        <v>163</v>
      </c>
      <c r="G118" s="238"/>
      <c r="H118" s="239" t="s">
        <v>19</v>
      </c>
      <c r="I118" s="241"/>
      <c r="J118" s="238"/>
      <c r="K118" s="238"/>
      <c r="L118" s="242"/>
      <c r="M118" s="243"/>
      <c r="N118" s="244"/>
      <c r="O118" s="244"/>
      <c r="P118" s="244"/>
      <c r="Q118" s="244"/>
      <c r="R118" s="244"/>
      <c r="S118" s="244"/>
      <c r="T118" s="244"/>
      <c r="U118" s="245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156</v>
      </c>
      <c r="AU118" s="246" t="s">
        <v>85</v>
      </c>
      <c r="AV118" s="14" t="s">
        <v>74</v>
      </c>
      <c r="AW118" s="14" t="s">
        <v>31</v>
      </c>
      <c r="AX118" s="14" t="s">
        <v>69</v>
      </c>
      <c r="AY118" s="246" t="s">
        <v>142</v>
      </c>
    </row>
    <row r="119" s="13" customFormat="1">
      <c r="A119" s="13"/>
      <c r="B119" s="226"/>
      <c r="C119" s="227"/>
      <c r="D119" s="219" t="s">
        <v>156</v>
      </c>
      <c r="E119" s="228" t="s">
        <v>19</v>
      </c>
      <c r="F119" s="229" t="s">
        <v>164</v>
      </c>
      <c r="G119" s="227"/>
      <c r="H119" s="230">
        <v>3.8399999999999999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4"/>
      <c r="U119" s="235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156</v>
      </c>
      <c r="AU119" s="236" t="s">
        <v>85</v>
      </c>
      <c r="AV119" s="13" t="s">
        <v>78</v>
      </c>
      <c r="AW119" s="13" t="s">
        <v>31</v>
      </c>
      <c r="AX119" s="13" t="s">
        <v>69</v>
      </c>
      <c r="AY119" s="236" t="s">
        <v>142</v>
      </c>
    </row>
    <row r="120" s="14" customFormat="1">
      <c r="A120" s="14"/>
      <c r="B120" s="237"/>
      <c r="C120" s="238"/>
      <c r="D120" s="219" t="s">
        <v>156</v>
      </c>
      <c r="E120" s="239" t="s">
        <v>19</v>
      </c>
      <c r="F120" s="240" t="s">
        <v>165</v>
      </c>
      <c r="G120" s="238"/>
      <c r="H120" s="239" t="s">
        <v>19</v>
      </c>
      <c r="I120" s="241"/>
      <c r="J120" s="238"/>
      <c r="K120" s="238"/>
      <c r="L120" s="242"/>
      <c r="M120" s="243"/>
      <c r="N120" s="244"/>
      <c r="O120" s="244"/>
      <c r="P120" s="244"/>
      <c r="Q120" s="244"/>
      <c r="R120" s="244"/>
      <c r="S120" s="244"/>
      <c r="T120" s="244"/>
      <c r="U120" s="245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156</v>
      </c>
      <c r="AU120" s="246" t="s">
        <v>85</v>
      </c>
      <c r="AV120" s="14" t="s">
        <v>74</v>
      </c>
      <c r="AW120" s="14" t="s">
        <v>31</v>
      </c>
      <c r="AX120" s="14" t="s">
        <v>69</v>
      </c>
      <c r="AY120" s="246" t="s">
        <v>142</v>
      </c>
    </row>
    <row r="121" s="13" customFormat="1">
      <c r="A121" s="13"/>
      <c r="B121" s="226"/>
      <c r="C121" s="227"/>
      <c r="D121" s="219" t="s">
        <v>156</v>
      </c>
      <c r="E121" s="228" t="s">
        <v>19</v>
      </c>
      <c r="F121" s="229" t="s">
        <v>166</v>
      </c>
      <c r="G121" s="227"/>
      <c r="H121" s="230">
        <v>3.2000000000000002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4"/>
      <c r="U121" s="235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156</v>
      </c>
      <c r="AU121" s="236" t="s">
        <v>85</v>
      </c>
      <c r="AV121" s="13" t="s">
        <v>78</v>
      </c>
      <c r="AW121" s="13" t="s">
        <v>31</v>
      </c>
      <c r="AX121" s="13" t="s">
        <v>69</v>
      </c>
      <c r="AY121" s="236" t="s">
        <v>142</v>
      </c>
    </row>
    <row r="122" s="15" customFormat="1">
      <c r="A122" s="15"/>
      <c r="B122" s="247"/>
      <c r="C122" s="248"/>
      <c r="D122" s="219" t="s">
        <v>156</v>
      </c>
      <c r="E122" s="249" t="s">
        <v>19</v>
      </c>
      <c r="F122" s="250" t="s">
        <v>167</v>
      </c>
      <c r="G122" s="248"/>
      <c r="H122" s="251">
        <v>7.04</v>
      </c>
      <c r="I122" s="252"/>
      <c r="J122" s="248"/>
      <c r="K122" s="248"/>
      <c r="L122" s="253"/>
      <c r="M122" s="254"/>
      <c r="N122" s="255"/>
      <c r="O122" s="255"/>
      <c r="P122" s="255"/>
      <c r="Q122" s="255"/>
      <c r="R122" s="255"/>
      <c r="S122" s="255"/>
      <c r="T122" s="255"/>
      <c r="U122" s="256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7" t="s">
        <v>156</v>
      </c>
      <c r="AU122" s="257" t="s">
        <v>85</v>
      </c>
      <c r="AV122" s="15" t="s">
        <v>150</v>
      </c>
      <c r="AW122" s="15" t="s">
        <v>31</v>
      </c>
      <c r="AX122" s="15" t="s">
        <v>74</v>
      </c>
      <c r="AY122" s="257" t="s">
        <v>142</v>
      </c>
    </row>
    <row r="123" s="2" customFormat="1" ht="16.5" customHeight="1">
      <c r="A123" s="40"/>
      <c r="B123" s="41"/>
      <c r="C123" s="206" t="s">
        <v>85</v>
      </c>
      <c r="D123" s="206" t="s">
        <v>146</v>
      </c>
      <c r="E123" s="207" t="s">
        <v>168</v>
      </c>
      <c r="F123" s="208" t="s">
        <v>169</v>
      </c>
      <c r="G123" s="209" t="s">
        <v>83</v>
      </c>
      <c r="H123" s="210">
        <v>3.2000000000000002</v>
      </c>
      <c r="I123" s="211"/>
      <c r="J123" s="212">
        <f>ROUND(I123*H123,2)</f>
        <v>0</v>
      </c>
      <c r="K123" s="208" t="s">
        <v>149</v>
      </c>
      <c r="L123" s="46"/>
      <c r="M123" s="213" t="s">
        <v>19</v>
      </c>
      <c r="N123" s="214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0.098000000000000004</v>
      </c>
      <c r="T123" s="215">
        <f>S123*H123</f>
        <v>0.31360000000000005</v>
      </c>
      <c r="U123" s="216" t="s">
        <v>19</v>
      </c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150</v>
      </c>
      <c r="AT123" s="217" t="s">
        <v>146</v>
      </c>
      <c r="AU123" s="217" t="s">
        <v>85</v>
      </c>
      <c r="AY123" s="19" t="s">
        <v>142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74</v>
      </c>
      <c r="BK123" s="218">
        <f>ROUND(I123*H123,2)</f>
        <v>0</v>
      </c>
      <c r="BL123" s="19" t="s">
        <v>150</v>
      </c>
      <c r="BM123" s="217" t="s">
        <v>170</v>
      </c>
    </row>
    <row r="124" s="2" customFormat="1">
      <c r="A124" s="40"/>
      <c r="B124" s="41"/>
      <c r="C124" s="42"/>
      <c r="D124" s="219" t="s">
        <v>152</v>
      </c>
      <c r="E124" s="42"/>
      <c r="F124" s="220" t="s">
        <v>171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6"/>
      <c r="U124" s="87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152</v>
      </c>
      <c r="AU124" s="19" t="s">
        <v>85</v>
      </c>
    </row>
    <row r="125" s="2" customFormat="1">
      <c r="A125" s="40"/>
      <c r="B125" s="41"/>
      <c r="C125" s="42"/>
      <c r="D125" s="224" t="s">
        <v>154</v>
      </c>
      <c r="E125" s="42"/>
      <c r="F125" s="225" t="s">
        <v>172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6"/>
      <c r="U125" s="87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154</v>
      </c>
      <c r="AU125" s="19" t="s">
        <v>85</v>
      </c>
    </row>
    <row r="126" s="14" customFormat="1">
      <c r="A126" s="14"/>
      <c r="B126" s="237"/>
      <c r="C126" s="238"/>
      <c r="D126" s="219" t="s">
        <v>156</v>
      </c>
      <c r="E126" s="239" t="s">
        <v>19</v>
      </c>
      <c r="F126" s="240" t="s">
        <v>165</v>
      </c>
      <c r="G126" s="238"/>
      <c r="H126" s="239" t="s">
        <v>19</v>
      </c>
      <c r="I126" s="241"/>
      <c r="J126" s="238"/>
      <c r="K126" s="238"/>
      <c r="L126" s="242"/>
      <c r="M126" s="243"/>
      <c r="N126" s="244"/>
      <c r="O126" s="244"/>
      <c r="P126" s="244"/>
      <c r="Q126" s="244"/>
      <c r="R126" s="244"/>
      <c r="S126" s="244"/>
      <c r="T126" s="244"/>
      <c r="U126" s="245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156</v>
      </c>
      <c r="AU126" s="246" t="s">
        <v>85</v>
      </c>
      <c r="AV126" s="14" t="s">
        <v>74</v>
      </c>
      <c r="AW126" s="14" t="s">
        <v>31</v>
      </c>
      <c r="AX126" s="14" t="s">
        <v>69</v>
      </c>
      <c r="AY126" s="246" t="s">
        <v>142</v>
      </c>
    </row>
    <row r="127" s="13" customFormat="1">
      <c r="A127" s="13"/>
      <c r="B127" s="226"/>
      <c r="C127" s="227"/>
      <c r="D127" s="219" t="s">
        <v>156</v>
      </c>
      <c r="E127" s="228" t="s">
        <v>19</v>
      </c>
      <c r="F127" s="229" t="s">
        <v>166</v>
      </c>
      <c r="G127" s="227"/>
      <c r="H127" s="230">
        <v>3.2000000000000002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4"/>
      <c r="U127" s="235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156</v>
      </c>
      <c r="AU127" s="236" t="s">
        <v>85</v>
      </c>
      <c r="AV127" s="13" t="s">
        <v>78</v>
      </c>
      <c r="AW127" s="13" t="s">
        <v>31</v>
      </c>
      <c r="AX127" s="13" t="s">
        <v>74</v>
      </c>
      <c r="AY127" s="236" t="s">
        <v>142</v>
      </c>
    </row>
    <row r="128" s="2" customFormat="1" ht="24.15" customHeight="1">
      <c r="A128" s="40"/>
      <c r="B128" s="41"/>
      <c r="C128" s="206" t="s">
        <v>150</v>
      </c>
      <c r="D128" s="206" t="s">
        <v>146</v>
      </c>
      <c r="E128" s="207" t="s">
        <v>173</v>
      </c>
      <c r="F128" s="208" t="s">
        <v>174</v>
      </c>
      <c r="G128" s="209" t="s">
        <v>175</v>
      </c>
      <c r="H128" s="210">
        <v>22.800000000000001</v>
      </c>
      <c r="I128" s="211"/>
      <c r="J128" s="212">
        <f>ROUND(I128*H128,2)</f>
        <v>0</v>
      </c>
      <c r="K128" s="208" t="s">
        <v>149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0.00040999999999999999</v>
      </c>
      <c r="R128" s="215">
        <f>Q128*H128</f>
        <v>0.0093480000000000004</v>
      </c>
      <c r="S128" s="215">
        <v>0</v>
      </c>
      <c r="T128" s="215">
        <f>S128*H128</f>
        <v>0</v>
      </c>
      <c r="U128" s="216" t="s">
        <v>19</v>
      </c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150</v>
      </c>
      <c r="AT128" s="217" t="s">
        <v>146</v>
      </c>
      <c r="AU128" s="217" t="s">
        <v>85</v>
      </c>
      <c r="AY128" s="19" t="s">
        <v>142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74</v>
      </c>
      <c r="BK128" s="218">
        <f>ROUND(I128*H128,2)</f>
        <v>0</v>
      </c>
      <c r="BL128" s="19" t="s">
        <v>150</v>
      </c>
      <c r="BM128" s="217" t="s">
        <v>176</v>
      </c>
    </row>
    <row r="129" s="2" customFormat="1">
      <c r="A129" s="40"/>
      <c r="B129" s="41"/>
      <c r="C129" s="42"/>
      <c r="D129" s="219" t="s">
        <v>152</v>
      </c>
      <c r="E129" s="42"/>
      <c r="F129" s="220" t="s">
        <v>177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6"/>
      <c r="U129" s="87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152</v>
      </c>
      <c r="AU129" s="19" t="s">
        <v>85</v>
      </c>
    </row>
    <row r="130" s="2" customFormat="1">
      <c r="A130" s="40"/>
      <c r="B130" s="41"/>
      <c r="C130" s="42"/>
      <c r="D130" s="224" t="s">
        <v>154</v>
      </c>
      <c r="E130" s="42"/>
      <c r="F130" s="225" t="s">
        <v>178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6"/>
      <c r="U130" s="87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154</v>
      </c>
      <c r="AU130" s="19" t="s">
        <v>85</v>
      </c>
    </row>
    <row r="131" s="13" customFormat="1">
      <c r="A131" s="13"/>
      <c r="B131" s="226"/>
      <c r="C131" s="227"/>
      <c r="D131" s="219" t="s">
        <v>156</v>
      </c>
      <c r="E131" s="228" t="s">
        <v>19</v>
      </c>
      <c r="F131" s="229" t="s">
        <v>179</v>
      </c>
      <c r="G131" s="227"/>
      <c r="H131" s="230">
        <v>8.4000000000000004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4"/>
      <c r="U131" s="235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156</v>
      </c>
      <c r="AU131" s="236" t="s">
        <v>85</v>
      </c>
      <c r="AV131" s="13" t="s">
        <v>78</v>
      </c>
      <c r="AW131" s="13" t="s">
        <v>31</v>
      </c>
      <c r="AX131" s="13" t="s">
        <v>69</v>
      </c>
      <c r="AY131" s="236" t="s">
        <v>142</v>
      </c>
    </row>
    <row r="132" s="13" customFormat="1">
      <c r="A132" s="13"/>
      <c r="B132" s="226"/>
      <c r="C132" s="227"/>
      <c r="D132" s="219" t="s">
        <v>156</v>
      </c>
      <c r="E132" s="228" t="s">
        <v>19</v>
      </c>
      <c r="F132" s="229" t="s">
        <v>180</v>
      </c>
      <c r="G132" s="227"/>
      <c r="H132" s="230">
        <v>3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4"/>
      <c r="U132" s="235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156</v>
      </c>
      <c r="AU132" s="236" t="s">
        <v>85</v>
      </c>
      <c r="AV132" s="13" t="s">
        <v>78</v>
      </c>
      <c r="AW132" s="13" t="s">
        <v>31</v>
      </c>
      <c r="AX132" s="13" t="s">
        <v>69</v>
      </c>
      <c r="AY132" s="236" t="s">
        <v>142</v>
      </c>
    </row>
    <row r="133" s="15" customFormat="1">
      <c r="A133" s="15"/>
      <c r="B133" s="247"/>
      <c r="C133" s="248"/>
      <c r="D133" s="219" t="s">
        <v>156</v>
      </c>
      <c r="E133" s="249" t="s">
        <v>19</v>
      </c>
      <c r="F133" s="250" t="s">
        <v>167</v>
      </c>
      <c r="G133" s="248"/>
      <c r="H133" s="251">
        <v>11.4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5"/>
      <c r="U133" s="256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7" t="s">
        <v>156</v>
      </c>
      <c r="AU133" s="257" t="s">
        <v>85</v>
      </c>
      <c r="AV133" s="15" t="s">
        <v>150</v>
      </c>
      <c r="AW133" s="15" t="s">
        <v>31</v>
      </c>
      <c r="AX133" s="15" t="s">
        <v>74</v>
      </c>
      <c r="AY133" s="257" t="s">
        <v>142</v>
      </c>
    </row>
    <row r="134" s="13" customFormat="1">
      <c r="A134" s="13"/>
      <c r="B134" s="226"/>
      <c r="C134" s="227"/>
      <c r="D134" s="219" t="s">
        <v>156</v>
      </c>
      <c r="E134" s="227"/>
      <c r="F134" s="229" t="s">
        <v>181</v>
      </c>
      <c r="G134" s="227"/>
      <c r="H134" s="230">
        <v>22.800000000000001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4"/>
      <c r="U134" s="235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156</v>
      </c>
      <c r="AU134" s="236" t="s">
        <v>85</v>
      </c>
      <c r="AV134" s="13" t="s">
        <v>78</v>
      </c>
      <c r="AW134" s="13" t="s">
        <v>4</v>
      </c>
      <c r="AX134" s="13" t="s">
        <v>74</v>
      </c>
      <c r="AY134" s="236" t="s">
        <v>142</v>
      </c>
    </row>
    <row r="135" s="2" customFormat="1" ht="33" customHeight="1">
      <c r="A135" s="40"/>
      <c r="B135" s="41"/>
      <c r="C135" s="206" t="s">
        <v>182</v>
      </c>
      <c r="D135" s="206" t="s">
        <v>146</v>
      </c>
      <c r="E135" s="207" t="s">
        <v>183</v>
      </c>
      <c r="F135" s="208" t="s">
        <v>184</v>
      </c>
      <c r="G135" s="209" t="s">
        <v>175</v>
      </c>
      <c r="H135" s="210">
        <v>22.800000000000001</v>
      </c>
      <c r="I135" s="211"/>
      <c r="J135" s="212">
        <f>ROUND(I135*H135,2)</f>
        <v>0</v>
      </c>
      <c r="K135" s="208" t="s">
        <v>149</v>
      </c>
      <c r="L135" s="46"/>
      <c r="M135" s="213" t="s">
        <v>19</v>
      </c>
      <c r="N135" s="214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5">
        <f>S135*H135</f>
        <v>0</v>
      </c>
      <c r="U135" s="216" t="s">
        <v>19</v>
      </c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150</v>
      </c>
      <c r="AT135" s="217" t="s">
        <v>146</v>
      </c>
      <c r="AU135" s="217" t="s">
        <v>85</v>
      </c>
      <c r="AY135" s="19" t="s">
        <v>142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74</v>
      </c>
      <c r="BK135" s="218">
        <f>ROUND(I135*H135,2)</f>
        <v>0</v>
      </c>
      <c r="BL135" s="19" t="s">
        <v>150</v>
      </c>
      <c r="BM135" s="217" t="s">
        <v>185</v>
      </c>
    </row>
    <row r="136" s="2" customFormat="1">
      <c r="A136" s="40"/>
      <c r="B136" s="41"/>
      <c r="C136" s="42"/>
      <c r="D136" s="219" t="s">
        <v>152</v>
      </c>
      <c r="E136" s="42"/>
      <c r="F136" s="220" t="s">
        <v>186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6"/>
      <c r="U136" s="87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152</v>
      </c>
      <c r="AU136" s="19" t="s">
        <v>85</v>
      </c>
    </row>
    <row r="137" s="2" customFormat="1">
      <c r="A137" s="40"/>
      <c r="B137" s="41"/>
      <c r="C137" s="42"/>
      <c r="D137" s="224" t="s">
        <v>154</v>
      </c>
      <c r="E137" s="42"/>
      <c r="F137" s="225" t="s">
        <v>187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6"/>
      <c r="U137" s="87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154</v>
      </c>
      <c r="AU137" s="19" t="s">
        <v>85</v>
      </c>
    </row>
    <row r="138" s="13" customFormat="1">
      <c r="A138" s="13"/>
      <c r="B138" s="226"/>
      <c r="C138" s="227"/>
      <c r="D138" s="219" t="s">
        <v>156</v>
      </c>
      <c r="E138" s="228" t="s">
        <v>19</v>
      </c>
      <c r="F138" s="229" t="s">
        <v>179</v>
      </c>
      <c r="G138" s="227"/>
      <c r="H138" s="230">
        <v>8.4000000000000004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4"/>
      <c r="U138" s="235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156</v>
      </c>
      <c r="AU138" s="236" t="s">
        <v>85</v>
      </c>
      <c r="AV138" s="13" t="s">
        <v>78</v>
      </c>
      <c r="AW138" s="13" t="s">
        <v>31</v>
      </c>
      <c r="AX138" s="13" t="s">
        <v>69</v>
      </c>
      <c r="AY138" s="236" t="s">
        <v>142</v>
      </c>
    </row>
    <row r="139" s="13" customFormat="1">
      <c r="A139" s="13"/>
      <c r="B139" s="226"/>
      <c r="C139" s="227"/>
      <c r="D139" s="219" t="s">
        <v>156</v>
      </c>
      <c r="E139" s="228" t="s">
        <v>19</v>
      </c>
      <c r="F139" s="229" t="s">
        <v>180</v>
      </c>
      <c r="G139" s="227"/>
      <c r="H139" s="230">
        <v>3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4"/>
      <c r="U139" s="235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156</v>
      </c>
      <c r="AU139" s="236" t="s">
        <v>85</v>
      </c>
      <c r="AV139" s="13" t="s">
        <v>78</v>
      </c>
      <c r="AW139" s="13" t="s">
        <v>31</v>
      </c>
      <c r="AX139" s="13" t="s">
        <v>69</v>
      </c>
      <c r="AY139" s="236" t="s">
        <v>142</v>
      </c>
    </row>
    <row r="140" s="15" customFormat="1">
      <c r="A140" s="15"/>
      <c r="B140" s="247"/>
      <c r="C140" s="248"/>
      <c r="D140" s="219" t="s">
        <v>156</v>
      </c>
      <c r="E140" s="249" t="s">
        <v>19</v>
      </c>
      <c r="F140" s="250" t="s">
        <v>167</v>
      </c>
      <c r="G140" s="248"/>
      <c r="H140" s="251">
        <v>11.4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5"/>
      <c r="U140" s="256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7" t="s">
        <v>156</v>
      </c>
      <c r="AU140" s="257" t="s">
        <v>85</v>
      </c>
      <c r="AV140" s="15" t="s">
        <v>150</v>
      </c>
      <c r="AW140" s="15" t="s">
        <v>31</v>
      </c>
      <c r="AX140" s="15" t="s">
        <v>74</v>
      </c>
      <c r="AY140" s="257" t="s">
        <v>142</v>
      </c>
    </row>
    <row r="141" s="13" customFormat="1">
      <c r="A141" s="13"/>
      <c r="B141" s="226"/>
      <c r="C141" s="227"/>
      <c r="D141" s="219" t="s">
        <v>156</v>
      </c>
      <c r="E141" s="227"/>
      <c r="F141" s="229" t="s">
        <v>181</v>
      </c>
      <c r="G141" s="227"/>
      <c r="H141" s="230">
        <v>22.800000000000001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4"/>
      <c r="U141" s="235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156</v>
      </c>
      <c r="AU141" s="236" t="s">
        <v>85</v>
      </c>
      <c r="AV141" s="13" t="s">
        <v>78</v>
      </c>
      <c r="AW141" s="13" t="s">
        <v>4</v>
      </c>
      <c r="AX141" s="13" t="s">
        <v>74</v>
      </c>
      <c r="AY141" s="236" t="s">
        <v>142</v>
      </c>
    </row>
    <row r="142" s="2" customFormat="1" ht="33" customHeight="1">
      <c r="A142" s="40"/>
      <c r="B142" s="41"/>
      <c r="C142" s="206" t="s">
        <v>188</v>
      </c>
      <c r="D142" s="206" t="s">
        <v>146</v>
      </c>
      <c r="E142" s="207" t="s">
        <v>189</v>
      </c>
      <c r="F142" s="208" t="s">
        <v>190</v>
      </c>
      <c r="G142" s="209" t="s">
        <v>175</v>
      </c>
      <c r="H142" s="210">
        <v>15.800000000000001</v>
      </c>
      <c r="I142" s="211"/>
      <c r="J142" s="212">
        <f>ROUND(I142*H142,2)</f>
        <v>0</v>
      </c>
      <c r="K142" s="208" t="s">
        <v>149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5">
        <f>S142*H142</f>
        <v>0</v>
      </c>
      <c r="U142" s="216" t="s">
        <v>19</v>
      </c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150</v>
      </c>
      <c r="AT142" s="217" t="s">
        <v>146</v>
      </c>
      <c r="AU142" s="217" t="s">
        <v>85</v>
      </c>
      <c r="AY142" s="19" t="s">
        <v>142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74</v>
      </c>
      <c r="BK142" s="218">
        <f>ROUND(I142*H142,2)</f>
        <v>0</v>
      </c>
      <c r="BL142" s="19" t="s">
        <v>150</v>
      </c>
      <c r="BM142" s="217" t="s">
        <v>191</v>
      </c>
    </row>
    <row r="143" s="2" customFormat="1">
      <c r="A143" s="40"/>
      <c r="B143" s="41"/>
      <c r="C143" s="42"/>
      <c r="D143" s="219" t="s">
        <v>152</v>
      </c>
      <c r="E143" s="42"/>
      <c r="F143" s="220" t="s">
        <v>192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6"/>
      <c r="U143" s="87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152</v>
      </c>
      <c r="AU143" s="19" t="s">
        <v>85</v>
      </c>
    </row>
    <row r="144" s="2" customFormat="1">
      <c r="A144" s="40"/>
      <c r="B144" s="41"/>
      <c r="C144" s="42"/>
      <c r="D144" s="224" t="s">
        <v>154</v>
      </c>
      <c r="E144" s="42"/>
      <c r="F144" s="225" t="s">
        <v>193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6"/>
      <c r="U144" s="87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154</v>
      </c>
      <c r="AU144" s="19" t="s">
        <v>85</v>
      </c>
    </row>
    <row r="145" s="13" customFormat="1">
      <c r="A145" s="13"/>
      <c r="B145" s="226"/>
      <c r="C145" s="227"/>
      <c r="D145" s="219" t="s">
        <v>156</v>
      </c>
      <c r="E145" s="228" t="s">
        <v>19</v>
      </c>
      <c r="F145" s="229" t="s">
        <v>194</v>
      </c>
      <c r="G145" s="227"/>
      <c r="H145" s="230">
        <v>9.4000000000000004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4"/>
      <c r="U145" s="235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156</v>
      </c>
      <c r="AU145" s="236" t="s">
        <v>85</v>
      </c>
      <c r="AV145" s="13" t="s">
        <v>78</v>
      </c>
      <c r="AW145" s="13" t="s">
        <v>31</v>
      </c>
      <c r="AX145" s="13" t="s">
        <v>69</v>
      </c>
      <c r="AY145" s="236" t="s">
        <v>142</v>
      </c>
    </row>
    <row r="146" s="13" customFormat="1">
      <c r="A146" s="13"/>
      <c r="B146" s="226"/>
      <c r="C146" s="227"/>
      <c r="D146" s="219" t="s">
        <v>156</v>
      </c>
      <c r="E146" s="228" t="s">
        <v>19</v>
      </c>
      <c r="F146" s="229" t="s">
        <v>195</v>
      </c>
      <c r="G146" s="227"/>
      <c r="H146" s="230">
        <v>6.4000000000000004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4"/>
      <c r="U146" s="235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156</v>
      </c>
      <c r="AU146" s="236" t="s">
        <v>85</v>
      </c>
      <c r="AV146" s="13" t="s">
        <v>78</v>
      </c>
      <c r="AW146" s="13" t="s">
        <v>31</v>
      </c>
      <c r="AX146" s="13" t="s">
        <v>69</v>
      </c>
      <c r="AY146" s="236" t="s">
        <v>142</v>
      </c>
    </row>
    <row r="147" s="15" customFormat="1">
      <c r="A147" s="15"/>
      <c r="B147" s="247"/>
      <c r="C147" s="248"/>
      <c r="D147" s="219" t="s">
        <v>156</v>
      </c>
      <c r="E147" s="249" t="s">
        <v>19</v>
      </c>
      <c r="F147" s="250" t="s">
        <v>167</v>
      </c>
      <c r="G147" s="248"/>
      <c r="H147" s="251">
        <v>15.800000000000001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5"/>
      <c r="U147" s="256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7" t="s">
        <v>156</v>
      </c>
      <c r="AU147" s="257" t="s">
        <v>85</v>
      </c>
      <c r="AV147" s="15" t="s">
        <v>150</v>
      </c>
      <c r="AW147" s="15" t="s">
        <v>31</v>
      </c>
      <c r="AX147" s="15" t="s">
        <v>74</v>
      </c>
      <c r="AY147" s="257" t="s">
        <v>142</v>
      </c>
    </row>
    <row r="148" s="12" customFormat="1" ht="20.88" customHeight="1">
      <c r="A148" s="12"/>
      <c r="B148" s="190"/>
      <c r="C148" s="191"/>
      <c r="D148" s="192" t="s">
        <v>68</v>
      </c>
      <c r="E148" s="204" t="s">
        <v>196</v>
      </c>
      <c r="F148" s="204" t="s">
        <v>197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SUM(P149:P161)</f>
        <v>0</v>
      </c>
      <c r="Q148" s="198"/>
      <c r="R148" s="199">
        <f>SUM(R149:R161)</f>
        <v>0</v>
      </c>
      <c r="S148" s="198"/>
      <c r="T148" s="199">
        <f>SUM(T149:T161)</f>
        <v>0</v>
      </c>
      <c r="U148" s="200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74</v>
      </c>
      <c r="AT148" s="202" t="s">
        <v>68</v>
      </c>
      <c r="AU148" s="202" t="s">
        <v>78</v>
      </c>
      <c r="AY148" s="201" t="s">
        <v>142</v>
      </c>
      <c r="BK148" s="203">
        <f>SUM(BK149:BK161)</f>
        <v>0</v>
      </c>
    </row>
    <row r="149" s="2" customFormat="1" ht="37.8" customHeight="1">
      <c r="A149" s="40"/>
      <c r="B149" s="41"/>
      <c r="C149" s="206" t="s">
        <v>198</v>
      </c>
      <c r="D149" s="206" t="s">
        <v>146</v>
      </c>
      <c r="E149" s="207" t="s">
        <v>199</v>
      </c>
      <c r="F149" s="208" t="s">
        <v>200</v>
      </c>
      <c r="G149" s="209" t="s">
        <v>201</v>
      </c>
      <c r="H149" s="210">
        <v>4.0960000000000001</v>
      </c>
      <c r="I149" s="211"/>
      <c r="J149" s="212">
        <f>ROUND(I149*H149,2)</f>
        <v>0</v>
      </c>
      <c r="K149" s="208" t="s">
        <v>149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5">
        <f>S149*H149</f>
        <v>0</v>
      </c>
      <c r="U149" s="216" t="s">
        <v>19</v>
      </c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150</v>
      </c>
      <c r="AT149" s="217" t="s">
        <v>146</v>
      </c>
      <c r="AU149" s="217" t="s">
        <v>85</v>
      </c>
      <c r="AY149" s="19" t="s">
        <v>142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74</v>
      </c>
      <c r="BK149" s="218">
        <f>ROUND(I149*H149,2)</f>
        <v>0</v>
      </c>
      <c r="BL149" s="19" t="s">
        <v>150</v>
      </c>
      <c r="BM149" s="217" t="s">
        <v>202</v>
      </c>
    </row>
    <row r="150" s="2" customFormat="1">
      <c r="A150" s="40"/>
      <c r="B150" s="41"/>
      <c r="C150" s="42"/>
      <c r="D150" s="219" t="s">
        <v>152</v>
      </c>
      <c r="E150" s="42"/>
      <c r="F150" s="220" t="s">
        <v>203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6"/>
      <c r="U150" s="87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152</v>
      </c>
      <c r="AU150" s="19" t="s">
        <v>85</v>
      </c>
    </row>
    <row r="151" s="2" customFormat="1">
      <c r="A151" s="40"/>
      <c r="B151" s="41"/>
      <c r="C151" s="42"/>
      <c r="D151" s="224" t="s">
        <v>154</v>
      </c>
      <c r="E151" s="42"/>
      <c r="F151" s="225" t="s">
        <v>204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6"/>
      <c r="U151" s="87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154</v>
      </c>
      <c r="AU151" s="19" t="s">
        <v>85</v>
      </c>
    </row>
    <row r="152" s="14" customFormat="1">
      <c r="A152" s="14"/>
      <c r="B152" s="237"/>
      <c r="C152" s="238"/>
      <c r="D152" s="219" t="s">
        <v>156</v>
      </c>
      <c r="E152" s="239" t="s">
        <v>19</v>
      </c>
      <c r="F152" s="240" t="s">
        <v>163</v>
      </c>
      <c r="G152" s="238"/>
      <c r="H152" s="239" t="s">
        <v>19</v>
      </c>
      <c r="I152" s="241"/>
      <c r="J152" s="238"/>
      <c r="K152" s="238"/>
      <c r="L152" s="242"/>
      <c r="M152" s="243"/>
      <c r="N152" s="244"/>
      <c r="O152" s="244"/>
      <c r="P152" s="244"/>
      <c r="Q152" s="244"/>
      <c r="R152" s="244"/>
      <c r="S152" s="244"/>
      <c r="T152" s="244"/>
      <c r="U152" s="245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156</v>
      </c>
      <c r="AU152" s="246" t="s">
        <v>85</v>
      </c>
      <c r="AV152" s="14" t="s">
        <v>74</v>
      </c>
      <c r="AW152" s="14" t="s">
        <v>31</v>
      </c>
      <c r="AX152" s="14" t="s">
        <v>69</v>
      </c>
      <c r="AY152" s="246" t="s">
        <v>142</v>
      </c>
    </row>
    <row r="153" s="13" customFormat="1">
      <c r="A153" s="13"/>
      <c r="B153" s="226"/>
      <c r="C153" s="227"/>
      <c r="D153" s="219" t="s">
        <v>156</v>
      </c>
      <c r="E153" s="228" t="s">
        <v>19</v>
      </c>
      <c r="F153" s="229" t="s">
        <v>205</v>
      </c>
      <c r="G153" s="227"/>
      <c r="H153" s="230">
        <v>1.536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4"/>
      <c r="U153" s="235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156</v>
      </c>
      <c r="AU153" s="236" t="s">
        <v>85</v>
      </c>
      <c r="AV153" s="13" t="s">
        <v>78</v>
      </c>
      <c r="AW153" s="13" t="s">
        <v>31</v>
      </c>
      <c r="AX153" s="13" t="s">
        <v>69</v>
      </c>
      <c r="AY153" s="236" t="s">
        <v>142</v>
      </c>
    </row>
    <row r="154" s="14" customFormat="1">
      <c r="A154" s="14"/>
      <c r="B154" s="237"/>
      <c r="C154" s="238"/>
      <c r="D154" s="219" t="s">
        <v>156</v>
      </c>
      <c r="E154" s="239" t="s">
        <v>19</v>
      </c>
      <c r="F154" s="240" t="s">
        <v>165</v>
      </c>
      <c r="G154" s="238"/>
      <c r="H154" s="239" t="s">
        <v>19</v>
      </c>
      <c r="I154" s="241"/>
      <c r="J154" s="238"/>
      <c r="K154" s="238"/>
      <c r="L154" s="242"/>
      <c r="M154" s="243"/>
      <c r="N154" s="244"/>
      <c r="O154" s="244"/>
      <c r="P154" s="244"/>
      <c r="Q154" s="244"/>
      <c r="R154" s="244"/>
      <c r="S154" s="244"/>
      <c r="T154" s="244"/>
      <c r="U154" s="245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156</v>
      </c>
      <c r="AU154" s="246" t="s">
        <v>85</v>
      </c>
      <c r="AV154" s="14" t="s">
        <v>74</v>
      </c>
      <c r="AW154" s="14" t="s">
        <v>31</v>
      </c>
      <c r="AX154" s="14" t="s">
        <v>69</v>
      </c>
      <c r="AY154" s="246" t="s">
        <v>142</v>
      </c>
    </row>
    <row r="155" s="13" customFormat="1">
      <c r="A155" s="13"/>
      <c r="B155" s="226"/>
      <c r="C155" s="227"/>
      <c r="D155" s="219" t="s">
        <v>156</v>
      </c>
      <c r="E155" s="228" t="s">
        <v>19</v>
      </c>
      <c r="F155" s="229" t="s">
        <v>206</v>
      </c>
      <c r="G155" s="227"/>
      <c r="H155" s="230">
        <v>2.5600000000000001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4"/>
      <c r="U155" s="235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156</v>
      </c>
      <c r="AU155" s="236" t="s">
        <v>85</v>
      </c>
      <c r="AV155" s="13" t="s">
        <v>78</v>
      </c>
      <c r="AW155" s="13" t="s">
        <v>31</v>
      </c>
      <c r="AX155" s="13" t="s">
        <v>69</v>
      </c>
      <c r="AY155" s="236" t="s">
        <v>142</v>
      </c>
    </row>
    <row r="156" s="15" customFormat="1">
      <c r="A156" s="15"/>
      <c r="B156" s="247"/>
      <c r="C156" s="248"/>
      <c r="D156" s="219" t="s">
        <v>156</v>
      </c>
      <c r="E156" s="249" t="s">
        <v>19</v>
      </c>
      <c r="F156" s="250" t="s">
        <v>167</v>
      </c>
      <c r="G156" s="248"/>
      <c r="H156" s="251">
        <v>4.0960000000000001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5"/>
      <c r="U156" s="256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7" t="s">
        <v>156</v>
      </c>
      <c r="AU156" s="257" t="s">
        <v>85</v>
      </c>
      <c r="AV156" s="15" t="s">
        <v>150</v>
      </c>
      <c r="AW156" s="15" t="s">
        <v>31</v>
      </c>
      <c r="AX156" s="15" t="s">
        <v>74</v>
      </c>
      <c r="AY156" s="257" t="s">
        <v>142</v>
      </c>
    </row>
    <row r="157" s="2" customFormat="1" ht="24.15" customHeight="1">
      <c r="A157" s="40"/>
      <c r="B157" s="41"/>
      <c r="C157" s="206" t="s">
        <v>207</v>
      </c>
      <c r="D157" s="206" t="s">
        <v>146</v>
      </c>
      <c r="E157" s="207" t="s">
        <v>208</v>
      </c>
      <c r="F157" s="208" t="s">
        <v>209</v>
      </c>
      <c r="G157" s="209" t="s">
        <v>201</v>
      </c>
      <c r="H157" s="210">
        <v>1.536</v>
      </c>
      <c r="I157" s="211"/>
      <c r="J157" s="212">
        <f>ROUND(I157*H157,2)</f>
        <v>0</v>
      </c>
      <c r="K157" s="208" t="s">
        <v>149</v>
      </c>
      <c r="L157" s="46"/>
      <c r="M157" s="213" t="s">
        <v>19</v>
      </c>
      <c r="N157" s="214" t="s">
        <v>40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5">
        <f>S157*H157</f>
        <v>0</v>
      </c>
      <c r="U157" s="216" t="s">
        <v>19</v>
      </c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150</v>
      </c>
      <c r="AT157" s="217" t="s">
        <v>146</v>
      </c>
      <c r="AU157" s="217" t="s">
        <v>85</v>
      </c>
      <c r="AY157" s="19" t="s">
        <v>142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74</v>
      </c>
      <c r="BK157" s="218">
        <f>ROUND(I157*H157,2)</f>
        <v>0</v>
      </c>
      <c r="BL157" s="19" t="s">
        <v>150</v>
      </c>
      <c r="BM157" s="217" t="s">
        <v>210</v>
      </c>
    </row>
    <row r="158" s="2" customFormat="1">
      <c r="A158" s="40"/>
      <c r="B158" s="41"/>
      <c r="C158" s="42"/>
      <c r="D158" s="219" t="s">
        <v>152</v>
      </c>
      <c r="E158" s="42"/>
      <c r="F158" s="220" t="s">
        <v>211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6"/>
      <c r="U158" s="87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152</v>
      </c>
      <c r="AU158" s="19" t="s">
        <v>85</v>
      </c>
    </row>
    <row r="159" s="2" customFormat="1">
      <c r="A159" s="40"/>
      <c r="B159" s="41"/>
      <c r="C159" s="42"/>
      <c r="D159" s="224" t="s">
        <v>154</v>
      </c>
      <c r="E159" s="42"/>
      <c r="F159" s="225" t="s">
        <v>212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6"/>
      <c r="U159" s="87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154</v>
      </c>
      <c r="AU159" s="19" t="s">
        <v>85</v>
      </c>
    </row>
    <row r="160" s="14" customFormat="1">
      <c r="A160" s="14"/>
      <c r="B160" s="237"/>
      <c r="C160" s="238"/>
      <c r="D160" s="219" t="s">
        <v>156</v>
      </c>
      <c r="E160" s="239" t="s">
        <v>19</v>
      </c>
      <c r="F160" s="240" t="s">
        <v>165</v>
      </c>
      <c r="G160" s="238"/>
      <c r="H160" s="239" t="s">
        <v>19</v>
      </c>
      <c r="I160" s="241"/>
      <c r="J160" s="238"/>
      <c r="K160" s="238"/>
      <c r="L160" s="242"/>
      <c r="M160" s="243"/>
      <c r="N160" s="244"/>
      <c r="O160" s="244"/>
      <c r="P160" s="244"/>
      <c r="Q160" s="244"/>
      <c r="R160" s="244"/>
      <c r="S160" s="244"/>
      <c r="T160" s="244"/>
      <c r="U160" s="245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156</v>
      </c>
      <c r="AU160" s="246" t="s">
        <v>85</v>
      </c>
      <c r="AV160" s="14" t="s">
        <v>74</v>
      </c>
      <c r="AW160" s="14" t="s">
        <v>31</v>
      </c>
      <c r="AX160" s="14" t="s">
        <v>69</v>
      </c>
      <c r="AY160" s="246" t="s">
        <v>142</v>
      </c>
    </row>
    <row r="161" s="13" customFormat="1">
      <c r="A161" s="13"/>
      <c r="B161" s="226"/>
      <c r="C161" s="227"/>
      <c r="D161" s="219" t="s">
        <v>156</v>
      </c>
      <c r="E161" s="228" t="s">
        <v>19</v>
      </c>
      <c r="F161" s="229" t="s">
        <v>213</v>
      </c>
      <c r="G161" s="227"/>
      <c r="H161" s="230">
        <v>1.536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4"/>
      <c r="U161" s="235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156</v>
      </c>
      <c r="AU161" s="236" t="s">
        <v>85</v>
      </c>
      <c r="AV161" s="13" t="s">
        <v>78</v>
      </c>
      <c r="AW161" s="13" t="s">
        <v>31</v>
      </c>
      <c r="AX161" s="13" t="s">
        <v>74</v>
      </c>
      <c r="AY161" s="236" t="s">
        <v>142</v>
      </c>
    </row>
    <row r="162" s="12" customFormat="1" ht="20.88" customHeight="1">
      <c r="A162" s="12"/>
      <c r="B162" s="190"/>
      <c r="C162" s="191"/>
      <c r="D162" s="192" t="s">
        <v>68</v>
      </c>
      <c r="E162" s="204" t="s">
        <v>214</v>
      </c>
      <c r="F162" s="204" t="s">
        <v>215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SUM(P163:P179)</f>
        <v>0</v>
      </c>
      <c r="Q162" s="198"/>
      <c r="R162" s="199">
        <f>SUM(R163:R179)</f>
        <v>0</v>
      </c>
      <c r="S162" s="198"/>
      <c r="T162" s="199">
        <f>SUM(T163:T179)</f>
        <v>0</v>
      </c>
      <c r="U162" s="200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74</v>
      </c>
      <c r="AT162" s="202" t="s">
        <v>68</v>
      </c>
      <c r="AU162" s="202" t="s">
        <v>78</v>
      </c>
      <c r="AY162" s="201" t="s">
        <v>142</v>
      </c>
      <c r="BK162" s="203">
        <f>SUM(BK163:BK179)</f>
        <v>0</v>
      </c>
    </row>
    <row r="163" s="2" customFormat="1" ht="37.8" customHeight="1">
      <c r="A163" s="40"/>
      <c r="B163" s="41"/>
      <c r="C163" s="206" t="s">
        <v>216</v>
      </c>
      <c r="D163" s="206" t="s">
        <v>146</v>
      </c>
      <c r="E163" s="207" t="s">
        <v>217</v>
      </c>
      <c r="F163" s="208" t="s">
        <v>218</v>
      </c>
      <c r="G163" s="209" t="s">
        <v>201</v>
      </c>
      <c r="H163" s="210">
        <v>5.6319999999999997</v>
      </c>
      <c r="I163" s="211"/>
      <c r="J163" s="212">
        <f>ROUND(I163*H163,2)</f>
        <v>0</v>
      </c>
      <c r="K163" s="208" t="s">
        <v>149</v>
      </c>
      <c r="L163" s="46"/>
      <c r="M163" s="213" t="s">
        <v>19</v>
      </c>
      <c r="N163" s="214" t="s">
        <v>40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5">
        <f>S163*H163</f>
        <v>0</v>
      </c>
      <c r="U163" s="216" t="s">
        <v>19</v>
      </c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150</v>
      </c>
      <c r="AT163" s="217" t="s">
        <v>146</v>
      </c>
      <c r="AU163" s="217" t="s">
        <v>85</v>
      </c>
      <c r="AY163" s="19" t="s">
        <v>142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74</v>
      </c>
      <c r="BK163" s="218">
        <f>ROUND(I163*H163,2)</f>
        <v>0</v>
      </c>
      <c r="BL163" s="19" t="s">
        <v>150</v>
      </c>
      <c r="BM163" s="217" t="s">
        <v>219</v>
      </c>
    </row>
    <row r="164" s="2" customFormat="1">
      <c r="A164" s="40"/>
      <c r="B164" s="41"/>
      <c r="C164" s="42"/>
      <c r="D164" s="219" t="s">
        <v>152</v>
      </c>
      <c r="E164" s="42"/>
      <c r="F164" s="220" t="s">
        <v>220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6"/>
      <c r="U164" s="87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152</v>
      </c>
      <c r="AU164" s="19" t="s">
        <v>85</v>
      </c>
    </row>
    <row r="165" s="2" customFormat="1">
      <c r="A165" s="40"/>
      <c r="B165" s="41"/>
      <c r="C165" s="42"/>
      <c r="D165" s="224" t="s">
        <v>154</v>
      </c>
      <c r="E165" s="42"/>
      <c r="F165" s="225" t="s">
        <v>221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6"/>
      <c r="U165" s="87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154</v>
      </c>
      <c r="AU165" s="19" t="s">
        <v>85</v>
      </c>
    </row>
    <row r="166" s="15" customFormat="1">
      <c r="A166" s="15"/>
      <c r="B166" s="247"/>
      <c r="C166" s="248"/>
      <c r="D166" s="219" t="s">
        <v>156</v>
      </c>
      <c r="E166" s="249" t="s">
        <v>19</v>
      </c>
      <c r="F166" s="250" t="s">
        <v>167</v>
      </c>
      <c r="G166" s="248"/>
      <c r="H166" s="251">
        <v>5.6319999999999997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5"/>
      <c r="U166" s="256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7" t="s">
        <v>156</v>
      </c>
      <c r="AU166" s="257" t="s">
        <v>85</v>
      </c>
      <c r="AV166" s="15" t="s">
        <v>150</v>
      </c>
      <c r="AW166" s="15" t="s">
        <v>31</v>
      </c>
      <c r="AX166" s="15" t="s">
        <v>69</v>
      </c>
      <c r="AY166" s="257" t="s">
        <v>142</v>
      </c>
    </row>
    <row r="167" s="2" customFormat="1" ht="37.8" customHeight="1">
      <c r="A167" s="40"/>
      <c r="B167" s="41"/>
      <c r="C167" s="206" t="s">
        <v>222</v>
      </c>
      <c r="D167" s="206" t="s">
        <v>146</v>
      </c>
      <c r="E167" s="207" t="s">
        <v>223</v>
      </c>
      <c r="F167" s="208" t="s">
        <v>224</v>
      </c>
      <c r="G167" s="209" t="s">
        <v>201</v>
      </c>
      <c r="H167" s="210">
        <v>5.6319999999999997</v>
      </c>
      <c r="I167" s="211"/>
      <c r="J167" s="212">
        <f>ROUND(I167*H167,2)</f>
        <v>0</v>
      </c>
      <c r="K167" s="208" t="s">
        <v>149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5">
        <f>S167*H167</f>
        <v>0</v>
      </c>
      <c r="U167" s="216" t="s">
        <v>19</v>
      </c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150</v>
      </c>
      <c r="AT167" s="217" t="s">
        <v>146</v>
      </c>
      <c r="AU167" s="217" t="s">
        <v>85</v>
      </c>
      <c r="AY167" s="19" t="s">
        <v>142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74</v>
      </c>
      <c r="BK167" s="218">
        <f>ROUND(I167*H167,2)</f>
        <v>0</v>
      </c>
      <c r="BL167" s="19" t="s">
        <v>150</v>
      </c>
      <c r="BM167" s="217" t="s">
        <v>225</v>
      </c>
    </row>
    <row r="168" s="2" customFormat="1">
      <c r="A168" s="40"/>
      <c r="B168" s="41"/>
      <c r="C168" s="42"/>
      <c r="D168" s="219" t="s">
        <v>152</v>
      </c>
      <c r="E168" s="42"/>
      <c r="F168" s="220" t="s">
        <v>226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6"/>
      <c r="U168" s="87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152</v>
      </c>
      <c r="AU168" s="19" t="s">
        <v>85</v>
      </c>
    </row>
    <row r="169" s="2" customFormat="1">
      <c r="A169" s="40"/>
      <c r="B169" s="41"/>
      <c r="C169" s="42"/>
      <c r="D169" s="224" t="s">
        <v>154</v>
      </c>
      <c r="E169" s="42"/>
      <c r="F169" s="225" t="s">
        <v>227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6"/>
      <c r="U169" s="87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154</v>
      </c>
      <c r="AU169" s="19" t="s">
        <v>85</v>
      </c>
    </row>
    <row r="170" s="13" customFormat="1">
      <c r="A170" s="13"/>
      <c r="B170" s="226"/>
      <c r="C170" s="227"/>
      <c r="D170" s="219" t="s">
        <v>156</v>
      </c>
      <c r="E170" s="228" t="s">
        <v>19</v>
      </c>
      <c r="F170" s="229" t="s">
        <v>228</v>
      </c>
      <c r="G170" s="227"/>
      <c r="H170" s="230">
        <v>5.6319999999999997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4"/>
      <c r="U170" s="235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156</v>
      </c>
      <c r="AU170" s="236" t="s">
        <v>85</v>
      </c>
      <c r="AV170" s="13" t="s">
        <v>78</v>
      </c>
      <c r="AW170" s="13" t="s">
        <v>31</v>
      </c>
      <c r="AX170" s="13" t="s">
        <v>69</v>
      </c>
      <c r="AY170" s="236" t="s">
        <v>142</v>
      </c>
    </row>
    <row r="171" s="2" customFormat="1" ht="37.8" customHeight="1">
      <c r="A171" s="40"/>
      <c r="B171" s="41"/>
      <c r="C171" s="206" t="s">
        <v>144</v>
      </c>
      <c r="D171" s="206" t="s">
        <v>146</v>
      </c>
      <c r="E171" s="207" t="s">
        <v>229</v>
      </c>
      <c r="F171" s="208" t="s">
        <v>230</v>
      </c>
      <c r="G171" s="209" t="s">
        <v>201</v>
      </c>
      <c r="H171" s="210">
        <v>28.16</v>
      </c>
      <c r="I171" s="211"/>
      <c r="J171" s="212">
        <f>ROUND(I171*H171,2)</f>
        <v>0</v>
      </c>
      <c r="K171" s="208" t="s">
        <v>149</v>
      </c>
      <c r="L171" s="46"/>
      <c r="M171" s="213" t="s">
        <v>19</v>
      </c>
      <c r="N171" s="214" t="s">
        <v>40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5">
        <f>S171*H171</f>
        <v>0</v>
      </c>
      <c r="U171" s="216" t="s">
        <v>19</v>
      </c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150</v>
      </c>
      <c r="AT171" s="217" t="s">
        <v>146</v>
      </c>
      <c r="AU171" s="217" t="s">
        <v>85</v>
      </c>
      <c r="AY171" s="19" t="s">
        <v>142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74</v>
      </c>
      <c r="BK171" s="218">
        <f>ROUND(I171*H171,2)</f>
        <v>0</v>
      </c>
      <c r="BL171" s="19" t="s">
        <v>150</v>
      </c>
      <c r="BM171" s="217" t="s">
        <v>231</v>
      </c>
    </row>
    <row r="172" s="2" customFormat="1">
      <c r="A172" s="40"/>
      <c r="B172" s="41"/>
      <c r="C172" s="42"/>
      <c r="D172" s="219" t="s">
        <v>152</v>
      </c>
      <c r="E172" s="42"/>
      <c r="F172" s="220" t="s">
        <v>232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6"/>
      <c r="U172" s="87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152</v>
      </c>
      <c r="AU172" s="19" t="s">
        <v>85</v>
      </c>
    </row>
    <row r="173" s="2" customFormat="1">
      <c r="A173" s="40"/>
      <c r="B173" s="41"/>
      <c r="C173" s="42"/>
      <c r="D173" s="224" t="s">
        <v>154</v>
      </c>
      <c r="E173" s="42"/>
      <c r="F173" s="225" t="s">
        <v>233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6"/>
      <c r="U173" s="87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154</v>
      </c>
      <c r="AU173" s="19" t="s">
        <v>85</v>
      </c>
    </row>
    <row r="174" s="13" customFormat="1">
      <c r="A174" s="13"/>
      <c r="B174" s="226"/>
      <c r="C174" s="227"/>
      <c r="D174" s="219" t="s">
        <v>156</v>
      </c>
      <c r="E174" s="228" t="s">
        <v>19</v>
      </c>
      <c r="F174" s="229" t="s">
        <v>228</v>
      </c>
      <c r="G174" s="227"/>
      <c r="H174" s="230">
        <v>5.6319999999999997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4"/>
      <c r="U174" s="235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156</v>
      </c>
      <c r="AU174" s="236" t="s">
        <v>85</v>
      </c>
      <c r="AV174" s="13" t="s">
        <v>78</v>
      </c>
      <c r="AW174" s="13" t="s">
        <v>31</v>
      </c>
      <c r="AX174" s="13" t="s">
        <v>74</v>
      </c>
      <c r="AY174" s="236" t="s">
        <v>142</v>
      </c>
    </row>
    <row r="175" s="13" customFormat="1">
      <c r="A175" s="13"/>
      <c r="B175" s="226"/>
      <c r="C175" s="227"/>
      <c r="D175" s="219" t="s">
        <v>156</v>
      </c>
      <c r="E175" s="227"/>
      <c r="F175" s="229" t="s">
        <v>234</v>
      </c>
      <c r="G175" s="227"/>
      <c r="H175" s="230">
        <v>28.16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4"/>
      <c r="U175" s="235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156</v>
      </c>
      <c r="AU175" s="236" t="s">
        <v>85</v>
      </c>
      <c r="AV175" s="13" t="s">
        <v>78</v>
      </c>
      <c r="AW175" s="13" t="s">
        <v>4</v>
      </c>
      <c r="AX175" s="13" t="s">
        <v>74</v>
      </c>
      <c r="AY175" s="236" t="s">
        <v>142</v>
      </c>
    </row>
    <row r="176" s="2" customFormat="1" ht="24.15" customHeight="1">
      <c r="A176" s="40"/>
      <c r="B176" s="41"/>
      <c r="C176" s="206" t="s">
        <v>8</v>
      </c>
      <c r="D176" s="206" t="s">
        <v>146</v>
      </c>
      <c r="E176" s="207" t="s">
        <v>235</v>
      </c>
      <c r="F176" s="208" t="s">
        <v>236</v>
      </c>
      <c r="G176" s="209" t="s">
        <v>201</v>
      </c>
      <c r="H176" s="210">
        <v>5.6319999999999997</v>
      </c>
      <c r="I176" s="211"/>
      <c r="J176" s="212">
        <f>ROUND(I176*H176,2)</f>
        <v>0</v>
      </c>
      <c r="K176" s="208" t="s">
        <v>149</v>
      </c>
      <c r="L176" s="46"/>
      <c r="M176" s="213" t="s">
        <v>19</v>
      </c>
      <c r="N176" s="214" t="s">
        <v>40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5">
        <f>S176*H176</f>
        <v>0</v>
      </c>
      <c r="U176" s="216" t="s">
        <v>19</v>
      </c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150</v>
      </c>
      <c r="AT176" s="217" t="s">
        <v>146</v>
      </c>
      <c r="AU176" s="217" t="s">
        <v>85</v>
      </c>
      <c r="AY176" s="19" t="s">
        <v>142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74</v>
      </c>
      <c r="BK176" s="218">
        <f>ROUND(I176*H176,2)</f>
        <v>0</v>
      </c>
      <c r="BL176" s="19" t="s">
        <v>150</v>
      </c>
      <c r="BM176" s="217" t="s">
        <v>237</v>
      </c>
    </row>
    <row r="177" s="2" customFormat="1">
      <c r="A177" s="40"/>
      <c r="B177" s="41"/>
      <c r="C177" s="42"/>
      <c r="D177" s="219" t="s">
        <v>152</v>
      </c>
      <c r="E177" s="42"/>
      <c r="F177" s="220" t="s">
        <v>238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6"/>
      <c r="U177" s="87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152</v>
      </c>
      <c r="AU177" s="19" t="s">
        <v>85</v>
      </c>
    </row>
    <row r="178" s="2" customFormat="1">
      <c r="A178" s="40"/>
      <c r="B178" s="41"/>
      <c r="C178" s="42"/>
      <c r="D178" s="224" t="s">
        <v>154</v>
      </c>
      <c r="E178" s="42"/>
      <c r="F178" s="225" t="s">
        <v>239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6"/>
      <c r="U178" s="87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154</v>
      </c>
      <c r="AU178" s="19" t="s">
        <v>85</v>
      </c>
    </row>
    <row r="179" s="13" customFormat="1">
      <c r="A179" s="13"/>
      <c r="B179" s="226"/>
      <c r="C179" s="227"/>
      <c r="D179" s="219" t="s">
        <v>156</v>
      </c>
      <c r="E179" s="228" t="s">
        <v>19</v>
      </c>
      <c r="F179" s="229" t="s">
        <v>228</v>
      </c>
      <c r="G179" s="227"/>
      <c r="H179" s="230">
        <v>5.6319999999999997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4"/>
      <c r="U179" s="235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156</v>
      </c>
      <c r="AU179" s="236" t="s">
        <v>85</v>
      </c>
      <c r="AV179" s="13" t="s">
        <v>78</v>
      </c>
      <c r="AW179" s="13" t="s">
        <v>31</v>
      </c>
      <c r="AX179" s="13" t="s">
        <v>74</v>
      </c>
      <c r="AY179" s="236" t="s">
        <v>142</v>
      </c>
    </row>
    <row r="180" s="12" customFormat="1" ht="20.88" customHeight="1">
      <c r="A180" s="12"/>
      <c r="B180" s="190"/>
      <c r="C180" s="191"/>
      <c r="D180" s="192" t="s">
        <v>68</v>
      </c>
      <c r="E180" s="204" t="s">
        <v>240</v>
      </c>
      <c r="F180" s="204" t="s">
        <v>241</v>
      </c>
      <c r="G180" s="191"/>
      <c r="H180" s="191"/>
      <c r="I180" s="194"/>
      <c r="J180" s="205">
        <f>BK180</f>
        <v>0</v>
      </c>
      <c r="K180" s="191"/>
      <c r="L180" s="196"/>
      <c r="M180" s="197"/>
      <c r="N180" s="198"/>
      <c r="O180" s="198"/>
      <c r="P180" s="199">
        <f>SUM(P181:P185)</f>
        <v>0</v>
      </c>
      <c r="Q180" s="198"/>
      <c r="R180" s="199">
        <f>SUM(R181:R185)</f>
        <v>0</v>
      </c>
      <c r="S180" s="198"/>
      <c r="T180" s="199">
        <f>SUM(T181:T185)</f>
        <v>0</v>
      </c>
      <c r="U180" s="200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1" t="s">
        <v>74</v>
      </c>
      <c r="AT180" s="202" t="s">
        <v>68</v>
      </c>
      <c r="AU180" s="202" t="s">
        <v>78</v>
      </c>
      <c r="AY180" s="201" t="s">
        <v>142</v>
      </c>
      <c r="BK180" s="203">
        <f>SUM(BK181:BK185)</f>
        <v>0</v>
      </c>
    </row>
    <row r="181" s="2" customFormat="1" ht="33" customHeight="1">
      <c r="A181" s="40"/>
      <c r="B181" s="41"/>
      <c r="C181" s="206" t="s">
        <v>196</v>
      </c>
      <c r="D181" s="206" t="s">
        <v>146</v>
      </c>
      <c r="E181" s="207" t="s">
        <v>242</v>
      </c>
      <c r="F181" s="208" t="s">
        <v>243</v>
      </c>
      <c r="G181" s="209" t="s">
        <v>244</v>
      </c>
      <c r="H181" s="210">
        <v>9.0109999999999992</v>
      </c>
      <c r="I181" s="211"/>
      <c r="J181" s="212">
        <f>ROUND(I181*H181,2)</f>
        <v>0</v>
      </c>
      <c r="K181" s="208" t="s">
        <v>149</v>
      </c>
      <c r="L181" s="46"/>
      <c r="M181" s="213" t="s">
        <v>19</v>
      </c>
      <c r="N181" s="214" t="s">
        <v>40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5">
        <f>S181*H181</f>
        <v>0</v>
      </c>
      <c r="U181" s="216" t="s">
        <v>19</v>
      </c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150</v>
      </c>
      <c r="AT181" s="217" t="s">
        <v>146</v>
      </c>
      <c r="AU181" s="217" t="s">
        <v>85</v>
      </c>
      <c r="AY181" s="19" t="s">
        <v>142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74</v>
      </c>
      <c r="BK181" s="218">
        <f>ROUND(I181*H181,2)</f>
        <v>0</v>
      </c>
      <c r="BL181" s="19" t="s">
        <v>150</v>
      </c>
      <c r="BM181" s="217" t="s">
        <v>245</v>
      </c>
    </row>
    <row r="182" s="2" customFormat="1">
      <c r="A182" s="40"/>
      <c r="B182" s="41"/>
      <c r="C182" s="42"/>
      <c r="D182" s="219" t="s">
        <v>152</v>
      </c>
      <c r="E182" s="42"/>
      <c r="F182" s="220" t="s">
        <v>246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6"/>
      <c r="U182" s="87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152</v>
      </c>
      <c r="AU182" s="19" t="s">
        <v>85</v>
      </c>
    </row>
    <row r="183" s="2" customFormat="1">
      <c r="A183" s="40"/>
      <c r="B183" s="41"/>
      <c r="C183" s="42"/>
      <c r="D183" s="224" t="s">
        <v>154</v>
      </c>
      <c r="E183" s="42"/>
      <c r="F183" s="225" t="s">
        <v>247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6"/>
      <c r="U183" s="87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154</v>
      </c>
      <c r="AU183" s="19" t="s">
        <v>85</v>
      </c>
    </row>
    <row r="184" s="13" customFormat="1">
      <c r="A184" s="13"/>
      <c r="B184" s="226"/>
      <c r="C184" s="227"/>
      <c r="D184" s="219" t="s">
        <v>156</v>
      </c>
      <c r="E184" s="228" t="s">
        <v>19</v>
      </c>
      <c r="F184" s="229" t="s">
        <v>228</v>
      </c>
      <c r="G184" s="227"/>
      <c r="H184" s="230">
        <v>5.6319999999999997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4"/>
      <c r="U184" s="235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156</v>
      </c>
      <c r="AU184" s="236" t="s">
        <v>85</v>
      </c>
      <c r="AV184" s="13" t="s">
        <v>78</v>
      </c>
      <c r="AW184" s="13" t="s">
        <v>31</v>
      </c>
      <c r="AX184" s="13" t="s">
        <v>69</v>
      </c>
      <c r="AY184" s="236" t="s">
        <v>142</v>
      </c>
    </row>
    <row r="185" s="13" customFormat="1">
      <c r="A185" s="13"/>
      <c r="B185" s="226"/>
      <c r="C185" s="227"/>
      <c r="D185" s="219" t="s">
        <v>156</v>
      </c>
      <c r="E185" s="227"/>
      <c r="F185" s="229" t="s">
        <v>248</v>
      </c>
      <c r="G185" s="227"/>
      <c r="H185" s="230">
        <v>9.0109999999999992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4"/>
      <c r="U185" s="235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156</v>
      </c>
      <c r="AU185" s="236" t="s">
        <v>85</v>
      </c>
      <c r="AV185" s="13" t="s">
        <v>78</v>
      </c>
      <c r="AW185" s="13" t="s">
        <v>4</v>
      </c>
      <c r="AX185" s="13" t="s">
        <v>74</v>
      </c>
      <c r="AY185" s="236" t="s">
        <v>142</v>
      </c>
    </row>
    <row r="186" s="12" customFormat="1" ht="20.88" customHeight="1">
      <c r="A186" s="12"/>
      <c r="B186" s="190"/>
      <c r="C186" s="191"/>
      <c r="D186" s="192" t="s">
        <v>68</v>
      </c>
      <c r="E186" s="204" t="s">
        <v>249</v>
      </c>
      <c r="F186" s="204" t="s">
        <v>250</v>
      </c>
      <c r="G186" s="191"/>
      <c r="H186" s="191"/>
      <c r="I186" s="194"/>
      <c r="J186" s="205">
        <f>BK186</f>
        <v>0</v>
      </c>
      <c r="K186" s="191"/>
      <c r="L186" s="196"/>
      <c r="M186" s="197"/>
      <c r="N186" s="198"/>
      <c r="O186" s="198"/>
      <c r="P186" s="199">
        <f>SUM(P187:P194)</f>
        <v>0</v>
      </c>
      <c r="Q186" s="198"/>
      <c r="R186" s="199">
        <f>SUM(R187:R194)</f>
        <v>0</v>
      </c>
      <c r="S186" s="198"/>
      <c r="T186" s="199">
        <f>SUM(T187:T194)</f>
        <v>0</v>
      </c>
      <c r="U186" s="200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1" t="s">
        <v>74</v>
      </c>
      <c r="AT186" s="202" t="s">
        <v>68</v>
      </c>
      <c r="AU186" s="202" t="s">
        <v>78</v>
      </c>
      <c r="AY186" s="201" t="s">
        <v>142</v>
      </c>
      <c r="BK186" s="203">
        <f>SUM(BK187:BK194)</f>
        <v>0</v>
      </c>
    </row>
    <row r="187" s="2" customFormat="1" ht="24.15" customHeight="1">
      <c r="A187" s="40"/>
      <c r="B187" s="41"/>
      <c r="C187" s="206" t="s">
        <v>251</v>
      </c>
      <c r="D187" s="206" t="s">
        <v>146</v>
      </c>
      <c r="E187" s="207" t="s">
        <v>252</v>
      </c>
      <c r="F187" s="208" t="s">
        <v>253</v>
      </c>
      <c r="G187" s="209" t="s">
        <v>83</v>
      </c>
      <c r="H187" s="210">
        <v>3.8399999999999999</v>
      </c>
      <c r="I187" s="211"/>
      <c r="J187" s="212">
        <f>ROUND(I187*H187,2)</f>
        <v>0</v>
      </c>
      <c r="K187" s="208" t="s">
        <v>149</v>
      </c>
      <c r="L187" s="46"/>
      <c r="M187" s="213" t="s">
        <v>19</v>
      </c>
      <c r="N187" s="214" t="s">
        <v>40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5">
        <f>S187*H187</f>
        <v>0</v>
      </c>
      <c r="U187" s="216" t="s">
        <v>19</v>
      </c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150</v>
      </c>
      <c r="AT187" s="217" t="s">
        <v>146</v>
      </c>
      <c r="AU187" s="217" t="s">
        <v>85</v>
      </c>
      <c r="AY187" s="19" t="s">
        <v>142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74</v>
      </c>
      <c r="BK187" s="218">
        <f>ROUND(I187*H187,2)</f>
        <v>0</v>
      </c>
      <c r="BL187" s="19" t="s">
        <v>150</v>
      </c>
      <c r="BM187" s="217" t="s">
        <v>254</v>
      </c>
    </row>
    <row r="188" s="2" customFormat="1">
      <c r="A188" s="40"/>
      <c r="B188" s="41"/>
      <c r="C188" s="42"/>
      <c r="D188" s="219" t="s">
        <v>152</v>
      </c>
      <c r="E188" s="42"/>
      <c r="F188" s="220" t="s">
        <v>255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6"/>
      <c r="U188" s="87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152</v>
      </c>
      <c r="AU188" s="19" t="s">
        <v>85</v>
      </c>
    </row>
    <row r="189" s="2" customFormat="1">
      <c r="A189" s="40"/>
      <c r="B189" s="41"/>
      <c r="C189" s="42"/>
      <c r="D189" s="224" t="s">
        <v>154</v>
      </c>
      <c r="E189" s="42"/>
      <c r="F189" s="225" t="s">
        <v>256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6"/>
      <c r="U189" s="87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154</v>
      </c>
      <c r="AU189" s="19" t="s">
        <v>85</v>
      </c>
    </row>
    <row r="190" s="14" customFormat="1">
      <c r="A190" s="14"/>
      <c r="B190" s="237"/>
      <c r="C190" s="238"/>
      <c r="D190" s="219" t="s">
        <v>156</v>
      </c>
      <c r="E190" s="239" t="s">
        <v>19</v>
      </c>
      <c r="F190" s="240" t="s">
        <v>163</v>
      </c>
      <c r="G190" s="238"/>
      <c r="H190" s="239" t="s">
        <v>19</v>
      </c>
      <c r="I190" s="241"/>
      <c r="J190" s="238"/>
      <c r="K190" s="238"/>
      <c r="L190" s="242"/>
      <c r="M190" s="243"/>
      <c r="N190" s="244"/>
      <c r="O190" s="244"/>
      <c r="P190" s="244"/>
      <c r="Q190" s="244"/>
      <c r="R190" s="244"/>
      <c r="S190" s="244"/>
      <c r="T190" s="244"/>
      <c r="U190" s="245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156</v>
      </c>
      <c r="AU190" s="246" t="s">
        <v>85</v>
      </c>
      <c r="AV190" s="14" t="s">
        <v>74</v>
      </c>
      <c r="AW190" s="14" t="s">
        <v>31</v>
      </c>
      <c r="AX190" s="14" t="s">
        <v>69</v>
      </c>
      <c r="AY190" s="246" t="s">
        <v>142</v>
      </c>
    </row>
    <row r="191" s="13" customFormat="1">
      <c r="A191" s="13"/>
      <c r="B191" s="226"/>
      <c r="C191" s="227"/>
      <c r="D191" s="219" t="s">
        <v>156</v>
      </c>
      <c r="E191" s="228" t="s">
        <v>19</v>
      </c>
      <c r="F191" s="229" t="s">
        <v>257</v>
      </c>
      <c r="G191" s="227"/>
      <c r="H191" s="230">
        <v>1.9199999999999999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4"/>
      <c r="U191" s="235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156</v>
      </c>
      <c r="AU191" s="236" t="s">
        <v>85</v>
      </c>
      <c r="AV191" s="13" t="s">
        <v>78</v>
      </c>
      <c r="AW191" s="13" t="s">
        <v>31</v>
      </c>
      <c r="AX191" s="13" t="s">
        <v>69</v>
      </c>
      <c r="AY191" s="236" t="s">
        <v>142</v>
      </c>
    </row>
    <row r="192" s="14" customFormat="1">
      <c r="A192" s="14"/>
      <c r="B192" s="237"/>
      <c r="C192" s="238"/>
      <c r="D192" s="219" t="s">
        <v>156</v>
      </c>
      <c r="E192" s="239" t="s">
        <v>19</v>
      </c>
      <c r="F192" s="240" t="s">
        <v>165</v>
      </c>
      <c r="G192" s="238"/>
      <c r="H192" s="239" t="s">
        <v>19</v>
      </c>
      <c r="I192" s="241"/>
      <c r="J192" s="238"/>
      <c r="K192" s="238"/>
      <c r="L192" s="242"/>
      <c r="M192" s="243"/>
      <c r="N192" s="244"/>
      <c r="O192" s="244"/>
      <c r="P192" s="244"/>
      <c r="Q192" s="244"/>
      <c r="R192" s="244"/>
      <c r="S192" s="244"/>
      <c r="T192" s="244"/>
      <c r="U192" s="245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156</v>
      </c>
      <c r="AU192" s="246" t="s">
        <v>85</v>
      </c>
      <c r="AV192" s="14" t="s">
        <v>74</v>
      </c>
      <c r="AW192" s="14" t="s">
        <v>31</v>
      </c>
      <c r="AX192" s="14" t="s">
        <v>69</v>
      </c>
      <c r="AY192" s="246" t="s">
        <v>142</v>
      </c>
    </row>
    <row r="193" s="13" customFormat="1">
      <c r="A193" s="13"/>
      <c r="B193" s="226"/>
      <c r="C193" s="227"/>
      <c r="D193" s="219" t="s">
        <v>156</v>
      </c>
      <c r="E193" s="228" t="s">
        <v>19</v>
      </c>
      <c r="F193" s="229" t="s">
        <v>257</v>
      </c>
      <c r="G193" s="227"/>
      <c r="H193" s="230">
        <v>1.9199999999999999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4"/>
      <c r="U193" s="235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156</v>
      </c>
      <c r="AU193" s="236" t="s">
        <v>85</v>
      </c>
      <c r="AV193" s="13" t="s">
        <v>78</v>
      </c>
      <c r="AW193" s="13" t="s">
        <v>31</v>
      </c>
      <c r="AX193" s="13" t="s">
        <v>69</v>
      </c>
      <c r="AY193" s="236" t="s">
        <v>142</v>
      </c>
    </row>
    <row r="194" s="15" customFormat="1">
      <c r="A194" s="15"/>
      <c r="B194" s="247"/>
      <c r="C194" s="248"/>
      <c r="D194" s="219" t="s">
        <v>156</v>
      </c>
      <c r="E194" s="249" t="s">
        <v>19</v>
      </c>
      <c r="F194" s="250" t="s">
        <v>167</v>
      </c>
      <c r="G194" s="248"/>
      <c r="H194" s="251">
        <v>3.8399999999999999</v>
      </c>
      <c r="I194" s="252"/>
      <c r="J194" s="248"/>
      <c r="K194" s="248"/>
      <c r="L194" s="253"/>
      <c r="M194" s="254"/>
      <c r="N194" s="255"/>
      <c r="O194" s="255"/>
      <c r="P194" s="255"/>
      <c r="Q194" s="255"/>
      <c r="R194" s="255"/>
      <c r="S194" s="255"/>
      <c r="T194" s="255"/>
      <c r="U194" s="256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7" t="s">
        <v>156</v>
      </c>
      <c r="AU194" s="257" t="s">
        <v>85</v>
      </c>
      <c r="AV194" s="15" t="s">
        <v>150</v>
      </c>
      <c r="AW194" s="15" t="s">
        <v>31</v>
      </c>
      <c r="AX194" s="15" t="s">
        <v>74</v>
      </c>
      <c r="AY194" s="257" t="s">
        <v>142</v>
      </c>
    </row>
    <row r="195" s="12" customFormat="1" ht="22.8" customHeight="1">
      <c r="A195" s="12"/>
      <c r="B195" s="190"/>
      <c r="C195" s="191"/>
      <c r="D195" s="192" t="s">
        <v>68</v>
      </c>
      <c r="E195" s="204" t="s">
        <v>78</v>
      </c>
      <c r="F195" s="204" t="s">
        <v>258</v>
      </c>
      <c r="G195" s="191"/>
      <c r="H195" s="191"/>
      <c r="I195" s="194"/>
      <c r="J195" s="205">
        <f>BK195</f>
        <v>0</v>
      </c>
      <c r="K195" s="191"/>
      <c r="L195" s="196"/>
      <c r="M195" s="197"/>
      <c r="N195" s="198"/>
      <c r="O195" s="198"/>
      <c r="P195" s="199">
        <f>P196</f>
        <v>0</v>
      </c>
      <c r="Q195" s="198"/>
      <c r="R195" s="199">
        <f>R196</f>
        <v>13.5708418</v>
      </c>
      <c r="S195" s="198"/>
      <c r="T195" s="199">
        <f>T196</f>
        <v>0</v>
      </c>
      <c r="U195" s="200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1" t="s">
        <v>74</v>
      </c>
      <c r="AT195" s="202" t="s">
        <v>68</v>
      </c>
      <c r="AU195" s="202" t="s">
        <v>74</v>
      </c>
      <c r="AY195" s="201" t="s">
        <v>142</v>
      </c>
      <c r="BK195" s="203">
        <f>BK196</f>
        <v>0</v>
      </c>
    </row>
    <row r="196" s="12" customFormat="1" ht="20.88" customHeight="1">
      <c r="A196" s="12"/>
      <c r="B196" s="190"/>
      <c r="C196" s="191"/>
      <c r="D196" s="192" t="s">
        <v>68</v>
      </c>
      <c r="E196" s="204" t="s">
        <v>259</v>
      </c>
      <c r="F196" s="204" t="s">
        <v>260</v>
      </c>
      <c r="G196" s="191"/>
      <c r="H196" s="191"/>
      <c r="I196" s="194"/>
      <c r="J196" s="205">
        <f>BK196</f>
        <v>0</v>
      </c>
      <c r="K196" s="191"/>
      <c r="L196" s="196"/>
      <c r="M196" s="197"/>
      <c r="N196" s="198"/>
      <c r="O196" s="198"/>
      <c r="P196" s="199">
        <f>SUM(P197:P219)</f>
        <v>0</v>
      </c>
      <c r="Q196" s="198"/>
      <c r="R196" s="199">
        <f>SUM(R197:R219)</f>
        <v>13.5708418</v>
      </c>
      <c r="S196" s="198"/>
      <c r="T196" s="199">
        <f>SUM(T197:T219)</f>
        <v>0</v>
      </c>
      <c r="U196" s="200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1" t="s">
        <v>74</v>
      </c>
      <c r="AT196" s="202" t="s">
        <v>68</v>
      </c>
      <c r="AU196" s="202" t="s">
        <v>78</v>
      </c>
      <c r="AY196" s="201" t="s">
        <v>142</v>
      </c>
      <c r="BK196" s="203">
        <f>SUM(BK197:BK219)</f>
        <v>0</v>
      </c>
    </row>
    <row r="197" s="2" customFormat="1" ht="24.15" customHeight="1">
      <c r="A197" s="40"/>
      <c r="B197" s="41"/>
      <c r="C197" s="206" t="s">
        <v>261</v>
      </c>
      <c r="D197" s="206" t="s">
        <v>146</v>
      </c>
      <c r="E197" s="207" t="s">
        <v>262</v>
      </c>
      <c r="F197" s="208" t="s">
        <v>263</v>
      </c>
      <c r="G197" s="209" t="s">
        <v>201</v>
      </c>
      <c r="H197" s="210">
        <v>0.192</v>
      </c>
      <c r="I197" s="211"/>
      <c r="J197" s="212">
        <f>ROUND(I197*H197,2)</f>
        <v>0</v>
      </c>
      <c r="K197" s="208" t="s">
        <v>149</v>
      </c>
      <c r="L197" s="46"/>
      <c r="M197" s="213" t="s">
        <v>19</v>
      </c>
      <c r="N197" s="214" t="s">
        <v>40</v>
      </c>
      <c r="O197" s="86"/>
      <c r="P197" s="215">
        <f>O197*H197</f>
        <v>0</v>
      </c>
      <c r="Q197" s="215">
        <v>1.98</v>
      </c>
      <c r="R197" s="215">
        <f>Q197*H197</f>
        <v>0.38016</v>
      </c>
      <c r="S197" s="215">
        <v>0</v>
      </c>
      <c r="T197" s="215">
        <f>S197*H197</f>
        <v>0</v>
      </c>
      <c r="U197" s="216" t="s">
        <v>19</v>
      </c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150</v>
      </c>
      <c r="AT197" s="217" t="s">
        <v>146</v>
      </c>
      <c r="AU197" s="217" t="s">
        <v>85</v>
      </c>
      <c r="AY197" s="19" t="s">
        <v>142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74</v>
      </c>
      <c r="BK197" s="218">
        <f>ROUND(I197*H197,2)</f>
        <v>0</v>
      </c>
      <c r="BL197" s="19" t="s">
        <v>150</v>
      </c>
      <c r="BM197" s="217" t="s">
        <v>264</v>
      </c>
    </row>
    <row r="198" s="2" customFormat="1">
      <c r="A198" s="40"/>
      <c r="B198" s="41"/>
      <c r="C198" s="42"/>
      <c r="D198" s="219" t="s">
        <v>152</v>
      </c>
      <c r="E198" s="42"/>
      <c r="F198" s="220" t="s">
        <v>265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6"/>
      <c r="U198" s="87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152</v>
      </c>
      <c r="AU198" s="19" t="s">
        <v>85</v>
      </c>
    </row>
    <row r="199" s="2" customFormat="1">
      <c r="A199" s="40"/>
      <c r="B199" s="41"/>
      <c r="C199" s="42"/>
      <c r="D199" s="224" t="s">
        <v>154</v>
      </c>
      <c r="E199" s="42"/>
      <c r="F199" s="225" t="s">
        <v>266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6"/>
      <c r="U199" s="87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154</v>
      </c>
      <c r="AU199" s="19" t="s">
        <v>85</v>
      </c>
    </row>
    <row r="200" s="15" customFormat="1">
      <c r="A200" s="15"/>
      <c r="B200" s="247"/>
      <c r="C200" s="248"/>
      <c r="D200" s="219" t="s">
        <v>156</v>
      </c>
      <c r="E200" s="249" t="s">
        <v>19</v>
      </c>
      <c r="F200" s="250" t="s">
        <v>167</v>
      </c>
      <c r="G200" s="248"/>
      <c r="H200" s="251">
        <v>0.192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5"/>
      <c r="U200" s="256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7" t="s">
        <v>156</v>
      </c>
      <c r="AU200" s="257" t="s">
        <v>85</v>
      </c>
      <c r="AV200" s="15" t="s">
        <v>150</v>
      </c>
      <c r="AW200" s="15" t="s">
        <v>31</v>
      </c>
      <c r="AX200" s="15" t="s">
        <v>69</v>
      </c>
      <c r="AY200" s="257" t="s">
        <v>142</v>
      </c>
    </row>
    <row r="201" s="2" customFormat="1" ht="33" customHeight="1">
      <c r="A201" s="40"/>
      <c r="B201" s="41"/>
      <c r="C201" s="206" t="s">
        <v>214</v>
      </c>
      <c r="D201" s="206" t="s">
        <v>146</v>
      </c>
      <c r="E201" s="207" t="s">
        <v>267</v>
      </c>
      <c r="F201" s="208" t="s">
        <v>268</v>
      </c>
      <c r="G201" s="209" t="s">
        <v>83</v>
      </c>
      <c r="H201" s="210">
        <v>4.7999999999999998</v>
      </c>
      <c r="I201" s="211"/>
      <c r="J201" s="212">
        <f>ROUND(I201*H201,2)</f>
        <v>0</v>
      </c>
      <c r="K201" s="208" t="s">
        <v>149</v>
      </c>
      <c r="L201" s="46"/>
      <c r="M201" s="213" t="s">
        <v>19</v>
      </c>
      <c r="N201" s="214" t="s">
        <v>40</v>
      </c>
      <c r="O201" s="86"/>
      <c r="P201" s="215">
        <f>O201*H201</f>
        <v>0</v>
      </c>
      <c r="Q201" s="215">
        <v>0.73558000000000001</v>
      </c>
      <c r="R201" s="215">
        <f>Q201*H201</f>
        <v>3.5307840000000001</v>
      </c>
      <c r="S201" s="215">
        <v>0</v>
      </c>
      <c r="T201" s="215">
        <f>S201*H201</f>
        <v>0</v>
      </c>
      <c r="U201" s="216" t="s">
        <v>19</v>
      </c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150</v>
      </c>
      <c r="AT201" s="217" t="s">
        <v>146</v>
      </c>
      <c r="AU201" s="217" t="s">
        <v>85</v>
      </c>
      <c r="AY201" s="19" t="s">
        <v>142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74</v>
      </c>
      <c r="BK201" s="218">
        <f>ROUND(I201*H201,2)</f>
        <v>0</v>
      </c>
      <c r="BL201" s="19" t="s">
        <v>150</v>
      </c>
      <c r="BM201" s="217" t="s">
        <v>269</v>
      </c>
    </row>
    <row r="202" s="2" customFormat="1">
      <c r="A202" s="40"/>
      <c r="B202" s="41"/>
      <c r="C202" s="42"/>
      <c r="D202" s="219" t="s">
        <v>152</v>
      </c>
      <c r="E202" s="42"/>
      <c r="F202" s="220" t="s">
        <v>270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6"/>
      <c r="U202" s="87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152</v>
      </c>
      <c r="AU202" s="19" t="s">
        <v>85</v>
      </c>
    </row>
    <row r="203" s="2" customFormat="1">
      <c r="A203" s="40"/>
      <c r="B203" s="41"/>
      <c r="C203" s="42"/>
      <c r="D203" s="224" t="s">
        <v>154</v>
      </c>
      <c r="E203" s="42"/>
      <c r="F203" s="225" t="s">
        <v>271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6"/>
      <c r="U203" s="87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154</v>
      </c>
      <c r="AU203" s="19" t="s">
        <v>85</v>
      </c>
    </row>
    <row r="204" s="14" customFormat="1">
      <c r="A204" s="14"/>
      <c r="B204" s="237"/>
      <c r="C204" s="238"/>
      <c r="D204" s="219" t="s">
        <v>156</v>
      </c>
      <c r="E204" s="239" t="s">
        <v>19</v>
      </c>
      <c r="F204" s="240" t="s">
        <v>163</v>
      </c>
      <c r="G204" s="238"/>
      <c r="H204" s="239" t="s">
        <v>19</v>
      </c>
      <c r="I204" s="241"/>
      <c r="J204" s="238"/>
      <c r="K204" s="238"/>
      <c r="L204" s="242"/>
      <c r="M204" s="243"/>
      <c r="N204" s="244"/>
      <c r="O204" s="244"/>
      <c r="P204" s="244"/>
      <c r="Q204" s="244"/>
      <c r="R204" s="244"/>
      <c r="S204" s="244"/>
      <c r="T204" s="244"/>
      <c r="U204" s="245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156</v>
      </c>
      <c r="AU204" s="246" t="s">
        <v>85</v>
      </c>
      <c r="AV204" s="14" t="s">
        <v>74</v>
      </c>
      <c r="AW204" s="14" t="s">
        <v>31</v>
      </c>
      <c r="AX204" s="14" t="s">
        <v>69</v>
      </c>
      <c r="AY204" s="246" t="s">
        <v>142</v>
      </c>
    </row>
    <row r="205" s="13" customFormat="1">
      <c r="A205" s="13"/>
      <c r="B205" s="226"/>
      <c r="C205" s="227"/>
      <c r="D205" s="219" t="s">
        <v>156</v>
      </c>
      <c r="E205" s="228" t="s">
        <v>19</v>
      </c>
      <c r="F205" s="229" t="s">
        <v>272</v>
      </c>
      <c r="G205" s="227"/>
      <c r="H205" s="230">
        <v>4.7999999999999998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4"/>
      <c r="U205" s="235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156</v>
      </c>
      <c r="AU205" s="236" t="s">
        <v>85</v>
      </c>
      <c r="AV205" s="13" t="s">
        <v>78</v>
      </c>
      <c r="AW205" s="13" t="s">
        <v>31</v>
      </c>
      <c r="AX205" s="13" t="s">
        <v>74</v>
      </c>
      <c r="AY205" s="236" t="s">
        <v>142</v>
      </c>
    </row>
    <row r="206" s="2" customFormat="1" ht="33" customHeight="1">
      <c r="A206" s="40"/>
      <c r="B206" s="41"/>
      <c r="C206" s="206" t="s">
        <v>240</v>
      </c>
      <c r="D206" s="206" t="s">
        <v>146</v>
      </c>
      <c r="E206" s="207" t="s">
        <v>273</v>
      </c>
      <c r="F206" s="208" t="s">
        <v>274</v>
      </c>
      <c r="G206" s="209" t="s">
        <v>201</v>
      </c>
      <c r="H206" s="210">
        <v>4.0960000000000001</v>
      </c>
      <c r="I206" s="211"/>
      <c r="J206" s="212">
        <f>ROUND(I206*H206,2)</f>
        <v>0</v>
      </c>
      <c r="K206" s="208" t="s">
        <v>149</v>
      </c>
      <c r="L206" s="46"/>
      <c r="M206" s="213" t="s">
        <v>19</v>
      </c>
      <c r="N206" s="214" t="s">
        <v>40</v>
      </c>
      <c r="O206" s="86"/>
      <c r="P206" s="215">
        <f>O206*H206</f>
        <v>0</v>
      </c>
      <c r="Q206" s="215">
        <v>2.3456999999999999</v>
      </c>
      <c r="R206" s="215">
        <f>Q206*H206</f>
        <v>9.6079872000000002</v>
      </c>
      <c r="S206" s="215">
        <v>0</v>
      </c>
      <c r="T206" s="215">
        <f>S206*H206</f>
        <v>0</v>
      </c>
      <c r="U206" s="216" t="s">
        <v>19</v>
      </c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150</v>
      </c>
      <c r="AT206" s="217" t="s">
        <v>146</v>
      </c>
      <c r="AU206" s="217" t="s">
        <v>85</v>
      </c>
      <c r="AY206" s="19" t="s">
        <v>142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74</v>
      </c>
      <c r="BK206" s="218">
        <f>ROUND(I206*H206,2)</f>
        <v>0</v>
      </c>
      <c r="BL206" s="19" t="s">
        <v>150</v>
      </c>
      <c r="BM206" s="217" t="s">
        <v>275</v>
      </c>
    </row>
    <row r="207" s="2" customFormat="1">
      <c r="A207" s="40"/>
      <c r="B207" s="41"/>
      <c r="C207" s="42"/>
      <c r="D207" s="219" t="s">
        <v>152</v>
      </c>
      <c r="E207" s="42"/>
      <c r="F207" s="220" t="s">
        <v>276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6"/>
      <c r="U207" s="87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152</v>
      </c>
      <c r="AU207" s="19" t="s">
        <v>85</v>
      </c>
    </row>
    <row r="208" s="2" customFormat="1">
      <c r="A208" s="40"/>
      <c r="B208" s="41"/>
      <c r="C208" s="42"/>
      <c r="D208" s="224" t="s">
        <v>154</v>
      </c>
      <c r="E208" s="42"/>
      <c r="F208" s="225" t="s">
        <v>277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6"/>
      <c r="U208" s="87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154</v>
      </c>
      <c r="AU208" s="19" t="s">
        <v>85</v>
      </c>
    </row>
    <row r="209" s="14" customFormat="1">
      <c r="A209" s="14"/>
      <c r="B209" s="237"/>
      <c r="C209" s="238"/>
      <c r="D209" s="219" t="s">
        <v>156</v>
      </c>
      <c r="E209" s="239" t="s">
        <v>19</v>
      </c>
      <c r="F209" s="240" t="s">
        <v>165</v>
      </c>
      <c r="G209" s="238"/>
      <c r="H209" s="239" t="s">
        <v>19</v>
      </c>
      <c r="I209" s="241"/>
      <c r="J209" s="238"/>
      <c r="K209" s="238"/>
      <c r="L209" s="242"/>
      <c r="M209" s="243"/>
      <c r="N209" s="244"/>
      <c r="O209" s="244"/>
      <c r="P209" s="244"/>
      <c r="Q209" s="244"/>
      <c r="R209" s="244"/>
      <c r="S209" s="244"/>
      <c r="T209" s="244"/>
      <c r="U209" s="245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156</v>
      </c>
      <c r="AU209" s="246" t="s">
        <v>85</v>
      </c>
      <c r="AV209" s="14" t="s">
        <v>74</v>
      </c>
      <c r="AW209" s="14" t="s">
        <v>31</v>
      </c>
      <c r="AX209" s="14" t="s">
        <v>69</v>
      </c>
      <c r="AY209" s="246" t="s">
        <v>142</v>
      </c>
    </row>
    <row r="210" s="13" customFormat="1">
      <c r="A210" s="13"/>
      <c r="B210" s="226"/>
      <c r="C210" s="227"/>
      <c r="D210" s="219" t="s">
        <v>156</v>
      </c>
      <c r="E210" s="228" t="s">
        <v>19</v>
      </c>
      <c r="F210" s="229" t="s">
        <v>206</v>
      </c>
      <c r="G210" s="227"/>
      <c r="H210" s="230">
        <v>2.5600000000000001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4"/>
      <c r="U210" s="235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156</v>
      </c>
      <c r="AU210" s="236" t="s">
        <v>85</v>
      </c>
      <c r="AV210" s="13" t="s">
        <v>78</v>
      </c>
      <c r="AW210" s="13" t="s">
        <v>31</v>
      </c>
      <c r="AX210" s="13" t="s">
        <v>69</v>
      </c>
      <c r="AY210" s="236" t="s">
        <v>142</v>
      </c>
    </row>
    <row r="211" s="14" customFormat="1">
      <c r="A211" s="14"/>
      <c r="B211" s="237"/>
      <c r="C211" s="238"/>
      <c r="D211" s="219" t="s">
        <v>156</v>
      </c>
      <c r="E211" s="239" t="s">
        <v>19</v>
      </c>
      <c r="F211" s="240" t="s">
        <v>165</v>
      </c>
      <c r="G211" s="238"/>
      <c r="H211" s="239" t="s">
        <v>19</v>
      </c>
      <c r="I211" s="241"/>
      <c r="J211" s="238"/>
      <c r="K211" s="238"/>
      <c r="L211" s="242"/>
      <c r="M211" s="243"/>
      <c r="N211" s="244"/>
      <c r="O211" s="244"/>
      <c r="P211" s="244"/>
      <c r="Q211" s="244"/>
      <c r="R211" s="244"/>
      <c r="S211" s="244"/>
      <c r="T211" s="244"/>
      <c r="U211" s="245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156</v>
      </c>
      <c r="AU211" s="246" t="s">
        <v>85</v>
      </c>
      <c r="AV211" s="14" t="s">
        <v>74</v>
      </c>
      <c r="AW211" s="14" t="s">
        <v>31</v>
      </c>
      <c r="AX211" s="14" t="s">
        <v>69</v>
      </c>
      <c r="AY211" s="246" t="s">
        <v>142</v>
      </c>
    </row>
    <row r="212" s="13" customFormat="1">
      <c r="A212" s="13"/>
      <c r="B212" s="226"/>
      <c r="C212" s="227"/>
      <c r="D212" s="219" t="s">
        <v>156</v>
      </c>
      <c r="E212" s="228" t="s">
        <v>19</v>
      </c>
      <c r="F212" s="229" t="s">
        <v>213</v>
      </c>
      <c r="G212" s="227"/>
      <c r="H212" s="230">
        <v>1.536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4"/>
      <c r="U212" s="235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156</v>
      </c>
      <c r="AU212" s="236" t="s">
        <v>85</v>
      </c>
      <c r="AV212" s="13" t="s">
        <v>78</v>
      </c>
      <c r="AW212" s="13" t="s">
        <v>31</v>
      </c>
      <c r="AX212" s="13" t="s">
        <v>69</v>
      </c>
      <c r="AY212" s="236" t="s">
        <v>142</v>
      </c>
    </row>
    <row r="213" s="15" customFormat="1">
      <c r="A213" s="15"/>
      <c r="B213" s="247"/>
      <c r="C213" s="248"/>
      <c r="D213" s="219" t="s">
        <v>156</v>
      </c>
      <c r="E213" s="249" t="s">
        <v>19</v>
      </c>
      <c r="F213" s="250" t="s">
        <v>167</v>
      </c>
      <c r="G213" s="248"/>
      <c r="H213" s="251">
        <v>4.0960000000000001</v>
      </c>
      <c r="I213" s="252"/>
      <c r="J213" s="248"/>
      <c r="K213" s="248"/>
      <c r="L213" s="253"/>
      <c r="M213" s="254"/>
      <c r="N213" s="255"/>
      <c r="O213" s="255"/>
      <c r="P213" s="255"/>
      <c r="Q213" s="255"/>
      <c r="R213" s="255"/>
      <c r="S213" s="255"/>
      <c r="T213" s="255"/>
      <c r="U213" s="256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7" t="s">
        <v>156</v>
      </c>
      <c r="AU213" s="257" t="s">
        <v>85</v>
      </c>
      <c r="AV213" s="15" t="s">
        <v>150</v>
      </c>
      <c r="AW213" s="15" t="s">
        <v>31</v>
      </c>
      <c r="AX213" s="15" t="s">
        <v>74</v>
      </c>
      <c r="AY213" s="257" t="s">
        <v>142</v>
      </c>
    </row>
    <row r="214" s="2" customFormat="1" ht="24.15" customHeight="1">
      <c r="A214" s="40"/>
      <c r="B214" s="41"/>
      <c r="C214" s="206" t="s">
        <v>249</v>
      </c>
      <c r="D214" s="206" t="s">
        <v>146</v>
      </c>
      <c r="E214" s="207" t="s">
        <v>278</v>
      </c>
      <c r="F214" s="208" t="s">
        <v>279</v>
      </c>
      <c r="G214" s="209" t="s">
        <v>244</v>
      </c>
      <c r="H214" s="210">
        <v>0.049000000000000002</v>
      </c>
      <c r="I214" s="211"/>
      <c r="J214" s="212">
        <f>ROUND(I214*H214,2)</f>
        <v>0</v>
      </c>
      <c r="K214" s="208" t="s">
        <v>149</v>
      </c>
      <c r="L214" s="46"/>
      <c r="M214" s="213" t="s">
        <v>19</v>
      </c>
      <c r="N214" s="214" t="s">
        <v>40</v>
      </c>
      <c r="O214" s="86"/>
      <c r="P214" s="215">
        <f>O214*H214</f>
        <v>0</v>
      </c>
      <c r="Q214" s="215">
        <v>1.0593999999999999</v>
      </c>
      <c r="R214" s="215">
        <f>Q214*H214</f>
        <v>0.051910599999999994</v>
      </c>
      <c r="S214" s="215">
        <v>0</v>
      </c>
      <c r="T214" s="215">
        <f>S214*H214</f>
        <v>0</v>
      </c>
      <c r="U214" s="216" t="s">
        <v>19</v>
      </c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150</v>
      </c>
      <c r="AT214" s="217" t="s">
        <v>146</v>
      </c>
      <c r="AU214" s="217" t="s">
        <v>85</v>
      </c>
      <c r="AY214" s="19" t="s">
        <v>142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74</v>
      </c>
      <c r="BK214" s="218">
        <f>ROUND(I214*H214,2)</f>
        <v>0</v>
      </c>
      <c r="BL214" s="19" t="s">
        <v>150</v>
      </c>
      <c r="BM214" s="217" t="s">
        <v>280</v>
      </c>
    </row>
    <row r="215" s="2" customFormat="1">
      <c r="A215" s="40"/>
      <c r="B215" s="41"/>
      <c r="C215" s="42"/>
      <c r="D215" s="219" t="s">
        <v>152</v>
      </c>
      <c r="E215" s="42"/>
      <c r="F215" s="220" t="s">
        <v>281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6"/>
      <c r="U215" s="87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152</v>
      </c>
      <c r="AU215" s="19" t="s">
        <v>85</v>
      </c>
    </row>
    <row r="216" s="2" customFormat="1">
      <c r="A216" s="40"/>
      <c r="B216" s="41"/>
      <c r="C216" s="42"/>
      <c r="D216" s="224" t="s">
        <v>154</v>
      </c>
      <c r="E216" s="42"/>
      <c r="F216" s="225" t="s">
        <v>282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6"/>
      <c r="U216" s="87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154</v>
      </c>
      <c r="AU216" s="19" t="s">
        <v>85</v>
      </c>
    </row>
    <row r="217" s="14" customFormat="1">
      <c r="A217" s="14"/>
      <c r="B217" s="237"/>
      <c r="C217" s="238"/>
      <c r="D217" s="219" t="s">
        <v>156</v>
      </c>
      <c r="E217" s="239" t="s">
        <v>19</v>
      </c>
      <c r="F217" s="240" t="s">
        <v>283</v>
      </c>
      <c r="G217" s="238"/>
      <c r="H217" s="239" t="s">
        <v>19</v>
      </c>
      <c r="I217" s="241"/>
      <c r="J217" s="238"/>
      <c r="K217" s="238"/>
      <c r="L217" s="242"/>
      <c r="M217" s="243"/>
      <c r="N217" s="244"/>
      <c r="O217" s="244"/>
      <c r="P217" s="244"/>
      <c r="Q217" s="244"/>
      <c r="R217" s="244"/>
      <c r="S217" s="244"/>
      <c r="T217" s="244"/>
      <c r="U217" s="245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156</v>
      </c>
      <c r="AU217" s="246" t="s">
        <v>85</v>
      </c>
      <c r="AV217" s="14" t="s">
        <v>74</v>
      </c>
      <c r="AW217" s="14" t="s">
        <v>31</v>
      </c>
      <c r="AX217" s="14" t="s">
        <v>69</v>
      </c>
      <c r="AY217" s="246" t="s">
        <v>142</v>
      </c>
    </row>
    <row r="218" s="13" customFormat="1">
      <c r="A218" s="13"/>
      <c r="B218" s="226"/>
      <c r="C218" s="227"/>
      <c r="D218" s="219" t="s">
        <v>156</v>
      </c>
      <c r="E218" s="228" t="s">
        <v>19</v>
      </c>
      <c r="F218" s="229" t="s">
        <v>284</v>
      </c>
      <c r="G218" s="227"/>
      <c r="H218" s="230">
        <v>0.047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4"/>
      <c r="U218" s="235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156</v>
      </c>
      <c r="AU218" s="236" t="s">
        <v>85</v>
      </c>
      <c r="AV218" s="13" t="s">
        <v>78</v>
      </c>
      <c r="AW218" s="13" t="s">
        <v>31</v>
      </c>
      <c r="AX218" s="13" t="s">
        <v>74</v>
      </c>
      <c r="AY218" s="236" t="s">
        <v>142</v>
      </c>
    </row>
    <row r="219" s="13" customFormat="1">
      <c r="A219" s="13"/>
      <c r="B219" s="226"/>
      <c r="C219" s="227"/>
      <c r="D219" s="219" t="s">
        <v>156</v>
      </c>
      <c r="E219" s="227"/>
      <c r="F219" s="229" t="s">
        <v>285</v>
      </c>
      <c r="G219" s="227"/>
      <c r="H219" s="230">
        <v>0.049000000000000002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4"/>
      <c r="U219" s="235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156</v>
      </c>
      <c r="AU219" s="236" t="s">
        <v>85</v>
      </c>
      <c r="AV219" s="13" t="s">
        <v>78</v>
      </c>
      <c r="AW219" s="13" t="s">
        <v>4</v>
      </c>
      <c r="AX219" s="13" t="s">
        <v>74</v>
      </c>
      <c r="AY219" s="236" t="s">
        <v>142</v>
      </c>
    </row>
    <row r="220" s="12" customFormat="1" ht="22.8" customHeight="1">
      <c r="A220" s="12"/>
      <c r="B220" s="190"/>
      <c r="C220" s="191"/>
      <c r="D220" s="192" t="s">
        <v>68</v>
      </c>
      <c r="E220" s="204" t="s">
        <v>85</v>
      </c>
      <c r="F220" s="204" t="s">
        <v>286</v>
      </c>
      <c r="G220" s="191"/>
      <c r="H220" s="191"/>
      <c r="I220" s="194"/>
      <c r="J220" s="205">
        <f>BK220</f>
        <v>0</v>
      </c>
      <c r="K220" s="191"/>
      <c r="L220" s="196"/>
      <c r="M220" s="197"/>
      <c r="N220" s="198"/>
      <c r="O220" s="198"/>
      <c r="P220" s="199">
        <f>P221+P260</f>
        <v>0</v>
      </c>
      <c r="Q220" s="198"/>
      <c r="R220" s="199">
        <f>R221+R260</f>
        <v>12.102246620000001</v>
      </c>
      <c r="S220" s="198"/>
      <c r="T220" s="199">
        <f>T221+T260</f>
        <v>0</v>
      </c>
      <c r="U220" s="200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1" t="s">
        <v>74</v>
      </c>
      <c r="AT220" s="202" t="s">
        <v>68</v>
      </c>
      <c r="AU220" s="202" t="s">
        <v>74</v>
      </c>
      <c r="AY220" s="201" t="s">
        <v>142</v>
      </c>
      <c r="BK220" s="203">
        <f>BK221+BK260</f>
        <v>0</v>
      </c>
    </row>
    <row r="221" s="12" customFormat="1" ht="20.88" customHeight="1">
      <c r="A221" s="12"/>
      <c r="B221" s="190"/>
      <c r="C221" s="191"/>
      <c r="D221" s="192" t="s">
        <v>68</v>
      </c>
      <c r="E221" s="204" t="s">
        <v>287</v>
      </c>
      <c r="F221" s="204" t="s">
        <v>288</v>
      </c>
      <c r="G221" s="191"/>
      <c r="H221" s="191"/>
      <c r="I221" s="194"/>
      <c r="J221" s="205">
        <f>BK221</f>
        <v>0</v>
      </c>
      <c r="K221" s="191"/>
      <c r="L221" s="196"/>
      <c r="M221" s="197"/>
      <c r="N221" s="198"/>
      <c r="O221" s="198"/>
      <c r="P221" s="199">
        <f>SUM(P222:P259)</f>
        <v>0</v>
      </c>
      <c r="Q221" s="198"/>
      <c r="R221" s="199">
        <f>SUM(R222:R259)</f>
        <v>12.03715558</v>
      </c>
      <c r="S221" s="198"/>
      <c r="T221" s="199">
        <f>SUM(T222:T259)</f>
        <v>0</v>
      </c>
      <c r="U221" s="200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1" t="s">
        <v>74</v>
      </c>
      <c r="AT221" s="202" t="s">
        <v>68</v>
      </c>
      <c r="AU221" s="202" t="s">
        <v>78</v>
      </c>
      <c r="AY221" s="201" t="s">
        <v>142</v>
      </c>
      <c r="BK221" s="203">
        <f>SUM(BK222:BK259)</f>
        <v>0</v>
      </c>
    </row>
    <row r="222" s="2" customFormat="1" ht="33" customHeight="1">
      <c r="A222" s="40"/>
      <c r="B222" s="41"/>
      <c r="C222" s="206" t="s">
        <v>289</v>
      </c>
      <c r="D222" s="206" t="s">
        <v>146</v>
      </c>
      <c r="E222" s="207" t="s">
        <v>290</v>
      </c>
      <c r="F222" s="208" t="s">
        <v>291</v>
      </c>
      <c r="G222" s="209" t="s">
        <v>83</v>
      </c>
      <c r="H222" s="210">
        <v>70.430000000000007</v>
      </c>
      <c r="I222" s="211"/>
      <c r="J222" s="212">
        <f>ROUND(I222*H222,2)</f>
        <v>0</v>
      </c>
      <c r="K222" s="208" t="s">
        <v>149</v>
      </c>
      <c r="L222" s="46"/>
      <c r="M222" s="213" t="s">
        <v>19</v>
      </c>
      <c r="N222" s="214" t="s">
        <v>40</v>
      </c>
      <c r="O222" s="86"/>
      <c r="P222" s="215">
        <f>O222*H222</f>
        <v>0</v>
      </c>
      <c r="Q222" s="215">
        <v>0.16116</v>
      </c>
      <c r="R222" s="215">
        <f>Q222*H222</f>
        <v>11.3504988</v>
      </c>
      <c r="S222" s="215">
        <v>0</v>
      </c>
      <c r="T222" s="215">
        <f>S222*H222</f>
        <v>0</v>
      </c>
      <c r="U222" s="216" t="s">
        <v>19</v>
      </c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150</v>
      </c>
      <c r="AT222" s="217" t="s">
        <v>146</v>
      </c>
      <c r="AU222" s="217" t="s">
        <v>85</v>
      </c>
      <c r="AY222" s="19" t="s">
        <v>142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74</v>
      </c>
      <c r="BK222" s="218">
        <f>ROUND(I222*H222,2)</f>
        <v>0</v>
      </c>
      <c r="BL222" s="19" t="s">
        <v>150</v>
      </c>
      <c r="BM222" s="217" t="s">
        <v>292</v>
      </c>
    </row>
    <row r="223" s="2" customFormat="1">
      <c r="A223" s="40"/>
      <c r="B223" s="41"/>
      <c r="C223" s="42"/>
      <c r="D223" s="219" t="s">
        <v>152</v>
      </c>
      <c r="E223" s="42"/>
      <c r="F223" s="220" t="s">
        <v>293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6"/>
      <c r="U223" s="87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152</v>
      </c>
      <c r="AU223" s="19" t="s">
        <v>85</v>
      </c>
    </row>
    <row r="224" s="2" customFormat="1">
      <c r="A224" s="40"/>
      <c r="B224" s="41"/>
      <c r="C224" s="42"/>
      <c r="D224" s="224" t="s">
        <v>154</v>
      </c>
      <c r="E224" s="42"/>
      <c r="F224" s="225" t="s">
        <v>294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6"/>
      <c r="U224" s="87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154</v>
      </c>
      <c r="AU224" s="19" t="s">
        <v>85</v>
      </c>
    </row>
    <row r="225" s="13" customFormat="1">
      <c r="A225" s="13"/>
      <c r="B225" s="226"/>
      <c r="C225" s="227"/>
      <c r="D225" s="219" t="s">
        <v>156</v>
      </c>
      <c r="E225" s="228" t="s">
        <v>19</v>
      </c>
      <c r="F225" s="229" t="s">
        <v>89</v>
      </c>
      <c r="G225" s="227"/>
      <c r="H225" s="230">
        <v>30.899999999999999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4"/>
      <c r="U225" s="235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156</v>
      </c>
      <c r="AU225" s="236" t="s">
        <v>85</v>
      </c>
      <c r="AV225" s="13" t="s">
        <v>78</v>
      </c>
      <c r="AW225" s="13" t="s">
        <v>31</v>
      </c>
      <c r="AX225" s="13" t="s">
        <v>69</v>
      </c>
      <c r="AY225" s="236" t="s">
        <v>142</v>
      </c>
    </row>
    <row r="226" s="13" customFormat="1">
      <c r="A226" s="13"/>
      <c r="B226" s="226"/>
      <c r="C226" s="227"/>
      <c r="D226" s="219" t="s">
        <v>156</v>
      </c>
      <c r="E226" s="228" t="s">
        <v>19</v>
      </c>
      <c r="F226" s="229" t="s">
        <v>86</v>
      </c>
      <c r="G226" s="227"/>
      <c r="H226" s="230">
        <v>39.530000000000001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4"/>
      <c r="U226" s="235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156</v>
      </c>
      <c r="AU226" s="236" t="s">
        <v>85</v>
      </c>
      <c r="AV226" s="13" t="s">
        <v>78</v>
      </c>
      <c r="AW226" s="13" t="s">
        <v>31</v>
      </c>
      <c r="AX226" s="13" t="s">
        <v>69</v>
      </c>
      <c r="AY226" s="236" t="s">
        <v>142</v>
      </c>
    </row>
    <row r="227" s="15" customFormat="1">
      <c r="A227" s="15"/>
      <c r="B227" s="247"/>
      <c r="C227" s="248"/>
      <c r="D227" s="219" t="s">
        <v>156</v>
      </c>
      <c r="E227" s="249" t="s">
        <v>19</v>
      </c>
      <c r="F227" s="250" t="s">
        <v>167</v>
      </c>
      <c r="G227" s="248"/>
      <c r="H227" s="251">
        <v>70.430000000000007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5"/>
      <c r="U227" s="256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7" t="s">
        <v>156</v>
      </c>
      <c r="AU227" s="257" t="s">
        <v>85</v>
      </c>
      <c r="AV227" s="15" t="s">
        <v>150</v>
      </c>
      <c r="AW227" s="15" t="s">
        <v>31</v>
      </c>
      <c r="AX227" s="15" t="s">
        <v>74</v>
      </c>
      <c r="AY227" s="257" t="s">
        <v>142</v>
      </c>
    </row>
    <row r="228" s="2" customFormat="1" ht="33" customHeight="1">
      <c r="A228" s="40"/>
      <c r="B228" s="41"/>
      <c r="C228" s="206" t="s">
        <v>295</v>
      </c>
      <c r="D228" s="206" t="s">
        <v>146</v>
      </c>
      <c r="E228" s="207" t="s">
        <v>296</v>
      </c>
      <c r="F228" s="208" t="s">
        <v>297</v>
      </c>
      <c r="G228" s="209" t="s">
        <v>83</v>
      </c>
      <c r="H228" s="210">
        <v>3.1200000000000001</v>
      </c>
      <c r="I228" s="211"/>
      <c r="J228" s="212">
        <f>ROUND(I228*H228,2)</f>
        <v>0</v>
      </c>
      <c r="K228" s="208" t="s">
        <v>149</v>
      </c>
      <c r="L228" s="46"/>
      <c r="M228" s="213" t="s">
        <v>19</v>
      </c>
      <c r="N228" s="214" t="s">
        <v>40</v>
      </c>
      <c r="O228" s="86"/>
      <c r="P228" s="215">
        <f>O228*H228</f>
        <v>0</v>
      </c>
      <c r="Q228" s="215">
        <v>0.1774</v>
      </c>
      <c r="R228" s="215">
        <f>Q228*H228</f>
        <v>0.55348799999999998</v>
      </c>
      <c r="S228" s="215">
        <v>0</v>
      </c>
      <c r="T228" s="215">
        <f>S228*H228</f>
        <v>0</v>
      </c>
      <c r="U228" s="216" t="s">
        <v>19</v>
      </c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150</v>
      </c>
      <c r="AT228" s="217" t="s">
        <v>146</v>
      </c>
      <c r="AU228" s="217" t="s">
        <v>85</v>
      </c>
      <c r="AY228" s="19" t="s">
        <v>142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74</v>
      </c>
      <c r="BK228" s="218">
        <f>ROUND(I228*H228,2)</f>
        <v>0</v>
      </c>
      <c r="BL228" s="19" t="s">
        <v>150</v>
      </c>
      <c r="BM228" s="217" t="s">
        <v>298</v>
      </c>
    </row>
    <row r="229" s="2" customFormat="1">
      <c r="A229" s="40"/>
      <c r="B229" s="41"/>
      <c r="C229" s="42"/>
      <c r="D229" s="219" t="s">
        <v>152</v>
      </c>
      <c r="E229" s="42"/>
      <c r="F229" s="220" t="s">
        <v>299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6"/>
      <c r="U229" s="87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152</v>
      </c>
      <c r="AU229" s="19" t="s">
        <v>85</v>
      </c>
    </row>
    <row r="230" s="2" customFormat="1">
      <c r="A230" s="40"/>
      <c r="B230" s="41"/>
      <c r="C230" s="42"/>
      <c r="D230" s="224" t="s">
        <v>154</v>
      </c>
      <c r="E230" s="42"/>
      <c r="F230" s="225" t="s">
        <v>300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6"/>
      <c r="U230" s="87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154</v>
      </c>
      <c r="AU230" s="19" t="s">
        <v>85</v>
      </c>
    </row>
    <row r="231" s="14" customFormat="1">
      <c r="A231" s="14"/>
      <c r="B231" s="237"/>
      <c r="C231" s="238"/>
      <c r="D231" s="219" t="s">
        <v>156</v>
      </c>
      <c r="E231" s="239" t="s">
        <v>19</v>
      </c>
      <c r="F231" s="240" t="s">
        <v>163</v>
      </c>
      <c r="G231" s="238"/>
      <c r="H231" s="239" t="s">
        <v>19</v>
      </c>
      <c r="I231" s="241"/>
      <c r="J231" s="238"/>
      <c r="K231" s="238"/>
      <c r="L231" s="242"/>
      <c r="M231" s="243"/>
      <c r="N231" s="244"/>
      <c r="O231" s="244"/>
      <c r="P231" s="244"/>
      <c r="Q231" s="244"/>
      <c r="R231" s="244"/>
      <c r="S231" s="244"/>
      <c r="T231" s="244"/>
      <c r="U231" s="245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156</v>
      </c>
      <c r="AU231" s="246" t="s">
        <v>85</v>
      </c>
      <c r="AV231" s="14" t="s">
        <v>74</v>
      </c>
      <c r="AW231" s="14" t="s">
        <v>31</v>
      </c>
      <c r="AX231" s="14" t="s">
        <v>69</v>
      </c>
      <c r="AY231" s="246" t="s">
        <v>142</v>
      </c>
    </row>
    <row r="232" s="13" customFormat="1">
      <c r="A232" s="13"/>
      <c r="B232" s="226"/>
      <c r="C232" s="227"/>
      <c r="D232" s="219" t="s">
        <v>156</v>
      </c>
      <c r="E232" s="228" t="s">
        <v>19</v>
      </c>
      <c r="F232" s="229" t="s">
        <v>301</v>
      </c>
      <c r="G232" s="227"/>
      <c r="H232" s="230">
        <v>1.3500000000000001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4"/>
      <c r="U232" s="235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156</v>
      </c>
      <c r="AU232" s="236" t="s">
        <v>85</v>
      </c>
      <c r="AV232" s="13" t="s">
        <v>78</v>
      </c>
      <c r="AW232" s="13" t="s">
        <v>31</v>
      </c>
      <c r="AX232" s="13" t="s">
        <v>69</v>
      </c>
      <c r="AY232" s="236" t="s">
        <v>142</v>
      </c>
    </row>
    <row r="233" s="14" customFormat="1">
      <c r="A233" s="14"/>
      <c r="B233" s="237"/>
      <c r="C233" s="238"/>
      <c r="D233" s="219" t="s">
        <v>156</v>
      </c>
      <c r="E233" s="239" t="s">
        <v>19</v>
      </c>
      <c r="F233" s="240" t="s">
        <v>165</v>
      </c>
      <c r="G233" s="238"/>
      <c r="H233" s="239" t="s">
        <v>19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4"/>
      <c r="U233" s="245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6" t="s">
        <v>156</v>
      </c>
      <c r="AU233" s="246" t="s">
        <v>85</v>
      </c>
      <c r="AV233" s="14" t="s">
        <v>74</v>
      </c>
      <c r="AW233" s="14" t="s">
        <v>31</v>
      </c>
      <c r="AX233" s="14" t="s">
        <v>69</v>
      </c>
      <c r="AY233" s="246" t="s">
        <v>142</v>
      </c>
    </row>
    <row r="234" s="13" customFormat="1">
      <c r="A234" s="13"/>
      <c r="B234" s="226"/>
      <c r="C234" s="227"/>
      <c r="D234" s="219" t="s">
        <v>156</v>
      </c>
      <c r="E234" s="228" t="s">
        <v>19</v>
      </c>
      <c r="F234" s="229" t="s">
        <v>302</v>
      </c>
      <c r="G234" s="227"/>
      <c r="H234" s="230">
        <v>1.77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4"/>
      <c r="U234" s="235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156</v>
      </c>
      <c r="AU234" s="236" t="s">
        <v>85</v>
      </c>
      <c r="AV234" s="13" t="s">
        <v>78</v>
      </c>
      <c r="AW234" s="13" t="s">
        <v>31</v>
      </c>
      <c r="AX234" s="13" t="s">
        <v>69</v>
      </c>
      <c r="AY234" s="236" t="s">
        <v>142</v>
      </c>
    </row>
    <row r="235" s="15" customFormat="1">
      <c r="A235" s="15"/>
      <c r="B235" s="247"/>
      <c r="C235" s="248"/>
      <c r="D235" s="219" t="s">
        <v>156</v>
      </c>
      <c r="E235" s="249" t="s">
        <v>19</v>
      </c>
      <c r="F235" s="250" t="s">
        <v>167</v>
      </c>
      <c r="G235" s="248"/>
      <c r="H235" s="251">
        <v>3.1200000000000001</v>
      </c>
      <c r="I235" s="252"/>
      <c r="J235" s="248"/>
      <c r="K235" s="248"/>
      <c r="L235" s="253"/>
      <c r="M235" s="254"/>
      <c r="N235" s="255"/>
      <c r="O235" s="255"/>
      <c r="P235" s="255"/>
      <c r="Q235" s="255"/>
      <c r="R235" s="255"/>
      <c r="S235" s="255"/>
      <c r="T235" s="255"/>
      <c r="U235" s="256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7" t="s">
        <v>156</v>
      </c>
      <c r="AU235" s="257" t="s">
        <v>85</v>
      </c>
      <c r="AV235" s="15" t="s">
        <v>150</v>
      </c>
      <c r="AW235" s="15" t="s">
        <v>4</v>
      </c>
      <c r="AX235" s="15" t="s">
        <v>74</v>
      </c>
      <c r="AY235" s="257" t="s">
        <v>142</v>
      </c>
    </row>
    <row r="236" s="2" customFormat="1" ht="21.75" customHeight="1">
      <c r="A236" s="40"/>
      <c r="B236" s="41"/>
      <c r="C236" s="206" t="s">
        <v>7</v>
      </c>
      <c r="D236" s="206" t="s">
        <v>146</v>
      </c>
      <c r="E236" s="207" t="s">
        <v>303</v>
      </c>
      <c r="F236" s="208" t="s">
        <v>304</v>
      </c>
      <c r="G236" s="209" t="s">
        <v>175</v>
      </c>
      <c r="H236" s="210">
        <v>19.413</v>
      </c>
      <c r="I236" s="211"/>
      <c r="J236" s="212">
        <f>ROUND(I236*H236,2)</f>
        <v>0</v>
      </c>
      <c r="K236" s="208" t="s">
        <v>149</v>
      </c>
      <c r="L236" s="46"/>
      <c r="M236" s="213" t="s">
        <v>19</v>
      </c>
      <c r="N236" s="214" t="s">
        <v>40</v>
      </c>
      <c r="O236" s="86"/>
      <c r="P236" s="215">
        <f>O236*H236</f>
        <v>0</v>
      </c>
      <c r="Q236" s="215">
        <v>6.0000000000000002E-05</v>
      </c>
      <c r="R236" s="215">
        <f>Q236*H236</f>
        <v>0.00116478</v>
      </c>
      <c r="S236" s="215">
        <v>0</v>
      </c>
      <c r="T236" s="215">
        <f>S236*H236</f>
        <v>0</v>
      </c>
      <c r="U236" s="216" t="s">
        <v>19</v>
      </c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150</v>
      </c>
      <c r="AT236" s="217" t="s">
        <v>146</v>
      </c>
      <c r="AU236" s="217" t="s">
        <v>85</v>
      </c>
      <c r="AY236" s="19" t="s">
        <v>142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74</v>
      </c>
      <c r="BK236" s="218">
        <f>ROUND(I236*H236,2)</f>
        <v>0</v>
      </c>
      <c r="BL236" s="19" t="s">
        <v>150</v>
      </c>
      <c r="BM236" s="217" t="s">
        <v>305</v>
      </c>
    </row>
    <row r="237" s="2" customFormat="1">
      <c r="A237" s="40"/>
      <c r="B237" s="41"/>
      <c r="C237" s="42"/>
      <c r="D237" s="219" t="s">
        <v>152</v>
      </c>
      <c r="E237" s="42"/>
      <c r="F237" s="220" t="s">
        <v>306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6"/>
      <c r="U237" s="87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152</v>
      </c>
      <c r="AU237" s="19" t="s">
        <v>85</v>
      </c>
    </row>
    <row r="238" s="2" customFormat="1">
      <c r="A238" s="40"/>
      <c r="B238" s="41"/>
      <c r="C238" s="42"/>
      <c r="D238" s="224" t="s">
        <v>154</v>
      </c>
      <c r="E238" s="42"/>
      <c r="F238" s="225" t="s">
        <v>307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6"/>
      <c r="U238" s="87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154</v>
      </c>
      <c r="AU238" s="19" t="s">
        <v>85</v>
      </c>
    </row>
    <row r="239" s="14" customFormat="1">
      <c r="A239" s="14"/>
      <c r="B239" s="237"/>
      <c r="C239" s="238"/>
      <c r="D239" s="219" t="s">
        <v>156</v>
      </c>
      <c r="E239" s="239" t="s">
        <v>19</v>
      </c>
      <c r="F239" s="240" t="s">
        <v>308</v>
      </c>
      <c r="G239" s="238"/>
      <c r="H239" s="239" t="s">
        <v>19</v>
      </c>
      <c r="I239" s="241"/>
      <c r="J239" s="238"/>
      <c r="K239" s="238"/>
      <c r="L239" s="242"/>
      <c r="M239" s="243"/>
      <c r="N239" s="244"/>
      <c r="O239" s="244"/>
      <c r="P239" s="244"/>
      <c r="Q239" s="244"/>
      <c r="R239" s="244"/>
      <c r="S239" s="244"/>
      <c r="T239" s="244"/>
      <c r="U239" s="245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156</v>
      </c>
      <c r="AU239" s="246" t="s">
        <v>85</v>
      </c>
      <c r="AV239" s="14" t="s">
        <v>74</v>
      </c>
      <c r="AW239" s="14" t="s">
        <v>31</v>
      </c>
      <c r="AX239" s="14" t="s">
        <v>69</v>
      </c>
      <c r="AY239" s="246" t="s">
        <v>142</v>
      </c>
    </row>
    <row r="240" s="14" customFormat="1">
      <c r="A240" s="14"/>
      <c r="B240" s="237"/>
      <c r="C240" s="238"/>
      <c r="D240" s="219" t="s">
        <v>156</v>
      </c>
      <c r="E240" s="239" t="s">
        <v>19</v>
      </c>
      <c r="F240" s="240" t="s">
        <v>163</v>
      </c>
      <c r="G240" s="238"/>
      <c r="H240" s="239" t="s">
        <v>19</v>
      </c>
      <c r="I240" s="241"/>
      <c r="J240" s="238"/>
      <c r="K240" s="238"/>
      <c r="L240" s="242"/>
      <c r="M240" s="243"/>
      <c r="N240" s="244"/>
      <c r="O240" s="244"/>
      <c r="P240" s="244"/>
      <c r="Q240" s="244"/>
      <c r="R240" s="244"/>
      <c r="S240" s="244"/>
      <c r="T240" s="244"/>
      <c r="U240" s="245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156</v>
      </c>
      <c r="AU240" s="246" t="s">
        <v>85</v>
      </c>
      <c r="AV240" s="14" t="s">
        <v>74</v>
      </c>
      <c r="AW240" s="14" t="s">
        <v>31</v>
      </c>
      <c r="AX240" s="14" t="s">
        <v>69</v>
      </c>
      <c r="AY240" s="246" t="s">
        <v>142</v>
      </c>
    </row>
    <row r="241" s="13" customFormat="1">
      <c r="A241" s="13"/>
      <c r="B241" s="226"/>
      <c r="C241" s="227"/>
      <c r="D241" s="219" t="s">
        <v>156</v>
      </c>
      <c r="E241" s="228" t="s">
        <v>19</v>
      </c>
      <c r="F241" s="229" t="s">
        <v>309</v>
      </c>
      <c r="G241" s="227"/>
      <c r="H241" s="230">
        <v>8.4000000000000004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4"/>
      <c r="U241" s="235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156</v>
      </c>
      <c r="AU241" s="236" t="s">
        <v>85</v>
      </c>
      <c r="AV241" s="13" t="s">
        <v>78</v>
      </c>
      <c r="AW241" s="13" t="s">
        <v>31</v>
      </c>
      <c r="AX241" s="13" t="s">
        <v>69</v>
      </c>
      <c r="AY241" s="236" t="s">
        <v>142</v>
      </c>
    </row>
    <row r="242" s="14" customFormat="1">
      <c r="A242" s="14"/>
      <c r="B242" s="237"/>
      <c r="C242" s="238"/>
      <c r="D242" s="219" t="s">
        <v>156</v>
      </c>
      <c r="E242" s="239" t="s">
        <v>19</v>
      </c>
      <c r="F242" s="240" t="s">
        <v>165</v>
      </c>
      <c r="G242" s="238"/>
      <c r="H242" s="239" t="s">
        <v>19</v>
      </c>
      <c r="I242" s="241"/>
      <c r="J242" s="238"/>
      <c r="K242" s="238"/>
      <c r="L242" s="242"/>
      <c r="M242" s="243"/>
      <c r="N242" s="244"/>
      <c r="O242" s="244"/>
      <c r="P242" s="244"/>
      <c r="Q242" s="244"/>
      <c r="R242" s="244"/>
      <c r="S242" s="244"/>
      <c r="T242" s="244"/>
      <c r="U242" s="245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156</v>
      </c>
      <c r="AU242" s="246" t="s">
        <v>85</v>
      </c>
      <c r="AV242" s="14" t="s">
        <v>74</v>
      </c>
      <c r="AW242" s="14" t="s">
        <v>31</v>
      </c>
      <c r="AX242" s="14" t="s">
        <v>69</v>
      </c>
      <c r="AY242" s="246" t="s">
        <v>142</v>
      </c>
    </row>
    <row r="243" s="13" customFormat="1">
      <c r="A243" s="13"/>
      <c r="B243" s="226"/>
      <c r="C243" s="227"/>
      <c r="D243" s="219" t="s">
        <v>156</v>
      </c>
      <c r="E243" s="228" t="s">
        <v>19</v>
      </c>
      <c r="F243" s="229" t="s">
        <v>310</v>
      </c>
      <c r="G243" s="227"/>
      <c r="H243" s="230">
        <v>11.013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4"/>
      <c r="U243" s="235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156</v>
      </c>
      <c r="AU243" s="236" t="s">
        <v>85</v>
      </c>
      <c r="AV243" s="13" t="s">
        <v>78</v>
      </c>
      <c r="AW243" s="13" t="s">
        <v>31</v>
      </c>
      <c r="AX243" s="13" t="s">
        <v>69</v>
      </c>
      <c r="AY243" s="236" t="s">
        <v>142</v>
      </c>
    </row>
    <row r="244" s="15" customFormat="1">
      <c r="A244" s="15"/>
      <c r="B244" s="247"/>
      <c r="C244" s="248"/>
      <c r="D244" s="219" t="s">
        <v>156</v>
      </c>
      <c r="E244" s="249" t="s">
        <v>19</v>
      </c>
      <c r="F244" s="250" t="s">
        <v>167</v>
      </c>
      <c r="G244" s="248"/>
      <c r="H244" s="251">
        <v>19.413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5"/>
      <c r="U244" s="256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7" t="s">
        <v>156</v>
      </c>
      <c r="AU244" s="257" t="s">
        <v>85</v>
      </c>
      <c r="AV244" s="15" t="s">
        <v>150</v>
      </c>
      <c r="AW244" s="15" t="s">
        <v>4</v>
      </c>
      <c r="AX244" s="15" t="s">
        <v>74</v>
      </c>
      <c r="AY244" s="257" t="s">
        <v>142</v>
      </c>
    </row>
    <row r="245" s="2" customFormat="1" ht="24.15" customHeight="1">
      <c r="A245" s="40"/>
      <c r="B245" s="41"/>
      <c r="C245" s="206" t="s">
        <v>311</v>
      </c>
      <c r="D245" s="206" t="s">
        <v>146</v>
      </c>
      <c r="E245" s="207" t="s">
        <v>312</v>
      </c>
      <c r="F245" s="208" t="s">
        <v>313</v>
      </c>
      <c r="G245" s="209" t="s">
        <v>175</v>
      </c>
      <c r="H245" s="210">
        <v>11.9</v>
      </c>
      <c r="I245" s="211"/>
      <c r="J245" s="212">
        <f>ROUND(I245*H245,2)</f>
        <v>0</v>
      </c>
      <c r="K245" s="208" t="s">
        <v>149</v>
      </c>
      <c r="L245" s="46"/>
      <c r="M245" s="213" t="s">
        <v>19</v>
      </c>
      <c r="N245" s="214" t="s">
        <v>40</v>
      </c>
      <c r="O245" s="86"/>
      <c r="P245" s="215">
        <f>O245*H245</f>
        <v>0</v>
      </c>
      <c r="Q245" s="215">
        <v>0.0049800000000000001</v>
      </c>
      <c r="R245" s="215">
        <f>Q245*H245</f>
        <v>0.059262000000000002</v>
      </c>
      <c r="S245" s="215">
        <v>0</v>
      </c>
      <c r="T245" s="215">
        <f>S245*H245</f>
        <v>0</v>
      </c>
      <c r="U245" s="216" t="s">
        <v>19</v>
      </c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150</v>
      </c>
      <c r="AT245" s="217" t="s">
        <v>146</v>
      </c>
      <c r="AU245" s="217" t="s">
        <v>85</v>
      </c>
      <c r="AY245" s="19" t="s">
        <v>142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74</v>
      </c>
      <c r="BK245" s="218">
        <f>ROUND(I245*H245,2)</f>
        <v>0</v>
      </c>
      <c r="BL245" s="19" t="s">
        <v>150</v>
      </c>
      <c r="BM245" s="217" t="s">
        <v>314</v>
      </c>
    </row>
    <row r="246" s="2" customFormat="1">
      <c r="A246" s="40"/>
      <c r="B246" s="41"/>
      <c r="C246" s="42"/>
      <c r="D246" s="219" t="s">
        <v>152</v>
      </c>
      <c r="E246" s="42"/>
      <c r="F246" s="220" t="s">
        <v>315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6"/>
      <c r="U246" s="87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152</v>
      </c>
      <c r="AU246" s="19" t="s">
        <v>85</v>
      </c>
    </row>
    <row r="247" s="2" customFormat="1">
      <c r="A247" s="40"/>
      <c r="B247" s="41"/>
      <c r="C247" s="42"/>
      <c r="D247" s="224" t="s">
        <v>154</v>
      </c>
      <c r="E247" s="42"/>
      <c r="F247" s="225" t="s">
        <v>316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6"/>
      <c r="U247" s="87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154</v>
      </c>
      <c r="AU247" s="19" t="s">
        <v>85</v>
      </c>
    </row>
    <row r="248" s="13" customFormat="1">
      <c r="A248" s="13"/>
      <c r="B248" s="226"/>
      <c r="C248" s="227"/>
      <c r="D248" s="219" t="s">
        <v>156</v>
      </c>
      <c r="E248" s="228" t="s">
        <v>19</v>
      </c>
      <c r="F248" s="229" t="s">
        <v>317</v>
      </c>
      <c r="G248" s="227"/>
      <c r="H248" s="230">
        <v>12.800000000000001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4"/>
      <c r="U248" s="235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156</v>
      </c>
      <c r="AU248" s="236" t="s">
        <v>85</v>
      </c>
      <c r="AV248" s="13" t="s">
        <v>78</v>
      </c>
      <c r="AW248" s="13" t="s">
        <v>31</v>
      </c>
      <c r="AX248" s="13" t="s">
        <v>69</v>
      </c>
      <c r="AY248" s="236" t="s">
        <v>142</v>
      </c>
    </row>
    <row r="249" s="13" customFormat="1">
      <c r="A249" s="13"/>
      <c r="B249" s="226"/>
      <c r="C249" s="227"/>
      <c r="D249" s="219" t="s">
        <v>156</v>
      </c>
      <c r="E249" s="228" t="s">
        <v>19</v>
      </c>
      <c r="F249" s="229" t="s">
        <v>318</v>
      </c>
      <c r="G249" s="227"/>
      <c r="H249" s="230">
        <v>-0.90000000000000002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4"/>
      <c r="U249" s="235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156</v>
      </c>
      <c r="AU249" s="236" t="s">
        <v>85</v>
      </c>
      <c r="AV249" s="13" t="s">
        <v>78</v>
      </c>
      <c r="AW249" s="13" t="s">
        <v>31</v>
      </c>
      <c r="AX249" s="13" t="s">
        <v>69</v>
      </c>
      <c r="AY249" s="236" t="s">
        <v>142</v>
      </c>
    </row>
    <row r="250" s="15" customFormat="1">
      <c r="A250" s="15"/>
      <c r="B250" s="247"/>
      <c r="C250" s="248"/>
      <c r="D250" s="219" t="s">
        <v>156</v>
      </c>
      <c r="E250" s="249" t="s">
        <v>19</v>
      </c>
      <c r="F250" s="250" t="s">
        <v>167</v>
      </c>
      <c r="G250" s="248"/>
      <c r="H250" s="251">
        <v>11.9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5"/>
      <c r="U250" s="256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7" t="s">
        <v>156</v>
      </c>
      <c r="AU250" s="257" t="s">
        <v>85</v>
      </c>
      <c r="AV250" s="15" t="s">
        <v>150</v>
      </c>
      <c r="AW250" s="15" t="s">
        <v>31</v>
      </c>
      <c r="AX250" s="15" t="s">
        <v>74</v>
      </c>
      <c r="AY250" s="257" t="s">
        <v>142</v>
      </c>
    </row>
    <row r="251" s="2" customFormat="1" ht="24.15" customHeight="1">
      <c r="A251" s="40"/>
      <c r="B251" s="41"/>
      <c r="C251" s="206" t="s">
        <v>319</v>
      </c>
      <c r="D251" s="206" t="s">
        <v>146</v>
      </c>
      <c r="E251" s="207" t="s">
        <v>320</v>
      </c>
      <c r="F251" s="208" t="s">
        <v>321</v>
      </c>
      <c r="G251" s="209" t="s">
        <v>175</v>
      </c>
      <c r="H251" s="210">
        <v>0.59999999999999998</v>
      </c>
      <c r="I251" s="211"/>
      <c r="J251" s="212">
        <f>ROUND(I251*H251,2)</f>
        <v>0</v>
      </c>
      <c r="K251" s="208" t="s">
        <v>149</v>
      </c>
      <c r="L251" s="46"/>
      <c r="M251" s="213" t="s">
        <v>19</v>
      </c>
      <c r="N251" s="214" t="s">
        <v>40</v>
      </c>
      <c r="O251" s="86"/>
      <c r="P251" s="215">
        <f>O251*H251</f>
        <v>0</v>
      </c>
      <c r="Q251" s="215">
        <v>0.0074700000000000001</v>
      </c>
      <c r="R251" s="215">
        <f>Q251*H251</f>
        <v>0.0044819999999999999</v>
      </c>
      <c r="S251" s="215">
        <v>0</v>
      </c>
      <c r="T251" s="215">
        <f>S251*H251</f>
        <v>0</v>
      </c>
      <c r="U251" s="216" t="s">
        <v>19</v>
      </c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150</v>
      </c>
      <c r="AT251" s="217" t="s">
        <v>146</v>
      </c>
      <c r="AU251" s="217" t="s">
        <v>85</v>
      </c>
      <c r="AY251" s="19" t="s">
        <v>142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74</v>
      </c>
      <c r="BK251" s="218">
        <f>ROUND(I251*H251,2)</f>
        <v>0</v>
      </c>
      <c r="BL251" s="19" t="s">
        <v>150</v>
      </c>
      <c r="BM251" s="217" t="s">
        <v>322</v>
      </c>
    </row>
    <row r="252" s="2" customFormat="1">
      <c r="A252" s="40"/>
      <c r="B252" s="41"/>
      <c r="C252" s="42"/>
      <c r="D252" s="219" t="s">
        <v>152</v>
      </c>
      <c r="E252" s="42"/>
      <c r="F252" s="220" t="s">
        <v>323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6"/>
      <c r="U252" s="87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152</v>
      </c>
      <c r="AU252" s="19" t="s">
        <v>85</v>
      </c>
    </row>
    <row r="253" s="2" customFormat="1">
      <c r="A253" s="40"/>
      <c r="B253" s="41"/>
      <c r="C253" s="42"/>
      <c r="D253" s="224" t="s">
        <v>154</v>
      </c>
      <c r="E253" s="42"/>
      <c r="F253" s="225" t="s">
        <v>324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6"/>
      <c r="U253" s="87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154</v>
      </c>
      <c r="AU253" s="19" t="s">
        <v>85</v>
      </c>
    </row>
    <row r="254" s="14" customFormat="1">
      <c r="A254" s="14"/>
      <c r="B254" s="237"/>
      <c r="C254" s="238"/>
      <c r="D254" s="219" t="s">
        <v>156</v>
      </c>
      <c r="E254" s="239" t="s">
        <v>19</v>
      </c>
      <c r="F254" s="240" t="s">
        <v>325</v>
      </c>
      <c r="G254" s="238"/>
      <c r="H254" s="239" t="s">
        <v>19</v>
      </c>
      <c r="I254" s="241"/>
      <c r="J254" s="238"/>
      <c r="K254" s="238"/>
      <c r="L254" s="242"/>
      <c r="M254" s="243"/>
      <c r="N254" s="244"/>
      <c r="O254" s="244"/>
      <c r="P254" s="244"/>
      <c r="Q254" s="244"/>
      <c r="R254" s="244"/>
      <c r="S254" s="244"/>
      <c r="T254" s="244"/>
      <c r="U254" s="245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6" t="s">
        <v>156</v>
      </c>
      <c r="AU254" s="246" t="s">
        <v>85</v>
      </c>
      <c r="AV254" s="14" t="s">
        <v>74</v>
      </c>
      <c r="AW254" s="14" t="s">
        <v>31</v>
      </c>
      <c r="AX254" s="14" t="s">
        <v>69</v>
      </c>
      <c r="AY254" s="246" t="s">
        <v>142</v>
      </c>
    </row>
    <row r="255" s="13" customFormat="1">
      <c r="A255" s="13"/>
      <c r="B255" s="226"/>
      <c r="C255" s="227"/>
      <c r="D255" s="219" t="s">
        <v>156</v>
      </c>
      <c r="E255" s="228" t="s">
        <v>19</v>
      </c>
      <c r="F255" s="229" t="s">
        <v>326</v>
      </c>
      <c r="G255" s="227"/>
      <c r="H255" s="230">
        <v>0.59999999999999998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4"/>
      <c r="U255" s="235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156</v>
      </c>
      <c r="AU255" s="236" t="s">
        <v>85</v>
      </c>
      <c r="AV255" s="13" t="s">
        <v>78</v>
      </c>
      <c r="AW255" s="13" t="s">
        <v>31</v>
      </c>
      <c r="AX255" s="13" t="s">
        <v>74</v>
      </c>
      <c r="AY255" s="236" t="s">
        <v>142</v>
      </c>
    </row>
    <row r="256" s="2" customFormat="1" ht="24.15" customHeight="1">
      <c r="A256" s="40"/>
      <c r="B256" s="41"/>
      <c r="C256" s="206" t="s">
        <v>327</v>
      </c>
      <c r="D256" s="206" t="s">
        <v>146</v>
      </c>
      <c r="E256" s="207" t="s">
        <v>328</v>
      </c>
      <c r="F256" s="208" t="s">
        <v>329</v>
      </c>
      <c r="G256" s="209" t="s">
        <v>330</v>
      </c>
      <c r="H256" s="210">
        <v>1</v>
      </c>
      <c r="I256" s="211"/>
      <c r="J256" s="212">
        <f>ROUND(I256*H256,2)</f>
        <v>0</v>
      </c>
      <c r="K256" s="208" t="s">
        <v>149</v>
      </c>
      <c r="L256" s="46"/>
      <c r="M256" s="213" t="s">
        <v>19</v>
      </c>
      <c r="N256" s="214" t="s">
        <v>40</v>
      </c>
      <c r="O256" s="86"/>
      <c r="P256" s="215">
        <f>O256*H256</f>
        <v>0</v>
      </c>
      <c r="Q256" s="215">
        <v>0.068260000000000001</v>
      </c>
      <c r="R256" s="215">
        <f>Q256*H256</f>
        <v>0.068260000000000001</v>
      </c>
      <c r="S256" s="215">
        <v>0</v>
      </c>
      <c r="T256" s="215">
        <f>S256*H256</f>
        <v>0</v>
      </c>
      <c r="U256" s="216" t="s">
        <v>19</v>
      </c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150</v>
      </c>
      <c r="AT256" s="217" t="s">
        <v>146</v>
      </c>
      <c r="AU256" s="217" t="s">
        <v>85</v>
      </c>
      <c r="AY256" s="19" t="s">
        <v>142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74</v>
      </c>
      <c r="BK256" s="218">
        <f>ROUND(I256*H256,2)</f>
        <v>0</v>
      </c>
      <c r="BL256" s="19" t="s">
        <v>150</v>
      </c>
      <c r="BM256" s="217" t="s">
        <v>331</v>
      </c>
    </row>
    <row r="257" s="2" customFormat="1">
      <c r="A257" s="40"/>
      <c r="B257" s="41"/>
      <c r="C257" s="42"/>
      <c r="D257" s="219" t="s">
        <v>152</v>
      </c>
      <c r="E257" s="42"/>
      <c r="F257" s="220" t="s">
        <v>332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6"/>
      <c r="U257" s="87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152</v>
      </c>
      <c r="AU257" s="19" t="s">
        <v>85</v>
      </c>
    </row>
    <row r="258" s="2" customFormat="1">
      <c r="A258" s="40"/>
      <c r="B258" s="41"/>
      <c r="C258" s="42"/>
      <c r="D258" s="224" t="s">
        <v>154</v>
      </c>
      <c r="E258" s="42"/>
      <c r="F258" s="225" t="s">
        <v>333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6"/>
      <c r="U258" s="87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154</v>
      </c>
      <c r="AU258" s="19" t="s">
        <v>85</v>
      </c>
    </row>
    <row r="259" s="13" customFormat="1">
      <c r="A259" s="13"/>
      <c r="B259" s="226"/>
      <c r="C259" s="227"/>
      <c r="D259" s="219" t="s">
        <v>156</v>
      </c>
      <c r="E259" s="228" t="s">
        <v>19</v>
      </c>
      <c r="F259" s="229" t="s">
        <v>74</v>
      </c>
      <c r="G259" s="227"/>
      <c r="H259" s="230">
        <v>1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4"/>
      <c r="U259" s="235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156</v>
      </c>
      <c r="AU259" s="236" t="s">
        <v>85</v>
      </c>
      <c r="AV259" s="13" t="s">
        <v>78</v>
      </c>
      <c r="AW259" s="13" t="s">
        <v>31</v>
      </c>
      <c r="AX259" s="13" t="s">
        <v>74</v>
      </c>
      <c r="AY259" s="236" t="s">
        <v>142</v>
      </c>
    </row>
    <row r="260" s="12" customFormat="1" ht="20.88" customHeight="1">
      <c r="A260" s="12"/>
      <c r="B260" s="190"/>
      <c r="C260" s="191"/>
      <c r="D260" s="192" t="s">
        <v>68</v>
      </c>
      <c r="E260" s="204" t="s">
        <v>334</v>
      </c>
      <c r="F260" s="204" t="s">
        <v>335</v>
      </c>
      <c r="G260" s="191"/>
      <c r="H260" s="191"/>
      <c r="I260" s="194"/>
      <c r="J260" s="205">
        <f>BK260</f>
        <v>0</v>
      </c>
      <c r="K260" s="191"/>
      <c r="L260" s="196"/>
      <c r="M260" s="197"/>
      <c r="N260" s="198"/>
      <c r="O260" s="198"/>
      <c r="P260" s="199">
        <f>SUM(P261:P284)</f>
        <v>0</v>
      </c>
      <c r="Q260" s="198"/>
      <c r="R260" s="199">
        <f>SUM(R261:R284)</f>
        <v>0.065091040000000003</v>
      </c>
      <c r="S260" s="198"/>
      <c r="T260" s="199">
        <f>SUM(T261:T284)</f>
        <v>0</v>
      </c>
      <c r="U260" s="200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1" t="s">
        <v>74</v>
      </c>
      <c r="AT260" s="202" t="s">
        <v>68</v>
      </c>
      <c r="AU260" s="202" t="s">
        <v>78</v>
      </c>
      <c r="AY260" s="201" t="s">
        <v>142</v>
      </c>
      <c r="BK260" s="203">
        <f>SUM(BK261:BK284)</f>
        <v>0</v>
      </c>
    </row>
    <row r="261" s="2" customFormat="1" ht="24.15" customHeight="1">
      <c r="A261" s="40"/>
      <c r="B261" s="41"/>
      <c r="C261" s="206" t="s">
        <v>336</v>
      </c>
      <c r="D261" s="206" t="s">
        <v>146</v>
      </c>
      <c r="E261" s="207" t="s">
        <v>337</v>
      </c>
      <c r="F261" s="208" t="s">
        <v>338</v>
      </c>
      <c r="G261" s="209" t="s">
        <v>175</v>
      </c>
      <c r="H261" s="210">
        <v>12.800000000000001</v>
      </c>
      <c r="I261" s="211"/>
      <c r="J261" s="212">
        <f>ROUND(I261*H261,2)</f>
        <v>0</v>
      </c>
      <c r="K261" s="208" t="s">
        <v>149</v>
      </c>
      <c r="L261" s="46"/>
      <c r="M261" s="213" t="s">
        <v>19</v>
      </c>
      <c r="N261" s="214" t="s">
        <v>40</v>
      </c>
      <c r="O261" s="86"/>
      <c r="P261" s="215">
        <f>O261*H261</f>
        <v>0</v>
      </c>
      <c r="Q261" s="215">
        <v>0.0030599999999999998</v>
      </c>
      <c r="R261" s="215">
        <f>Q261*H261</f>
        <v>0.039168000000000001</v>
      </c>
      <c r="S261" s="215">
        <v>0</v>
      </c>
      <c r="T261" s="215">
        <f>S261*H261</f>
        <v>0</v>
      </c>
      <c r="U261" s="216" t="s">
        <v>19</v>
      </c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150</v>
      </c>
      <c r="AT261" s="217" t="s">
        <v>146</v>
      </c>
      <c r="AU261" s="217" t="s">
        <v>85</v>
      </c>
      <c r="AY261" s="19" t="s">
        <v>142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74</v>
      </c>
      <c r="BK261" s="218">
        <f>ROUND(I261*H261,2)</f>
        <v>0</v>
      </c>
      <c r="BL261" s="19" t="s">
        <v>150</v>
      </c>
      <c r="BM261" s="217" t="s">
        <v>339</v>
      </c>
    </row>
    <row r="262" s="2" customFormat="1">
      <c r="A262" s="40"/>
      <c r="B262" s="41"/>
      <c r="C262" s="42"/>
      <c r="D262" s="219" t="s">
        <v>152</v>
      </c>
      <c r="E262" s="42"/>
      <c r="F262" s="220" t="s">
        <v>340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6"/>
      <c r="U262" s="87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152</v>
      </c>
      <c r="AU262" s="19" t="s">
        <v>85</v>
      </c>
    </row>
    <row r="263" s="2" customFormat="1">
      <c r="A263" s="40"/>
      <c r="B263" s="41"/>
      <c r="C263" s="42"/>
      <c r="D263" s="224" t="s">
        <v>154</v>
      </c>
      <c r="E263" s="42"/>
      <c r="F263" s="225" t="s">
        <v>341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6"/>
      <c r="U263" s="87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154</v>
      </c>
      <c r="AU263" s="19" t="s">
        <v>85</v>
      </c>
    </row>
    <row r="264" s="14" customFormat="1">
      <c r="A264" s="14"/>
      <c r="B264" s="237"/>
      <c r="C264" s="238"/>
      <c r="D264" s="219" t="s">
        <v>156</v>
      </c>
      <c r="E264" s="239" t="s">
        <v>19</v>
      </c>
      <c r="F264" s="240" t="s">
        <v>342</v>
      </c>
      <c r="G264" s="238"/>
      <c r="H264" s="239" t="s">
        <v>19</v>
      </c>
      <c r="I264" s="241"/>
      <c r="J264" s="238"/>
      <c r="K264" s="238"/>
      <c r="L264" s="242"/>
      <c r="M264" s="243"/>
      <c r="N264" s="244"/>
      <c r="O264" s="244"/>
      <c r="P264" s="244"/>
      <c r="Q264" s="244"/>
      <c r="R264" s="244"/>
      <c r="S264" s="244"/>
      <c r="T264" s="244"/>
      <c r="U264" s="245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156</v>
      </c>
      <c r="AU264" s="246" t="s">
        <v>85</v>
      </c>
      <c r="AV264" s="14" t="s">
        <v>74</v>
      </c>
      <c r="AW264" s="14" t="s">
        <v>31</v>
      </c>
      <c r="AX264" s="14" t="s">
        <v>69</v>
      </c>
      <c r="AY264" s="246" t="s">
        <v>142</v>
      </c>
    </row>
    <row r="265" s="13" customFormat="1">
      <c r="A265" s="13"/>
      <c r="B265" s="226"/>
      <c r="C265" s="227"/>
      <c r="D265" s="219" t="s">
        <v>156</v>
      </c>
      <c r="E265" s="228" t="s">
        <v>19</v>
      </c>
      <c r="F265" s="229" t="s">
        <v>317</v>
      </c>
      <c r="G265" s="227"/>
      <c r="H265" s="230">
        <v>12.800000000000001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4"/>
      <c r="U265" s="235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156</v>
      </c>
      <c r="AU265" s="236" t="s">
        <v>85</v>
      </c>
      <c r="AV265" s="13" t="s">
        <v>78</v>
      </c>
      <c r="AW265" s="13" t="s">
        <v>31</v>
      </c>
      <c r="AX265" s="13" t="s">
        <v>74</v>
      </c>
      <c r="AY265" s="236" t="s">
        <v>142</v>
      </c>
    </row>
    <row r="266" s="2" customFormat="1" ht="24.15" customHeight="1">
      <c r="A266" s="40"/>
      <c r="B266" s="41"/>
      <c r="C266" s="206" t="s">
        <v>343</v>
      </c>
      <c r="D266" s="206" t="s">
        <v>146</v>
      </c>
      <c r="E266" s="207" t="s">
        <v>344</v>
      </c>
      <c r="F266" s="208" t="s">
        <v>345</v>
      </c>
      <c r="G266" s="209" t="s">
        <v>175</v>
      </c>
      <c r="H266" s="210">
        <v>24.199999999999999</v>
      </c>
      <c r="I266" s="211"/>
      <c r="J266" s="212">
        <f>ROUND(I266*H266,2)</f>
        <v>0</v>
      </c>
      <c r="K266" s="208" t="s">
        <v>149</v>
      </c>
      <c r="L266" s="46"/>
      <c r="M266" s="213" t="s">
        <v>19</v>
      </c>
      <c r="N266" s="214" t="s">
        <v>40</v>
      </c>
      <c r="O266" s="86"/>
      <c r="P266" s="215">
        <f>O266*H266</f>
        <v>0</v>
      </c>
      <c r="Q266" s="215">
        <v>0.00012</v>
      </c>
      <c r="R266" s="215">
        <f>Q266*H266</f>
        <v>0.0029039999999999999</v>
      </c>
      <c r="S266" s="215">
        <v>0</v>
      </c>
      <c r="T266" s="215">
        <f>S266*H266</f>
        <v>0</v>
      </c>
      <c r="U266" s="216" t="s">
        <v>19</v>
      </c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150</v>
      </c>
      <c r="AT266" s="217" t="s">
        <v>146</v>
      </c>
      <c r="AU266" s="217" t="s">
        <v>85</v>
      </c>
      <c r="AY266" s="19" t="s">
        <v>142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74</v>
      </c>
      <c r="BK266" s="218">
        <f>ROUND(I266*H266,2)</f>
        <v>0</v>
      </c>
      <c r="BL266" s="19" t="s">
        <v>150</v>
      </c>
      <c r="BM266" s="217" t="s">
        <v>346</v>
      </c>
    </row>
    <row r="267" s="2" customFormat="1">
      <c r="A267" s="40"/>
      <c r="B267" s="41"/>
      <c r="C267" s="42"/>
      <c r="D267" s="219" t="s">
        <v>152</v>
      </c>
      <c r="E267" s="42"/>
      <c r="F267" s="220" t="s">
        <v>347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6"/>
      <c r="U267" s="87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152</v>
      </c>
      <c r="AU267" s="19" t="s">
        <v>85</v>
      </c>
    </row>
    <row r="268" s="2" customFormat="1">
      <c r="A268" s="40"/>
      <c r="B268" s="41"/>
      <c r="C268" s="42"/>
      <c r="D268" s="224" t="s">
        <v>154</v>
      </c>
      <c r="E268" s="42"/>
      <c r="F268" s="225" t="s">
        <v>348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6"/>
      <c r="U268" s="87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154</v>
      </c>
      <c r="AU268" s="19" t="s">
        <v>85</v>
      </c>
    </row>
    <row r="269" s="14" customFormat="1">
      <c r="A269" s="14"/>
      <c r="B269" s="237"/>
      <c r="C269" s="238"/>
      <c r="D269" s="219" t="s">
        <v>156</v>
      </c>
      <c r="E269" s="239" t="s">
        <v>19</v>
      </c>
      <c r="F269" s="240" t="s">
        <v>349</v>
      </c>
      <c r="G269" s="238"/>
      <c r="H269" s="239" t="s">
        <v>19</v>
      </c>
      <c r="I269" s="241"/>
      <c r="J269" s="238"/>
      <c r="K269" s="238"/>
      <c r="L269" s="242"/>
      <c r="M269" s="243"/>
      <c r="N269" s="244"/>
      <c r="O269" s="244"/>
      <c r="P269" s="244"/>
      <c r="Q269" s="244"/>
      <c r="R269" s="244"/>
      <c r="S269" s="244"/>
      <c r="T269" s="244"/>
      <c r="U269" s="245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156</v>
      </c>
      <c r="AU269" s="246" t="s">
        <v>85</v>
      </c>
      <c r="AV269" s="14" t="s">
        <v>74</v>
      </c>
      <c r="AW269" s="14" t="s">
        <v>31</v>
      </c>
      <c r="AX269" s="14" t="s">
        <v>69</v>
      </c>
      <c r="AY269" s="246" t="s">
        <v>142</v>
      </c>
    </row>
    <row r="270" s="14" customFormat="1">
      <c r="A270" s="14"/>
      <c r="B270" s="237"/>
      <c r="C270" s="238"/>
      <c r="D270" s="219" t="s">
        <v>156</v>
      </c>
      <c r="E270" s="239" t="s">
        <v>19</v>
      </c>
      <c r="F270" s="240" t="s">
        <v>163</v>
      </c>
      <c r="G270" s="238"/>
      <c r="H270" s="239" t="s">
        <v>19</v>
      </c>
      <c r="I270" s="241"/>
      <c r="J270" s="238"/>
      <c r="K270" s="238"/>
      <c r="L270" s="242"/>
      <c r="M270" s="243"/>
      <c r="N270" s="244"/>
      <c r="O270" s="244"/>
      <c r="P270" s="244"/>
      <c r="Q270" s="244"/>
      <c r="R270" s="244"/>
      <c r="S270" s="244"/>
      <c r="T270" s="244"/>
      <c r="U270" s="245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6" t="s">
        <v>156</v>
      </c>
      <c r="AU270" s="246" t="s">
        <v>85</v>
      </c>
      <c r="AV270" s="14" t="s">
        <v>74</v>
      </c>
      <c r="AW270" s="14" t="s">
        <v>31</v>
      </c>
      <c r="AX270" s="14" t="s">
        <v>69</v>
      </c>
      <c r="AY270" s="246" t="s">
        <v>142</v>
      </c>
    </row>
    <row r="271" s="13" customFormat="1">
      <c r="A271" s="13"/>
      <c r="B271" s="226"/>
      <c r="C271" s="227"/>
      <c r="D271" s="219" t="s">
        <v>156</v>
      </c>
      <c r="E271" s="228" t="s">
        <v>19</v>
      </c>
      <c r="F271" s="229" t="s">
        <v>350</v>
      </c>
      <c r="G271" s="227"/>
      <c r="H271" s="230">
        <v>10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4"/>
      <c r="U271" s="235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156</v>
      </c>
      <c r="AU271" s="236" t="s">
        <v>85</v>
      </c>
      <c r="AV271" s="13" t="s">
        <v>78</v>
      </c>
      <c r="AW271" s="13" t="s">
        <v>31</v>
      </c>
      <c r="AX271" s="13" t="s">
        <v>69</v>
      </c>
      <c r="AY271" s="236" t="s">
        <v>142</v>
      </c>
    </row>
    <row r="272" s="14" customFormat="1">
      <c r="A272" s="14"/>
      <c r="B272" s="237"/>
      <c r="C272" s="238"/>
      <c r="D272" s="219" t="s">
        <v>156</v>
      </c>
      <c r="E272" s="239" t="s">
        <v>19</v>
      </c>
      <c r="F272" s="240" t="s">
        <v>165</v>
      </c>
      <c r="G272" s="238"/>
      <c r="H272" s="239" t="s">
        <v>19</v>
      </c>
      <c r="I272" s="241"/>
      <c r="J272" s="238"/>
      <c r="K272" s="238"/>
      <c r="L272" s="242"/>
      <c r="M272" s="243"/>
      <c r="N272" s="244"/>
      <c r="O272" s="244"/>
      <c r="P272" s="244"/>
      <c r="Q272" s="244"/>
      <c r="R272" s="244"/>
      <c r="S272" s="244"/>
      <c r="T272" s="244"/>
      <c r="U272" s="245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156</v>
      </c>
      <c r="AU272" s="246" t="s">
        <v>85</v>
      </c>
      <c r="AV272" s="14" t="s">
        <v>74</v>
      </c>
      <c r="AW272" s="14" t="s">
        <v>31</v>
      </c>
      <c r="AX272" s="14" t="s">
        <v>69</v>
      </c>
      <c r="AY272" s="246" t="s">
        <v>142</v>
      </c>
    </row>
    <row r="273" s="13" customFormat="1">
      <c r="A273" s="13"/>
      <c r="B273" s="226"/>
      <c r="C273" s="227"/>
      <c r="D273" s="219" t="s">
        <v>156</v>
      </c>
      <c r="E273" s="228" t="s">
        <v>19</v>
      </c>
      <c r="F273" s="229" t="s">
        <v>351</v>
      </c>
      <c r="G273" s="227"/>
      <c r="H273" s="230">
        <v>14.199999999999999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4"/>
      <c r="U273" s="235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156</v>
      </c>
      <c r="AU273" s="236" t="s">
        <v>85</v>
      </c>
      <c r="AV273" s="13" t="s">
        <v>78</v>
      </c>
      <c r="AW273" s="13" t="s">
        <v>31</v>
      </c>
      <c r="AX273" s="13" t="s">
        <v>69</v>
      </c>
      <c r="AY273" s="236" t="s">
        <v>142</v>
      </c>
    </row>
    <row r="274" s="15" customFormat="1">
      <c r="A274" s="15"/>
      <c r="B274" s="247"/>
      <c r="C274" s="248"/>
      <c r="D274" s="219" t="s">
        <v>156</v>
      </c>
      <c r="E274" s="249" t="s">
        <v>19</v>
      </c>
      <c r="F274" s="250" t="s">
        <v>167</v>
      </c>
      <c r="G274" s="248"/>
      <c r="H274" s="251">
        <v>24.199999999999999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5"/>
      <c r="U274" s="256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7" t="s">
        <v>156</v>
      </c>
      <c r="AU274" s="257" t="s">
        <v>85</v>
      </c>
      <c r="AV274" s="15" t="s">
        <v>150</v>
      </c>
      <c r="AW274" s="15" t="s">
        <v>4</v>
      </c>
      <c r="AX274" s="15" t="s">
        <v>74</v>
      </c>
      <c r="AY274" s="257" t="s">
        <v>142</v>
      </c>
    </row>
    <row r="275" s="2" customFormat="1" ht="16.5" customHeight="1">
      <c r="A275" s="40"/>
      <c r="B275" s="41"/>
      <c r="C275" s="206" t="s">
        <v>259</v>
      </c>
      <c r="D275" s="206" t="s">
        <v>146</v>
      </c>
      <c r="E275" s="207" t="s">
        <v>352</v>
      </c>
      <c r="F275" s="208" t="s">
        <v>353</v>
      </c>
      <c r="G275" s="209" t="s">
        <v>244</v>
      </c>
      <c r="H275" s="210">
        <v>0.021999999999999999</v>
      </c>
      <c r="I275" s="211"/>
      <c r="J275" s="212">
        <f>ROUND(I275*H275,2)</f>
        <v>0</v>
      </c>
      <c r="K275" s="208" t="s">
        <v>149</v>
      </c>
      <c r="L275" s="46"/>
      <c r="M275" s="213" t="s">
        <v>19</v>
      </c>
      <c r="N275" s="214" t="s">
        <v>40</v>
      </c>
      <c r="O275" s="86"/>
      <c r="P275" s="215">
        <f>O275*H275</f>
        <v>0</v>
      </c>
      <c r="Q275" s="215">
        <v>1.0463199999999999</v>
      </c>
      <c r="R275" s="215">
        <f>Q275*H275</f>
        <v>0.023019039999999998</v>
      </c>
      <c r="S275" s="215">
        <v>0</v>
      </c>
      <c r="T275" s="215">
        <f>S275*H275</f>
        <v>0</v>
      </c>
      <c r="U275" s="216" t="s">
        <v>19</v>
      </c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150</v>
      </c>
      <c r="AT275" s="217" t="s">
        <v>146</v>
      </c>
      <c r="AU275" s="217" t="s">
        <v>85</v>
      </c>
      <c r="AY275" s="19" t="s">
        <v>142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74</v>
      </c>
      <c r="BK275" s="218">
        <f>ROUND(I275*H275,2)</f>
        <v>0</v>
      </c>
      <c r="BL275" s="19" t="s">
        <v>150</v>
      </c>
      <c r="BM275" s="217" t="s">
        <v>354</v>
      </c>
    </row>
    <row r="276" s="2" customFormat="1">
      <c r="A276" s="40"/>
      <c r="B276" s="41"/>
      <c r="C276" s="42"/>
      <c r="D276" s="219" t="s">
        <v>152</v>
      </c>
      <c r="E276" s="42"/>
      <c r="F276" s="220" t="s">
        <v>355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6"/>
      <c r="U276" s="87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152</v>
      </c>
      <c r="AU276" s="19" t="s">
        <v>85</v>
      </c>
    </row>
    <row r="277" s="2" customFormat="1">
      <c r="A277" s="40"/>
      <c r="B277" s="41"/>
      <c r="C277" s="42"/>
      <c r="D277" s="224" t="s">
        <v>154</v>
      </c>
      <c r="E277" s="42"/>
      <c r="F277" s="225" t="s">
        <v>356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6"/>
      <c r="U277" s="87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154</v>
      </c>
      <c r="AU277" s="19" t="s">
        <v>85</v>
      </c>
    </row>
    <row r="278" s="14" customFormat="1">
      <c r="A278" s="14"/>
      <c r="B278" s="237"/>
      <c r="C278" s="238"/>
      <c r="D278" s="219" t="s">
        <v>156</v>
      </c>
      <c r="E278" s="239" t="s">
        <v>19</v>
      </c>
      <c r="F278" s="240" t="s">
        <v>357</v>
      </c>
      <c r="G278" s="238"/>
      <c r="H278" s="239" t="s">
        <v>19</v>
      </c>
      <c r="I278" s="241"/>
      <c r="J278" s="238"/>
      <c r="K278" s="238"/>
      <c r="L278" s="242"/>
      <c r="M278" s="243"/>
      <c r="N278" s="244"/>
      <c r="O278" s="244"/>
      <c r="P278" s="244"/>
      <c r="Q278" s="244"/>
      <c r="R278" s="244"/>
      <c r="S278" s="244"/>
      <c r="T278" s="244"/>
      <c r="U278" s="245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156</v>
      </c>
      <c r="AU278" s="246" t="s">
        <v>85</v>
      </c>
      <c r="AV278" s="14" t="s">
        <v>74</v>
      </c>
      <c r="AW278" s="14" t="s">
        <v>31</v>
      </c>
      <c r="AX278" s="14" t="s">
        <v>69</v>
      </c>
      <c r="AY278" s="246" t="s">
        <v>142</v>
      </c>
    </row>
    <row r="279" s="14" customFormat="1">
      <c r="A279" s="14"/>
      <c r="B279" s="237"/>
      <c r="C279" s="238"/>
      <c r="D279" s="219" t="s">
        <v>156</v>
      </c>
      <c r="E279" s="239" t="s">
        <v>19</v>
      </c>
      <c r="F279" s="240" t="s">
        <v>358</v>
      </c>
      <c r="G279" s="238"/>
      <c r="H279" s="239" t="s">
        <v>19</v>
      </c>
      <c r="I279" s="241"/>
      <c r="J279" s="238"/>
      <c r="K279" s="238"/>
      <c r="L279" s="242"/>
      <c r="M279" s="243"/>
      <c r="N279" s="244"/>
      <c r="O279" s="244"/>
      <c r="P279" s="244"/>
      <c r="Q279" s="244"/>
      <c r="R279" s="244"/>
      <c r="S279" s="244"/>
      <c r="T279" s="244"/>
      <c r="U279" s="245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156</v>
      </c>
      <c r="AU279" s="246" t="s">
        <v>85</v>
      </c>
      <c r="AV279" s="14" t="s">
        <v>74</v>
      </c>
      <c r="AW279" s="14" t="s">
        <v>31</v>
      </c>
      <c r="AX279" s="14" t="s">
        <v>69</v>
      </c>
      <c r="AY279" s="246" t="s">
        <v>142</v>
      </c>
    </row>
    <row r="280" s="14" customFormat="1">
      <c r="A280" s="14"/>
      <c r="B280" s="237"/>
      <c r="C280" s="238"/>
      <c r="D280" s="219" t="s">
        <v>156</v>
      </c>
      <c r="E280" s="239" t="s">
        <v>19</v>
      </c>
      <c r="F280" s="240" t="s">
        <v>163</v>
      </c>
      <c r="G280" s="238"/>
      <c r="H280" s="239" t="s">
        <v>19</v>
      </c>
      <c r="I280" s="241"/>
      <c r="J280" s="238"/>
      <c r="K280" s="238"/>
      <c r="L280" s="242"/>
      <c r="M280" s="243"/>
      <c r="N280" s="244"/>
      <c r="O280" s="244"/>
      <c r="P280" s="244"/>
      <c r="Q280" s="244"/>
      <c r="R280" s="244"/>
      <c r="S280" s="244"/>
      <c r="T280" s="244"/>
      <c r="U280" s="245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156</v>
      </c>
      <c r="AU280" s="246" t="s">
        <v>85</v>
      </c>
      <c r="AV280" s="14" t="s">
        <v>74</v>
      </c>
      <c r="AW280" s="14" t="s">
        <v>31</v>
      </c>
      <c r="AX280" s="14" t="s">
        <v>69</v>
      </c>
      <c r="AY280" s="246" t="s">
        <v>142</v>
      </c>
    </row>
    <row r="281" s="13" customFormat="1">
      <c r="A281" s="13"/>
      <c r="B281" s="226"/>
      <c r="C281" s="227"/>
      <c r="D281" s="219" t="s">
        <v>156</v>
      </c>
      <c r="E281" s="228" t="s">
        <v>19</v>
      </c>
      <c r="F281" s="229" t="s">
        <v>359</v>
      </c>
      <c r="G281" s="227"/>
      <c r="H281" s="230">
        <v>0.0089999999999999993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4"/>
      <c r="U281" s="235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156</v>
      </c>
      <c r="AU281" s="236" t="s">
        <v>85</v>
      </c>
      <c r="AV281" s="13" t="s">
        <v>78</v>
      </c>
      <c r="AW281" s="13" t="s">
        <v>31</v>
      </c>
      <c r="AX281" s="13" t="s">
        <v>69</v>
      </c>
      <c r="AY281" s="236" t="s">
        <v>142</v>
      </c>
    </row>
    <row r="282" s="14" customFormat="1">
      <c r="A282" s="14"/>
      <c r="B282" s="237"/>
      <c r="C282" s="238"/>
      <c r="D282" s="219" t="s">
        <v>156</v>
      </c>
      <c r="E282" s="239" t="s">
        <v>19</v>
      </c>
      <c r="F282" s="240" t="s">
        <v>165</v>
      </c>
      <c r="G282" s="238"/>
      <c r="H282" s="239" t="s">
        <v>19</v>
      </c>
      <c r="I282" s="241"/>
      <c r="J282" s="238"/>
      <c r="K282" s="238"/>
      <c r="L282" s="242"/>
      <c r="M282" s="243"/>
      <c r="N282" s="244"/>
      <c r="O282" s="244"/>
      <c r="P282" s="244"/>
      <c r="Q282" s="244"/>
      <c r="R282" s="244"/>
      <c r="S282" s="244"/>
      <c r="T282" s="244"/>
      <c r="U282" s="245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6" t="s">
        <v>156</v>
      </c>
      <c r="AU282" s="246" t="s">
        <v>85</v>
      </c>
      <c r="AV282" s="14" t="s">
        <v>74</v>
      </c>
      <c r="AW282" s="14" t="s">
        <v>31</v>
      </c>
      <c r="AX282" s="14" t="s">
        <v>69</v>
      </c>
      <c r="AY282" s="246" t="s">
        <v>142</v>
      </c>
    </row>
    <row r="283" s="13" customFormat="1">
      <c r="A283" s="13"/>
      <c r="B283" s="226"/>
      <c r="C283" s="227"/>
      <c r="D283" s="219" t="s">
        <v>156</v>
      </c>
      <c r="E283" s="228" t="s">
        <v>19</v>
      </c>
      <c r="F283" s="229" t="s">
        <v>360</v>
      </c>
      <c r="G283" s="227"/>
      <c r="H283" s="230">
        <v>0.012999999999999999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4"/>
      <c r="U283" s="235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156</v>
      </c>
      <c r="AU283" s="236" t="s">
        <v>85</v>
      </c>
      <c r="AV283" s="13" t="s">
        <v>78</v>
      </c>
      <c r="AW283" s="13" t="s">
        <v>31</v>
      </c>
      <c r="AX283" s="13" t="s">
        <v>69</v>
      </c>
      <c r="AY283" s="236" t="s">
        <v>142</v>
      </c>
    </row>
    <row r="284" s="15" customFormat="1">
      <c r="A284" s="15"/>
      <c r="B284" s="247"/>
      <c r="C284" s="248"/>
      <c r="D284" s="219" t="s">
        <v>156</v>
      </c>
      <c r="E284" s="249" t="s">
        <v>19</v>
      </c>
      <c r="F284" s="250" t="s">
        <v>167</v>
      </c>
      <c r="G284" s="248"/>
      <c r="H284" s="251">
        <v>0.021999999999999999</v>
      </c>
      <c r="I284" s="252"/>
      <c r="J284" s="248"/>
      <c r="K284" s="248"/>
      <c r="L284" s="253"/>
      <c r="M284" s="254"/>
      <c r="N284" s="255"/>
      <c r="O284" s="255"/>
      <c r="P284" s="255"/>
      <c r="Q284" s="255"/>
      <c r="R284" s="255"/>
      <c r="S284" s="255"/>
      <c r="T284" s="255"/>
      <c r="U284" s="256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7" t="s">
        <v>156</v>
      </c>
      <c r="AU284" s="257" t="s">
        <v>85</v>
      </c>
      <c r="AV284" s="15" t="s">
        <v>150</v>
      </c>
      <c r="AW284" s="15" t="s">
        <v>4</v>
      </c>
      <c r="AX284" s="15" t="s">
        <v>74</v>
      </c>
      <c r="AY284" s="257" t="s">
        <v>142</v>
      </c>
    </row>
    <row r="285" s="12" customFormat="1" ht="22.8" customHeight="1">
      <c r="A285" s="12"/>
      <c r="B285" s="190"/>
      <c r="C285" s="191"/>
      <c r="D285" s="192" t="s">
        <v>68</v>
      </c>
      <c r="E285" s="204" t="s">
        <v>188</v>
      </c>
      <c r="F285" s="204" t="s">
        <v>361</v>
      </c>
      <c r="G285" s="191"/>
      <c r="H285" s="191"/>
      <c r="I285" s="194"/>
      <c r="J285" s="205">
        <f>BK285</f>
        <v>0</v>
      </c>
      <c r="K285" s="191"/>
      <c r="L285" s="196"/>
      <c r="M285" s="197"/>
      <c r="N285" s="198"/>
      <c r="O285" s="198"/>
      <c r="P285" s="199">
        <f>P286+P303</f>
        <v>0</v>
      </c>
      <c r="Q285" s="198"/>
      <c r="R285" s="199">
        <f>R286+R303</f>
        <v>0.56202371000000007</v>
      </c>
      <c r="S285" s="198"/>
      <c r="T285" s="199">
        <f>T286+T303</f>
        <v>0</v>
      </c>
      <c r="U285" s="200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1" t="s">
        <v>74</v>
      </c>
      <c r="AT285" s="202" t="s">
        <v>68</v>
      </c>
      <c r="AU285" s="202" t="s">
        <v>74</v>
      </c>
      <c r="AY285" s="201" t="s">
        <v>142</v>
      </c>
      <c r="BK285" s="203">
        <f>BK286+BK303</f>
        <v>0</v>
      </c>
    </row>
    <row r="286" s="12" customFormat="1" ht="20.88" customHeight="1">
      <c r="A286" s="12"/>
      <c r="B286" s="190"/>
      <c r="C286" s="191"/>
      <c r="D286" s="192" t="s">
        <v>68</v>
      </c>
      <c r="E286" s="204" t="s">
        <v>362</v>
      </c>
      <c r="F286" s="204" t="s">
        <v>363</v>
      </c>
      <c r="G286" s="191"/>
      <c r="H286" s="191"/>
      <c r="I286" s="194"/>
      <c r="J286" s="205">
        <f>BK286</f>
        <v>0</v>
      </c>
      <c r="K286" s="191"/>
      <c r="L286" s="196"/>
      <c r="M286" s="197"/>
      <c r="N286" s="198"/>
      <c r="O286" s="198"/>
      <c r="P286" s="199">
        <f>SUM(P287:P302)</f>
        <v>0</v>
      </c>
      <c r="Q286" s="198"/>
      <c r="R286" s="199">
        <f>SUM(R287:R302)</f>
        <v>0.52801371000000008</v>
      </c>
      <c r="S286" s="198"/>
      <c r="T286" s="199">
        <f>SUM(T287:T302)</f>
        <v>0</v>
      </c>
      <c r="U286" s="200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1" t="s">
        <v>74</v>
      </c>
      <c r="AT286" s="202" t="s">
        <v>68</v>
      </c>
      <c r="AU286" s="202" t="s">
        <v>78</v>
      </c>
      <c r="AY286" s="201" t="s">
        <v>142</v>
      </c>
      <c r="BK286" s="203">
        <f>SUM(BK287:BK302)</f>
        <v>0</v>
      </c>
    </row>
    <row r="287" s="2" customFormat="1" ht="16.5" customHeight="1">
      <c r="A287" s="40"/>
      <c r="B287" s="41"/>
      <c r="C287" s="206" t="s">
        <v>364</v>
      </c>
      <c r="D287" s="206" t="s">
        <v>146</v>
      </c>
      <c r="E287" s="207" t="s">
        <v>365</v>
      </c>
      <c r="F287" s="208" t="s">
        <v>366</v>
      </c>
      <c r="G287" s="209" t="s">
        <v>83</v>
      </c>
      <c r="H287" s="210">
        <v>70.430000000000007</v>
      </c>
      <c r="I287" s="211"/>
      <c r="J287" s="212">
        <f>ROUND(I287*H287,2)</f>
        <v>0</v>
      </c>
      <c r="K287" s="208" t="s">
        <v>149</v>
      </c>
      <c r="L287" s="46"/>
      <c r="M287" s="213" t="s">
        <v>19</v>
      </c>
      <c r="N287" s="214" t="s">
        <v>40</v>
      </c>
      <c r="O287" s="86"/>
      <c r="P287" s="215">
        <f>O287*H287</f>
        <v>0</v>
      </c>
      <c r="Q287" s="215">
        <v>0.000263</v>
      </c>
      <c r="R287" s="215">
        <f>Q287*H287</f>
        <v>0.018523090000000002</v>
      </c>
      <c r="S287" s="215">
        <v>0</v>
      </c>
      <c r="T287" s="215">
        <f>S287*H287</f>
        <v>0</v>
      </c>
      <c r="U287" s="216" t="s">
        <v>19</v>
      </c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150</v>
      </c>
      <c r="AT287" s="217" t="s">
        <v>146</v>
      </c>
      <c r="AU287" s="217" t="s">
        <v>85</v>
      </c>
      <c r="AY287" s="19" t="s">
        <v>142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74</v>
      </c>
      <c r="BK287" s="218">
        <f>ROUND(I287*H287,2)</f>
        <v>0</v>
      </c>
      <c r="BL287" s="19" t="s">
        <v>150</v>
      </c>
      <c r="BM287" s="217" t="s">
        <v>367</v>
      </c>
    </row>
    <row r="288" s="2" customFormat="1">
      <c r="A288" s="40"/>
      <c r="B288" s="41"/>
      <c r="C288" s="42"/>
      <c r="D288" s="219" t="s">
        <v>152</v>
      </c>
      <c r="E288" s="42"/>
      <c r="F288" s="220" t="s">
        <v>368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6"/>
      <c r="U288" s="87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152</v>
      </c>
      <c r="AU288" s="19" t="s">
        <v>85</v>
      </c>
    </row>
    <row r="289" s="2" customFormat="1">
      <c r="A289" s="40"/>
      <c r="B289" s="41"/>
      <c r="C289" s="42"/>
      <c r="D289" s="224" t="s">
        <v>154</v>
      </c>
      <c r="E289" s="42"/>
      <c r="F289" s="225" t="s">
        <v>369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6"/>
      <c r="U289" s="87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154</v>
      </c>
      <c r="AU289" s="19" t="s">
        <v>85</v>
      </c>
    </row>
    <row r="290" s="13" customFormat="1">
      <c r="A290" s="13"/>
      <c r="B290" s="226"/>
      <c r="C290" s="227"/>
      <c r="D290" s="219" t="s">
        <v>156</v>
      </c>
      <c r="E290" s="228" t="s">
        <v>19</v>
      </c>
      <c r="F290" s="229" t="s">
        <v>89</v>
      </c>
      <c r="G290" s="227"/>
      <c r="H290" s="230">
        <v>30.899999999999999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4"/>
      <c r="U290" s="235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156</v>
      </c>
      <c r="AU290" s="236" t="s">
        <v>85</v>
      </c>
      <c r="AV290" s="13" t="s">
        <v>78</v>
      </c>
      <c r="AW290" s="13" t="s">
        <v>31</v>
      </c>
      <c r="AX290" s="13" t="s">
        <v>69</v>
      </c>
      <c r="AY290" s="236" t="s">
        <v>142</v>
      </c>
    </row>
    <row r="291" s="13" customFormat="1">
      <c r="A291" s="13"/>
      <c r="B291" s="226"/>
      <c r="C291" s="227"/>
      <c r="D291" s="219" t="s">
        <v>156</v>
      </c>
      <c r="E291" s="228" t="s">
        <v>19</v>
      </c>
      <c r="F291" s="229" t="s">
        <v>86</v>
      </c>
      <c r="G291" s="227"/>
      <c r="H291" s="230">
        <v>39.530000000000001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4"/>
      <c r="U291" s="235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156</v>
      </c>
      <c r="AU291" s="236" t="s">
        <v>85</v>
      </c>
      <c r="AV291" s="13" t="s">
        <v>78</v>
      </c>
      <c r="AW291" s="13" t="s">
        <v>31</v>
      </c>
      <c r="AX291" s="13" t="s">
        <v>69</v>
      </c>
      <c r="AY291" s="236" t="s">
        <v>142</v>
      </c>
    </row>
    <row r="292" s="2" customFormat="1" ht="21.75" customHeight="1">
      <c r="A292" s="40"/>
      <c r="B292" s="41"/>
      <c r="C292" s="206" t="s">
        <v>370</v>
      </c>
      <c r="D292" s="206" t="s">
        <v>146</v>
      </c>
      <c r="E292" s="207" t="s">
        <v>371</v>
      </c>
      <c r="F292" s="208" t="s">
        <v>372</v>
      </c>
      <c r="G292" s="209" t="s">
        <v>83</v>
      </c>
      <c r="H292" s="210">
        <v>70.430000000000007</v>
      </c>
      <c r="I292" s="211"/>
      <c r="J292" s="212">
        <f>ROUND(I292*H292,2)</f>
        <v>0</v>
      </c>
      <c r="K292" s="208" t="s">
        <v>149</v>
      </c>
      <c r="L292" s="46"/>
      <c r="M292" s="213" t="s">
        <v>19</v>
      </c>
      <c r="N292" s="214" t="s">
        <v>40</v>
      </c>
      <c r="O292" s="86"/>
      <c r="P292" s="215">
        <f>O292*H292</f>
        <v>0</v>
      </c>
      <c r="Q292" s="215">
        <v>0.0043839999999999999</v>
      </c>
      <c r="R292" s="215">
        <f>Q292*H292</f>
        <v>0.30876512</v>
      </c>
      <c r="S292" s="215">
        <v>0</v>
      </c>
      <c r="T292" s="215">
        <f>S292*H292</f>
        <v>0</v>
      </c>
      <c r="U292" s="216" t="s">
        <v>19</v>
      </c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150</v>
      </c>
      <c r="AT292" s="217" t="s">
        <v>146</v>
      </c>
      <c r="AU292" s="217" t="s">
        <v>85</v>
      </c>
      <c r="AY292" s="19" t="s">
        <v>142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74</v>
      </c>
      <c r="BK292" s="218">
        <f>ROUND(I292*H292,2)</f>
        <v>0</v>
      </c>
      <c r="BL292" s="19" t="s">
        <v>150</v>
      </c>
      <c r="BM292" s="217" t="s">
        <v>373</v>
      </c>
    </row>
    <row r="293" s="2" customFormat="1">
      <c r="A293" s="40"/>
      <c r="B293" s="41"/>
      <c r="C293" s="42"/>
      <c r="D293" s="219" t="s">
        <v>152</v>
      </c>
      <c r="E293" s="42"/>
      <c r="F293" s="220" t="s">
        <v>374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6"/>
      <c r="U293" s="87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152</v>
      </c>
      <c r="AU293" s="19" t="s">
        <v>85</v>
      </c>
    </row>
    <row r="294" s="2" customFormat="1">
      <c r="A294" s="40"/>
      <c r="B294" s="41"/>
      <c r="C294" s="42"/>
      <c r="D294" s="224" t="s">
        <v>154</v>
      </c>
      <c r="E294" s="42"/>
      <c r="F294" s="225" t="s">
        <v>375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6"/>
      <c r="U294" s="87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154</v>
      </c>
      <c r="AU294" s="19" t="s">
        <v>85</v>
      </c>
    </row>
    <row r="295" s="13" customFormat="1">
      <c r="A295" s="13"/>
      <c r="B295" s="226"/>
      <c r="C295" s="227"/>
      <c r="D295" s="219" t="s">
        <v>156</v>
      </c>
      <c r="E295" s="228" t="s">
        <v>19</v>
      </c>
      <c r="F295" s="229" t="s">
        <v>89</v>
      </c>
      <c r="G295" s="227"/>
      <c r="H295" s="230">
        <v>30.899999999999999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4"/>
      <c r="U295" s="235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156</v>
      </c>
      <c r="AU295" s="236" t="s">
        <v>85</v>
      </c>
      <c r="AV295" s="13" t="s">
        <v>78</v>
      </c>
      <c r="AW295" s="13" t="s">
        <v>31</v>
      </c>
      <c r="AX295" s="13" t="s">
        <v>69</v>
      </c>
      <c r="AY295" s="236" t="s">
        <v>142</v>
      </c>
    </row>
    <row r="296" s="13" customFormat="1">
      <c r="A296" s="13"/>
      <c r="B296" s="226"/>
      <c r="C296" s="227"/>
      <c r="D296" s="219" t="s">
        <v>156</v>
      </c>
      <c r="E296" s="228" t="s">
        <v>19</v>
      </c>
      <c r="F296" s="229" t="s">
        <v>86</v>
      </c>
      <c r="G296" s="227"/>
      <c r="H296" s="230">
        <v>39.530000000000001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4"/>
      <c r="U296" s="235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156</v>
      </c>
      <c r="AU296" s="236" t="s">
        <v>85</v>
      </c>
      <c r="AV296" s="13" t="s">
        <v>78</v>
      </c>
      <c r="AW296" s="13" t="s">
        <v>31</v>
      </c>
      <c r="AX296" s="13" t="s">
        <v>69</v>
      </c>
      <c r="AY296" s="236" t="s">
        <v>142</v>
      </c>
    </row>
    <row r="297" s="2" customFormat="1" ht="24.15" customHeight="1">
      <c r="A297" s="40"/>
      <c r="B297" s="41"/>
      <c r="C297" s="206" t="s">
        <v>376</v>
      </c>
      <c r="D297" s="206" t="s">
        <v>146</v>
      </c>
      <c r="E297" s="207" t="s">
        <v>377</v>
      </c>
      <c r="F297" s="208" t="s">
        <v>378</v>
      </c>
      <c r="G297" s="209" t="s">
        <v>83</v>
      </c>
      <c r="H297" s="210">
        <v>70.430000000000007</v>
      </c>
      <c r="I297" s="211"/>
      <c r="J297" s="212">
        <f>ROUND(I297*H297,2)</f>
        <v>0</v>
      </c>
      <c r="K297" s="208" t="s">
        <v>149</v>
      </c>
      <c r="L297" s="46"/>
      <c r="M297" s="213" t="s">
        <v>19</v>
      </c>
      <c r="N297" s="214" t="s">
        <v>40</v>
      </c>
      <c r="O297" s="86"/>
      <c r="P297" s="215">
        <f>O297*H297</f>
        <v>0</v>
      </c>
      <c r="Q297" s="215">
        <v>0.0028500000000000001</v>
      </c>
      <c r="R297" s="215">
        <f>Q297*H297</f>
        <v>0.20072550000000003</v>
      </c>
      <c r="S297" s="215">
        <v>0</v>
      </c>
      <c r="T297" s="215">
        <f>S297*H297</f>
        <v>0</v>
      </c>
      <c r="U297" s="216" t="s">
        <v>19</v>
      </c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150</v>
      </c>
      <c r="AT297" s="217" t="s">
        <v>146</v>
      </c>
      <c r="AU297" s="217" t="s">
        <v>85</v>
      </c>
      <c r="AY297" s="19" t="s">
        <v>142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74</v>
      </c>
      <c r="BK297" s="218">
        <f>ROUND(I297*H297,2)</f>
        <v>0</v>
      </c>
      <c r="BL297" s="19" t="s">
        <v>150</v>
      </c>
      <c r="BM297" s="217" t="s">
        <v>379</v>
      </c>
    </row>
    <row r="298" s="2" customFormat="1">
      <c r="A298" s="40"/>
      <c r="B298" s="41"/>
      <c r="C298" s="42"/>
      <c r="D298" s="219" t="s">
        <v>152</v>
      </c>
      <c r="E298" s="42"/>
      <c r="F298" s="220" t="s">
        <v>380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6"/>
      <c r="U298" s="87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152</v>
      </c>
      <c r="AU298" s="19" t="s">
        <v>85</v>
      </c>
    </row>
    <row r="299" s="2" customFormat="1">
      <c r="A299" s="40"/>
      <c r="B299" s="41"/>
      <c r="C299" s="42"/>
      <c r="D299" s="224" t="s">
        <v>154</v>
      </c>
      <c r="E299" s="42"/>
      <c r="F299" s="225" t="s">
        <v>381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6"/>
      <c r="U299" s="87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154</v>
      </c>
      <c r="AU299" s="19" t="s">
        <v>85</v>
      </c>
    </row>
    <row r="300" s="13" customFormat="1">
      <c r="A300" s="13"/>
      <c r="B300" s="226"/>
      <c r="C300" s="227"/>
      <c r="D300" s="219" t="s">
        <v>156</v>
      </c>
      <c r="E300" s="228" t="s">
        <v>19</v>
      </c>
      <c r="F300" s="229" t="s">
        <v>89</v>
      </c>
      <c r="G300" s="227"/>
      <c r="H300" s="230">
        <v>30.899999999999999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4"/>
      <c r="U300" s="235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156</v>
      </c>
      <c r="AU300" s="236" t="s">
        <v>85</v>
      </c>
      <c r="AV300" s="13" t="s">
        <v>78</v>
      </c>
      <c r="AW300" s="13" t="s">
        <v>31</v>
      </c>
      <c r="AX300" s="13" t="s">
        <v>69</v>
      </c>
      <c r="AY300" s="236" t="s">
        <v>142</v>
      </c>
    </row>
    <row r="301" s="13" customFormat="1">
      <c r="A301" s="13"/>
      <c r="B301" s="226"/>
      <c r="C301" s="227"/>
      <c r="D301" s="219" t="s">
        <v>156</v>
      </c>
      <c r="E301" s="228" t="s">
        <v>19</v>
      </c>
      <c r="F301" s="229" t="s">
        <v>86</v>
      </c>
      <c r="G301" s="227"/>
      <c r="H301" s="230">
        <v>39.530000000000001</v>
      </c>
      <c r="I301" s="231"/>
      <c r="J301" s="227"/>
      <c r="K301" s="227"/>
      <c r="L301" s="232"/>
      <c r="M301" s="233"/>
      <c r="N301" s="234"/>
      <c r="O301" s="234"/>
      <c r="P301" s="234"/>
      <c r="Q301" s="234"/>
      <c r="R301" s="234"/>
      <c r="S301" s="234"/>
      <c r="T301" s="234"/>
      <c r="U301" s="235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156</v>
      </c>
      <c r="AU301" s="236" t="s">
        <v>85</v>
      </c>
      <c r="AV301" s="13" t="s">
        <v>78</v>
      </c>
      <c r="AW301" s="13" t="s">
        <v>31</v>
      </c>
      <c r="AX301" s="13" t="s">
        <v>69</v>
      </c>
      <c r="AY301" s="236" t="s">
        <v>142</v>
      </c>
    </row>
    <row r="302" s="15" customFormat="1">
      <c r="A302" s="15"/>
      <c r="B302" s="247"/>
      <c r="C302" s="248"/>
      <c r="D302" s="219" t="s">
        <v>156</v>
      </c>
      <c r="E302" s="249" t="s">
        <v>19</v>
      </c>
      <c r="F302" s="250" t="s">
        <v>167</v>
      </c>
      <c r="G302" s="248"/>
      <c r="H302" s="251">
        <v>70.430000000000007</v>
      </c>
      <c r="I302" s="252"/>
      <c r="J302" s="248"/>
      <c r="K302" s="248"/>
      <c r="L302" s="253"/>
      <c r="M302" s="254"/>
      <c r="N302" s="255"/>
      <c r="O302" s="255"/>
      <c r="P302" s="255"/>
      <c r="Q302" s="255"/>
      <c r="R302" s="255"/>
      <c r="S302" s="255"/>
      <c r="T302" s="255"/>
      <c r="U302" s="256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7" t="s">
        <v>156</v>
      </c>
      <c r="AU302" s="257" t="s">
        <v>85</v>
      </c>
      <c r="AV302" s="15" t="s">
        <v>150</v>
      </c>
      <c r="AW302" s="15" t="s">
        <v>31</v>
      </c>
      <c r="AX302" s="15" t="s">
        <v>74</v>
      </c>
      <c r="AY302" s="257" t="s">
        <v>142</v>
      </c>
    </row>
    <row r="303" s="12" customFormat="1" ht="20.88" customHeight="1">
      <c r="A303" s="12"/>
      <c r="B303" s="190"/>
      <c r="C303" s="191"/>
      <c r="D303" s="192" t="s">
        <v>68</v>
      </c>
      <c r="E303" s="204" t="s">
        <v>382</v>
      </c>
      <c r="F303" s="204" t="s">
        <v>383</v>
      </c>
      <c r="G303" s="191"/>
      <c r="H303" s="191"/>
      <c r="I303" s="194"/>
      <c r="J303" s="205">
        <f>BK303</f>
        <v>0</v>
      </c>
      <c r="K303" s="191"/>
      <c r="L303" s="196"/>
      <c r="M303" s="197"/>
      <c r="N303" s="198"/>
      <c r="O303" s="198"/>
      <c r="P303" s="199">
        <f>SUM(P304:P310)</f>
        <v>0</v>
      </c>
      <c r="Q303" s="198"/>
      <c r="R303" s="199">
        <f>SUM(R304:R310)</f>
        <v>0.034009999999999999</v>
      </c>
      <c r="S303" s="198"/>
      <c r="T303" s="199">
        <f>SUM(T304:T310)</f>
        <v>0</v>
      </c>
      <c r="U303" s="200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1" t="s">
        <v>74</v>
      </c>
      <c r="AT303" s="202" t="s">
        <v>68</v>
      </c>
      <c r="AU303" s="202" t="s">
        <v>78</v>
      </c>
      <c r="AY303" s="201" t="s">
        <v>142</v>
      </c>
      <c r="BK303" s="203">
        <f>SUM(BK304:BK310)</f>
        <v>0</v>
      </c>
    </row>
    <row r="304" s="2" customFormat="1" ht="24.15" customHeight="1">
      <c r="A304" s="40"/>
      <c r="B304" s="41"/>
      <c r="C304" s="206" t="s">
        <v>287</v>
      </c>
      <c r="D304" s="206" t="s">
        <v>146</v>
      </c>
      <c r="E304" s="207" t="s">
        <v>384</v>
      </c>
      <c r="F304" s="208" t="s">
        <v>385</v>
      </c>
      <c r="G304" s="209" t="s">
        <v>330</v>
      </c>
      <c r="H304" s="210">
        <v>1</v>
      </c>
      <c r="I304" s="211"/>
      <c r="J304" s="212">
        <f>ROUND(I304*H304,2)</f>
        <v>0</v>
      </c>
      <c r="K304" s="208" t="s">
        <v>149</v>
      </c>
      <c r="L304" s="46"/>
      <c r="M304" s="213" t="s">
        <v>19</v>
      </c>
      <c r="N304" s="214" t="s">
        <v>40</v>
      </c>
      <c r="O304" s="86"/>
      <c r="P304" s="215">
        <f>O304*H304</f>
        <v>0</v>
      </c>
      <c r="Q304" s="215">
        <v>0.017770000000000001</v>
      </c>
      <c r="R304" s="215">
        <f>Q304*H304</f>
        <v>0.017770000000000001</v>
      </c>
      <c r="S304" s="215">
        <v>0</v>
      </c>
      <c r="T304" s="215">
        <f>S304*H304</f>
        <v>0</v>
      </c>
      <c r="U304" s="216" t="s">
        <v>19</v>
      </c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150</v>
      </c>
      <c r="AT304" s="217" t="s">
        <v>146</v>
      </c>
      <c r="AU304" s="217" t="s">
        <v>85</v>
      </c>
      <c r="AY304" s="19" t="s">
        <v>142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74</v>
      </c>
      <c r="BK304" s="218">
        <f>ROUND(I304*H304,2)</f>
        <v>0</v>
      </c>
      <c r="BL304" s="19" t="s">
        <v>150</v>
      </c>
      <c r="BM304" s="217" t="s">
        <v>386</v>
      </c>
    </row>
    <row r="305" s="2" customFormat="1">
      <c r="A305" s="40"/>
      <c r="B305" s="41"/>
      <c r="C305" s="42"/>
      <c r="D305" s="219" t="s">
        <v>152</v>
      </c>
      <c r="E305" s="42"/>
      <c r="F305" s="220" t="s">
        <v>387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6"/>
      <c r="U305" s="87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152</v>
      </c>
      <c r="AU305" s="19" t="s">
        <v>85</v>
      </c>
    </row>
    <row r="306" s="2" customFormat="1">
      <c r="A306" s="40"/>
      <c r="B306" s="41"/>
      <c r="C306" s="42"/>
      <c r="D306" s="224" t="s">
        <v>154</v>
      </c>
      <c r="E306" s="42"/>
      <c r="F306" s="225" t="s">
        <v>388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6"/>
      <c r="U306" s="87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154</v>
      </c>
      <c r="AU306" s="19" t="s">
        <v>85</v>
      </c>
    </row>
    <row r="307" s="14" customFormat="1">
      <c r="A307" s="14"/>
      <c r="B307" s="237"/>
      <c r="C307" s="238"/>
      <c r="D307" s="219" t="s">
        <v>156</v>
      </c>
      <c r="E307" s="239" t="s">
        <v>19</v>
      </c>
      <c r="F307" s="240" t="s">
        <v>389</v>
      </c>
      <c r="G307" s="238"/>
      <c r="H307" s="239" t="s">
        <v>19</v>
      </c>
      <c r="I307" s="241"/>
      <c r="J307" s="238"/>
      <c r="K307" s="238"/>
      <c r="L307" s="242"/>
      <c r="M307" s="243"/>
      <c r="N307" s="244"/>
      <c r="O307" s="244"/>
      <c r="P307" s="244"/>
      <c r="Q307" s="244"/>
      <c r="R307" s="244"/>
      <c r="S307" s="244"/>
      <c r="T307" s="244"/>
      <c r="U307" s="245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6" t="s">
        <v>156</v>
      </c>
      <c r="AU307" s="246" t="s">
        <v>85</v>
      </c>
      <c r="AV307" s="14" t="s">
        <v>74</v>
      </c>
      <c r="AW307" s="14" t="s">
        <v>31</v>
      </c>
      <c r="AX307" s="14" t="s">
        <v>69</v>
      </c>
      <c r="AY307" s="246" t="s">
        <v>142</v>
      </c>
    </row>
    <row r="308" s="13" customFormat="1">
      <c r="A308" s="13"/>
      <c r="B308" s="226"/>
      <c r="C308" s="227"/>
      <c r="D308" s="219" t="s">
        <v>156</v>
      </c>
      <c r="E308" s="228" t="s">
        <v>19</v>
      </c>
      <c r="F308" s="229" t="s">
        <v>74</v>
      </c>
      <c r="G308" s="227"/>
      <c r="H308" s="230">
        <v>1</v>
      </c>
      <c r="I308" s="231"/>
      <c r="J308" s="227"/>
      <c r="K308" s="227"/>
      <c r="L308" s="232"/>
      <c r="M308" s="233"/>
      <c r="N308" s="234"/>
      <c r="O308" s="234"/>
      <c r="P308" s="234"/>
      <c r="Q308" s="234"/>
      <c r="R308" s="234"/>
      <c r="S308" s="234"/>
      <c r="T308" s="234"/>
      <c r="U308" s="235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156</v>
      </c>
      <c r="AU308" s="236" t="s">
        <v>85</v>
      </c>
      <c r="AV308" s="13" t="s">
        <v>78</v>
      </c>
      <c r="AW308" s="13" t="s">
        <v>31</v>
      </c>
      <c r="AX308" s="13" t="s">
        <v>74</v>
      </c>
      <c r="AY308" s="236" t="s">
        <v>142</v>
      </c>
    </row>
    <row r="309" s="2" customFormat="1" ht="24.15" customHeight="1">
      <c r="A309" s="40"/>
      <c r="B309" s="41"/>
      <c r="C309" s="258" t="s">
        <v>390</v>
      </c>
      <c r="D309" s="258" t="s">
        <v>391</v>
      </c>
      <c r="E309" s="259" t="s">
        <v>392</v>
      </c>
      <c r="F309" s="260" t="s">
        <v>393</v>
      </c>
      <c r="G309" s="261" t="s">
        <v>330</v>
      </c>
      <c r="H309" s="262">
        <v>1</v>
      </c>
      <c r="I309" s="263"/>
      <c r="J309" s="264">
        <f>ROUND(I309*H309,2)</f>
        <v>0</v>
      </c>
      <c r="K309" s="260" t="s">
        <v>149</v>
      </c>
      <c r="L309" s="265"/>
      <c r="M309" s="266" t="s">
        <v>19</v>
      </c>
      <c r="N309" s="267" t="s">
        <v>40</v>
      </c>
      <c r="O309" s="86"/>
      <c r="P309" s="215">
        <f>O309*H309</f>
        <v>0</v>
      </c>
      <c r="Q309" s="215">
        <v>0.016240000000000001</v>
      </c>
      <c r="R309" s="215">
        <f>Q309*H309</f>
        <v>0.016240000000000001</v>
      </c>
      <c r="S309" s="215">
        <v>0</v>
      </c>
      <c r="T309" s="215">
        <f>S309*H309</f>
        <v>0</v>
      </c>
      <c r="U309" s="216" t="s">
        <v>19</v>
      </c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207</v>
      </c>
      <c r="AT309" s="217" t="s">
        <v>391</v>
      </c>
      <c r="AU309" s="217" t="s">
        <v>85</v>
      </c>
      <c r="AY309" s="19" t="s">
        <v>142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74</v>
      </c>
      <c r="BK309" s="218">
        <f>ROUND(I309*H309,2)</f>
        <v>0</v>
      </c>
      <c r="BL309" s="19" t="s">
        <v>150</v>
      </c>
      <c r="BM309" s="217" t="s">
        <v>394</v>
      </c>
    </row>
    <row r="310" s="2" customFormat="1">
      <c r="A310" s="40"/>
      <c r="B310" s="41"/>
      <c r="C310" s="42"/>
      <c r="D310" s="219" t="s">
        <v>152</v>
      </c>
      <c r="E310" s="42"/>
      <c r="F310" s="220" t="s">
        <v>393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6"/>
      <c r="U310" s="87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152</v>
      </c>
      <c r="AU310" s="19" t="s">
        <v>85</v>
      </c>
    </row>
    <row r="311" s="12" customFormat="1" ht="22.8" customHeight="1">
      <c r="A311" s="12"/>
      <c r="B311" s="190"/>
      <c r="C311" s="191"/>
      <c r="D311" s="192" t="s">
        <v>68</v>
      </c>
      <c r="E311" s="204" t="s">
        <v>216</v>
      </c>
      <c r="F311" s="204" t="s">
        <v>395</v>
      </c>
      <c r="G311" s="191"/>
      <c r="H311" s="191"/>
      <c r="I311" s="194"/>
      <c r="J311" s="205">
        <f>BK311</f>
        <v>0</v>
      </c>
      <c r="K311" s="191"/>
      <c r="L311" s="196"/>
      <c r="M311" s="197"/>
      <c r="N311" s="198"/>
      <c r="O311" s="198"/>
      <c r="P311" s="199">
        <f>P312+P328+P337+P362+P377+P382+P390</f>
        <v>0</v>
      </c>
      <c r="Q311" s="198"/>
      <c r="R311" s="199">
        <f>R312+R328+R337+R362+R377+R382+R390</f>
        <v>0.0011849899999999999</v>
      </c>
      <c r="S311" s="198"/>
      <c r="T311" s="199">
        <f>T312+T328+T337+T362+T377+T382+T390</f>
        <v>0.24584299999999998</v>
      </c>
      <c r="U311" s="200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1" t="s">
        <v>74</v>
      </c>
      <c r="AT311" s="202" t="s">
        <v>68</v>
      </c>
      <c r="AU311" s="202" t="s">
        <v>74</v>
      </c>
      <c r="AY311" s="201" t="s">
        <v>142</v>
      </c>
      <c r="BK311" s="203">
        <f>BK312+BK328+BK337+BK362+BK377+BK382+BK390</f>
        <v>0</v>
      </c>
    </row>
    <row r="312" s="12" customFormat="1" ht="20.88" customHeight="1">
      <c r="A312" s="12"/>
      <c r="B312" s="190"/>
      <c r="C312" s="191"/>
      <c r="D312" s="192" t="s">
        <v>68</v>
      </c>
      <c r="E312" s="204" t="s">
        <v>396</v>
      </c>
      <c r="F312" s="204" t="s">
        <v>397</v>
      </c>
      <c r="G312" s="191"/>
      <c r="H312" s="191"/>
      <c r="I312" s="194"/>
      <c r="J312" s="205">
        <f>BK312</f>
        <v>0</v>
      </c>
      <c r="K312" s="191"/>
      <c r="L312" s="196"/>
      <c r="M312" s="197"/>
      <c r="N312" s="198"/>
      <c r="O312" s="198"/>
      <c r="P312" s="199">
        <f>SUM(P313:P327)</f>
        <v>0</v>
      </c>
      <c r="Q312" s="198"/>
      <c r="R312" s="199">
        <f>SUM(R313:R327)</f>
        <v>0.00014800000000000002</v>
      </c>
      <c r="S312" s="198"/>
      <c r="T312" s="199">
        <f>SUM(T313:T327)</f>
        <v>0.053399999999999996</v>
      </c>
      <c r="U312" s="200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1" t="s">
        <v>74</v>
      </c>
      <c r="AT312" s="202" t="s">
        <v>68</v>
      </c>
      <c r="AU312" s="202" t="s">
        <v>78</v>
      </c>
      <c r="AY312" s="201" t="s">
        <v>142</v>
      </c>
      <c r="BK312" s="203">
        <f>SUM(BK313:BK327)</f>
        <v>0</v>
      </c>
    </row>
    <row r="313" s="2" customFormat="1" ht="16.5" customHeight="1">
      <c r="A313" s="40"/>
      <c r="B313" s="41"/>
      <c r="C313" s="206" t="s">
        <v>398</v>
      </c>
      <c r="D313" s="206" t="s">
        <v>146</v>
      </c>
      <c r="E313" s="207" t="s">
        <v>399</v>
      </c>
      <c r="F313" s="208" t="s">
        <v>400</v>
      </c>
      <c r="G313" s="209" t="s">
        <v>175</v>
      </c>
      <c r="H313" s="210">
        <v>7.4000000000000004</v>
      </c>
      <c r="I313" s="211"/>
      <c r="J313" s="212">
        <f>ROUND(I313*H313,2)</f>
        <v>0</v>
      </c>
      <c r="K313" s="208" t="s">
        <v>149</v>
      </c>
      <c r="L313" s="46"/>
      <c r="M313" s="213" t="s">
        <v>19</v>
      </c>
      <c r="N313" s="214" t="s">
        <v>40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5">
        <f>S313*H313</f>
        <v>0</v>
      </c>
      <c r="U313" s="216" t="s">
        <v>19</v>
      </c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150</v>
      </c>
      <c r="AT313" s="217" t="s">
        <v>146</v>
      </c>
      <c r="AU313" s="217" t="s">
        <v>85</v>
      </c>
      <c r="AY313" s="19" t="s">
        <v>142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74</v>
      </c>
      <c r="BK313" s="218">
        <f>ROUND(I313*H313,2)</f>
        <v>0</v>
      </c>
      <c r="BL313" s="19" t="s">
        <v>150</v>
      </c>
      <c r="BM313" s="217" t="s">
        <v>401</v>
      </c>
    </row>
    <row r="314" s="2" customFormat="1">
      <c r="A314" s="40"/>
      <c r="B314" s="41"/>
      <c r="C314" s="42"/>
      <c r="D314" s="219" t="s">
        <v>152</v>
      </c>
      <c r="E314" s="42"/>
      <c r="F314" s="220" t="s">
        <v>402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6"/>
      <c r="U314" s="87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152</v>
      </c>
      <c r="AU314" s="19" t="s">
        <v>85</v>
      </c>
    </row>
    <row r="315" s="2" customFormat="1">
      <c r="A315" s="40"/>
      <c r="B315" s="41"/>
      <c r="C315" s="42"/>
      <c r="D315" s="224" t="s">
        <v>154</v>
      </c>
      <c r="E315" s="42"/>
      <c r="F315" s="225" t="s">
        <v>403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6"/>
      <c r="U315" s="87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154</v>
      </c>
      <c r="AU315" s="19" t="s">
        <v>85</v>
      </c>
    </row>
    <row r="316" s="14" customFormat="1">
      <c r="A316" s="14"/>
      <c r="B316" s="237"/>
      <c r="C316" s="238"/>
      <c r="D316" s="219" t="s">
        <v>156</v>
      </c>
      <c r="E316" s="239" t="s">
        <v>19</v>
      </c>
      <c r="F316" s="240" t="s">
        <v>404</v>
      </c>
      <c r="G316" s="238"/>
      <c r="H316" s="239" t="s">
        <v>19</v>
      </c>
      <c r="I316" s="241"/>
      <c r="J316" s="238"/>
      <c r="K316" s="238"/>
      <c r="L316" s="242"/>
      <c r="M316" s="243"/>
      <c r="N316" s="244"/>
      <c r="O316" s="244"/>
      <c r="P316" s="244"/>
      <c r="Q316" s="244"/>
      <c r="R316" s="244"/>
      <c r="S316" s="244"/>
      <c r="T316" s="244"/>
      <c r="U316" s="245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6" t="s">
        <v>156</v>
      </c>
      <c r="AU316" s="246" t="s">
        <v>85</v>
      </c>
      <c r="AV316" s="14" t="s">
        <v>74</v>
      </c>
      <c r="AW316" s="14" t="s">
        <v>31</v>
      </c>
      <c r="AX316" s="14" t="s">
        <v>69</v>
      </c>
      <c r="AY316" s="246" t="s">
        <v>142</v>
      </c>
    </row>
    <row r="317" s="13" customFormat="1">
      <c r="A317" s="13"/>
      <c r="B317" s="226"/>
      <c r="C317" s="227"/>
      <c r="D317" s="219" t="s">
        <v>156</v>
      </c>
      <c r="E317" s="228" t="s">
        <v>19</v>
      </c>
      <c r="F317" s="229" t="s">
        <v>405</v>
      </c>
      <c r="G317" s="227"/>
      <c r="H317" s="230">
        <v>7.4000000000000004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4"/>
      <c r="U317" s="235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156</v>
      </c>
      <c r="AU317" s="236" t="s">
        <v>85</v>
      </c>
      <c r="AV317" s="13" t="s">
        <v>78</v>
      </c>
      <c r="AW317" s="13" t="s">
        <v>31</v>
      </c>
      <c r="AX317" s="13" t="s">
        <v>74</v>
      </c>
      <c r="AY317" s="236" t="s">
        <v>142</v>
      </c>
    </row>
    <row r="318" s="2" customFormat="1" ht="24.15" customHeight="1">
      <c r="A318" s="40"/>
      <c r="B318" s="41"/>
      <c r="C318" s="206" t="s">
        <v>334</v>
      </c>
      <c r="D318" s="206" t="s">
        <v>146</v>
      </c>
      <c r="E318" s="207" t="s">
        <v>406</v>
      </c>
      <c r="F318" s="208" t="s">
        <v>407</v>
      </c>
      <c r="G318" s="209" t="s">
        <v>175</v>
      </c>
      <c r="H318" s="210">
        <v>7.4000000000000004</v>
      </c>
      <c r="I318" s="211"/>
      <c r="J318" s="212">
        <f>ROUND(I318*H318,2)</f>
        <v>0</v>
      </c>
      <c r="K318" s="208" t="s">
        <v>149</v>
      </c>
      <c r="L318" s="46"/>
      <c r="M318" s="213" t="s">
        <v>19</v>
      </c>
      <c r="N318" s="214" t="s">
        <v>40</v>
      </c>
      <c r="O318" s="86"/>
      <c r="P318" s="215">
        <f>O318*H318</f>
        <v>0</v>
      </c>
      <c r="Q318" s="215">
        <v>2.0000000000000002E-05</v>
      </c>
      <c r="R318" s="215">
        <f>Q318*H318</f>
        <v>0.00014800000000000002</v>
      </c>
      <c r="S318" s="215">
        <v>0</v>
      </c>
      <c r="T318" s="215">
        <f>S318*H318</f>
        <v>0</v>
      </c>
      <c r="U318" s="216" t="s">
        <v>19</v>
      </c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150</v>
      </c>
      <c r="AT318" s="217" t="s">
        <v>146</v>
      </c>
      <c r="AU318" s="217" t="s">
        <v>85</v>
      </c>
      <c r="AY318" s="19" t="s">
        <v>142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74</v>
      </c>
      <c r="BK318" s="218">
        <f>ROUND(I318*H318,2)</f>
        <v>0</v>
      </c>
      <c r="BL318" s="19" t="s">
        <v>150</v>
      </c>
      <c r="BM318" s="217" t="s">
        <v>408</v>
      </c>
    </row>
    <row r="319" s="2" customFormat="1">
      <c r="A319" s="40"/>
      <c r="B319" s="41"/>
      <c r="C319" s="42"/>
      <c r="D319" s="219" t="s">
        <v>152</v>
      </c>
      <c r="E319" s="42"/>
      <c r="F319" s="220" t="s">
        <v>409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6"/>
      <c r="U319" s="87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152</v>
      </c>
      <c r="AU319" s="19" t="s">
        <v>85</v>
      </c>
    </row>
    <row r="320" s="2" customFormat="1">
      <c r="A320" s="40"/>
      <c r="B320" s="41"/>
      <c r="C320" s="42"/>
      <c r="D320" s="224" t="s">
        <v>154</v>
      </c>
      <c r="E320" s="42"/>
      <c r="F320" s="225" t="s">
        <v>410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6"/>
      <c r="U320" s="87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154</v>
      </c>
      <c r="AU320" s="19" t="s">
        <v>85</v>
      </c>
    </row>
    <row r="321" s="14" customFormat="1">
      <c r="A321" s="14"/>
      <c r="B321" s="237"/>
      <c r="C321" s="238"/>
      <c r="D321" s="219" t="s">
        <v>156</v>
      </c>
      <c r="E321" s="239" t="s">
        <v>19</v>
      </c>
      <c r="F321" s="240" t="s">
        <v>404</v>
      </c>
      <c r="G321" s="238"/>
      <c r="H321" s="239" t="s">
        <v>19</v>
      </c>
      <c r="I321" s="241"/>
      <c r="J321" s="238"/>
      <c r="K321" s="238"/>
      <c r="L321" s="242"/>
      <c r="M321" s="243"/>
      <c r="N321" s="244"/>
      <c r="O321" s="244"/>
      <c r="P321" s="244"/>
      <c r="Q321" s="244"/>
      <c r="R321" s="244"/>
      <c r="S321" s="244"/>
      <c r="T321" s="244"/>
      <c r="U321" s="245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6" t="s">
        <v>156</v>
      </c>
      <c r="AU321" s="246" t="s">
        <v>85</v>
      </c>
      <c r="AV321" s="14" t="s">
        <v>74</v>
      </c>
      <c r="AW321" s="14" t="s">
        <v>31</v>
      </c>
      <c r="AX321" s="14" t="s">
        <v>69</v>
      </c>
      <c r="AY321" s="246" t="s">
        <v>142</v>
      </c>
    </row>
    <row r="322" s="13" customFormat="1">
      <c r="A322" s="13"/>
      <c r="B322" s="226"/>
      <c r="C322" s="227"/>
      <c r="D322" s="219" t="s">
        <v>156</v>
      </c>
      <c r="E322" s="228" t="s">
        <v>19</v>
      </c>
      <c r="F322" s="229" t="s">
        <v>405</v>
      </c>
      <c r="G322" s="227"/>
      <c r="H322" s="230">
        <v>7.4000000000000004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4"/>
      <c r="U322" s="235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156</v>
      </c>
      <c r="AU322" s="236" t="s">
        <v>85</v>
      </c>
      <c r="AV322" s="13" t="s">
        <v>78</v>
      </c>
      <c r="AW322" s="13" t="s">
        <v>31</v>
      </c>
      <c r="AX322" s="13" t="s">
        <v>74</v>
      </c>
      <c r="AY322" s="236" t="s">
        <v>142</v>
      </c>
    </row>
    <row r="323" s="2" customFormat="1" ht="24.15" customHeight="1">
      <c r="A323" s="40"/>
      <c r="B323" s="41"/>
      <c r="C323" s="206" t="s">
        <v>411</v>
      </c>
      <c r="D323" s="206" t="s">
        <v>146</v>
      </c>
      <c r="E323" s="207" t="s">
        <v>412</v>
      </c>
      <c r="F323" s="208" t="s">
        <v>413</v>
      </c>
      <c r="G323" s="209" t="s">
        <v>83</v>
      </c>
      <c r="H323" s="210">
        <v>0.59999999999999998</v>
      </c>
      <c r="I323" s="211"/>
      <c r="J323" s="212">
        <f>ROUND(I323*H323,2)</f>
        <v>0</v>
      </c>
      <c r="K323" s="208" t="s">
        <v>149</v>
      </c>
      <c r="L323" s="46"/>
      <c r="M323" s="213" t="s">
        <v>19</v>
      </c>
      <c r="N323" s="214" t="s">
        <v>40</v>
      </c>
      <c r="O323" s="86"/>
      <c r="P323" s="215">
        <f>O323*H323</f>
        <v>0</v>
      </c>
      <c r="Q323" s="215">
        <v>0</v>
      </c>
      <c r="R323" s="215">
        <f>Q323*H323</f>
        <v>0</v>
      </c>
      <c r="S323" s="215">
        <v>0.088999999999999996</v>
      </c>
      <c r="T323" s="215">
        <f>S323*H323</f>
        <v>0.053399999999999996</v>
      </c>
      <c r="U323" s="216" t="s">
        <v>19</v>
      </c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150</v>
      </c>
      <c r="AT323" s="217" t="s">
        <v>146</v>
      </c>
      <c r="AU323" s="217" t="s">
        <v>85</v>
      </c>
      <c r="AY323" s="19" t="s">
        <v>142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74</v>
      </c>
      <c r="BK323" s="218">
        <f>ROUND(I323*H323,2)</f>
        <v>0</v>
      </c>
      <c r="BL323" s="19" t="s">
        <v>150</v>
      </c>
      <c r="BM323" s="217" t="s">
        <v>414</v>
      </c>
    </row>
    <row r="324" s="2" customFormat="1">
      <c r="A324" s="40"/>
      <c r="B324" s="41"/>
      <c r="C324" s="42"/>
      <c r="D324" s="219" t="s">
        <v>152</v>
      </c>
      <c r="E324" s="42"/>
      <c r="F324" s="220" t="s">
        <v>415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6"/>
      <c r="U324" s="87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152</v>
      </c>
      <c r="AU324" s="19" t="s">
        <v>85</v>
      </c>
    </row>
    <row r="325" s="2" customFormat="1">
      <c r="A325" s="40"/>
      <c r="B325" s="41"/>
      <c r="C325" s="42"/>
      <c r="D325" s="224" t="s">
        <v>154</v>
      </c>
      <c r="E325" s="42"/>
      <c r="F325" s="225" t="s">
        <v>416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6"/>
      <c r="U325" s="87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154</v>
      </c>
      <c r="AU325" s="19" t="s">
        <v>85</v>
      </c>
    </row>
    <row r="326" s="14" customFormat="1">
      <c r="A326" s="14"/>
      <c r="B326" s="237"/>
      <c r="C326" s="238"/>
      <c r="D326" s="219" t="s">
        <v>156</v>
      </c>
      <c r="E326" s="239" t="s">
        <v>19</v>
      </c>
      <c r="F326" s="240" t="s">
        <v>417</v>
      </c>
      <c r="G326" s="238"/>
      <c r="H326" s="239" t="s">
        <v>19</v>
      </c>
      <c r="I326" s="241"/>
      <c r="J326" s="238"/>
      <c r="K326" s="238"/>
      <c r="L326" s="242"/>
      <c r="M326" s="243"/>
      <c r="N326" s="244"/>
      <c r="O326" s="244"/>
      <c r="P326" s="244"/>
      <c r="Q326" s="244"/>
      <c r="R326" s="244"/>
      <c r="S326" s="244"/>
      <c r="T326" s="244"/>
      <c r="U326" s="245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156</v>
      </c>
      <c r="AU326" s="246" t="s">
        <v>85</v>
      </c>
      <c r="AV326" s="14" t="s">
        <v>74</v>
      </c>
      <c r="AW326" s="14" t="s">
        <v>31</v>
      </c>
      <c r="AX326" s="14" t="s">
        <v>69</v>
      </c>
      <c r="AY326" s="246" t="s">
        <v>142</v>
      </c>
    </row>
    <row r="327" s="13" customFormat="1">
      <c r="A327" s="13"/>
      <c r="B327" s="226"/>
      <c r="C327" s="227"/>
      <c r="D327" s="219" t="s">
        <v>156</v>
      </c>
      <c r="E327" s="228" t="s">
        <v>19</v>
      </c>
      <c r="F327" s="229" t="s">
        <v>418</v>
      </c>
      <c r="G327" s="227"/>
      <c r="H327" s="230">
        <v>0.59999999999999998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4"/>
      <c r="U327" s="235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156</v>
      </c>
      <c r="AU327" s="236" t="s">
        <v>85</v>
      </c>
      <c r="AV327" s="13" t="s">
        <v>78</v>
      </c>
      <c r="AW327" s="13" t="s">
        <v>31</v>
      </c>
      <c r="AX327" s="13" t="s">
        <v>74</v>
      </c>
      <c r="AY327" s="236" t="s">
        <v>142</v>
      </c>
    </row>
    <row r="328" s="12" customFormat="1" ht="20.88" customHeight="1">
      <c r="A328" s="12"/>
      <c r="B328" s="190"/>
      <c r="C328" s="191"/>
      <c r="D328" s="192" t="s">
        <v>68</v>
      </c>
      <c r="E328" s="204" t="s">
        <v>419</v>
      </c>
      <c r="F328" s="204" t="s">
        <v>420</v>
      </c>
      <c r="G328" s="191"/>
      <c r="H328" s="191"/>
      <c r="I328" s="194"/>
      <c r="J328" s="205">
        <f>BK328</f>
        <v>0</v>
      </c>
      <c r="K328" s="191"/>
      <c r="L328" s="196"/>
      <c r="M328" s="197"/>
      <c r="N328" s="198"/>
      <c r="O328" s="198"/>
      <c r="P328" s="199">
        <f>SUM(P329:P336)</f>
        <v>0</v>
      </c>
      <c r="Q328" s="198"/>
      <c r="R328" s="199">
        <f>SUM(R329:R336)</f>
        <v>0.00083005999999999998</v>
      </c>
      <c r="S328" s="198"/>
      <c r="T328" s="199">
        <f>SUM(T329:T336)</f>
        <v>0</v>
      </c>
      <c r="U328" s="200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1" t="s">
        <v>74</v>
      </c>
      <c r="AT328" s="202" t="s">
        <v>68</v>
      </c>
      <c r="AU328" s="202" t="s">
        <v>78</v>
      </c>
      <c r="AY328" s="201" t="s">
        <v>142</v>
      </c>
      <c r="BK328" s="203">
        <f>SUM(BK329:BK336)</f>
        <v>0</v>
      </c>
    </row>
    <row r="329" s="2" customFormat="1" ht="24.15" customHeight="1">
      <c r="A329" s="40"/>
      <c r="B329" s="41"/>
      <c r="C329" s="206" t="s">
        <v>421</v>
      </c>
      <c r="D329" s="206" t="s">
        <v>146</v>
      </c>
      <c r="E329" s="207" t="s">
        <v>422</v>
      </c>
      <c r="F329" s="208" t="s">
        <v>423</v>
      </c>
      <c r="G329" s="209" t="s">
        <v>175</v>
      </c>
      <c r="H329" s="210">
        <v>24.199999999999999</v>
      </c>
      <c r="I329" s="211"/>
      <c r="J329" s="212">
        <f>ROUND(I329*H329,2)</f>
        <v>0</v>
      </c>
      <c r="K329" s="208" t="s">
        <v>149</v>
      </c>
      <c r="L329" s="46"/>
      <c r="M329" s="213" t="s">
        <v>19</v>
      </c>
      <c r="N329" s="214" t="s">
        <v>40</v>
      </c>
      <c r="O329" s="86"/>
      <c r="P329" s="215">
        <f>O329*H329</f>
        <v>0</v>
      </c>
      <c r="Q329" s="215">
        <v>3.43E-05</v>
      </c>
      <c r="R329" s="215">
        <f>Q329*H329</f>
        <v>0.00083005999999999998</v>
      </c>
      <c r="S329" s="215">
        <v>0</v>
      </c>
      <c r="T329" s="215">
        <f>S329*H329</f>
        <v>0</v>
      </c>
      <c r="U329" s="216" t="s">
        <v>19</v>
      </c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150</v>
      </c>
      <c r="AT329" s="217" t="s">
        <v>146</v>
      </c>
      <c r="AU329" s="217" t="s">
        <v>85</v>
      </c>
      <c r="AY329" s="19" t="s">
        <v>142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74</v>
      </c>
      <c r="BK329" s="218">
        <f>ROUND(I329*H329,2)</f>
        <v>0</v>
      </c>
      <c r="BL329" s="19" t="s">
        <v>150</v>
      </c>
      <c r="BM329" s="217" t="s">
        <v>424</v>
      </c>
    </row>
    <row r="330" s="2" customFormat="1">
      <c r="A330" s="40"/>
      <c r="B330" s="41"/>
      <c r="C330" s="42"/>
      <c r="D330" s="219" t="s">
        <v>152</v>
      </c>
      <c r="E330" s="42"/>
      <c r="F330" s="220" t="s">
        <v>425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6"/>
      <c r="U330" s="87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152</v>
      </c>
      <c r="AU330" s="19" t="s">
        <v>85</v>
      </c>
    </row>
    <row r="331" s="2" customFormat="1">
      <c r="A331" s="40"/>
      <c r="B331" s="41"/>
      <c r="C331" s="42"/>
      <c r="D331" s="224" t="s">
        <v>154</v>
      </c>
      <c r="E331" s="42"/>
      <c r="F331" s="225" t="s">
        <v>426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6"/>
      <c r="U331" s="87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154</v>
      </c>
      <c r="AU331" s="19" t="s">
        <v>85</v>
      </c>
    </row>
    <row r="332" s="14" customFormat="1">
      <c r="A332" s="14"/>
      <c r="B332" s="237"/>
      <c r="C332" s="238"/>
      <c r="D332" s="219" t="s">
        <v>156</v>
      </c>
      <c r="E332" s="239" t="s">
        <v>19</v>
      </c>
      <c r="F332" s="240" t="s">
        <v>358</v>
      </c>
      <c r="G332" s="238"/>
      <c r="H332" s="239" t="s">
        <v>19</v>
      </c>
      <c r="I332" s="241"/>
      <c r="J332" s="238"/>
      <c r="K332" s="238"/>
      <c r="L332" s="242"/>
      <c r="M332" s="243"/>
      <c r="N332" s="244"/>
      <c r="O332" s="244"/>
      <c r="P332" s="244"/>
      <c r="Q332" s="244"/>
      <c r="R332" s="244"/>
      <c r="S332" s="244"/>
      <c r="T332" s="244"/>
      <c r="U332" s="245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6" t="s">
        <v>156</v>
      </c>
      <c r="AU332" s="246" t="s">
        <v>85</v>
      </c>
      <c r="AV332" s="14" t="s">
        <v>74</v>
      </c>
      <c r="AW332" s="14" t="s">
        <v>31</v>
      </c>
      <c r="AX332" s="14" t="s">
        <v>69</v>
      </c>
      <c r="AY332" s="246" t="s">
        <v>142</v>
      </c>
    </row>
    <row r="333" s="14" customFormat="1">
      <c r="A333" s="14"/>
      <c r="B333" s="237"/>
      <c r="C333" s="238"/>
      <c r="D333" s="219" t="s">
        <v>156</v>
      </c>
      <c r="E333" s="239" t="s">
        <v>19</v>
      </c>
      <c r="F333" s="240" t="s">
        <v>163</v>
      </c>
      <c r="G333" s="238"/>
      <c r="H333" s="239" t="s">
        <v>19</v>
      </c>
      <c r="I333" s="241"/>
      <c r="J333" s="238"/>
      <c r="K333" s="238"/>
      <c r="L333" s="242"/>
      <c r="M333" s="243"/>
      <c r="N333" s="244"/>
      <c r="O333" s="244"/>
      <c r="P333" s="244"/>
      <c r="Q333" s="244"/>
      <c r="R333" s="244"/>
      <c r="S333" s="244"/>
      <c r="T333" s="244"/>
      <c r="U333" s="245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156</v>
      </c>
      <c r="AU333" s="246" t="s">
        <v>85</v>
      </c>
      <c r="AV333" s="14" t="s">
        <v>74</v>
      </c>
      <c r="AW333" s="14" t="s">
        <v>31</v>
      </c>
      <c r="AX333" s="14" t="s">
        <v>69</v>
      </c>
      <c r="AY333" s="246" t="s">
        <v>142</v>
      </c>
    </row>
    <row r="334" s="13" customFormat="1">
      <c r="A334" s="13"/>
      <c r="B334" s="226"/>
      <c r="C334" s="227"/>
      <c r="D334" s="219" t="s">
        <v>156</v>
      </c>
      <c r="E334" s="228" t="s">
        <v>19</v>
      </c>
      <c r="F334" s="229" t="s">
        <v>350</v>
      </c>
      <c r="G334" s="227"/>
      <c r="H334" s="230">
        <v>10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4"/>
      <c r="U334" s="235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156</v>
      </c>
      <c r="AU334" s="236" t="s">
        <v>85</v>
      </c>
      <c r="AV334" s="13" t="s">
        <v>78</v>
      </c>
      <c r="AW334" s="13" t="s">
        <v>31</v>
      </c>
      <c r="AX334" s="13" t="s">
        <v>69</v>
      </c>
      <c r="AY334" s="236" t="s">
        <v>142</v>
      </c>
    </row>
    <row r="335" s="14" customFormat="1">
      <c r="A335" s="14"/>
      <c r="B335" s="237"/>
      <c r="C335" s="238"/>
      <c r="D335" s="219" t="s">
        <v>156</v>
      </c>
      <c r="E335" s="239" t="s">
        <v>19</v>
      </c>
      <c r="F335" s="240" t="s">
        <v>165</v>
      </c>
      <c r="G335" s="238"/>
      <c r="H335" s="239" t="s">
        <v>19</v>
      </c>
      <c r="I335" s="241"/>
      <c r="J335" s="238"/>
      <c r="K335" s="238"/>
      <c r="L335" s="242"/>
      <c r="M335" s="243"/>
      <c r="N335" s="244"/>
      <c r="O335" s="244"/>
      <c r="P335" s="244"/>
      <c r="Q335" s="244"/>
      <c r="R335" s="244"/>
      <c r="S335" s="244"/>
      <c r="T335" s="244"/>
      <c r="U335" s="245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156</v>
      </c>
      <c r="AU335" s="246" t="s">
        <v>85</v>
      </c>
      <c r="AV335" s="14" t="s">
        <v>74</v>
      </c>
      <c r="AW335" s="14" t="s">
        <v>31</v>
      </c>
      <c r="AX335" s="14" t="s">
        <v>69</v>
      </c>
      <c r="AY335" s="246" t="s">
        <v>142</v>
      </c>
    </row>
    <row r="336" s="13" customFormat="1">
      <c r="A336" s="13"/>
      <c r="B336" s="226"/>
      <c r="C336" s="227"/>
      <c r="D336" s="219" t="s">
        <v>156</v>
      </c>
      <c r="E336" s="228" t="s">
        <v>19</v>
      </c>
      <c r="F336" s="229" t="s">
        <v>351</v>
      </c>
      <c r="G336" s="227"/>
      <c r="H336" s="230">
        <v>14.199999999999999</v>
      </c>
      <c r="I336" s="231"/>
      <c r="J336" s="227"/>
      <c r="K336" s="227"/>
      <c r="L336" s="232"/>
      <c r="M336" s="233"/>
      <c r="N336" s="234"/>
      <c r="O336" s="234"/>
      <c r="P336" s="234"/>
      <c r="Q336" s="234"/>
      <c r="R336" s="234"/>
      <c r="S336" s="234"/>
      <c r="T336" s="234"/>
      <c r="U336" s="235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156</v>
      </c>
      <c r="AU336" s="236" t="s">
        <v>85</v>
      </c>
      <c r="AV336" s="13" t="s">
        <v>78</v>
      </c>
      <c r="AW336" s="13" t="s">
        <v>31</v>
      </c>
      <c r="AX336" s="13" t="s">
        <v>69</v>
      </c>
      <c r="AY336" s="236" t="s">
        <v>142</v>
      </c>
    </row>
    <row r="337" s="12" customFormat="1" ht="20.88" customHeight="1">
      <c r="A337" s="12"/>
      <c r="B337" s="190"/>
      <c r="C337" s="191"/>
      <c r="D337" s="192" t="s">
        <v>68</v>
      </c>
      <c r="E337" s="204" t="s">
        <v>427</v>
      </c>
      <c r="F337" s="204" t="s">
        <v>428</v>
      </c>
      <c r="G337" s="191"/>
      <c r="H337" s="191"/>
      <c r="I337" s="194"/>
      <c r="J337" s="205">
        <f>BK337</f>
        <v>0</v>
      </c>
      <c r="K337" s="191"/>
      <c r="L337" s="196"/>
      <c r="M337" s="197"/>
      <c r="N337" s="198"/>
      <c r="O337" s="198"/>
      <c r="P337" s="199">
        <f>SUM(P338:P361)</f>
        <v>0</v>
      </c>
      <c r="Q337" s="198"/>
      <c r="R337" s="199">
        <f>SUM(R338:R361)</f>
        <v>0</v>
      </c>
      <c r="S337" s="198"/>
      <c r="T337" s="199">
        <f>SUM(T338:T361)</f>
        <v>0</v>
      </c>
      <c r="U337" s="200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01" t="s">
        <v>74</v>
      </c>
      <c r="AT337" s="202" t="s">
        <v>68</v>
      </c>
      <c r="AU337" s="202" t="s">
        <v>78</v>
      </c>
      <c r="AY337" s="201" t="s">
        <v>142</v>
      </c>
      <c r="BK337" s="203">
        <f>SUM(BK338:BK361)</f>
        <v>0</v>
      </c>
    </row>
    <row r="338" s="2" customFormat="1" ht="33" customHeight="1">
      <c r="A338" s="40"/>
      <c r="B338" s="41"/>
      <c r="C338" s="206" t="s">
        <v>429</v>
      </c>
      <c r="D338" s="206" t="s">
        <v>146</v>
      </c>
      <c r="E338" s="207" t="s">
        <v>430</v>
      </c>
      <c r="F338" s="208" t="s">
        <v>431</v>
      </c>
      <c r="G338" s="209" t="s">
        <v>83</v>
      </c>
      <c r="H338" s="210">
        <v>39.530000000000001</v>
      </c>
      <c r="I338" s="211"/>
      <c r="J338" s="212">
        <f>ROUND(I338*H338,2)</f>
        <v>0</v>
      </c>
      <c r="K338" s="208" t="s">
        <v>149</v>
      </c>
      <c r="L338" s="46"/>
      <c r="M338" s="213" t="s">
        <v>19</v>
      </c>
      <c r="N338" s="214" t="s">
        <v>40</v>
      </c>
      <c r="O338" s="86"/>
      <c r="P338" s="215">
        <f>O338*H338</f>
        <v>0</v>
      </c>
      <c r="Q338" s="215">
        <v>0</v>
      </c>
      <c r="R338" s="215">
        <f>Q338*H338</f>
        <v>0</v>
      </c>
      <c r="S338" s="215">
        <v>0</v>
      </c>
      <c r="T338" s="215">
        <f>S338*H338</f>
        <v>0</v>
      </c>
      <c r="U338" s="216" t="s">
        <v>19</v>
      </c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150</v>
      </c>
      <c r="AT338" s="217" t="s">
        <v>146</v>
      </c>
      <c r="AU338" s="217" t="s">
        <v>85</v>
      </c>
      <c r="AY338" s="19" t="s">
        <v>142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74</v>
      </c>
      <c r="BK338" s="218">
        <f>ROUND(I338*H338,2)</f>
        <v>0</v>
      </c>
      <c r="BL338" s="19" t="s">
        <v>150</v>
      </c>
      <c r="BM338" s="217" t="s">
        <v>432</v>
      </c>
    </row>
    <row r="339" s="2" customFormat="1">
      <c r="A339" s="40"/>
      <c r="B339" s="41"/>
      <c r="C339" s="42"/>
      <c r="D339" s="219" t="s">
        <v>152</v>
      </c>
      <c r="E339" s="42"/>
      <c r="F339" s="220" t="s">
        <v>433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6"/>
      <c r="U339" s="87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152</v>
      </c>
      <c r="AU339" s="19" t="s">
        <v>85</v>
      </c>
    </row>
    <row r="340" s="2" customFormat="1">
      <c r="A340" s="40"/>
      <c r="B340" s="41"/>
      <c r="C340" s="42"/>
      <c r="D340" s="224" t="s">
        <v>154</v>
      </c>
      <c r="E340" s="42"/>
      <c r="F340" s="225" t="s">
        <v>434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6"/>
      <c r="U340" s="87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154</v>
      </c>
      <c r="AU340" s="19" t="s">
        <v>85</v>
      </c>
    </row>
    <row r="341" s="13" customFormat="1">
      <c r="A341" s="13"/>
      <c r="B341" s="226"/>
      <c r="C341" s="227"/>
      <c r="D341" s="219" t="s">
        <v>156</v>
      </c>
      <c r="E341" s="228" t="s">
        <v>19</v>
      </c>
      <c r="F341" s="229" t="s">
        <v>81</v>
      </c>
      <c r="G341" s="227"/>
      <c r="H341" s="230">
        <v>39.530000000000001</v>
      </c>
      <c r="I341" s="231"/>
      <c r="J341" s="227"/>
      <c r="K341" s="227"/>
      <c r="L341" s="232"/>
      <c r="M341" s="233"/>
      <c r="N341" s="234"/>
      <c r="O341" s="234"/>
      <c r="P341" s="234"/>
      <c r="Q341" s="234"/>
      <c r="R341" s="234"/>
      <c r="S341" s="234"/>
      <c r="T341" s="234"/>
      <c r="U341" s="235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6" t="s">
        <v>156</v>
      </c>
      <c r="AU341" s="236" t="s">
        <v>85</v>
      </c>
      <c r="AV341" s="13" t="s">
        <v>78</v>
      </c>
      <c r="AW341" s="13" t="s">
        <v>31</v>
      </c>
      <c r="AX341" s="13" t="s">
        <v>74</v>
      </c>
      <c r="AY341" s="236" t="s">
        <v>142</v>
      </c>
    </row>
    <row r="342" s="2" customFormat="1" ht="37.8" customHeight="1">
      <c r="A342" s="40"/>
      <c r="B342" s="41"/>
      <c r="C342" s="206" t="s">
        <v>435</v>
      </c>
      <c r="D342" s="206" t="s">
        <v>146</v>
      </c>
      <c r="E342" s="207" t="s">
        <v>436</v>
      </c>
      <c r="F342" s="208" t="s">
        <v>437</v>
      </c>
      <c r="G342" s="209" t="s">
        <v>83</v>
      </c>
      <c r="H342" s="210">
        <v>1225.4300000000001</v>
      </c>
      <c r="I342" s="211"/>
      <c r="J342" s="212">
        <f>ROUND(I342*H342,2)</f>
        <v>0</v>
      </c>
      <c r="K342" s="208" t="s">
        <v>149</v>
      </c>
      <c r="L342" s="46"/>
      <c r="M342" s="213" t="s">
        <v>19</v>
      </c>
      <c r="N342" s="214" t="s">
        <v>40</v>
      </c>
      <c r="O342" s="86"/>
      <c r="P342" s="215">
        <f>O342*H342</f>
        <v>0</v>
      </c>
      <c r="Q342" s="215">
        <v>0</v>
      </c>
      <c r="R342" s="215">
        <f>Q342*H342</f>
        <v>0</v>
      </c>
      <c r="S342" s="215">
        <v>0</v>
      </c>
      <c r="T342" s="215">
        <f>S342*H342</f>
        <v>0</v>
      </c>
      <c r="U342" s="216" t="s">
        <v>19</v>
      </c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150</v>
      </c>
      <c r="AT342" s="217" t="s">
        <v>146</v>
      </c>
      <c r="AU342" s="217" t="s">
        <v>85</v>
      </c>
      <c r="AY342" s="19" t="s">
        <v>142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74</v>
      </c>
      <c r="BK342" s="218">
        <f>ROUND(I342*H342,2)</f>
        <v>0</v>
      </c>
      <c r="BL342" s="19" t="s">
        <v>150</v>
      </c>
      <c r="BM342" s="217" t="s">
        <v>438</v>
      </c>
    </row>
    <row r="343" s="2" customFormat="1">
      <c r="A343" s="40"/>
      <c r="B343" s="41"/>
      <c r="C343" s="42"/>
      <c r="D343" s="219" t="s">
        <v>152</v>
      </c>
      <c r="E343" s="42"/>
      <c r="F343" s="220" t="s">
        <v>439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6"/>
      <c r="U343" s="87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152</v>
      </c>
      <c r="AU343" s="19" t="s">
        <v>85</v>
      </c>
    </row>
    <row r="344" s="2" customFormat="1">
      <c r="A344" s="40"/>
      <c r="B344" s="41"/>
      <c r="C344" s="42"/>
      <c r="D344" s="224" t="s">
        <v>154</v>
      </c>
      <c r="E344" s="42"/>
      <c r="F344" s="225" t="s">
        <v>440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6"/>
      <c r="U344" s="87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154</v>
      </c>
      <c r="AU344" s="19" t="s">
        <v>85</v>
      </c>
    </row>
    <row r="345" s="13" customFormat="1">
      <c r="A345" s="13"/>
      <c r="B345" s="226"/>
      <c r="C345" s="227"/>
      <c r="D345" s="219" t="s">
        <v>156</v>
      </c>
      <c r="E345" s="228" t="s">
        <v>19</v>
      </c>
      <c r="F345" s="229" t="s">
        <v>81</v>
      </c>
      <c r="G345" s="227"/>
      <c r="H345" s="230">
        <v>39.530000000000001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4"/>
      <c r="U345" s="235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156</v>
      </c>
      <c r="AU345" s="236" t="s">
        <v>85</v>
      </c>
      <c r="AV345" s="13" t="s">
        <v>78</v>
      </c>
      <c r="AW345" s="13" t="s">
        <v>31</v>
      </c>
      <c r="AX345" s="13" t="s">
        <v>74</v>
      </c>
      <c r="AY345" s="236" t="s">
        <v>142</v>
      </c>
    </row>
    <row r="346" s="13" customFormat="1">
      <c r="A346" s="13"/>
      <c r="B346" s="226"/>
      <c r="C346" s="227"/>
      <c r="D346" s="219" t="s">
        <v>156</v>
      </c>
      <c r="E346" s="227"/>
      <c r="F346" s="229" t="s">
        <v>441</v>
      </c>
      <c r="G346" s="227"/>
      <c r="H346" s="230">
        <v>1225.4300000000001</v>
      </c>
      <c r="I346" s="231"/>
      <c r="J346" s="227"/>
      <c r="K346" s="227"/>
      <c r="L346" s="232"/>
      <c r="M346" s="233"/>
      <c r="N346" s="234"/>
      <c r="O346" s="234"/>
      <c r="P346" s="234"/>
      <c r="Q346" s="234"/>
      <c r="R346" s="234"/>
      <c r="S346" s="234"/>
      <c r="T346" s="234"/>
      <c r="U346" s="235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156</v>
      </c>
      <c r="AU346" s="236" t="s">
        <v>85</v>
      </c>
      <c r="AV346" s="13" t="s">
        <v>78</v>
      </c>
      <c r="AW346" s="13" t="s">
        <v>4</v>
      </c>
      <c r="AX346" s="13" t="s">
        <v>74</v>
      </c>
      <c r="AY346" s="236" t="s">
        <v>142</v>
      </c>
    </row>
    <row r="347" s="2" customFormat="1" ht="44.25" customHeight="1">
      <c r="A347" s="40"/>
      <c r="B347" s="41"/>
      <c r="C347" s="206" t="s">
        <v>442</v>
      </c>
      <c r="D347" s="206" t="s">
        <v>146</v>
      </c>
      <c r="E347" s="207" t="s">
        <v>443</v>
      </c>
      <c r="F347" s="208" t="s">
        <v>444</v>
      </c>
      <c r="G347" s="209" t="s">
        <v>330</v>
      </c>
      <c r="H347" s="210">
        <v>1</v>
      </c>
      <c r="I347" s="211"/>
      <c r="J347" s="212">
        <f>ROUND(I347*H347,2)</f>
        <v>0</v>
      </c>
      <c r="K347" s="208" t="s">
        <v>149</v>
      </c>
      <c r="L347" s="46"/>
      <c r="M347" s="213" t="s">
        <v>19</v>
      </c>
      <c r="N347" s="214" t="s">
        <v>40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5">
        <f>S347*H347</f>
        <v>0</v>
      </c>
      <c r="U347" s="216" t="s">
        <v>19</v>
      </c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150</v>
      </c>
      <c r="AT347" s="217" t="s">
        <v>146</v>
      </c>
      <c r="AU347" s="217" t="s">
        <v>85</v>
      </c>
      <c r="AY347" s="19" t="s">
        <v>142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74</v>
      </c>
      <c r="BK347" s="218">
        <f>ROUND(I347*H347,2)</f>
        <v>0</v>
      </c>
      <c r="BL347" s="19" t="s">
        <v>150</v>
      </c>
      <c r="BM347" s="217" t="s">
        <v>445</v>
      </c>
    </row>
    <row r="348" s="2" customFormat="1">
      <c r="A348" s="40"/>
      <c r="B348" s="41"/>
      <c r="C348" s="42"/>
      <c r="D348" s="219" t="s">
        <v>152</v>
      </c>
      <c r="E348" s="42"/>
      <c r="F348" s="220" t="s">
        <v>446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6"/>
      <c r="U348" s="87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152</v>
      </c>
      <c r="AU348" s="19" t="s">
        <v>85</v>
      </c>
    </row>
    <row r="349" s="2" customFormat="1">
      <c r="A349" s="40"/>
      <c r="B349" s="41"/>
      <c r="C349" s="42"/>
      <c r="D349" s="224" t="s">
        <v>154</v>
      </c>
      <c r="E349" s="42"/>
      <c r="F349" s="225" t="s">
        <v>447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6"/>
      <c r="U349" s="87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154</v>
      </c>
      <c r="AU349" s="19" t="s">
        <v>85</v>
      </c>
    </row>
    <row r="350" s="2" customFormat="1" ht="33" customHeight="1">
      <c r="A350" s="40"/>
      <c r="B350" s="41"/>
      <c r="C350" s="206" t="s">
        <v>448</v>
      </c>
      <c r="D350" s="206" t="s">
        <v>146</v>
      </c>
      <c r="E350" s="207" t="s">
        <v>449</v>
      </c>
      <c r="F350" s="208" t="s">
        <v>450</v>
      </c>
      <c r="G350" s="209" t="s">
        <v>83</v>
      </c>
      <c r="H350" s="210">
        <v>39.530000000000001</v>
      </c>
      <c r="I350" s="211"/>
      <c r="J350" s="212">
        <f>ROUND(I350*H350,2)</f>
        <v>0</v>
      </c>
      <c r="K350" s="208" t="s">
        <v>149</v>
      </c>
      <c r="L350" s="46"/>
      <c r="M350" s="213" t="s">
        <v>19</v>
      </c>
      <c r="N350" s="214" t="s">
        <v>40</v>
      </c>
      <c r="O350" s="86"/>
      <c r="P350" s="215">
        <f>O350*H350</f>
        <v>0</v>
      </c>
      <c r="Q350" s="215">
        <v>0</v>
      </c>
      <c r="R350" s="215">
        <f>Q350*H350</f>
        <v>0</v>
      </c>
      <c r="S350" s="215">
        <v>0</v>
      </c>
      <c r="T350" s="215">
        <f>S350*H350</f>
        <v>0</v>
      </c>
      <c r="U350" s="216" t="s">
        <v>19</v>
      </c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150</v>
      </c>
      <c r="AT350" s="217" t="s">
        <v>146</v>
      </c>
      <c r="AU350" s="217" t="s">
        <v>85</v>
      </c>
      <c r="AY350" s="19" t="s">
        <v>142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74</v>
      </c>
      <c r="BK350" s="218">
        <f>ROUND(I350*H350,2)</f>
        <v>0</v>
      </c>
      <c r="BL350" s="19" t="s">
        <v>150</v>
      </c>
      <c r="BM350" s="217" t="s">
        <v>451</v>
      </c>
    </row>
    <row r="351" s="2" customFormat="1">
      <c r="A351" s="40"/>
      <c r="B351" s="41"/>
      <c r="C351" s="42"/>
      <c r="D351" s="219" t="s">
        <v>152</v>
      </c>
      <c r="E351" s="42"/>
      <c r="F351" s="220" t="s">
        <v>452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6"/>
      <c r="U351" s="87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152</v>
      </c>
      <c r="AU351" s="19" t="s">
        <v>85</v>
      </c>
    </row>
    <row r="352" s="2" customFormat="1">
      <c r="A352" s="40"/>
      <c r="B352" s="41"/>
      <c r="C352" s="42"/>
      <c r="D352" s="224" t="s">
        <v>154</v>
      </c>
      <c r="E352" s="42"/>
      <c r="F352" s="225" t="s">
        <v>453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6"/>
      <c r="U352" s="87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154</v>
      </c>
      <c r="AU352" s="19" t="s">
        <v>85</v>
      </c>
    </row>
    <row r="353" s="13" customFormat="1">
      <c r="A353" s="13"/>
      <c r="B353" s="226"/>
      <c r="C353" s="227"/>
      <c r="D353" s="219" t="s">
        <v>156</v>
      </c>
      <c r="E353" s="228" t="s">
        <v>19</v>
      </c>
      <c r="F353" s="229" t="s">
        <v>81</v>
      </c>
      <c r="G353" s="227"/>
      <c r="H353" s="230">
        <v>39.530000000000001</v>
      </c>
      <c r="I353" s="231"/>
      <c r="J353" s="227"/>
      <c r="K353" s="227"/>
      <c r="L353" s="232"/>
      <c r="M353" s="233"/>
      <c r="N353" s="234"/>
      <c r="O353" s="234"/>
      <c r="P353" s="234"/>
      <c r="Q353" s="234"/>
      <c r="R353" s="234"/>
      <c r="S353" s="234"/>
      <c r="T353" s="234"/>
      <c r="U353" s="235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156</v>
      </c>
      <c r="AU353" s="236" t="s">
        <v>85</v>
      </c>
      <c r="AV353" s="13" t="s">
        <v>78</v>
      </c>
      <c r="AW353" s="13" t="s">
        <v>31</v>
      </c>
      <c r="AX353" s="13" t="s">
        <v>74</v>
      </c>
      <c r="AY353" s="236" t="s">
        <v>142</v>
      </c>
    </row>
    <row r="354" s="2" customFormat="1" ht="37.8" customHeight="1">
      <c r="A354" s="40"/>
      <c r="B354" s="41"/>
      <c r="C354" s="206" t="s">
        <v>454</v>
      </c>
      <c r="D354" s="206" t="s">
        <v>146</v>
      </c>
      <c r="E354" s="207" t="s">
        <v>455</v>
      </c>
      <c r="F354" s="208" t="s">
        <v>456</v>
      </c>
      <c r="G354" s="209" t="s">
        <v>83</v>
      </c>
      <c r="H354" s="210">
        <v>30.899999999999999</v>
      </c>
      <c r="I354" s="211"/>
      <c r="J354" s="212">
        <f>ROUND(I354*H354,2)</f>
        <v>0</v>
      </c>
      <c r="K354" s="208" t="s">
        <v>149</v>
      </c>
      <c r="L354" s="46"/>
      <c r="M354" s="213" t="s">
        <v>19</v>
      </c>
      <c r="N354" s="214" t="s">
        <v>40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</v>
      </c>
      <c r="T354" s="215">
        <f>S354*H354</f>
        <v>0</v>
      </c>
      <c r="U354" s="216" t="s">
        <v>19</v>
      </c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150</v>
      </c>
      <c r="AT354" s="217" t="s">
        <v>146</v>
      </c>
      <c r="AU354" s="217" t="s">
        <v>85</v>
      </c>
      <c r="AY354" s="19" t="s">
        <v>142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74</v>
      </c>
      <c r="BK354" s="218">
        <f>ROUND(I354*H354,2)</f>
        <v>0</v>
      </c>
      <c r="BL354" s="19" t="s">
        <v>150</v>
      </c>
      <c r="BM354" s="217" t="s">
        <v>457</v>
      </c>
    </row>
    <row r="355" s="2" customFormat="1">
      <c r="A355" s="40"/>
      <c r="B355" s="41"/>
      <c r="C355" s="42"/>
      <c r="D355" s="219" t="s">
        <v>152</v>
      </c>
      <c r="E355" s="42"/>
      <c r="F355" s="220" t="s">
        <v>458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6"/>
      <c r="U355" s="87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152</v>
      </c>
      <c r="AU355" s="19" t="s">
        <v>85</v>
      </c>
    </row>
    <row r="356" s="2" customFormat="1">
      <c r="A356" s="40"/>
      <c r="B356" s="41"/>
      <c r="C356" s="42"/>
      <c r="D356" s="224" t="s">
        <v>154</v>
      </c>
      <c r="E356" s="42"/>
      <c r="F356" s="225" t="s">
        <v>459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6"/>
      <c r="U356" s="87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154</v>
      </c>
      <c r="AU356" s="19" t="s">
        <v>85</v>
      </c>
    </row>
    <row r="357" s="13" customFormat="1">
      <c r="A357" s="13"/>
      <c r="B357" s="226"/>
      <c r="C357" s="227"/>
      <c r="D357" s="219" t="s">
        <v>156</v>
      </c>
      <c r="E357" s="228" t="s">
        <v>19</v>
      </c>
      <c r="F357" s="229" t="s">
        <v>89</v>
      </c>
      <c r="G357" s="227"/>
      <c r="H357" s="230">
        <v>30.899999999999999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4"/>
      <c r="U357" s="235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156</v>
      </c>
      <c r="AU357" s="236" t="s">
        <v>85</v>
      </c>
      <c r="AV357" s="13" t="s">
        <v>78</v>
      </c>
      <c r="AW357" s="13" t="s">
        <v>31</v>
      </c>
      <c r="AX357" s="13" t="s">
        <v>74</v>
      </c>
      <c r="AY357" s="236" t="s">
        <v>142</v>
      </c>
    </row>
    <row r="358" s="2" customFormat="1" ht="24.15" customHeight="1">
      <c r="A358" s="40"/>
      <c r="B358" s="41"/>
      <c r="C358" s="206" t="s">
        <v>460</v>
      </c>
      <c r="D358" s="206" t="s">
        <v>146</v>
      </c>
      <c r="E358" s="207" t="s">
        <v>461</v>
      </c>
      <c r="F358" s="208" t="s">
        <v>462</v>
      </c>
      <c r="G358" s="209" t="s">
        <v>83</v>
      </c>
      <c r="H358" s="210">
        <v>39.530000000000001</v>
      </c>
      <c r="I358" s="211"/>
      <c r="J358" s="212">
        <f>ROUND(I358*H358,2)</f>
        <v>0</v>
      </c>
      <c r="K358" s="208" t="s">
        <v>149</v>
      </c>
      <c r="L358" s="46"/>
      <c r="M358" s="213" t="s">
        <v>19</v>
      </c>
      <c r="N358" s="214" t="s">
        <v>40</v>
      </c>
      <c r="O358" s="86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5">
        <f>S358*H358</f>
        <v>0</v>
      </c>
      <c r="U358" s="216" t="s">
        <v>19</v>
      </c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150</v>
      </c>
      <c r="AT358" s="217" t="s">
        <v>146</v>
      </c>
      <c r="AU358" s="217" t="s">
        <v>85</v>
      </c>
      <c r="AY358" s="19" t="s">
        <v>142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74</v>
      </c>
      <c r="BK358" s="218">
        <f>ROUND(I358*H358,2)</f>
        <v>0</v>
      </c>
      <c r="BL358" s="19" t="s">
        <v>150</v>
      </c>
      <c r="BM358" s="217" t="s">
        <v>463</v>
      </c>
    </row>
    <row r="359" s="2" customFormat="1">
      <c r="A359" s="40"/>
      <c r="B359" s="41"/>
      <c r="C359" s="42"/>
      <c r="D359" s="219" t="s">
        <v>152</v>
      </c>
      <c r="E359" s="42"/>
      <c r="F359" s="220" t="s">
        <v>464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6"/>
      <c r="U359" s="87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152</v>
      </c>
      <c r="AU359" s="19" t="s">
        <v>85</v>
      </c>
    </row>
    <row r="360" s="2" customFormat="1">
      <c r="A360" s="40"/>
      <c r="B360" s="41"/>
      <c r="C360" s="42"/>
      <c r="D360" s="224" t="s">
        <v>154</v>
      </c>
      <c r="E360" s="42"/>
      <c r="F360" s="225" t="s">
        <v>465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6"/>
      <c r="U360" s="87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154</v>
      </c>
      <c r="AU360" s="19" t="s">
        <v>85</v>
      </c>
    </row>
    <row r="361" s="13" customFormat="1">
      <c r="A361" s="13"/>
      <c r="B361" s="226"/>
      <c r="C361" s="227"/>
      <c r="D361" s="219" t="s">
        <v>156</v>
      </c>
      <c r="E361" s="228" t="s">
        <v>19</v>
      </c>
      <c r="F361" s="229" t="s">
        <v>81</v>
      </c>
      <c r="G361" s="227"/>
      <c r="H361" s="230">
        <v>39.530000000000001</v>
      </c>
      <c r="I361" s="231"/>
      <c r="J361" s="227"/>
      <c r="K361" s="227"/>
      <c r="L361" s="232"/>
      <c r="M361" s="233"/>
      <c r="N361" s="234"/>
      <c r="O361" s="234"/>
      <c r="P361" s="234"/>
      <c r="Q361" s="234"/>
      <c r="R361" s="234"/>
      <c r="S361" s="234"/>
      <c r="T361" s="234"/>
      <c r="U361" s="235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6" t="s">
        <v>156</v>
      </c>
      <c r="AU361" s="236" t="s">
        <v>85</v>
      </c>
      <c r="AV361" s="13" t="s">
        <v>78</v>
      </c>
      <c r="AW361" s="13" t="s">
        <v>31</v>
      </c>
      <c r="AX361" s="13" t="s">
        <v>69</v>
      </c>
      <c r="AY361" s="236" t="s">
        <v>142</v>
      </c>
    </row>
    <row r="362" s="12" customFormat="1" ht="20.88" customHeight="1">
      <c r="A362" s="12"/>
      <c r="B362" s="190"/>
      <c r="C362" s="191"/>
      <c r="D362" s="192" t="s">
        <v>68</v>
      </c>
      <c r="E362" s="204" t="s">
        <v>466</v>
      </c>
      <c r="F362" s="204" t="s">
        <v>467</v>
      </c>
      <c r="G362" s="191"/>
      <c r="H362" s="191"/>
      <c r="I362" s="194"/>
      <c r="J362" s="205">
        <f>BK362</f>
        <v>0</v>
      </c>
      <c r="K362" s="191"/>
      <c r="L362" s="196"/>
      <c r="M362" s="197"/>
      <c r="N362" s="198"/>
      <c r="O362" s="198"/>
      <c r="P362" s="199">
        <f>SUM(P363:P376)</f>
        <v>0</v>
      </c>
      <c r="Q362" s="198"/>
      <c r="R362" s="199">
        <f>SUM(R363:R376)</f>
        <v>9.6000000000000016E-05</v>
      </c>
      <c r="S362" s="198"/>
      <c r="T362" s="199">
        <f>SUM(T363:T376)</f>
        <v>0</v>
      </c>
      <c r="U362" s="200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01" t="s">
        <v>74</v>
      </c>
      <c r="AT362" s="202" t="s">
        <v>68</v>
      </c>
      <c r="AU362" s="202" t="s">
        <v>78</v>
      </c>
      <c r="AY362" s="201" t="s">
        <v>142</v>
      </c>
      <c r="BK362" s="203">
        <f>SUM(BK363:BK376)</f>
        <v>0</v>
      </c>
    </row>
    <row r="363" s="2" customFormat="1" ht="16.5" customHeight="1">
      <c r="A363" s="40"/>
      <c r="B363" s="41"/>
      <c r="C363" s="206" t="s">
        <v>468</v>
      </c>
      <c r="D363" s="206" t="s">
        <v>146</v>
      </c>
      <c r="E363" s="207" t="s">
        <v>469</v>
      </c>
      <c r="F363" s="208" t="s">
        <v>470</v>
      </c>
      <c r="G363" s="209" t="s">
        <v>83</v>
      </c>
      <c r="H363" s="210">
        <v>19.199999999999999</v>
      </c>
      <c r="I363" s="211"/>
      <c r="J363" s="212">
        <f>ROUND(I363*H363,2)</f>
        <v>0</v>
      </c>
      <c r="K363" s="208" t="s">
        <v>149</v>
      </c>
      <c r="L363" s="46"/>
      <c r="M363" s="213" t="s">
        <v>19</v>
      </c>
      <c r="N363" s="214" t="s">
        <v>40</v>
      </c>
      <c r="O363" s="86"/>
      <c r="P363" s="215">
        <f>O363*H363</f>
        <v>0</v>
      </c>
      <c r="Q363" s="215">
        <v>0</v>
      </c>
      <c r="R363" s="215">
        <f>Q363*H363</f>
        <v>0</v>
      </c>
      <c r="S363" s="215">
        <v>0</v>
      </c>
      <c r="T363" s="215">
        <f>S363*H363</f>
        <v>0</v>
      </c>
      <c r="U363" s="216" t="s">
        <v>19</v>
      </c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150</v>
      </c>
      <c r="AT363" s="217" t="s">
        <v>146</v>
      </c>
      <c r="AU363" s="217" t="s">
        <v>85</v>
      </c>
      <c r="AY363" s="19" t="s">
        <v>142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74</v>
      </c>
      <c r="BK363" s="218">
        <f>ROUND(I363*H363,2)</f>
        <v>0</v>
      </c>
      <c r="BL363" s="19" t="s">
        <v>150</v>
      </c>
      <c r="BM363" s="217" t="s">
        <v>471</v>
      </c>
    </row>
    <row r="364" s="2" customFormat="1">
      <c r="A364" s="40"/>
      <c r="B364" s="41"/>
      <c r="C364" s="42"/>
      <c r="D364" s="219" t="s">
        <v>152</v>
      </c>
      <c r="E364" s="42"/>
      <c r="F364" s="220" t="s">
        <v>472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6"/>
      <c r="U364" s="87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152</v>
      </c>
      <c r="AU364" s="19" t="s">
        <v>85</v>
      </c>
    </row>
    <row r="365" s="2" customFormat="1">
      <c r="A365" s="40"/>
      <c r="B365" s="41"/>
      <c r="C365" s="42"/>
      <c r="D365" s="224" t="s">
        <v>154</v>
      </c>
      <c r="E365" s="42"/>
      <c r="F365" s="225" t="s">
        <v>473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6"/>
      <c r="U365" s="87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154</v>
      </c>
      <c r="AU365" s="19" t="s">
        <v>85</v>
      </c>
    </row>
    <row r="366" s="13" customFormat="1">
      <c r="A366" s="13"/>
      <c r="B366" s="226"/>
      <c r="C366" s="227"/>
      <c r="D366" s="219" t="s">
        <v>156</v>
      </c>
      <c r="E366" s="228" t="s">
        <v>19</v>
      </c>
      <c r="F366" s="229" t="s">
        <v>474</v>
      </c>
      <c r="G366" s="227"/>
      <c r="H366" s="230">
        <v>19.199999999999999</v>
      </c>
      <c r="I366" s="231"/>
      <c r="J366" s="227"/>
      <c r="K366" s="227"/>
      <c r="L366" s="232"/>
      <c r="M366" s="233"/>
      <c r="N366" s="234"/>
      <c r="O366" s="234"/>
      <c r="P366" s="234"/>
      <c r="Q366" s="234"/>
      <c r="R366" s="234"/>
      <c r="S366" s="234"/>
      <c r="T366" s="234"/>
      <c r="U366" s="235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156</v>
      </c>
      <c r="AU366" s="236" t="s">
        <v>85</v>
      </c>
      <c r="AV366" s="13" t="s">
        <v>78</v>
      </c>
      <c r="AW366" s="13" t="s">
        <v>31</v>
      </c>
      <c r="AX366" s="13" t="s">
        <v>74</v>
      </c>
      <c r="AY366" s="236" t="s">
        <v>142</v>
      </c>
    </row>
    <row r="367" s="2" customFormat="1" ht="16.5" customHeight="1">
      <c r="A367" s="40"/>
      <c r="B367" s="41"/>
      <c r="C367" s="206" t="s">
        <v>475</v>
      </c>
      <c r="D367" s="206" t="s">
        <v>146</v>
      </c>
      <c r="E367" s="207" t="s">
        <v>476</v>
      </c>
      <c r="F367" s="208" t="s">
        <v>477</v>
      </c>
      <c r="G367" s="209" t="s">
        <v>83</v>
      </c>
      <c r="H367" s="210">
        <v>1.9199999999999999</v>
      </c>
      <c r="I367" s="211"/>
      <c r="J367" s="212">
        <f>ROUND(I367*H367,2)</f>
        <v>0</v>
      </c>
      <c r="K367" s="208" t="s">
        <v>149</v>
      </c>
      <c r="L367" s="46"/>
      <c r="M367" s="213" t="s">
        <v>19</v>
      </c>
      <c r="N367" s="214" t="s">
        <v>40</v>
      </c>
      <c r="O367" s="86"/>
      <c r="P367" s="215">
        <f>O367*H367</f>
        <v>0</v>
      </c>
      <c r="Q367" s="215">
        <v>1.0000000000000001E-05</v>
      </c>
      <c r="R367" s="215">
        <f>Q367*H367</f>
        <v>1.9200000000000003E-05</v>
      </c>
      <c r="S367" s="215">
        <v>0</v>
      </c>
      <c r="T367" s="215">
        <f>S367*H367</f>
        <v>0</v>
      </c>
      <c r="U367" s="216" t="s">
        <v>19</v>
      </c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7" t="s">
        <v>150</v>
      </c>
      <c r="AT367" s="217" t="s">
        <v>146</v>
      </c>
      <c r="AU367" s="217" t="s">
        <v>85</v>
      </c>
      <c r="AY367" s="19" t="s">
        <v>142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9" t="s">
        <v>74</v>
      </c>
      <c r="BK367" s="218">
        <f>ROUND(I367*H367,2)</f>
        <v>0</v>
      </c>
      <c r="BL367" s="19" t="s">
        <v>150</v>
      </c>
      <c r="BM367" s="217" t="s">
        <v>478</v>
      </c>
    </row>
    <row r="368" s="2" customFormat="1">
      <c r="A368" s="40"/>
      <c r="B368" s="41"/>
      <c r="C368" s="42"/>
      <c r="D368" s="219" t="s">
        <v>152</v>
      </c>
      <c r="E368" s="42"/>
      <c r="F368" s="220" t="s">
        <v>479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6"/>
      <c r="U368" s="87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152</v>
      </c>
      <c r="AU368" s="19" t="s">
        <v>85</v>
      </c>
    </row>
    <row r="369" s="2" customFormat="1">
      <c r="A369" s="40"/>
      <c r="B369" s="41"/>
      <c r="C369" s="42"/>
      <c r="D369" s="224" t="s">
        <v>154</v>
      </c>
      <c r="E369" s="42"/>
      <c r="F369" s="225" t="s">
        <v>480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6"/>
      <c r="U369" s="87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154</v>
      </c>
      <c r="AU369" s="19" t="s">
        <v>85</v>
      </c>
    </row>
    <row r="370" s="14" customFormat="1">
      <c r="A370" s="14"/>
      <c r="B370" s="237"/>
      <c r="C370" s="238"/>
      <c r="D370" s="219" t="s">
        <v>156</v>
      </c>
      <c r="E370" s="239" t="s">
        <v>19</v>
      </c>
      <c r="F370" s="240" t="s">
        <v>404</v>
      </c>
      <c r="G370" s="238"/>
      <c r="H370" s="239" t="s">
        <v>19</v>
      </c>
      <c r="I370" s="241"/>
      <c r="J370" s="238"/>
      <c r="K370" s="238"/>
      <c r="L370" s="242"/>
      <c r="M370" s="243"/>
      <c r="N370" s="244"/>
      <c r="O370" s="244"/>
      <c r="P370" s="244"/>
      <c r="Q370" s="244"/>
      <c r="R370" s="244"/>
      <c r="S370" s="244"/>
      <c r="T370" s="244"/>
      <c r="U370" s="245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6" t="s">
        <v>156</v>
      </c>
      <c r="AU370" s="246" t="s">
        <v>85</v>
      </c>
      <c r="AV370" s="14" t="s">
        <v>74</v>
      </c>
      <c r="AW370" s="14" t="s">
        <v>31</v>
      </c>
      <c r="AX370" s="14" t="s">
        <v>69</v>
      </c>
      <c r="AY370" s="246" t="s">
        <v>142</v>
      </c>
    </row>
    <row r="371" s="13" customFormat="1">
      <c r="A371" s="13"/>
      <c r="B371" s="226"/>
      <c r="C371" s="227"/>
      <c r="D371" s="219" t="s">
        <v>156</v>
      </c>
      <c r="E371" s="228" t="s">
        <v>19</v>
      </c>
      <c r="F371" s="229" t="s">
        <v>257</v>
      </c>
      <c r="G371" s="227"/>
      <c r="H371" s="230">
        <v>1.9199999999999999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4"/>
      <c r="U371" s="235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156</v>
      </c>
      <c r="AU371" s="236" t="s">
        <v>85</v>
      </c>
      <c r="AV371" s="13" t="s">
        <v>78</v>
      </c>
      <c r="AW371" s="13" t="s">
        <v>31</v>
      </c>
      <c r="AX371" s="13" t="s">
        <v>74</v>
      </c>
      <c r="AY371" s="236" t="s">
        <v>142</v>
      </c>
    </row>
    <row r="372" s="2" customFormat="1" ht="24.15" customHeight="1">
      <c r="A372" s="40"/>
      <c r="B372" s="41"/>
      <c r="C372" s="206" t="s">
        <v>481</v>
      </c>
      <c r="D372" s="206" t="s">
        <v>146</v>
      </c>
      <c r="E372" s="207" t="s">
        <v>482</v>
      </c>
      <c r="F372" s="208" t="s">
        <v>483</v>
      </c>
      <c r="G372" s="209" t="s">
        <v>83</v>
      </c>
      <c r="H372" s="210">
        <v>1.9199999999999999</v>
      </c>
      <c r="I372" s="211"/>
      <c r="J372" s="212">
        <f>ROUND(I372*H372,2)</f>
        <v>0</v>
      </c>
      <c r="K372" s="208" t="s">
        <v>149</v>
      </c>
      <c r="L372" s="46"/>
      <c r="M372" s="213" t="s">
        <v>19</v>
      </c>
      <c r="N372" s="214" t="s">
        <v>40</v>
      </c>
      <c r="O372" s="86"/>
      <c r="P372" s="215">
        <f>O372*H372</f>
        <v>0</v>
      </c>
      <c r="Q372" s="215">
        <v>4.0000000000000003E-05</v>
      </c>
      <c r="R372" s="215">
        <f>Q372*H372</f>
        <v>7.680000000000001E-05</v>
      </c>
      <c r="S372" s="215">
        <v>0</v>
      </c>
      <c r="T372" s="215">
        <f>S372*H372</f>
        <v>0</v>
      </c>
      <c r="U372" s="216" t="s">
        <v>19</v>
      </c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150</v>
      </c>
      <c r="AT372" s="217" t="s">
        <v>146</v>
      </c>
      <c r="AU372" s="217" t="s">
        <v>85</v>
      </c>
      <c r="AY372" s="19" t="s">
        <v>142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74</v>
      </c>
      <c r="BK372" s="218">
        <f>ROUND(I372*H372,2)</f>
        <v>0</v>
      </c>
      <c r="BL372" s="19" t="s">
        <v>150</v>
      </c>
      <c r="BM372" s="217" t="s">
        <v>484</v>
      </c>
    </row>
    <row r="373" s="2" customFormat="1">
      <c r="A373" s="40"/>
      <c r="B373" s="41"/>
      <c r="C373" s="42"/>
      <c r="D373" s="219" t="s">
        <v>152</v>
      </c>
      <c r="E373" s="42"/>
      <c r="F373" s="220" t="s">
        <v>485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6"/>
      <c r="U373" s="87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152</v>
      </c>
      <c r="AU373" s="19" t="s">
        <v>85</v>
      </c>
    </row>
    <row r="374" s="2" customFormat="1">
      <c r="A374" s="40"/>
      <c r="B374" s="41"/>
      <c r="C374" s="42"/>
      <c r="D374" s="224" t="s">
        <v>154</v>
      </c>
      <c r="E374" s="42"/>
      <c r="F374" s="225" t="s">
        <v>486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6"/>
      <c r="U374" s="87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154</v>
      </c>
      <c r="AU374" s="19" t="s">
        <v>85</v>
      </c>
    </row>
    <row r="375" s="14" customFormat="1">
      <c r="A375" s="14"/>
      <c r="B375" s="237"/>
      <c r="C375" s="238"/>
      <c r="D375" s="219" t="s">
        <v>156</v>
      </c>
      <c r="E375" s="239" t="s">
        <v>19</v>
      </c>
      <c r="F375" s="240" t="s">
        <v>404</v>
      </c>
      <c r="G375" s="238"/>
      <c r="H375" s="239" t="s">
        <v>19</v>
      </c>
      <c r="I375" s="241"/>
      <c r="J375" s="238"/>
      <c r="K375" s="238"/>
      <c r="L375" s="242"/>
      <c r="M375" s="243"/>
      <c r="N375" s="244"/>
      <c r="O375" s="244"/>
      <c r="P375" s="244"/>
      <c r="Q375" s="244"/>
      <c r="R375" s="244"/>
      <c r="S375" s="244"/>
      <c r="T375" s="244"/>
      <c r="U375" s="245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156</v>
      </c>
      <c r="AU375" s="246" t="s">
        <v>85</v>
      </c>
      <c r="AV375" s="14" t="s">
        <v>74</v>
      </c>
      <c r="AW375" s="14" t="s">
        <v>31</v>
      </c>
      <c r="AX375" s="14" t="s">
        <v>69</v>
      </c>
      <c r="AY375" s="246" t="s">
        <v>142</v>
      </c>
    </row>
    <row r="376" s="13" customFormat="1">
      <c r="A376" s="13"/>
      <c r="B376" s="226"/>
      <c r="C376" s="227"/>
      <c r="D376" s="219" t="s">
        <v>156</v>
      </c>
      <c r="E376" s="228" t="s">
        <v>19</v>
      </c>
      <c r="F376" s="229" t="s">
        <v>257</v>
      </c>
      <c r="G376" s="227"/>
      <c r="H376" s="230">
        <v>1.9199999999999999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4"/>
      <c r="U376" s="235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6" t="s">
        <v>156</v>
      </c>
      <c r="AU376" s="236" t="s">
        <v>85</v>
      </c>
      <c r="AV376" s="13" t="s">
        <v>78</v>
      </c>
      <c r="AW376" s="13" t="s">
        <v>31</v>
      </c>
      <c r="AX376" s="13" t="s">
        <v>74</v>
      </c>
      <c r="AY376" s="236" t="s">
        <v>142</v>
      </c>
    </row>
    <row r="377" s="12" customFormat="1" ht="20.88" customHeight="1">
      <c r="A377" s="12"/>
      <c r="B377" s="190"/>
      <c r="C377" s="191"/>
      <c r="D377" s="192" t="s">
        <v>68</v>
      </c>
      <c r="E377" s="204" t="s">
        <v>487</v>
      </c>
      <c r="F377" s="204" t="s">
        <v>488</v>
      </c>
      <c r="G377" s="191"/>
      <c r="H377" s="191"/>
      <c r="I377" s="194"/>
      <c r="J377" s="205">
        <f>BK377</f>
        <v>0</v>
      </c>
      <c r="K377" s="191"/>
      <c r="L377" s="196"/>
      <c r="M377" s="197"/>
      <c r="N377" s="198"/>
      <c r="O377" s="198"/>
      <c r="P377" s="199">
        <f>SUM(P378:P381)</f>
        <v>0</v>
      </c>
      <c r="Q377" s="198"/>
      <c r="R377" s="199">
        <f>SUM(R378:R381)</f>
        <v>0</v>
      </c>
      <c r="S377" s="198"/>
      <c r="T377" s="199">
        <f>SUM(T378:T381)</f>
        <v>0.18134999999999998</v>
      </c>
      <c r="U377" s="200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01" t="s">
        <v>74</v>
      </c>
      <c r="AT377" s="202" t="s">
        <v>68</v>
      </c>
      <c r="AU377" s="202" t="s">
        <v>78</v>
      </c>
      <c r="AY377" s="201" t="s">
        <v>142</v>
      </c>
      <c r="BK377" s="203">
        <f>SUM(BK378:BK381)</f>
        <v>0</v>
      </c>
    </row>
    <row r="378" s="2" customFormat="1" ht="24.15" customHeight="1">
      <c r="A378" s="40"/>
      <c r="B378" s="41"/>
      <c r="C378" s="206" t="s">
        <v>489</v>
      </c>
      <c r="D378" s="206" t="s">
        <v>146</v>
      </c>
      <c r="E378" s="207" t="s">
        <v>490</v>
      </c>
      <c r="F378" s="208" t="s">
        <v>491</v>
      </c>
      <c r="G378" s="209" t="s">
        <v>83</v>
      </c>
      <c r="H378" s="210">
        <v>5.8499999999999996</v>
      </c>
      <c r="I378" s="211"/>
      <c r="J378" s="212">
        <f>ROUND(I378*H378,2)</f>
        <v>0</v>
      </c>
      <c r="K378" s="208" t="s">
        <v>149</v>
      </c>
      <c r="L378" s="46"/>
      <c r="M378" s="213" t="s">
        <v>19</v>
      </c>
      <c r="N378" s="214" t="s">
        <v>40</v>
      </c>
      <c r="O378" s="86"/>
      <c r="P378" s="215">
        <f>O378*H378</f>
        <v>0</v>
      </c>
      <c r="Q378" s="215">
        <v>0</v>
      </c>
      <c r="R378" s="215">
        <f>Q378*H378</f>
        <v>0</v>
      </c>
      <c r="S378" s="215">
        <v>0.031</v>
      </c>
      <c r="T378" s="215">
        <f>S378*H378</f>
        <v>0.18134999999999998</v>
      </c>
      <c r="U378" s="216" t="s">
        <v>19</v>
      </c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214</v>
      </c>
      <c r="AT378" s="217" t="s">
        <v>146</v>
      </c>
      <c r="AU378" s="217" t="s">
        <v>85</v>
      </c>
      <c r="AY378" s="19" t="s">
        <v>142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74</v>
      </c>
      <c r="BK378" s="218">
        <f>ROUND(I378*H378,2)</f>
        <v>0</v>
      </c>
      <c r="BL378" s="19" t="s">
        <v>214</v>
      </c>
      <c r="BM378" s="217" t="s">
        <v>492</v>
      </c>
    </row>
    <row r="379" s="2" customFormat="1">
      <c r="A379" s="40"/>
      <c r="B379" s="41"/>
      <c r="C379" s="42"/>
      <c r="D379" s="219" t="s">
        <v>152</v>
      </c>
      <c r="E379" s="42"/>
      <c r="F379" s="220" t="s">
        <v>493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6"/>
      <c r="U379" s="87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152</v>
      </c>
      <c r="AU379" s="19" t="s">
        <v>85</v>
      </c>
    </row>
    <row r="380" s="2" customFormat="1">
      <c r="A380" s="40"/>
      <c r="B380" s="41"/>
      <c r="C380" s="42"/>
      <c r="D380" s="224" t="s">
        <v>154</v>
      </c>
      <c r="E380" s="42"/>
      <c r="F380" s="225" t="s">
        <v>494</v>
      </c>
      <c r="G380" s="42"/>
      <c r="H380" s="42"/>
      <c r="I380" s="221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6"/>
      <c r="U380" s="87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154</v>
      </c>
      <c r="AU380" s="19" t="s">
        <v>85</v>
      </c>
    </row>
    <row r="381" s="13" customFormat="1">
      <c r="A381" s="13"/>
      <c r="B381" s="226"/>
      <c r="C381" s="227"/>
      <c r="D381" s="219" t="s">
        <v>156</v>
      </c>
      <c r="E381" s="228" t="s">
        <v>19</v>
      </c>
      <c r="F381" s="229" t="s">
        <v>495</v>
      </c>
      <c r="G381" s="227"/>
      <c r="H381" s="230">
        <v>5.8499999999999996</v>
      </c>
      <c r="I381" s="231"/>
      <c r="J381" s="227"/>
      <c r="K381" s="227"/>
      <c r="L381" s="232"/>
      <c r="M381" s="233"/>
      <c r="N381" s="234"/>
      <c r="O381" s="234"/>
      <c r="P381" s="234"/>
      <c r="Q381" s="234"/>
      <c r="R381" s="234"/>
      <c r="S381" s="234"/>
      <c r="T381" s="234"/>
      <c r="U381" s="235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156</v>
      </c>
      <c r="AU381" s="236" t="s">
        <v>85</v>
      </c>
      <c r="AV381" s="13" t="s">
        <v>78</v>
      </c>
      <c r="AW381" s="13" t="s">
        <v>31</v>
      </c>
      <c r="AX381" s="13" t="s">
        <v>74</v>
      </c>
      <c r="AY381" s="236" t="s">
        <v>142</v>
      </c>
    </row>
    <row r="382" s="12" customFormat="1" ht="20.88" customHeight="1">
      <c r="A382" s="12"/>
      <c r="B382" s="190"/>
      <c r="C382" s="191"/>
      <c r="D382" s="192" t="s">
        <v>68</v>
      </c>
      <c r="E382" s="204" t="s">
        <v>496</v>
      </c>
      <c r="F382" s="204" t="s">
        <v>497</v>
      </c>
      <c r="G382" s="191"/>
      <c r="H382" s="191"/>
      <c r="I382" s="194"/>
      <c r="J382" s="205">
        <f>BK382</f>
        <v>0</v>
      </c>
      <c r="K382" s="191"/>
      <c r="L382" s="196"/>
      <c r="M382" s="197"/>
      <c r="N382" s="198"/>
      <c r="O382" s="198"/>
      <c r="P382" s="199">
        <f>SUM(P383:P389)</f>
        <v>0</v>
      </c>
      <c r="Q382" s="198"/>
      <c r="R382" s="199">
        <f>SUM(R383:R389)</f>
        <v>0.00011093000000000001</v>
      </c>
      <c r="S382" s="198"/>
      <c r="T382" s="199">
        <f>SUM(T383:T389)</f>
        <v>0.011093</v>
      </c>
      <c r="U382" s="200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01" t="s">
        <v>74</v>
      </c>
      <c r="AT382" s="202" t="s">
        <v>68</v>
      </c>
      <c r="AU382" s="202" t="s">
        <v>78</v>
      </c>
      <c r="AY382" s="201" t="s">
        <v>142</v>
      </c>
      <c r="BK382" s="203">
        <f>SUM(BK383:BK389)</f>
        <v>0</v>
      </c>
    </row>
    <row r="383" s="2" customFormat="1" ht="24.15" customHeight="1">
      <c r="A383" s="40"/>
      <c r="B383" s="41"/>
      <c r="C383" s="206" t="s">
        <v>498</v>
      </c>
      <c r="D383" s="206" t="s">
        <v>146</v>
      </c>
      <c r="E383" s="207" t="s">
        <v>499</v>
      </c>
      <c r="F383" s="208" t="s">
        <v>500</v>
      </c>
      <c r="G383" s="209" t="s">
        <v>175</v>
      </c>
      <c r="H383" s="210">
        <v>11.093</v>
      </c>
      <c r="I383" s="211"/>
      <c r="J383" s="212">
        <f>ROUND(I383*H383,2)</f>
        <v>0</v>
      </c>
      <c r="K383" s="208" t="s">
        <v>149</v>
      </c>
      <c r="L383" s="46"/>
      <c r="M383" s="213" t="s">
        <v>19</v>
      </c>
      <c r="N383" s="214" t="s">
        <v>40</v>
      </c>
      <c r="O383" s="86"/>
      <c r="P383" s="215">
        <f>O383*H383</f>
        <v>0</v>
      </c>
      <c r="Q383" s="215">
        <v>1.0000000000000001E-05</v>
      </c>
      <c r="R383" s="215">
        <f>Q383*H383</f>
        <v>0.00011093000000000001</v>
      </c>
      <c r="S383" s="215">
        <v>0.001</v>
      </c>
      <c r="T383" s="215">
        <f>S383*H383</f>
        <v>0.011093</v>
      </c>
      <c r="U383" s="216" t="s">
        <v>19</v>
      </c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150</v>
      </c>
      <c r="AT383" s="217" t="s">
        <v>146</v>
      </c>
      <c r="AU383" s="217" t="s">
        <v>85</v>
      </c>
      <c r="AY383" s="19" t="s">
        <v>142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74</v>
      </c>
      <c r="BK383" s="218">
        <f>ROUND(I383*H383,2)</f>
        <v>0</v>
      </c>
      <c r="BL383" s="19" t="s">
        <v>150</v>
      </c>
      <c r="BM383" s="217" t="s">
        <v>501</v>
      </c>
    </row>
    <row r="384" s="2" customFormat="1">
      <c r="A384" s="40"/>
      <c r="B384" s="41"/>
      <c r="C384" s="42"/>
      <c r="D384" s="219" t="s">
        <v>152</v>
      </c>
      <c r="E384" s="42"/>
      <c r="F384" s="220" t="s">
        <v>502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6"/>
      <c r="U384" s="87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152</v>
      </c>
      <c r="AU384" s="19" t="s">
        <v>85</v>
      </c>
    </row>
    <row r="385" s="2" customFormat="1">
      <c r="A385" s="40"/>
      <c r="B385" s="41"/>
      <c r="C385" s="42"/>
      <c r="D385" s="224" t="s">
        <v>154</v>
      </c>
      <c r="E385" s="42"/>
      <c r="F385" s="225" t="s">
        <v>503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6"/>
      <c r="U385" s="87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154</v>
      </c>
      <c r="AU385" s="19" t="s">
        <v>85</v>
      </c>
    </row>
    <row r="386" s="14" customFormat="1">
      <c r="A386" s="14"/>
      <c r="B386" s="237"/>
      <c r="C386" s="238"/>
      <c r="D386" s="219" t="s">
        <v>156</v>
      </c>
      <c r="E386" s="239" t="s">
        <v>19</v>
      </c>
      <c r="F386" s="240" t="s">
        <v>504</v>
      </c>
      <c r="G386" s="238"/>
      <c r="H386" s="239" t="s">
        <v>19</v>
      </c>
      <c r="I386" s="241"/>
      <c r="J386" s="238"/>
      <c r="K386" s="238"/>
      <c r="L386" s="242"/>
      <c r="M386" s="243"/>
      <c r="N386" s="244"/>
      <c r="O386" s="244"/>
      <c r="P386" s="244"/>
      <c r="Q386" s="244"/>
      <c r="R386" s="244"/>
      <c r="S386" s="244"/>
      <c r="T386" s="244"/>
      <c r="U386" s="245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156</v>
      </c>
      <c r="AU386" s="246" t="s">
        <v>85</v>
      </c>
      <c r="AV386" s="14" t="s">
        <v>74</v>
      </c>
      <c r="AW386" s="14" t="s">
        <v>31</v>
      </c>
      <c r="AX386" s="14" t="s">
        <v>69</v>
      </c>
      <c r="AY386" s="246" t="s">
        <v>142</v>
      </c>
    </row>
    <row r="387" s="13" customFormat="1">
      <c r="A387" s="13"/>
      <c r="B387" s="226"/>
      <c r="C387" s="227"/>
      <c r="D387" s="219" t="s">
        <v>156</v>
      </c>
      <c r="E387" s="228" t="s">
        <v>19</v>
      </c>
      <c r="F387" s="229" t="s">
        <v>505</v>
      </c>
      <c r="G387" s="227"/>
      <c r="H387" s="230">
        <v>4.7999999999999998</v>
      </c>
      <c r="I387" s="231"/>
      <c r="J387" s="227"/>
      <c r="K387" s="227"/>
      <c r="L387" s="232"/>
      <c r="M387" s="233"/>
      <c r="N387" s="234"/>
      <c r="O387" s="234"/>
      <c r="P387" s="234"/>
      <c r="Q387" s="234"/>
      <c r="R387" s="234"/>
      <c r="S387" s="234"/>
      <c r="T387" s="234"/>
      <c r="U387" s="235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156</v>
      </c>
      <c r="AU387" s="236" t="s">
        <v>85</v>
      </c>
      <c r="AV387" s="13" t="s">
        <v>78</v>
      </c>
      <c r="AW387" s="13" t="s">
        <v>31</v>
      </c>
      <c r="AX387" s="13" t="s">
        <v>69</v>
      </c>
      <c r="AY387" s="236" t="s">
        <v>142</v>
      </c>
    </row>
    <row r="388" s="13" customFormat="1">
      <c r="A388" s="13"/>
      <c r="B388" s="226"/>
      <c r="C388" s="227"/>
      <c r="D388" s="219" t="s">
        <v>156</v>
      </c>
      <c r="E388" s="228" t="s">
        <v>19</v>
      </c>
      <c r="F388" s="229" t="s">
        <v>506</v>
      </c>
      <c r="G388" s="227"/>
      <c r="H388" s="230">
        <v>6.2930000000000001</v>
      </c>
      <c r="I388" s="231"/>
      <c r="J388" s="227"/>
      <c r="K388" s="227"/>
      <c r="L388" s="232"/>
      <c r="M388" s="233"/>
      <c r="N388" s="234"/>
      <c r="O388" s="234"/>
      <c r="P388" s="234"/>
      <c r="Q388" s="234"/>
      <c r="R388" s="234"/>
      <c r="S388" s="234"/>
      <c r="T388" s="234"/>
      <c r="U388" s="235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156</v>
      </c>
      <c r="AU388" s="236" t="s">
        <v>85</v>
      </c>
      <c r="AV388" s="13" t="s">
        <v>78</v>
      </c>
      <c r="AW388" s="13" t="s">
        <v>31</v>
      </c>
      <c r="AX388" s="13" t="s">
        <v>69</v>
      </c>
      <c r="AY388" s="236" t="s">
        <v>142</v>
      </c>
    </row>
    <row r="389" s="15" customFormat="1">
      <c r="A389" s="15"/>
      <c r="B389" s="247"/>
      <c r="C389" s="248"/>
      <c r="D389" s="219" t="s">
        <v>156</v>
      </c>
      <c r="E389" s="249" t="s">
        <v>19</v>
      </c>
      <c r="F389" s="250" t="s">
        <v>167</v>
      </c>
      <c r="G389" s="248"/>
      <c r="H389" s="251">
        <v>11.093</v>
      </c>
      <c r="I389" s="252"/>
      <c r="J389" s="248"/>
      <c r="K389" s="248"/>
      <c r="L389" s="253"/>
      <c r="M389" s="254"/>
      <c r="N389" s="255"/>
      <c r="O389" s="255"/>
      <c r="P389" s="255"/>
      <c r="Q389" s="255"/>
      <c r="R389" s="255"/>
      <c r="S389" s="255"/>
      <c r="T389" s="255"/>
      <c r="U389" s="256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57" t="s">
        <v>156</v>
      </c>
      <c r="AU389" s="257" t="s">
        <v>85</v>
      </c>
      <c r="AV389" s="15" t="s">
        <v>150</v>
      </c>
      <c r="AW389" s="15" t="s">
        <v>31</v>
      </c>
      <c r="AX389" s="15" t="s">
        <v>74</v>
      </c>
      <c r="AY389" s="257" t="s">
        <v>142</v>
      </c>
    </row>
    <row r="390" s="12" customFormat="1" ht="20.88" customHeight="1">
      <c r="A390" s="12"/>
      <c r="B390" s="190"/>
      <c r="C390" s="191"/>
      <c r="D390" s="192" t="s">
        <v>68</v>
      </c>
      <c r="E390" s="204" t="s">
        <v>507</v>
      </c>
      <c r="F390" s="204" t="s">
        <v>508</v>
      </c>
      <c r="G390" s="191"/>
      <c r="H390" s="191"/>
      <c r="I390" s="194"/>
      <c r="J390" s="205">
        <f>BK390</f>
        <v>0</v>
      </c>
      <c r="K390" s="191"/>
      <c r="L390" s="196"/>
      <c r="M390" s="197"/>
      <c r="N390" s="198"/>
      <c r="O390" s="198"/>
      <c r="P390" s="199">
        <f>SUM(P391:P410)</f>
        <v>0</v>
      </c>
      <c r="Q390" s="198"/>
      <c r="R390" s="199">
        <f>SUM(R391:R410)</f>
        <v>0</v>
      </c>
      <c r="S390" s="198"/>
      <c r="T390" s="199">
        <f>SUM(T391:T410)</f>
        <v>0</v>
      </c>
      <c r="U390" s="200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01" t="s">
        <v>74</v>
      </c>
      <c r="AT390" s="202" t="s">
        <v>68</v>
      </c>
      <c r="AU390" s="202" t="s">
        <v>78</v>
      </c>
      <c r="AY390" s="201" t="s">
        <v>142</v>
      </c>
      <c r="BK390" s="203">
        <f>SUM(BK391:BK410)</f>
        <v>0</v>
      </c>
    </row>
    <row r="391" s="2" customFormat="1" ht="16.5" customHeight="1">
      <c r="A391" s="40"/>
      <c r="B391" s="41"/>
      <c r="C391" s="206" t="s">
        <v>509</v>
      </c>
      <c r="D391" s="206" t="s">
        <v>146</v>
      </c>
      <c r="E391" s="207" t="s">
        <v>510</v>
      </c>
      <c r="F391" s="208" t="s">
        <v>511</v>
      </c>
      <c r="G391" s="209" t="s">
        <v>244</v>
      </c>
      <c r="H391" s="210">
        <v>3.4780000000000002</v>
      </c>
      <c r="I391" s="211"/>
      <c r="J391" s="212">
        <f>ROUND(I391*H391,2)</f>
        <v>0</v>
      </c>
      <c r="K391" s="208" t="s">
        <v>149</v>
      </c>
      <c r="L391" s="46"/>
      <c r="M391" s="213" t="s">
        <v>19</v>
      </c>
      <c r="N391" s="214" t="s">
        <v>40</v>
      </c>
      <c r="O391" s="86"/>
      <c r="P391" s="215">
        <f>O391*H391</f>
        <v>0</v>
      </c>
      <c r="Q391" s="215">
        <v>0</v>
      </c>
      <c r="R391" s="215">
        <f>Q391*H391</f>
        <v>0</v>
      </c>
      <c r="S391" s="215">
        <v>0</v>
      </c>
      <c r="T391" s="215">
        <f>S391*H391</f>
        <v>0</v>
      </c>
      <c r="U391" s="216" t="s">
        <v>19</v>
      </c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7" t="s">
        <v>150</v>
      </c>
      <c r="AT391" s="217" t="s">
        <v>146</v>
      </c>
      <c r="AU391" s="217" t="s">
        <v>85</v>
      </c>
      <c r="AY391" s="19" t="s">
        <v>142</v>
      </c>
      <c r="BE391" s="218">
        <f>IF(N391="základní",J391,0)</f>
        <v>0</v>
      </c>
      <c r="BF391" s="218">
        <f>IF(N391="snížená",J391,0)</f>
        <v>0</v>
      </c>
      <c r="BG391" s="218">
        <f>IF(N391="zákl. přenesená",J391,0)</f>
        <v>0</v>
      </c>
      <c r="BH391" s="218">
        <f>IF(N391="sníž. přenesená",J391,0)</f>
        <v>0</v>
      </c>
      <c r="BI391" s="218">
        <f>IF(N391="nulová",J391,0)</f>
        <v>0</v>
      </c>
      <c r="BJ391" s="19" t="s">
        <v>74</v>
      </c>
      <c r="BK391" s="218">
        <f>ROUND(I391*H391,2)</f>
        <v>0</v>
      </c>
      <c r="BL391" s="19" t="s">
        <v>150</v>
      </c>
      <c r="BM391" s="217" t="s">
        <v>512</v>
      </c>
    </row>
    <row r="392" s="2" customFormat="1">
      <c r="A392" s="40"/>
      <c r="B392" s="41"/>
      <c r="C392" s="42"/>
      <c r="D392" s="219" t="s">
        <v>152</v>
      </c>
      <c r="E392" s="42"/>
      <c r="F392" s="220" t="s">
        <v>513</v>
      </c>
      <c r="G392" s="42"/>
      <c r="H392" s="42"/>
      <c r="I392" s="221"/>
      <c r="J392" s="42"/>
      <c r="K392" s="42"/>
      <c r="L392" s="46"/>
      <c r="M392" s="222"/>
      <c r="N392" s="223"/>
      <c r="O392" s="86"/>
      <c r="P392" s="86"/>
      <c r="Q392" s="86"/>
      <c r="R392" s="86"/>
      <c r="S392" s="86"/>
      <c r="T392" s="86"/>
      <c r="U392" s="87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152</v>
      </c>
      <c r="AU392" s="19" t="s">
        <v>85</v>
      </c>
    </row>
    <row r="393" s="2" customFormat="1">
      <c r="A393" s="40"/>
      <c r="B393" s="41"/>
      <c r="C393" s="42"/>
      <c r="D393" s="224" t="s">
        <v>154</v>
      </c>
      <c r="E393" s="42"/>
      <c r="F393" s="225" t="s">
        <v>514</v>
      </c>
      <c r="G393" s="42"/>
      <c r="H393" s="42"/>
      <c r="I393" s="221"/>
      <c r="J393" s="42"/>
      <c r="K393" s="42"/>
      <c r="L393" s="46"/>
      <c r="M393" s="222"/>
      <c r="N393" s="223"/>
      <c r="O393" s="86"/>
      <c r="P393" s="86"/>
      <c r="Q393" s="86"/>
      <c r="R393" s="86"/>
      <c r="S393" s="86"/>
      <c r="T393" s="86"/>
      <c r="U393" s="87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154</v>
      </c>
      <c r="AU393" s="19" t="s">
        <v>85</v>
      </c>
    </row>
    <row r="394" s="2" customFormat="1" ht="24.15" customHeight="1">
      <c r="A394" s="40"/>
      <c r="B394" s="41"/>
      <c r="C394" s="206" t="s">
        <v>515</v>
      </c>
      <c r="D394" s="206" t="s">
        <v>146</v>
      </c>
      <c r="E394" s="207" t="s">
        <v>516</v>
      </c>
      <c r="F394" s="208" t="s">
        <v>517</v>
      </c>
      <c r="G394" s="209" t="s">
        <v>244</v>
      </c>
      <c r="H394" s="210">
        <v>3.4780000000000002</v>
      </c>
      <c r="I394" s="211"/>
      <c r="J394" s="212">
        <f>ROUND(I394*H394,2)</f>
        <v>0</v>
      </c>
      <c r="K394" s="208" t="s">
        <v>149</v>
      </c>
      <c r="L394" s="46"/>
      <c r="M394" s="213" t="s">
        <v>19</v>
      </c>
      <c r="N394" s="214" t="s">
        <v>40</v>
      </c>
      <c r="O394" s="86"/>
      <c r="P394" s="215">
        <f>O394*H394</f>
        <v>0</v>
      </c>
      <c r="Q394" s="215">
        <v>0</v>
      </c>
      <c r="R394" s="215">
        <f>Q394*H394</f>
        <v>0</v>
      </c>
      <c r="S394" s="215">
        <v>0</v>
      </c>
      <c r="T394" s="215">
        <f>S394*H394</f>
        <v>0</v>
      </c>
      <c r="U394" s="216" t="s">
        <v>19</v>
      </c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7" t="s">
        <v>150</v>
      </c>
      <c r="AT394" s="217" t="s">
        <v>146</v>
      </c>
      <c r="AU394" s="217" t="s">
        <v>85</v>
      </c>
      <c r="AY394" s="19" t="s">
        <v>142</v>
      </c>
      <c r="BE394" s="218">
        <f>IF(N394="základní",J394,0)</f>
        <v>0</v>
      </c>
      <c r="BF394" s="218">
        <f>IF(N394="snížená",J394,0)</f>
        <v>0</v>
      </c>
      <c r="BG394" s="218">
        <f>IF(N394="zákl. přenesená",J394,0)</f>
        <v>0</v>
      </c>
      <c r="BH394" s="218">
        <f>IF(N394="sníž. přenesená",J394,0)</f>
        <v>0</v>
      </c>
      <c r="BI394" s="218">
        <f>IF(N394="nulová",J394,0)</f>
        <v>0</v>
      </c>
      <c r="BJ394" s="19" t="s">
        <v>74</v>
      </c>
      <c r="BK394" s="218">
        <f>ROUND(I394*H394,2)</f>
        <v>0</v>
      </c>
      <c r="BL394" s="19" t="s">
        <v>150</v>
      </c>
      <c r="BM394" s="217" t="s">
        <v>518</v>
      </c>
    </row>
    <row r="395" s="2" customFormat="1">
      <c r="A395" s="40"/>
      <c r="B395" s="41"/>
      <c r="C395" s="42"/>
      <c r="D395" s="219" t="s">
        <v>152</v>
      </c>
      <c r="E395" s="42"/>
      <c r="F395" s="220" t="s">
        <v>519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6"/>
      <c r="U395" s="87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152</v>
      </c>
      <c r="AU395" s="19" t="s">
        <v>85</v>
      </c>
    </row>
    <row r="396" s="2" customFormat="1">
      <c r="A396" s="40"/>
      <c r="B396" s="41"/>
      <c r="C396" s="42"/>
      <c r="D396" s="224" t="s">
        <v>154</v>
      </c>
      <c r="E396" s="42"/>
      <c r="F396" s="225" t="s">
        <v>520</v>
      </c>
      <c r="G396" s="42"/>
      <c r="H396" s="42"/>
      <c r="I396" s="221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6"/>
      <c r="U396" s="87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154</v>
      </c>
      <c r="AU396" s="19" t="s">
        <v>85</v>
      </c>
    </row>
    <row r="397" s="2" customFormat="1" ht="33" customHeight="1">
      <c r="A397" s="40"/>
      <c r="B397" s="41"/>
      <c r="C397" s="206" t="s">
        <v>521</v>
      </c>
      <c r="D397" s="206" t="s">
        <v>146</v>
      </c>
      <c r="E397" s="207" t="s">
        <v>522</v>
      </c>
      <c r="F397" s="208" t="s">
        <v>523</v>
      </c>
      <c r="G397" s="209" t="s">
        <v>244</v>
      </c>
      <c r="H397" s="210">
        <v>52.170000000000002</v>
      </c>
      <c r="I397" s="211"/>
      <c r="J397" s="212">
        <f>ROUND(I397*H397,2)</f>
        <v>0</v>
      </c>
      <c r="K397" s="208" t="s">
        <v>149</v>
      </c>
      <c r="L397" s="46"/>
      <c r="M397" s="213" t="s">
        <v>19</v>
      </c>
      <c r="N397" s="214" t="s">
        <v>40</v>
      </c>
      <c r="O397" s="86"/>
      <c r="P397" s="215">
        <f>O397*H397</f>
        <v>0</v>
      </c>
      <c r="Q397" s="215">
        <v>0</v>
      </c>
      <c r="R397" s="215">
        <f>Q397*H397</f>
        <v>0</v>
      </c>
      <c r="S397" s="215">
        <v>0</v>
      </c>
      <c r="T397" s="215">
        <f>S397*H397</f>
        <v>0</v>
      </c>
      <c r="U397" s="216" t="s">
        <v>19</v>
      </c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150</v>
      </c>
      <c r="AT397" s="217" t="s">
        <v>146</v>
      </c>
      <c r="AU397" s="217" t="s">
        <v>85</v>
      </c>
      <c r="AY397" s="19" t="s">
        <v>142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74</v>
      </c>
      <c r="BK397" s="218">
        <f>ROUND(I397*H397,2)</f>
        <v>0</v>
      </c>
      <c r="BL397" s="19" t="s">
        <v>150</v>
      </c>
      <c r="BM397" s="217" t="s">
        <v>524</v>
      </c>
    </row>
    <row r="398" s="2" customFormat="1">
      <c r="A398" s="40"/>
      <c r="B398" s="41"/>
      <c r="C398" s="42"/>
      <c r="D398" s="219" t="s">
        <v>152</v>
      </c>
      <c r="E398" s="42"/>
      <c r="F398" s="220" t="s">
        <v>525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6"/>
      <c r="U398" s="87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152</v>
      </c>
      <c r="AU398" s="19" t="s">
        <v>85</v>
      </c>
    </row>
    <row r="399" s="2" customFormat="1">
      <c r="A399" s="40"/>
      <c r="B399" s="41"/>
      <c r="C399" s="42"/>
      <c r="D399" s="224" t="s">
        <v>154</v>
      </c>
      <c r="E399" s="42"/>
      <c r="F399" s="225" t="s">
        <v>526</v>
      </c>
      <c r="G399" s="42"/>
      <c r="H399" s="42"/>
      <c r="I399" s="221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6"/>
      <c r="U399" s="87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154</v>
      </c>
      <c r="AU399" s="19" t="s">
        <v>85</v>
      </c>
    </row>
    <row r="400" s="13" customFormat="1">
      <c r="A400" s="13"/>
      <c r="B400" s="226"/>
      <c r="C400" s="227"/>
      <c r="D400" s="219" t="s">
        <v>156</v>
      </c>
      <c r="E400" s="227"/>
      <c r="F400" s="229" t="s">
        <v>527</v>
      </c>
      <c r="G400" s="227"/>
      <c r="H400" s="230">
        <v>52.170000000000002</v>
      </c>
      <c r="I400" s="231"/>
      <c r="J400" s="227"/>
      <c r="K400" s="227"/>
      <c r="L400" s="232"/>
      <c r="M400" s="233"/>
      <c r="N400" s="234"/>
      <c r="O400" s="234"/>
      <c r="P400" s="234"/>
      <c r="Q400" s="234"/>
      <c r="R400" s="234"/>
      <c r="S400" s="234"/>
      <c r="T400" s="234"/>
      <c r="U400" s="235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6" t="s">
        <v>156</v>
      </c>
      <c r="AU400" s="236" t="s">
        <v>85</v>
      </c>
      <c r="AV400" s="13" t="s">
        <v>78</v>
      </c>
      <c r="AW400" s="13" t="s">
        <v>4</v>
      </c>
      <c r="AX400" s="13" t="s">
        <v>74</v>
      </c>
      <c r="AY400" s="236" t="s">
        <v>142</v>
      </c>
    </row>
    <row r="401" s="2" customFormat="1" ht="24.15" customHeight="1">
      <c r="A401" s="40"/>
      <c r="B401" s="41"/>
      <c r="C401" s="206" t="s">
        <v>528</v>
      </c>
      <c r="D401" s="206" t="s">
        <v>146</v>
      </c>
      <c r="E401" s="207" t="s">
        <v>529</v>
      </c>
      <c r="F401" s="208" t="s">
        <v>530</v>
      </c>
      <c r="G401" s="209" t="s">
        <v>244</v>
      </c>
      <c r="H401" s="210">
        <v>3.4780000000000002</v>
      </c>
      <c r="I401" s="211"/>
      <c r="J401" s="212">
        <f>ROUND(I401*H401,2)</f>
        <v>0</v>
      </c>
      <c r="K401" s="208" t="s">
        <v>149</v>
      </c>
      <c r="L401" s="46"/>
      <c r="M401" s="213" t="s">
        <v>19</v>
      </c>
      <c r="N401" s="214" t="s">
        <v>40</v>
      </c>
      <c r="O401" s="86"/>
      <c r="P401" s="215">
        <f>O401*H401</f>
        <v>0</v>
      </c>
      <c r="Q401" s="215">
        <v>0</v>
      </c>
      <c r="R401" s="215">
        <f>Q401*H401</f>
        <v>0</v>
      </c>
      <c r="S401" s="215">
        <v>0</v>
      </c>
      <c r="T401" s="215">
        <f>S401*H401</f>
        <v>0</v>
      </c>
      <c r="U401" s="216" t="s">
        <v>19</v>
      </c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150</v>
      </c>
      <c r="AT401" s="217" t="s">
        <v>146</v>
      </c>
      <c r="AU401" s="217" t="s">
        <v>85</v>
      </c>
      <c r="AY401" s="19" t="s">
        <v>142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74</v>
      </c>
      <c r="BK401" s="218">
        <f>ROUND(I401*H401,2)</f>
        <v>0</v>
      </c>
      <c r="BL401" s="19" t="s">
        <v>150</v>
      </c>
      <c r="BM401" s="217" t="s">
        <v>531</v>
      </c>
    </row>
    <row r="402" s="2" customFormat="1">
      <c r="A402" s="40"/>
      <c r="B402" s="41"/>
      <c r="C402" s="42"/>
      <c r="D402" s="219" t="s">
        <v>152</v>
      </c>
      <c r="E402" s="42"/>
      <c r="F402" s="220" t="s">
        <v>532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6"/>
      <c r="U402" s="87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152</v>
      </c>
      <c r="AU402" s="19" t="s">
        <v>85</v>
      </c>
    </row>
    <row r="403" s="2" customFormat="1">
      <c r="A403" s="40"/>
      <c r="B403" s="41"/>
      <c r="C403" s="42"/>
      <c r="D403" s="224" t="s">
        <v>154</v>
      </c>
      <c r="E403" s="42"/>
      <c r="F403" s="225" t="s">
        <v>533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6"/>
      <c r="U403" s="87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154</v>
      </c>
      <c r="AU403" s="19" t="s">
        <v>85</v>
      </c>
    </row>
    <row r="404" s="2" customFormat="1" ht="24.15" customHeight="1">
      <c r="A404" s="40"/>
      <c r="B404" s="41"/>
      <c r="C404" s="206" t="s">
        <v>534</v>
      </c>
      <c r="D404" s="206" t="s">
        <v>146</v>
      </c>
      <c r="E404" s="207" t="s">
        <v>535</v>
      </c>
      <c r="F404" s="208" t="s">
        <v>536</v>
      </c>
      <c r="G404" s="209" t="s">
        <v>244</v>
      </c>
      <c r="H404" s="210">
        <v>52.170000000000002</v>
      </c>
      <c r="I404" s="211"/>
      <c r="J404" s="212">
        <f>ROUND(I404*H404,2)</f>
        <v>0</v>
      </c>
      <c r="K404" s="208" t="s">
        <v>149</v>
      </c>
      <c r="L404" s="46"/>
      <c r="M404" s="213" t="s">
        <v>19</v>
      </c>
      <c r="N404" s="214" t="s">
        <v>40</v>
      </c>
      <c r="O404" s="86"/>
      <c r="P404" s="215">
        <f>O404*H404</f>
        <v>0</v>
      </c>
      <c r="Q404" s="215">
        <v>0</v>
      </c>
      <c r="R404" s="215">
        <f>Q404*H404</f>
        <v>0</v>
      </c>
      <c r="S404" s="215">
        <v>0</v>
      </c>
      <c r="T404" s="215">
        <f>S404*H404</f>
        <v>0</v>
      </c>
      <c r="U404" s="216" t="s">
        <v>19</v>
      </c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7" t="s">
        <v>150</v>
      </c>
      <c r="AT404" s="217" t="s">
        <v>146</v>
      </c>
      <c r="AU404" s="217" t="s">
        <v>85</v>
      </c>
      <c r="AY404" s="19" t="s">
        <v>142</v>
      </c>
      <c r="BE404" s="218">
        <f>IF(N404="základní",J404,0)</f>
        <v>0</v>
      </c>
      <c r="BF404" s="218">
        <f>IF(N404="snížená",J404,0)</f>
        <v>0</v>
      </c>
      <c r="BG404" s="218">
        <f>IF(N404="zákl. přenesená",J404,0)</f>
        <v>0</v>
      </c>
      <c r="BH404" s="218">
        <f>IF(N404="sníž. přenesená",J404,0)</f>
        <v>0</v>
      </c>
      <c r="BI404" s="218">
        <f>IF(N404="nulová",J404,0)</f>
        <v>0</v>
      </c>
      <c r="BJ404" s="19" t="s">
        <v>74</v>
      </c>
      <c r="BK404" s="218">
        <f>ROUND(I404*H404,2)</f>
        <v>0</v>
      </c>
      <c r="BL404" s="19" t="s">
        <v>150</v>
      </c>
      <c r="BM404" s="217" t="s">
        <v>537</v>
      </c>
    </row>
    <row r="405" s="2" customFormat="1">
      <c r="A405" s="40"/>
      <c r="B405" s="41"/>
      <c r="C405" s="42"/>
      <c r="D405" s="219" t="s">
        <v>152</v>
      </c>
      <c r="E405" s="42"/>
      <c r="F405" s="220" t="s">
        <v>538</v>
      </c>
      <c r="G405" s="42"/>
      <c r="H405" s="42"/>
      <c r="I405" s="221"/>
      <c r="J405" s="42"/>
      <c r="K405" s="42"/>
      <c r="L405" s="46"/>
      <c r="M405" s="222"/>
      <c r="N405" s="223"/>
      <c r="O405" s="86"/>
      <c r="P405" s="86"/>
      <c r="Q405" s="86"/>
      <c r="R405" s="86"/>
      <c r="S405" s="86"/>
      <c r="T405" s="86"/>
      <c r="U405" s="87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152</v>
      </c>
      <c r="AU405" s="19" t="s">
        <v>85</v>
      </c>
    </row>
    <row r="406" s="2" customFormat="1">
      <c r="A406" s="40"/>
      <c r="B406" s="41"/>
      <c r="C406" s="42"/>
      <c r="D406" s="224" t="s">
        <v>154</v>
      </c>
      <c r="E406" s="42"/>
      <c r="F406" s="225" t="s">
        <v>539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6"/>
      <c r="U406" s="87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154</v>
      </c>
      <c r="AU406" s="19" t="s">
        <v>85</v>
      </c>
    </row>
    <row r="407" s="13" customFormat="1">
      <c r="A407" s="13"/>
      <c r="B407" s="226"/>
      <c r="C407" s="227"/>
      <c r="D407" s="219" t="s">
        <v>156</v>
      </c>
      <c r="E407" s="227"/>
      <c r="F407" s="229" t="s">
        <v>527</v>
      </c>
      <c r="G407" s="227"/>
      <c r="H407" s="230">
        <v>52.170000000000002</v>
      </c>
      <c r="I407" s="231"/>
      <c r="J407" s="227"/>
      <c r="K407" s="227"/>
      <c r="L407" s="232"/>
      <c r="M407" s="233"/>
      <c r="N407" s="234"/>
      <c r="O407" s="234"/>
      <c r="P407" s="234"/>
      <c r="Q407" s="234"/>
      <c r="R407" s="234"/>
      <c r="S407" s="234"/>
      <c r="T407" s="234"/>
      <c r="U407" s="235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6" t="s">
        <v>156</v>
      </c>
      <c r="AU407" s="236" t="s">
        <v>85</v>
      </c>
      <c r="AV407" s="13" t="s">
        <v>78</v>
      </c>
      <c r="AW407" s="13" t="s">
        <v>4</v>
      </c>
      <c r="AX407" s="13" t="s">
        <v>74</v>
      </c>
      <c r="AY407" s="236" t="s">
        <v>142</v>
      </c>
    </row>
    <row r="408" s="2" customFormat="1" ht="44.25" customHeight="1">
      <c r="A408" s="40"/>
      <c r="B408" s="41"/>
      <c r="C408" s="206" t="s">
        <v>540</v>
      </c>
      <c r="D408" s="206" t="s">
        <v>146</v>
      </c>
      <c r="E408" s="207" t="s">
        <v>541</v>
      </c>
      <c r="F408" s="208" t="s">
        <v>542</v>
      </c>
      <c r="G408" s="209" t="s">
        <v>244</v>
      </c>
      <c r="H408" s="210">
        <v>3.4780000000000002</v>
      </c>
      <c r="I408" s="211"/>
      <c r="J408" s="212">
        <f>ROUND(I408*H408,2)</f>
        <v>0</v>
      </c>
      <c r="K408" s="208" t="s">
        <v>149</v>
      </c>
      <c r="L408" s="46"/>
      <c r="M408" s="213" t="s">
        <v>19</v>
      </c>
      <c r="N408" s="214" t="s">
        <v>40</v>
      </c>
      <c r="O408" s="86"/>
      <c r="P408" s="215">
        <f>O408*H408</f>
        <v>0</v>
      </c>
      <c r="Q408" s="215">
        <v>0</v>
      </c>
      <c r="R408" s="215">
        <f>Q408*H408</f>
        <v>0</v>
      </c>
      <c r="S408" s="215">
        <v>0</v>
      </c>
      <c r="T408" s="215">
        <f>S408*H408</f>
        <v>0</v>
      </c>
      <c r="U408" s="216" t="s">
        <v>19</v>
      </c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150</v>
      </c>
      <c r="AT408" s="217" t="s">
        <v>146</v>
      </c>
      <c r="AU408" s="217" t="s">
        <v>85</v>
      </c>
      <c r="AY408" s="19" t="s">
        <v>142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74</v>
      </c>
      <c r="BK408" s="218">
        <f>ROUND(I408*H408,2)</f>
        <v>0</v>
      </c>
      <c r="BL408" s="19" t="s">
        <v>150</v>
      </c>
      <c r="BM408" s="217" t="s">
        <v>543</v>
      </c>
    </row>
    <row r="409" s="2" customFormat="1">
      <c r="A409" s="40"/>
      <c r="B409" s="41"/>
      <c r="C409" s="42"/>
      <c r="D409" s="219" t="s">
        <v>152</v>
      </c>
      <c r="E409" s="42"/>
      <c r="F409" s="220" t="s">
        <v>544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6"/>
      <c r="U409" s="87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152</v>
      </c>
      <c r="AU409" s="19" t="s">
        <v>85</v>
      </c>
    </row>
    <row r="410" s="2" customFormat="1">
      <c r="A410" s="40"/>
      <c r="B410" s="41"/>
      <c r="C410" s="42"/>
      <c r="D410" s="224" t="s">
        <v>154</v>
      </c>
      <c r="E410" s="42"/>
      <c r="F410" s="225" t="s">
        <v>545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6"/>
      <c r="U410" s="87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154</v>
      </c>
      <c r="AU410" s="19" t="s">
        <v>85</v>
      </c>
    </row>
    <row r="411" s="12" customFormat="1" ht="22.8" customHeight="1">
      <c r="A411" s="12"/>
      <c r="B411" s="190"/>
      <c r="C411" s="191"/>
      <c r="D411" s="192" t="s">
        <v>68</v>
      </c>
      <c r="E411" s="204" t="s">
        <v>546</v>
      </c>
      <c r="F411" s="204" t="s">
        <v>547</v>
      </c>
      <c r="G411" s="191"/>
      <c r="H411" s="191"/>
      <c r="I411" s="194"/>
      <c r="J411" s="205">
        <f>BK411</f>
        <v>0</v>
      </c>
      <c r="K411" s="191"/>
      <c r="L411" s="196"/>
      <c r="M411" s="197"/>
      <c r="N411" s="198"/>
      <c r="O411" s="198"/>
      <c r="P411" s="199">
        <f>SUM(P412:P414)</f>
        <v>0</v>
      </c>
      <c r="Q411" s="198"/>
      <c r="R411" s="199">
        <f>SUM(R412:R414)</f>
        <v>0</v>
      </c>
      <c r="S411" s="198"/>
      <c r="T411" s="199">
        <f>SUM(T412:T414)</f>
        <v>0</v>
      </c>
      <c r="U411" s="200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01" t="s">
        <v>74</v>
      </c>
      <c r="AT411" s="202" t="s">
        <v>68</v>
      </c>
      <c r="AU411" s="202" t="s">
        <v>74</v>
      </c>
      <c r="AY411" s="201" t="s">
        <v>142</v>
      </c>
      <c r="BK411" s="203">
        <f>SUM(BK412:BK414)</f>
        <v>0</v>
      </c>
    </row>
    <row r="412" s="2" customFormat="1" ht="21.75" customHeight="1">
      <c r="A412" s="40"/>
      <c r="B412" s="41"/>
      <c r="C412" s="206" t="s">
        <v>548</v>
      </c>
      <c r="D412" s="206" t="s">
        <v>146</v>
      </c>
      <c r="E412" s="207" t="s">
        <v>549</v>
      </c>
      <c r="F412" s="208" t="s">
        <v>550</v>
      </c>
      <c r="G412" s="209" t="s">
        <v>244</v>
      </c>
      <c r="H412" s="210">
        <v>26.329999999999998</v>
      </c>
      <c r="I412" s="211"/>
      <c r="J412" s="212">
        <f>ROUND(I412*H412,2)</f>
        <v>0</v>
      </c>
      <c r="K412" s="208" t="s">
        <v>149</v>
      </c>
      <c r="L412" s="46"/>
      <c r="M412" s="213" t="s">
        <v>19</v>
      </c>
      <c r="N412" s="214" t="s">
        <v>40</v>
      </c>
      <c r="O412" s="86"/>
      <c r="P412" s="215">
        <f>O412*H412</f>
        <v>0</v>
      </c>
      <c r="Q412" s="215">
        <v>0</v>
      </c>
      <c r="R412" s="215">
        <f>Q412*H412</f>
        <v>0</v>
      </c>
      <c r="S412" s="215">
        <v>0</v>
      </c>
      <c r="T412" s="215">
        <f>S412*H412</f>
        <v>0</v>
      </c>
      <c r="U412" s="216" t="s">
        <v>19</v>
      </c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7" t="s">
        <v>150</v>
      </c>
      <c r="AT412" s="217" t="s">
        <v>146</v>
      </c>
      <c r="AU412" s="217" t="s">
        <v>78</v>
      </c>
      <c r="AY412" s="19" t="s">
        <v>142</v>
      </c>
      <c r="BE412" s="218">
        <f>IF(N412="základní",J412,0)</f>
        <v>0</v>
      </c>
      <c r="BF412" s="218">
        <f>IF(N412="snížená",J412,0)</f>
        <v>0</v>
      </c>
      <c r="BG412" s="218">
        <f>IF(N412="zákl. přenesená",J412,0)</f>
        <v>0</v>
      </c>
      <c r="BH412" s="218">
        <f>IF(N412="sníž. přenesená",J412,0)</f>
        <v>0</v>
      </c>
      <c r="BI412" s="218">
        <f>IF(N412="nulová",J412,0)</f>
        <v>0</v>
      </c>
      <c r="BJ412" s="19" t="s">
        <v>74</v>
      </c>
      <c r="BK412" s="218">
        <f>ROUND(I412*H412,2)</f>
        <v>0</v>
      </c>
      <c r="BL412" s="19" t="s">
        <v>150</v>
      </c>
      <c r="BM412" s="217" t="s">
        <v>551</v>
      </c>
    </row>
    <row r="413" s="2" customFormat="1">
      <c r="A413" s="40"/>
      <c r="B413" s="41"/>
      <c r="C413" s="42"/>
      <c r="D413" s="219" t="s">
        <v>152</v>
      </c>
      <c r="E413" s="42"/>
      <c r="F413" s="220" t="s">
        <v>552</v>
      </c>
      <c r="G413" s="42"/>
      <c r="H413" s="42"/>
      <c r="I413" s="221"/>
      <c r="J413" s="42"/>
      <c r="K413" s="42"/>
      <c r="L413" s="46"/>
      <c r="M413" s="222"/>
      <c r="N413" s="223"/>
      <c r="O413" s="86"/>
      <c r="P413" s="86"/>
      <c r="Q413" s="86"/>
      <c r="R413" s="86"/>
      <c r="S413" s="86"/>
      <c r="T413" s="86"/>
      <c r="U413" s="87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152</v>
      </c>
      <c r="AU413" s="19" t="s">
        <v>78</v>
      </c>
    </row>
    <row r="414" s="2" customFormat="1">
      <c r="A414" s="40"/>
      <c r="B414" s="41"/>
      <c r="C414" s="42"/>
      <c r="D414" s="224" t="s">
        <v>154</v>
      </c>
      <c r="E414" s="42"/>
      <c r="F414" s="225" t="s">
        <v>553</v>
      </c>
      <c r="G414" s="42"/>
      <c r="H414" s="42"/>
      <c r="I414" s="221"/>
      <c r="J414" s="42"/>
      <c r="K414" s="42"/>
      <c r="L414" s="46"/>
      <c r="M414" s="222"/>
      <c r="N414" s="223"/>
      <c r="O414" s="86"/>
      <c r="P414" s="86"/>
      <c r="Q414" s="86"/>
      <c r="R414" s="86"/>
      <c r="S414" s="86"/>
      <c r="T414" s="86"/>
      <c r="U414" s="87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154</v>
      </c>
      <c r="AU414" s="19" t="s">
        <v>78</v>
      </c>
    </row>
    <row r="415" s="12" customFormat="1" ht="25.92" customHeight="1">
      <c r="A415" s="12"/>
      <c r="B415" s="190"/>
      <c r="C415" s="191"/>
      <c r="D415" s="192" t="s">
        <v>68</v>
      </c>
      <c r="E415" s="193" t="s">
        <v>554</v>
      </c>
      <c r="F415" s="193" t="s">
        <v>555</v>
      </c>
      <c r="G415" s="191"/>
      <c r="H415" s="191"/>
      <c r="I415" s="194"/>
      <c r="J415" s="195">
        <f>BK415</f>
        <v>0</v>
      </c>
      <c r="K415" s="191"/>
      <c r="L415" s="196"/>
      <c r="M415" s="197"/>
      <c r="N415" s="198"/>
      <c r="O415" s="198"/>
      <c r="P415" s="199">
        <f>P416+P440+P454</f>
        <v>0</v>
      </c>
      <c r="Q415" s="198"/>
      <c r="R415" s="199">
        <f>R416+R440+R454</f>
        <v>0.099852600000000014</v>
      </c>
      <c r="S415" s="198"/>
      <c r="T415" s="199">
        <f>T416+T440+T454</f>
        <v>0.20400000000000002</v>
      </c>
      <c r="U415" s="200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201" t="s">
        <v>78</v>
      </c>
      <c r="AT415" s="202" t="s">
        <v>68</v>
      </c>
      <c r="AU415" s="202" t="s">
        <v>69</v>
      </c>
      <c r="AY415" s="201" t="s">
        <v>142</v>
      </c>
      <c r="BK415" s="203">
        <f>BK416+BK440+BK454</f>
        <v>0</v>
      </c>
    </row>
    <row r="416" s="12" customFormat="1" ht="22.8" customHeight="1">
      <c r="A416" s="12"/>
      <c r="B416" s="190"/>
      <c r="C416" s="191"/>
      <c r="D416" s="192" t="s">
        <v>68</v>
      </c>
      <c r="E416" s="204" t="s">
        <v>556</v>
      </c>
      <c r="F416" s="204" t="s">
        <v>557</v>
      </c>
      <c r="G416" s="191"/>
      <c r="H416" s="191"/>
      <c r="I416" s="194"/>
      <c r="J416" s="205">
        <f>BK416</f>
        <v>0</v>
      </c>
      <c r="K416" s="191"/>
      <c r="L416" s="196"/>
      <c r="M416" s="197"/>
      <c r="N416" s="198"/>
      <c r="O416" s="198"/>
      <c r="P416" s="199">
        <f>SUM(P417:P439)</f>
        <v>0</v>
      </c>
      <c r="Q416" s="198"/>
      <c r="R416" s="199">
        <f>SUM(R417:R439)</f>
        <v>0.0135026</v>
      </c>
      <c r="S416" s="198"/>
      <c r="T416" s="199">
        <f>SUM(T417:T439)</f>
        <v>0</v>
      </c>
      <c r="U416" s="200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01" t="s">
        <v>78</v>
      </c>
      <c r="AT416" s="202" t="s">
        <v>68</v>
      </c>
      <c r="AU416" s="202" t="s">
        <v>74</v>
      </c>
      <c r="AY416" s="201" t="s">
        <v>142</v>
      </c>
      <c r="BK416" s="203">
        <f>SUM(BK417:BK439)</f>
        <v>0</v>
      </c>
    </row>
    <row r="417" s="2" customFormat="1" ht="24.15" customHeight="1">
      <c r="A417" s="40"/>
      <c r="B417" s="41"/>
      <c r="C417" s="206" t="s">
        <v>558</v>
      </c>
      <c r="D417" s="206" t="s">
        <v>146</v>
      </c>
      <c r="E417" s="207" t="s">
        <v>559</v>
      </c>
      <c r="F417" s="208" t="s">
        <v>560</v>
      </c>
      <c r="G417" s="209" t="s">
        <v>83</v>
      </c>
      <c r="H417" s="210">
        <v>1.9199999999999999</v>
      </c>
      <c r="I417" s="211"/>
      <c r="J417" s="212">
        <f>ROUND(I417*H417,2)</f>
        <v>0</v>
      </c>
      <c r="K417" s="208" t="s">
        <v>149</v>
      </c>
      <c r="L417" s="46"/>
      <c r="M417" s="213" t="s">
        <v>19</v>
      </c>
      <c r="N417" s="214" t="s">
        <v>40</v>
      </c>
      <c r="O417" s="86"/>
      <c r="P417" s="215">
        <f>O417*H417</f>
        <v>0</v>
      </c>
      <c r="Q417" s="215">
        <v>0</v>
      </c>
      <c r="R417" s="215">
        <f>Q417*H417</f>
        <v>0</v>
      </c>
      <c r="S417" s="215">
        <v>0</v>
      </c>
      <c r="T417" s="215">
        <f>S417*H417</f>
        <v>0</v>
      </c>
      <c r="U417" s="216" t="s">
        <v>19</v>
      </c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214</v>
      </c>
      <c r="AT417" s="217" t="s">
        <v>146</v>
      </c>
      <c r="AU417" s="217" t="s">
        <v>78</v>
      </c>
      <c r="AY417" s="19" t="s">
        <v>142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74</v>
      </c>
      <c r="BK417" s="218">
        <f>ROUND(I417*H417,2)</f>
        <v>0</v>
      </c>
      <c r="BL417" s="19" t="s">
        <v>214</v>
      </c>
      <c r="BM417" s="217" t="s">
        <v>561</v>
      </c>
    </row>
    <row r="418" s="2" customFormat="1">
      <c r="A418" s="40"/>
      <c r="B418" s="41"/>
      <c r="C418" s="42"/>
      <c r="D418" s="219" t="s">
        <v>152</v>
      </c>
      <c r="E418" s="42"/>
      <c r="F418" s="220" t="s">
        <v>562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6"/>
      <c r="U418" s="87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152</v>
      </c>
      <c r="AU418" s="19" t="s">
        <v>78</v>
      </c>
    </row>
    <row r="419" s="2" customFormat="1">
      <c r="A419" s="40"/>
      <c r="B419" s="41"/>
      <c r="C419" s="42"/>
      <c r="D419" s="224" t="s">
        <v>154</v>
      </c>
      <c r="E419" s="42"/>
      <c r="F419" s="225" t="s">
        <v>563</v>
      </c>
      <c r="G419" s="42"/>
      <c r="H419" s="42"/>
      <c r="I419" s="221"/>
      <c r="J419" s="42"/>
      <c r="K419" s="42"/>
      <c r="L419" s="46"/>
      <c r="M419" s="222"/>
      <c r="N419" s="223"/>
      <c r="O419" s="86"/>
      <c r="P419" s="86"/>
      <c r="Q419" s="86"/>
      <c r="R419" s="86"/>
      <c r="S419" s="86"/>
      <c r="T419" s="86"/>
      <c r="U419" s="87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154</v>
      </c>
      <c r="AU419" s="19" t="s">
        <v>78</v>
      </c>
    </row>
    <row r="420" s="14" customFormat="1">
      <c r="A420" s="14"/>
      <c r="B420" s="237"/>
      <c r="C420" s="238"/>
      <c r="D420" s="219" t="s">
        <v>156</v>
      </c>
      <c r="E420" s="239" t="s">
        <v>19</v>
      </c>
      <c r="F420" s="240" t="s">
        <v>564</v>
      </c>
      <c r="G420" s="238"/>
      <c r="H420" s="239" t="s">
        <v>19</v>
      </c>
      <c r="I420" s="241"/>
      <c r="J420" s="238"/>
      <c r="K420" s="238"/>
      <c r="L420" s="242"/>
      <c r="M420" s="243"/>
      <c r="N420" s="244"/>
      <c r="O420" s="244"/>
      <c r="P420" s="244"/>
      <c r="Q420" s="244"/>
      <c r="R420" s="244"/>
      <c r="S420" s="244"/>
      <c r="T420" s="244"/>
      <c r="U420" s="245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6" t="s">
        <v>156</v>
      </c>
      <c r="AU420" s="246" t="s">
        <v>78</v>
      </c>
      <c r="AV420" s="14" t="s">
        <v>74</v>
      </c>
      <c r="AW420" s="14" t="s">
        <v>31</v>
      </c>
      <c r="AX420" s="14" t="s">
        <v>69</v>
      </c>
      <c r="AY420" s="246" t="s">
        <v>142</v>
      </c>
    </row>
    <row r="421" s="13" customFormat="1">
      <c r="A421" s="13"/>
      <c r="B421" s="226"/>
      <c r="C421" s="227"/>
      <c r="D421" s="219" t="s">
        <v>156</v>
      </c>
      <c r="E421" s="228" t="s">
        <v>19</v>
      </c>
      <c r="F421" s="229" t="s">
        <v>257</v>
      </c>
      <c r="G421" s="227"/>
      <c r="H421" s="230">
        <v>1.9199999999999999</v>
      </c>
      <c r="I421" s="231"/>
      <c r="J421" s="227"/>
      <c r="K421" s="227"/>
      <c r="L421" s="232"/>
      <c r="M421" s="233"/>
      <c r="N421" s="234"/>
      <c r="O421" s="234"/>
      <c r="P421" s="234"/>
      <c r="Q421" s="234"/>
      <c r="R421" s="234"/>
      <c r="S421" s="234"/>
      <c r="T421" s="234"/>
      <c r="U421" s="235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156</v>
      </c>
      <c r="AU421" s="236" t="s">
        <v>78</v>
      </c>
      <c r="AV421" s="13" t="s">
        <v>78</v>
      </c>
      <c r="AW421" s="13" t="s">
        <v>31</v>
      </c>
      <c r="AX421" s="13" t="s">
        <v>74</v>
      </c>
      <c r="AY421" s="236" t="s">
        <v>142</v>
      </c>
    </row>
    <row r="422" s="2" customFormat="1" ht="16.5" customHeight="1">
      <c r="A422" s="40"/>
      <c r="B422" s="41"/>
      <c r="C422" s="258" t="s">
        <v>565</v>
      </c>
      <c r="D422" s="258" t="s">
        <v>391</v>
      </c>
      <c r="E422" s="259" t="s">
        <v>566</v>
      </c>
      <c r="F422" s="260" t="s">
        <v>567</v>
      </c>
      <c r="G422" s="261" t="s">
        <v>568</v>
      </c>
      <c r="H422" s="262">
        <v>1.9970000000000001</v>
      </c>
      <c r="I422" s="263"/>
      <c r="J422" s="264">
        <f>ROUND(I422*H422,2)</f>
        <v>0</v>
      </c>
      <c r="K422" s="260" t="s">
        <v>149</v>
      </c>
      <c r="L422" s="265"/>
      <c r="M422" s="266" t="s">
        <v>19</v>
      </c>
      <c r="N422" s="267" t="s">
        <v>40</v>
      </c>
      <c r="O422" s="86"/>
      <c r="P422" s="215">
        <f>O422*H422</f>
        <v>0</v>
      </c>
      <c r="Q422" s="215">
        <v>0.001</v>
      </c>
      <c r="R422" s="215">
        <f>Q422*H422</f>
        <v>0.0019970000000000001</v>
      </c>
      <c r="S422" s="215">
        <v>0</v>
      </c>
      <c r="T422" s="215">
        <f>S422*H422</f>
        <v>0</v>
      </c>
      <c r="U422" s="216" t="s">
        <v>19</v>
      </c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7" t="s">
        <v>390</v>
      </c>
      <c r="AT422" s="217" t="s">
        <v>391</v>
      </c>
      <c r="AU422" s="217" t="s">
        <v>78</v>
      </c>
      <c r="AY422" s="19" t="s">
        <v>142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9" t="s">
        <v>74</v>
      </c>
      <c r="BK422" s="218">
        <f>ROUND(I422*H422,2)</f>
        <v>0</v>
      </c>
      <c r="BL422" s="19" t="s">
        <v>214</v>
      </c>
      <c r="BM422" s="217" t="s">
        <v>569</v>
      </c>
    </row>
    <row r="423" s="2" customFormat="1">
      <c r="A423" s="40"/>
      <c r="B423" s="41"/>
      <c r="C423" s="42"/>
      <c r="D423" s="219" t="s">
        <v>152</v>
      </c>
      <c r="E423" s="42"/>
      <c r="F423" s="220" t="s">
        <v>567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6"/>
      <c r="U423" s="87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152</v>
      </c>
      <c r="AU423" s="19" t="s">
        <v>78</v>
      </c>
    </row>
    <row r="424" s="14" customFormat="1">
      <c r="A424" s="14"/>
      <c r="B424" s="237"/>
      <c r="C424" s="238"/>
      <c r="D424" s="219" t="s">
        <v>156</v>
      </c>
      <c r="E424" s="239" t="s">
        <v>19</v>
      </c>
      <c r="F424" s="240" t="s">
        <v>564</v>
      </c>
      <c r="G424" s="238"/>
      <c r="H424" s="239" t="s">
        <v>19</v>
      </c>
      <c r="I424" s="241"/>
      <c r="J424" s="238"/>
      <c r="K424" s="238"/>
      <c r="L424" s="242"/>
      <c r="M424" s="243"/>
      <c r="N424" s="244"/>
      <c r="O424" s="244"/>
      <c r="P424" s="244"/>
      <c r="Q424" s="244"/>
      <c r="R424" s="244"/>
      <c r="S424" s="244"/>
      <c r="T424" s="244"/>
      <c r="U424" s="245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6" t="s">
        <v>156</v>
      </c>
      <c r="AU424" s="246" t="s">
        <v>78</v>
      </c>
      <c r="AV424" s="14" t="s">
        <v>74</v>
      </c>
      <c r="AW424" s="14" t="s">
        <v>31</v>
      </c>
      <c r="AX424" s="14" t="s">
        <v>69</v>
      </c>
      <c r="AY424" s="246" t="s">
        <v>142</v>
      </c>
    </row>
    <row r="425" s="13" customFormat="1">
      <c r="A425" s="13"/>
      <c r="B425" s="226"/>
      <c r="C425" s="227"/>
      <c r="D425" s="219" t="s">
        <v>156</v>
      </c>
      <c r="E425" s="228" t="s">
        <v>19</v>
      </c>
      <c r="F425" s="229" t="s">
        <v>257</v>
      </c>
      <c r="G425" s="227"/>
      <c r="H425" s="230">
        <v>1.9199999999999999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4"/>
      <c r="U425" s="235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156</v>
      </c>
      <c r="AU425" s="236" t="s">
        <v>78</v>
      </c>
      <c r="AV425" s="13" t="s">
        <v>78</v>
      </c>
      <c r="AW425" s="13" t="s">
        <v>31</v>
      </c>
      <c r="AX425" s="13" t="s">
        <v>74</v>
      </c>
      <c r="AY425" s="236" t="s">
        <v>142</v>
      </c>
    </row>
    <row r="426" s="13" customFormat="1">
      <c r="A426" s="13"/>
      <c r="B426" s="226"/>
      <c r="C426" s="227"/>
      <c r="D426" s="219" t="s">
        <v>156</v>
      </c>
      <c r="E426" s="227"/>
      <c r="F426" s="229" t="s">
        <v>570</v>
      </c>
      <c r="G426" s="227"/>
      <c r="H426" s="230">
        <v>1.9970000000000001</v>
      </c>
      <c r="I426" s="231"/>
      <c r="J426" s="227"/>
      <c r="K426" s="227"/>
      <c r="L426" s="232"/>
      <c r="M426" s="233"/>
      <c r="N426" s="234"/>
      <c r="O426" s="234"/>
      <c r="P426" s="234"/>
      <c r="Q426" s="234"/>
      <c r="R426" s="234"/>
      <c r="S426" s="234"/>
      <c r="T426" s="234"/>
      <c r="U426" s="235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156</v>
      </c>
      <c r="AU426" s="236" t="s">
        <v>78</v>
      </c>
      <c r="AV426" s="13" t="s">
        <v>78</v>
      </c>
      <c r="AW426" s="13" t="s">
        <v>4</v>
      </c>
      <c r="AX426" s="13" t="s">
        <v>74</v>
      </c>
      <c r="AY426" s="236" t="s">
        <v>142</v>
      </c>
    </row>
    <row r="427" s="2" customFormat="1" ht="24.15" customHeight="1">
      <c r="A427" s="40"/>
      <c r="B427" s="41"/>
      <c r="C427" s="206" t="s">
        <v>571</v>
      </c>
      <c r="D427" s="206" t="s">
        <v>146</v>
      </c>
      <c r="E427" s="207" t="s">
        <v>572</v>
      </c>
      <c r="F427" s="208" t="s">
        <v>573</v>
      </c>
      <c r="G427" s="209" t="s">
        <v>83</v>
      </c>
      <c r="H427" s="210">
        <v>1.9199999999999999</v>
      </c>
      <c r="I427" s="211"/>
      <c r="J427" s="212">
        <f>ROUND(I427*H427,2)</f>
        <v>0</v>
      </c>
      <c r="K427" s="208" t="s">
        <v>149</v>
      </c>
      <c r="L427" s="46"/>
      <c r="M427" s="213" t="s">
        <v>19</v>
      </c>
      <c r="N427" s="214" t="s">
        <v>40</v>
      </c>
      <c r="O427" s="86"/>
      <c r="P427" s="215">
        <f>O427*H427</f>
        <v>0</v>
      </c>
      <c r="Q427" s="215">
        <v>0.00040000000000000002</v>
      </c>
      <c r="R427" s="215">
        <f>Q427*H427</f>
        <v>0.00076800000000000002</v>
      </c>
      <c r="S427" s="215">
        <v>0</v>
      </c>
      <c r="T427" s="215">
        <f>S427*H427</f>
        <v>0</v>
      </c>
      <c r="U427" s="216" t="s">
        <v>19</v>
      </c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214</v>
      </c>
      <c r="AT427" s="217" t="s">
        <v>146</v>
      </c>
      <c r="AU427" s="217" t="s">
        <v>78</v>
      </c>
      <c r="AY427" s="19" t="s">
        <v>142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74</v>
      </c>
      <c r="BK427" s="218">
        <f>ROUND(I427*H427,2)</f>
        <v>0</v>
      </c>
      <c r="BL427" s="19" t="s">
        <v>214</v>
      </c>
      <c r="BM427" s="217" t="s">
        <v>574</v>
      </c>
    </row>
    <row r="428" s="2" customFormat="1">
      <c r="A428" s="40"/>
      <c r="B428" s="41"/>
      <c r="C428" s="42"/>
      <c r="D428" s="219" t="s">
        <v>152</v>
      </c>
      <c r="E428" s="42"/>
      <c r="F428" s="220" t="s">
        <v>575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6"/>
      <c r="U428" s="87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152</v>
      </c>
      <c r="AU428" s="19" t="s">
        <v>78</v>
      </c>
    </row>
    <row r="429" s="2" customFormat="1">
      <c r="A429" s="40"/>
      <c r="B429" s="41"/>
      <c r="C429" s="42"/>
      <c r="D429" s="224" t="s">
        <v>154</v>
      </c>
      <c r="E429" s="42"/>
      <c r="F429" s="225" t="s">
        <v>576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6"/>
      <c r="U429" s="87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154</v>
      </c>
      <c r="AU429" s="19" t="s">
        <v>78</v>
      </c>
    </row>
    <row r="430" s="14" customFormat="1">
      <c r="A430" s="14"/>
      <c r="B430" s="237"/>
      <c r="C430" s="238"/>
      <c r="D430" s="219" t="s">
        <v>156</v>
      </c>
      <c r="E430" s="239" t="s">
        <v>19</v>
      </c>
      <c r="F430" s="240" t="s">
        <v>564</v>
      </c>
      <c r="G430" s="238"/>
      <c r="H430" s="239" t="s">
        <v>19</v>
      </c>
      <c r="I430" s="241"/>
      <c r="J430" s="238"/>
      <c r="K430" s="238"/>
      <c r="L430" s="242"/>
      <c r="M430" s="243"/>
      <c r="N430" s="244"/>
      <c r="O430" s="244"/>
      <c r="P430" s="244"/>
      <c r="Q430" s="244"/>
      <c r="R430" s="244"/>
      <c r="S430" s="244"/>
      <c r="T430" s="244"/>
      <c r="U430" s="245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6" t="s">
        <v>156</v>
      </c>
      <c r="AU430" s="246" t="s">
        <v>78</v>
      </c>
      <c r="AV430" s="14" t="s">
        <v>74</v>
      </c>
      <c r="AW430" s="14" t="s">
        <v>31</v>
      </c>
      <c r="AX430" s="14" t="s">
        <v>69</v>
      </c>
      <c r="AY430" s="246" t="s">
        <v>142</v>
      </c>
    </row>
    <row r="431" s="13" customFormat="1">
      <c r="A431" s="13"/>
      <c r="B431" s="226"/>
      <c r="C431" s="227"/>
      <c r="D431" s="219" t="s">
        <v>156</v>
      </c>
      <c r="E431" s="228" t="s">
        <v>19</v>
      </c>
      <c r="F431" s="229" t="s">
        <v>257</v>
      </c>
      <c r="G431" s="227"/>
      <c r="H431" s="230">
        <v>1.9199999999999999</v>
      </c>
      <c r="I431" s="231"/>
      <c r="J431" s="227"/>
      <c r="K431" s="227"/>
      <c r="L431" s="232"/>
      <c r="M431" s="233"/>
      <c r="N431" s="234"/>
      <c r="O431" s="234"/>
      <c r="P431" s="234"/>
      <c r="Q431" s="234"/>
      <c r="R431" s="234"/>
      <c r="S431" s="234"/>
      <c r="T431" s="234"/>
      <c r="U431" s="235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6" t="s">
        <v>156</v>
      </c>
      <c r="AU431" s="236" t="s">
        <v>78</v>
      </c>
      <c r="AV431" s="13" t="s">
        <v>78</v>
      </c>
      <c r="AW431" s="13" t="s">
        <v>31</v>
      </c>
      <c r="AX431" s="13" t="s">
        <v>74</v>
      </c>
      <c r="AY431" s="236" t="s">
        <v>142</v>
      </c>
    </row>
    <row r="432" s="2" customFormat="1" ht="37.8" customHeight="1">
      <c r="A432" s="40"/>
      <c r="B432" s="41"/>
      <c r="C432" s="258" t="s">
        <v>577</v>
      </c>
      <c r="D432" s="258" t="s">
        <v>391</v>
      </c>
      <c r="E432" s="259" t="s">
        <v>578</v>
      </c>
      <c r="F432" s="260" t="s">
        <v>579</v>
      </c>
      <c r="G432" s="261" t="s">
        <v>83</v>
      </c>
      <c r="H432" s="262">
        <v>2.2370000000000001</v>
      </c>
      <c r="I432" s="263"/>
      <c r="J432" s="264">
        <f>ROUND(I432*H432,2)</f>
        <v>0</v>
      </c>
      <c r="K432" s="260" t="s">
        <v>149</v>
      </c>
      <c r="L432" s="265"/>
      <c r="M432" s="266" t="s">
        <v>19</v>
      </c>
      <c r="N432" s="267" t="s">
        <v>40</v>
      </c>
      <c r="O432" s="86"/>
      <c r="P432" s="215">
        <f>O432*H432</f>
        <v>0</v>
      </c>
      <c r="Q432" s="215">
        <v>0.0047999999999999996</v>
      </c>
      <c r="R432" s="215">
        <f>Q432*H432</f>
        <v>0.0107376</v>
      </c>
      <c r="S432" s="215">
        <v>0</v>
      </c>
      <c r="T432" s="215">
        <f>S432*H432</f>
        <v>0</v>
      </c>
      <c r="U432" s="216" t="s">
        <v>19</v>
      </c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7" t="s">
        <v>390</v>
      </c>
      <c r="AT432" s="217" t="s">
        <v>391</v>
      </c>
      <c r="AU432" s="217" t="s">
        <v>78</v>
      </c>
      <c r="AY432" s="19" t="s">
        <v>142</v>
      </c>
      <c r="BE432" s="218">
        <f>IF(N432="základní",J432,0)</f>
        <v>0</v>
      </c>
      <c r="BF432" s="218">
        <f>IF(N432="snížená",J432,0)</f>
        <v>0</v>
      </c>
      <c r="BG432" s="218">
        <f>IF(N432="zákl. přenesená",J432,0)</f>
        <v>0</v>
      </c>
      <c r="BH432" s="218">
        <f>IF(N432="sníž. přenesená",J432,0)</f>
        <v>0</v>
      </c>
      <c r="BI432" s="218">
        <f>IF(N432="nulová",J432,0)</f>
        <v>0</v>
      </c>
      <c r="BJ432" s="19" t="s">
        <v>74</v>
      </c>
      <c r="BK432" s="218">
        <f>ROUND(I432*H432,2)</f>
        <v>0</v>
      </c>
      <c r="BL432" s="19" t="s">
        <v>214</v>
      </c>
      <c r="BM432" s="217" t="s">
        <v>580</v>
      </c>
    </row>
    <row r="433" s="2" customFormat="1">
      <c r="A433" s="40"/>
      <c r="B433" s="41"/>
      <c r="C433" s="42"/>
      <c r="D433" s="219" t="s">
        <v>152</v>
      </c>
      <c r="E433" s="42"/>
      <c r="F433" s="220" t="s">
        <v>579</v>
      </c>
      <c r="G433" s="42"/>
      <c r="H433" s="42"/>
      <c r="I433" s="221"/>
      <c r="J433" s="42"/>
      <c r="K433" s="42"/>
      <c r="L433" s="46"/>
      <c r="M433" s="222"/>
      <c r="N433" s="223"/>
      <c r="O433" s="86"/>
      <c r="P433" s="86"/>
      <c r="Q433" s="86"/>
      <c r="R433" s="86"/>
      <c r="S433" s="86"/>
      <c r="T433" s="86"/>
      <c r="U433" s="87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152</v>
      </c>
      <c r="AU433" s="19" t="s">
        <v>78</v>
      </c>
    </row>
    <row r="434" s="14" customFormat="1">
      <c r="A434" s="14"/>
      <c r="B434" s="237"/>
      <c r="C434" s="238"/>
      <c r="D434" s="219" t="s">
        <v>156</v>
      </c>
      <c r="E434" s="239" t="s">
        <v>19</v>
      </c>
      <c r="F434" s="240" t="s">
        <v>564</v>
      </c>
      <c r="G434" s="238"/>
      <c r="H434" s="239" t="s">
        <v>19</v>
      </c>
      <c r="I434" s="241"/>
      <c r="J434" s="238"/>
      <c r="K434" s="238"/>
      <c r="L434" s="242"/>
      <c r="M434" s="243"/>
      <c r="N434" s="244"/>
      <c r="O434" s="244"/>
      <c r="P434" s="244"/>
      <c r="Q434" s="244"/>
      <c r="R434" s="244"/>
      <c r="S434" s="244"/>
      <c r="T434" s="244"/>
      <c r="U434" s="245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6" t="s">
        <v>156</v>
      </c>
      <c r="AU434" s="246" t="s">
        <v>78</v>
      </c>
      <c r="AV434" s="14" t="s">
        <v>74</v>
      </c>
      <c r="AW434" s="14" t="s">
        <v>31</v>
      </c>
      <c r="AX434" s="14" t="s">
        <v>69</v>
      </c>
      <c r="AY434" s="246" t="s">
        <v>142</v>
      </c>
    </row>
    <row r="435" s="13" customFormat="1">
      <c r="A435" s="13"/>
      <c r="B435" s="226"/>
      <c r="C435" s="227"/>
      <c r="D435" s="219" t="s">
        <v>156</v>
      </c>
      <c r="E435" s="228" t="s">
        <v>19</v>
      </c>
      <c r="F435" s="229" t="s">
        <v>257</v>
      </c>
      <c r="G435" s="227"/>
      <c r="H435" s="230">
        <v>1.9199999999999999</v>
      </c>
      <c r="I435" s="231"/>
      <c r="J435" s="227"/>
      <c r="K435" s="227"/>
      <c r="L435" s="232"/>
      <c r="M435" s="233"/>
      <c r="N435" s="234"/>
      <c r="O435" s="234"/>
      <c r="P435" s="234"/>
      <c r="Q435" s="234"/>
      <c r="R435" s="234"/>
      <c r="S435" s="234"/>
      <c r="T435" s="234"/>
      <c r="U435" s="235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156</v>
      </c>
      <c r="AU435" s="236" t="s">
        <v>78</v>
      </c>
      <c r="AV435" s="13" t="s">
        <v>78</v>
      </c>
      <c r="AW435" s="13" t="s">
        <v>31</v>
      </c>
      <c r="AX435" s="13" t="s">
        <v>74</v>
      </c>
      <c r="AY435" s="236" t="s">
        <v>142</v>
      </c>
    </row>
    <row r="436" s="13" customFormat="1">
      <c r="A436" s="13"/>
      <c r="B436" s="226"/>
      <c r="C436" s="227"/>
      <c r="D436" s="219" t="s">
        <v>156</v>
      </c>
      <c r="E436" s="227"/>
      <c r="F436" s="229" t="s">
        <v>581</v>
      </c>
      <c r="G436" s="227"/>
      <c r="H436" s="230">
        <v>2.2370000000000001</v>
      </c>
      <c r="I436" s="231"/>
      <c r="J436" s="227"/>
      <c r="K436" s="227"/>
      <c r="L436" s="232"/>
      <c r="M436" s="233"/>
      <c r="N436" s="234"/>
      <c r="O436" s="234"/>
      <c r="P436" s="234"/>
      <c r="Q436" s="234"/>
      <c r="R436" s="234"/>
      <c r="S436" s="234"/>
      <c r="T436" s="234"/>
      <c r="U436" s="235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6" t="s">
        <v>156</v>
      </c>
      <c r="AU436" s="236" t="s">
        <v>78</v>
      </c>
      <c r="AV436" s="13" t="s">
        <v>78</v>
      </c>
      <c r="AW436" s="13" t="s">
        <v>4</v>
      </c>
      <c r="AX436" s="13" t="s">
        <v>74</v>
      </c>
      <c r="AY436" s="236" t="s">
        <v>142</v>
      </c>
    </row>
    <row r="437" s="2" customFormat="1" ht="24.15" customHeight="1">
      <c r="A437" s="40"/>
      <c r="B437" s="41"/>
      <c r="C437" s="206" t="s">
        <v>582</v>
      </c>
      <c r="D437" s="206" t="s">
        <v>146</v>
      </c>
      <c r="E437" s="207" t="s">
        <v>583</v>
      </c>
      <c r="F437" s="208" t="s">
        <v>584</v>
      </c>
      <c r="G437" s="209" t="s">
        <v>244</v>
      </c>
      <c r="H437" s="210">
        <v>0.014</v>
      </c>
      <c r="I437" s="211"/>
      <c r="J437" s="212">
        <f>ROUND(I437*H437,2)</f>
        <v>0</v>
      </c>
      <c r="K437" s="208" t="s">
        <v>149</v>
      </c>
      <c r="L437" s="46"/>
      <c r="M437" s="213" t="s">
        <v>19</v>
      </c>
      <c r="N437" s="214" t="s">
        <v>40</v>
      </c>
      <c r="O437" s="86"/>
      <c r="P437" s="215">
        <f>O437*H437</f>
        <v>0</v>
      </c>
      <c r="Q437" s="215">
        <v>0</v>
      </c>
      <c r="R437" s="215">
        <f>Q437*H437</f>
        <v>0</v>
      </c>
      <c r="S437" s="215">
        <v>0</v>
      </c>
      <c r="T437" s="215">
        <f>S437*H437</f>
        <v>0</v>
      </c>
      <c r="U437" s="216" t="s">
        <v>19</v>
      </c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214</v>
      </c>
      <c r="AT437" s="217" t="s">
        <v>146</v>
      </c>
      <c r="AU437" s="217" t="s">
        <v>78</v>
      </c>
      <c r="AY437" s="19" t="s">
        <v>142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74</v>
      </c>
      <c r="BK437" s="218">
        <f>ROUND(I437*H437,2)</f>
        <v>0</v>
      </c>
      <c r="BL437" s="19" t="s">
        <v>214</v>
      </c>
      <c r="BM437" s="217" t="s">
        <v>585</v>
      </c>
    </row>
    <row r="438" s="2" customFormat="1">
      <c r="A438" s="40"/>
      <c r="B438" s="41"/>
      <c r="C438" s="42"/>
      <c r="D438" s="219" t="s">
        <v>152</v>
      </c>
      <c r="E438" s="42"/>
      <c r="F438" s="220" t="s">
        <v>586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6"/>
      <c r="U438" s="87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152</v>
      </c>
      <c r="AU438" s="19" t="s">
        <v>78</v>
      </c>
    </row>
    <row r="439" s="2" customFormat="1">
      <c r="A439" s="40"/>
      <c r="B439" s="41"/>
      <c r="C439" s="42"/>
      <c r="D439" s="224" t="s">
        <v>154</v>
      </c>
      <c r="E439" s="42"/>
      <c r="F439" s="225" t="s">
        <v>587</v>
      </c>
      <c r="G439" s="42"/>
      <c r="H439" s="42"/>
      <c r="I439" s="221"/>
      <c r="J439" s="42"/>
      <c r="K439" s="42"/>
      <c r="L439" s="46"/>
      <c r="M439" s="222"/>
      <c r="N439" s="223"/>
      <c r="O439" s="86"/>
      <c r="P439" s="86"/>
      <c r="Q439" s="86"/>
      <c r="R439" s="86"/>
      <c r="S439" s="86"/>
      <c r="T439" s="86"/>
      <c r="U439" s="87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154</v>
      </c>
      <c r="AU439" s="19" t="s">
        <v>78</v>
      </c>
    </row>
    <row r="440" s="12" customFormat="1" ht="22.8" customHeight="1">
      <c r="A440" s="12"/>
      <c r="B440" s="190"/>
      <c r="C440" s="191"/>
      <c r="D440" s="192" t="s">
        <v>68</v>
      </c>
      <c r="E440" s="204" t="s">
        <v>588</v>
      </c>
      <c r="F440" s="204" t="s">
        <v>589</v>
      </c>
      <c r="G440" s="191"/>
      <c r="H440" s="191"/>
      <c r="I440" s="194"/>
      <c r="J440" s="205">
        <f>BK440</f>
        <v>0</v>
      </c>
      <c r="K440" s="191"/>
      <c r="L440" s="196"/>
      <c r="M440" s="197"/>
      <c r="N440" s="198"/>
      <c r="O440" s="198"/>
      <c r="P440" s="199">
        <f>SUM(P441:P453)</f>
        <v>0</v>
      </c>
      <c r="Q440" s="198"/>
      <c r="R440" s="199">
        <f>SUM(R441:R453)</f>
        <v>0.0023500000000000001</v>
      </c>
      <c r="S440" s="198"/>
      <c r="T440" s="199">
        <f>SUM(T441:T453)</f>
        <v>0</v>
      </c>
      <c r="U440" s="200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01" t="s">
        <v>78</v>
      </c>
      <c r="AT440" s="202" t="s">
        <v>68</v>
      </c>
      <c r="AU440" s="202" t="s">
        <v>74</v>
      </c>
      <c r="AY440" s="201" t="s">
        <v>142</v>
      </c>
      <c r="BK440" s="203">
        <f>SUM(BK441:BK453)</f>
        <v>0</v>
      </c>
    </row>
    <row r="441" s="2" customFormat="1" ht="16.5" customHeight="1">
      <c r="A441" s="40"/>
      <c r="B441" s="41"/>
      <c r="C441" s="206" t="s">
        <v>590</v>
      </c>
      <c r="D441" s="206" t="s">
        <v>146</v>
      </c>
      <c r="E441" s="207" t="s">
        <v>591</v>
      </c>
      <c r="F441" s="208" t="s">
        <v>592</v>
      </c>
      <c r="G441" s="209" t="s">
        <v>330</v>
      </c>
      <c r="H441" s="210">
        <v>1</v>
      </c>
      <c r="I441" s="211"/>
      <c r="J441" s="212">
        <f>ROUND(I441*H441,2)</f>
        <v>0</v>
      </c>
      <c r="K441" s="208" t="s">
        <v>149</v>
      </c>
      <c r="L441" s="46"/>
      <c r="M441" s="213" t="s">
        <v>19</v>
      </c>
      <c r="N441" s="214" t="s">
        <v>40</v>
      </c>
      <c r="O441" s="86"/>
      <c r="P441" s="215">
        <f>O441*H441</f>
        <v>0</v>
      </c>
      <c r="Q441" s="215">
        <v>0</v>
      </c>
      <c r="R441" s="215">
        <f>Q441*H441</f>
        <v>0</v>
      </c>
      <c r="S441" s="215">
        <v>0</v>
      </c>
      <c r="T441" s="215">
        <f>S441*H441</f>
        <v>0</v>
      </c>
      <c r="U441" s="216" t="s">
        <v>19</v>
      </c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214</v>
      </c>
      <c r="AT441" s="217" t="s">
        <v>146</v>
      </c>
      <c r="AU441" s="217" t="s">
        <v>78</v>
      </c>
      <c r="AY441" s="19" t="s">
        <v>142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74</v>
      </c>
      <c r="BK441" s="218">
        <f>ROUND(I441*H441,2)</f>
        <v>0</v>
      </c>
      <c r="BL441" s="19" t="s">
        <v>214</v>
      </c>
      <c r="BM441" s="217" t="s">
        <v>593</v>
      </c>
    </row>
    <row r="442" s="2" customFormat="1">
      <c r="A442" s="40"/>
      <c r="B442" s="41"/>
      <c r="C442" s="42"/>
      <c r="D442" s="219" t="s">
        <v>152</v>
      </c>
      <c r="E442" s="42"/>
      <c r="F442" s="220" t="s">
        <v>594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6"/>
      <c r="U442" s="87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152</v>
      </c>
      <c r="AU442" s="19" t="s">
        <v>78</v>
      </c>
    </row>
    <row r="443" s="2" customFormat="1">
      <c r="A443" s="40"/>
      <c r="B443" s="41"/>
      <c r="C443" s="42"/>
      <c r="D443" s="224" t="s">
        <v>154</v>
      </c>
      <c r="E443" s="42"/>
      <c r="F443" s="225" t="s">
        <v>595</v>
      </c>
      <c r="G443" s="42"/>
      <c r="H443" s="42"/>
      <c r="I443" s="221"/>
      <c r="J443" s="42"/>
      <c r="K443" s="42"/>
      <c r="L443" s="46"/>
      <c r="M443" s="222"/>
      <c r="N443" s="223"/>
      <c r="O443" s="86"/>
      <c r="P443" s="86"/>
      <c r="Q443" s="86"/>
      <c r="R443" s="86"/>
      <c r="S443" s="86"/>
      <c r="T443" s="86"/>
      <c r="U443" s="87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154</v>
      </c>
      <c r="AU443" s="19" t="s">
        <v>78</v>
      </c>
    </row>
    <row r="444" s="2" customFormat="1" ht="16.5" customHeight="1">
      <c r="A444" s="40"/>
      <c r="B444" s="41"/>
      <c r="C444" s="258" t="s">
        <v>596</v>
      </c>
      <c r="D444" s="258" t="s">
        <v>391</v>
      </c>
      <c r="E444" s="259" t="s">
        <v>597</v>
      </c>
      <c r="F444" s="260" t="s">
        <v>598</v>
      </c>
      <c r="G444" s="261" t="s">
        <v>330</v>
      </c>
      <c r="H444" s="262">
        <v>1</v>
      </c>
      <c r="I444" s="263"/>
      <c r="J444" s="264">
        <f>ROUND(I444*H444,2)</f>
        <v>0</v>
      </c>
      <c r="K444" s="260" t="s">
        <v>149</v>
      </c>
      <c r="L444" s="265"/>
      <c r="M444" s="266" t="s">
        <v>19</v>
      </c>
      <c r="N444" s="267" t="s">
        <v>40</v>
      </c>
      <c r="O444" s="86"/>
      <c r="P444" s="215">
        <f>O444*H444</f>
        <v>0</v>
      </c>
      <c r="Q444" s="215">
        <v>0.00014999999999999999</v>
      </c>
      <c r="R444" s="215">
        <f>Q444*H444</f>
        <v>0.00014999999999999999</v>
      </c>
      <c r="S444" s="215">
        <v>0</v>
      </c>
      <c r="T444" s="215">
        <f>S444*H444</f>
        <v>0</v>
      </c>
      <c r="U444" s="216" t="s">
        <v>19</v>
      </c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7" t="s">
        <v>390</v>
      </c>
      <c r="AT444" s="217" t="s">
        <v>391</v>
      </c>
      <c r="AU444" s="217" t="s">
        <v>78</v>
      </c>
      <c r="AY444" s="19" t="s">
        <v>142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9" t="s">
        <v>74</v>
      </c>
      <c r="BK444" s="218">
        <f>ROUND(I444*H444,2)</f>
        <v>0</v>
      </c>
      <c r="BL444" s="19" t="s">
        <v>214</v>
      </c>
      <c r="BM444" s="217" t="s">
        <v>599</v>
      </c>
    </row>
    <row r="445" s="2" customFormat="1">
      <c r="A445" s="40"/>
      <c r="B445" s="41"/>
      <c r="C445" s="42"/>
      <c r="D445" s="219" t="s">
        <v>152</v>
      </c>
      <c r="E445" s="42"/>
      <c r="F445" s="220" t="s">
        <v>598</v>
      </c>
      <c r="G445" s="42"/>
      <c r="H445" s="42"/>
      <c r="I445" s="221"/>
      <c r="J445" s="42"/>
      <c r="K445" s="42"/>
      <c r="L445" s="46"/>
      <c r="M445" s="222"/>
      <c r="N445" s="223"/>
      <c r="O445" s="86"/>
      <c r="P445" s="86"/>
      <c r="Q445" s="86"/>
      <c r="R445" s="86"/>
      <c r="S445" s="86"/>
      <c r="T445" s="86"/>
      <c r="U445" s="87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152</v>
      </c>
      <c r="AU445" s="19" t="s">
        <v>78</v>
      </c>
    </row>
    <row r="446" s="2" customFormat="1" ht="21.75" customHeight="1">
      <c r="A446" s="40"/>
      <c r="B446" s="41"/>
      <c r="C446" s="206" t="s">
        <v>362</v>
      </c>
      <c r="D446" s="206" t="s">
        <v>146</v>
      </c>
      <c r="E446" s="207" t="s">
        <v>600</v>
      </c>
      <c r="F446" s="208" t="s">
        <v>601</v>
      </c>
      <c r="G446" s="209" t="s">
        <v>330</v>
      </c>
      <c r="H446" s="210">
        <v>1</v>
      </c>
      <c r="I446" s="211"/>
      <c r="J446" s="212">
        <f>ROUND(I446*H446,2)</f>
        <v>0</v>
      </c>
      <c r="K446" s="208" t="s">
        <v>149</v>
      </c>
      <c r="L446" s="46"/>
      <c r="M446" s="213" t="s">
        <v>19</v>
      </c>
      <c r="N446" s="214" t="s">
        <v>40</v>
      </c>
      <c r="O446" s="86"/>
      <c r="P446" s="215">
        <f>O446*H446</f>
        <v>0</v>
      </c>
      <c r="Q446" s="215">
        <v>0</v>
      </c>
      <c r="R446" s="215">
        <f>Q446*H446</f>
        <v>0</v>
      </c>
      <c r="S446" s="215">
        <v>0</v>
      </c>
      <c r="T446" s="215">
        <f>S446*H446</f>
        <v>0</v>
      </c>
      <c r="U446" s="216" t="s">
        <v>19</v>
      </c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7" t="s">
        <v>214</v>
      </c>
      <c r="AT446" s="217" t="s">
        <v>146</v>
      </c>
      <c r="AU446" s="217" t="s">
        <v>78</v>
      </c>
      <c r="AY446" s="19" t="s">
        <v>142</v>
      </c>
      <c r="BE446" s="218">
        <f>IF(N446="základní",J446,0)</f>
        <v>0</v>
      </c>
      <c r="BF446" s="218">
        <f>IF(N446="snížená",J446,0)</f>
        <v>0</v>
      </c>
      <c r="BG446" s="218">
        <f>IF(N446="zákl. přenesená",J446,0)</f>
        <v>0</v>
      </c>
      <c r="BH446" s="218">
        <f>IF(N446="sníž. přenesená",J446,0)</f>
        <v>0</v>
      </c>
      <c r="BI446" s="218">
        <f>IF(N446="nulová",J446,0)</f>
        <v>0</v>
      </c>
      <c r="BJ446" s="19" t="s">
        <v>74</v>
      </c>
      <c r="BK446" s="218">
        <f>ROUND(I446*H446,2)</f>
        <v>0</v>
      </c>
      <c r="BL446" s="19" t="s">
        <v>214</v>
      </c>
      <c r="BM446" s="217" t="s">
        <v>602</v>
      </c>
    </row>
    <row r="447" s="2" customFormat="1">
      <c r="A447" s="40"/>
      <c r="B447" s="41"/>
      <c r="C447" s="42"/>
      <c r="D447" s="219" t="s">
        <v>152</v>
      </c>
      <c r="E447" s="42"/>
      <c r="F447" s="220" t="s">
        <v>603</v>
      </c>
      <c r="G447" s="42"/>
      <c r="H447" s="42"/>
      <c r="I447" s="221"/>
      <c r="J447" s="42"/>
      <c r="K447" s="42"/>
      <c r="L447" s="46"/>
      <c r="M447" s="222"/>
      <c r="N447" s="223"/>
      <c r="O447" s="86"/>
      <c r="P447" s="86"/>
      <c r="Q447" s="86"/>
      <c r="R447" s="86"/>
      <c r="S447" s="86"/>
      <c r="T447" s="86"/>
      <c r="U447" s="87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152</v>
      </c>
      <c r="AU447" s="19" t="s">
        <v>78</v>
      </c>
    </row>
    <row r="448" s="2" customFormat="1">
      <c r="A448" s="40"/>
      <c r="B448" s="41"/>
      <c r="C448" s="42"/>
      <c r="D448" s="224" t="s">
        <v>154</v>
      </c>
      <c r="E448" s="42"/>
      <c r="F448" s="225" t="s">
        <v>604</v>
      </c>
      <c r="G448" s="42"/>
      <c r="H448" s="42"/>
      <c r="I448" s="221"/>
      <c r="J448" s="42"/>
      <c r="K448" s="42"/>
      <c r="L448" s="46"/>
      <c r="M448" s="222"/>
      <c r="N448" s="223"/>
      <c r="O448" s="86"/>
      <c r="P448" s="86"/>
      <c r="Q448" s="86"/>
      <c r="R448" s="86"/>
      <c r="S448" s="86"/>
      <c r="T448" s="86"/>
      <c r="U448" s="87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154</v>
      </c>
      <c r="AU448" s="19" t="s">
        <v>78</v>
      </c>
    </row>
    <row r="449" s="2" customFormat="1" ht="24.15" customHeight="1">
      <c r="A449" s="40"/>
      <c r="B449" s="41"/>
      <c r="C449" s="258" t="s">
        <v>605</v>
      </c>
      <c r="D449" s="258" t="s">
        <v>391</v>
      </c>
      <c r="E449" s="259" t="s">
        <v>606</v>
      </c>
      <c r="F449" s="260" t="s">
        <v>607</v>
      </c>
      <c r="G449" s="261" t="s">
        <v>330</v>
      </c>
      <c r="H449" s="262">
        <v>1</v>
      </c>
      <c r="I449" s="263"/>
      <c r="J449" s="264">
        <f>ROUND(I449*H449,2)</f>
        <v>0</v>
      </c>
      <c r="K449" s="260" t="s">
        <v>149</v>
      </c>
      <c r="L449" s="265"/>
      <c r="M449" s="266" t="s">
        <v>19</v>
      </c>
      <c r="N449" s="267" t="s">
        <v>40</v>
      </c>
      <c r="O449" s="86"/>
      <c r="P449" s="215">
        <f>O449*H449</f>
        <v>0</v>
      </c>
      <c r="Q449" s="215">
        <v>0.0022000000000000001</v>
      </c>
      <c r="R449" s="215">
        <f>Q449*H449</f>
        <v>0.0022000000000000001</v>
      </c>
      <c r="S449" s="215">
        <v>0</v>
      </c>
      <c r="T449" s="215">
        <f>S449*H449</f>
        <v>0</v>
      </c>
      <c r="U449" s="216" t="s">
        <v>19</v>
      </c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390</v>
      </c>
      <c r="AT449" s="217" t="s">
        <v>391</v>
      </c>
      <c r="AU449" s="217" t="s">
        <v>78</v>
      </c>
      <c r="AY449" s="19" t="s">
        <v>142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74</v>
      </c>
      <c r="BK449" s="218">
        <f>ROUND(I449*H449,2)</f>
        <v>0</v>
      </c>
      <c r="BL449" s="19" t="s">
        <v>214</v>
      </c>
      <c r="BM449" s="217" t="s">
        <v>608</v>
      </c>
    </row>
    <row r="450" s="2" customFormat="1">
      <c r="A450" s="40"/>
      <c r="B450" s="41"/>
      <c r="C450" s="42"/>
      <c r="D450" s="219" t="s">
        <v>152</v>
      </c>
      <c r="E450" s="42"/>
      <c r="F450" s="220" t="s">
        <v>607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6"/>
      <c r="U450" s="87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152</v>
      </c>
      <c r="AU450" s="19" t="s">
        <v>78</v>
      </c>
    </row>
    <row r="451" s="2" customFormat="1" ht="24.15" customHeight="1">
      <c r="A451" s="40"/>
      <c r="B451" s="41"/>
      <c r="C451" s="206" t="s">
        <v>382</v>
      </c>
      <c r="D451" s="206" t="s">
        <v>146</v>
      </c>
      <c r="E451" s="207" t="s">
        <v>609</v>
      </c>
      <c r="F451" s="208" t="s">
        <v>610</v>
      </c>
      <c r="G451" s="209" t="s">
        <v>611</v>
      </c>
      <c r="H451" s="268"/>
      <c r="I451" s="211"/>
      <c r="J451" s="212">
        <f>ROUND(I451*H451,2)</f>
        <v>0</v>
      </c>
      <c r="K451" s="208" t="s">
        <v>149</v>
      </c>
      <c r="L451" s="46"/>
      <c r="M451" s="213" t="s">
        <v>19</v>
      </c>
      <c r="N451" s="214" t="s">
        <v>40</v>
      </c>
      <c r="O451" s="86"/>
      <c r="P451" s="215">
        <f>O451*H451</f>
        <v>0</v>
      </c>
      <c r="Q451" s="215">
        <v>0</v>
      </c>
      <c r="R451" s="215">
        <f>Q451*H451</f>
        <v>0</v>
      </c>
      <c r="S451" s="215">
        <v>0</v>
      </c>
      <c r="T451" s="215">
        <f>S451*H451</f>
        <v>0</v>
      </c>
      <c r="U451" s="216" t="s">
        <v>19</v>
      </c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7" t="s">
        <v>214</v>
      </c>
      <c r="AT451" s="217" t="s">
        <v>146</v>
      </c>
      <c r="AU451" s="217" t="s">
        <v>78</v>
      </c>
      <c r="AY451" s="19" t="s">
        <v>142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9" t="s">
        <v>74</v>
      </c>
      <c r="BK451" s="218">
        <f>ROUND(I451*H451,2)</f>
        <v>0</v>
      </c>
      <c r="BL451" s="19" t="s">
        <v>214</v>
      </c>
      <c r="BM451" s="217" t="s">
        <v>612</v>
      </c>
    </row>
    <row r="452" s="2" customFormat="1">
      <c r="A452" s="40"/>
      <c r="B452" s="41"/>
      <c r="C452" s="42"/>
      <c r="D452" s="219" t="s">
        <v>152</v>
      </c>
      <c r="E452" s="42"/>
      <c r="F452" s="220" t="s">
        <v>613</v>
      </c>
      <c r="G452" s="42"/>
      <c r="H452" s="42"/>
      <c r="I452" s="221"/>
      <c r="J452" s="42"/>
      <c r="K452" s="42"/>
      <c r="L452" s="46"/>
      <c r="M452" s="222"/>
      <c r="N452" s="223"/>
      <c r="O452" s="86"/>
      <c r="P452" s="86"/>
      <c r="Q452" s="86"/>
      <c r="R452" s="86"/>
      <c r="S452" s="86"/>
      <c r="T452" s="86"/>
      <c r="U452" s="87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152</v>
      </c>
      <c r="AU452" s="19" t="s">
        <v>78</v>
      </c>
    </row>
    <row r="453" s="2" customFormat="1">
      <c r="A453" s="40"/>
      <c r="B453" s="41"/>
      <c r="C453" s="42"/>
      <c r="D453" s="224" t="s">
        <v>154</v>
      </c>
      <c r="E453" s="42"/>
      <c r="F453" s="225" t="s">
        <v>614</v>
      </c>
      <c r="G453" s="42"/>
      <c r="H453" s="42"/>
      <c r="I453" s="221"/>
      <c r="J453" s="42"/>
      <c r="K453" s="42"/>
      <c r="L453" s="46"/>
      <c r="M453" s="222"/>
      <c r="N453" s="223"/>
      <c r="O453" s="86"/>
      <c r="P453" s="86"/>
      <c r="Q453" s="86"/>
      <c r="R453" s="86"/>
      <c r="S453" s="86"/>
      <c r="T453" s="86"/>
      <c r="U453" s="87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154</v>
      </c>
      <c r="AU453" s="19" t="s">
        <v>78</v>
      </c>
    </row>
    <row r="454" s="12" customFormat="1" ht="22.8" customHeight="1">
      <c r="A454" s="12"/>
      <c r="B454" s="190"/>
      <c r="C454" s="191"/>
      <c r="D454" s="192" t="s">
        <v>68</v>
      </c>
      <c r="E454" s="204" t="s">
        <v>615</v>
      </c>
      <c r="F454" s="204" t="s">
        <v>616</v>
      </c>
      <c r="G454" s="191"/>
      <c r="H454" s="191"/>
      <c r="I454" s="194"/>
      <c r="J454" s="205">
        <f>BK454</f>
        <v>0</v>
      </c>
      <c r="K454" s="191"/>
      <c r="L454" s="196"/>
      <c r="M454" s="197"/>
      <c r="N454" s="198"/>
      <c r="O454" s="198"/>
      <c r="P454" s="199">
        <f>SUM(P455:P482)</f>
        <v>0</v>
      </c>
      <c r="Q454" s="198"/>
      <c r="R454" s="199">
        <f>SUM(R455:R482)</f>
        <v>0.084000000000000005</v>
      </c>
      <c r="S454" s="198"/>
      <c r="T454" s="199">
        <f>SUM(T455:T482)</f>
        <v>0.20400000000000002</v>
      </c>
      <c r="U454" s="200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01" t="s">
        <v>78</v>
      </c>
      <c r="AT454" s="202" t="s">
        <v>68</v>
      </c>
      <c r="AU454" s="202" t="s">
        <v>74</v>
      </c>
      <c r="AY454" s="201" t="s">
        <v>142</v>
      </c>
      <c r="BK454" s="203">
        <f>SUM(BK455:BK482)</f>
        <v>0</v>
      </c>
    </row>
    <row r="455" s="2" customFormat="1" ht="24.15" customHeight="1">
      <c r="A455" s="40"/>
      <c r="B455" s="41"/>
      <c r="C455" s="206" t="s">
        <v>617</v>
      </c>
      <c r="D455" s="206" t="s">
        <v>146</v>
      </c>
      <c r="E455" s="207" t="s">
        <v>618</v>
      </c>
      <c r="F455" s="208" t="s">
        <v>619</v>
      </c>
      <c r="G455" s="209" t="s">
        <v>83</v>
      </c>
      <c r="H455" s="210">
        <v>1.1000000000000001</v>
      </c>
      <c r="I455" s="211"/>
      <c r="J455" s="212">
        <f>ROUND(I455*H455,2)</f>
        <v>0</v>
      </c>
      <c r="K455" s="208" t="s">
        <v>149</v>
      </c>
      <c r="L455" s="46"/>
      <c r="M455" s="213" t="s">
        <v>19</v>
      </c>
      <c r="N455" s="214" t="s">
        <v>40</v>
      </c>
      <c r="O455" s="86"/>
      <c r="P455" s="215">
        <f>O455*H455</f>
        <v>0</v>
      </c>
      <c r="Q455" s="215">
        <v>0</v>
      </c>
      <c r="R455" s="215">
        <f>Q455*H455</f>
        <v>0</v>
      </c>
      <c r="S455" s="215">
        <v>0.040000000000000001</v>
      </c>
      <c r="T455" s="215">
        <f>S455*H455</f>
        <v>0.044000000000000004</v>
      </c>
      <c r="U455" s="216" t="s">
        <v>19</v>
      </c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214</v>
      </c>
      <c r="AT455" s="217" t="s">
        <v>146</v>
      </c>
      <c r="AU455" s="217" t="s">
        <v>78</v>
      </c>
      <c r="AY455" s="19" t="s">
        <v>142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74</v>
      </c>
      <c r="BK455" s="218">
        <f>ROUND(I455*H455,2)</f>
        <v>0</v>
      </c>
      <c r="BL455" s="19" t="s">
        <v>214</v>
      </c>
      <c r="BM455" s="217" t="s">
        <v>620</v>
      </c>
    </row>
    <row r="456" s="2" customFormat="1">
      <c r="A456" s="40"/>
      <c r="B456" s="41"/>
      <c r="C456" s="42"/>
      <c r="D456" s="219" t="s">
        <v>152</v>
      </c>
      <c r="E456" s="42"/>
      <c r="F456" s="220" t="s">
        <v>621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6"/>
      <c r="U456" s="87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152</v>
      </c>
      <c r="AU456" s="19" t="s">
        <v>78</v>
      </c>
    </row>
    <row r="457" s="2" customFormat="1">
      <c r="A457" s="40"/>
      <c r="B457" s="41"/>
      <c r="C457" s="42"/>
      <c r="D457" s="224" t="s">
        <v>154</v>
      </c>
      <c r="E457" s="42"/>
      <c r="F457" s="225" t="s">
        <v>622</v>
      </c>
      <c r="G457" s="42"/>
      <c r="H457" s="42"/>
      <c r="I457" s="221"/>
      <c r="J457" s="42"/>
      <c r="K457" s="42"/>
      <c r="L457" s="46"/>
      <c r="M457" s="222"/>
      <c r="N457" s="223"/>
      <c r="O457" s="86"/>
      <c r="P457" s="86"/>
      <c r="Q457" s="86"/>
      <c r="R457" s="86"/>
      <c r="S457" s="86"/>
      <c r="T457" s="86"/>
      <c r="U457" s="87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154</v>
      </c>
      <c r="AU457" s="19" t="s">
        <v>78</v>
      </c>
    </row>
    <row r="458" s="13" customFormat="1">
      <c r="A458" s="13"/>
      <c r="B458" s="226"/>
      <c r="C458" s="227"/>
      <c r="D458" s="219" t="s">
        <v>156</v>
      </c>
      <c r="E458" s="228" t="s">
        <v>19</v>
      </c>
      <c r="F458" s="229" t="s">
        <v>623</v>
      </c>
      <c r="G458" s="227"/>
      <c r="H458" s="230">
        <v>1.1000000000000001</v>
      </c>
      <c r="I458" s="231"/>
      <c r="J458" s="227"/>
      <c r="K458" s="227"/>
      <c r="L458" s="232"/>
      <c r="M458" s="233"/>
      <c r="N458" s="234"/>
      <c r="O458" s="234"/>
      <c r="P458" s="234"/>
      <c r="Q458" s="234"/>
      <c r="R458" s="234"/>
      <c r="S458" s="234"/>
      <c r="T458" s="234"/>
      <c r="U458" s="235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6" t="s">
        <v>156</v>
      </c>
      <c r="AU458" s="236" t="s">
        <v>78</v>
      </c>
      <c r="AV458" s="13" t="s">
        <v>78</v>
      </c>
      <c r="AW458" s="13" t="s">
        <v>31</v>
      </c>
      <c r="AX458" s="13" t="s">
        <v>74</v>
      </c>
      <c r="AY458" s="236" t="s">
        <v>142</v>
      </c>
    </row>
    <row r="459" s="2" customFormat="1" ht="33" customHeight="1">
      <c r="A459" s="40"/>
      <c r="B459" s="41"/>
      <c r="C459" s="206" t="s">
        <v>624</v>
      </c>
      <c r="D459" s="206" t="s">
        <v>146</v>
      </c>
      <c r="E459" s="207" t="s">
        <v>625</v>
      </c>
      <c r="F459" s="208" t="s">
        <v>626</v>
      </c>
      <c r="G459" s="209" t="s">
        <v>175</v>
      </c>
      <c r="H459" s="210">
        <v>2</v>
      </c>
      <c r="I459" s="211"/>
      <c r="J459" s="212">
        <f>ROUND(I459*H459,2)</f>
        <v>0</v>
      </c>
      <c r="K459" s="208" t="s">
        <v>149</v>
      </c>
      <c r="L459" s="46"/>
      <c r="M459" s="213" t="s">
        <v>19</v>
      </c>
      <c r="N459" s="214" t="s">
        <v>40</v>
      </c>
      <c r="O459" s="86"/>
      <c r="P459" s="215">
        <f>O459*H459</f>
        <v>0</v>
      </c>
      <c r="Q459" s="215">
        <v>0</v>
      </c>
      <c r="R459" s="215">
        <f>Q459*H459</f>
        <v>0</v>
      </c>
      <c r="S459" s="215">
        <v>0.016</v>
      </c>
      <c r="T459" s="215">
        <f>S459*H459</f>
        <v>0.032000000000000001</v>
      </c>
      <c r="U459" s="216" t="s">
        <v>19</v>
      </c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214</v>
      </c>
      <c r="AT459" s="217" t="s">
        <v>146</v>
      </c>
      <c r="AU459" s="217" t="s">
        <v>78</v>
      </c>
      <c r="AY459" s="19" t="s">
        <v>142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74</v>
      </c>
      <c r="BK459" s="218">
        <f>ROUND(I459*H459,2)</f>
        <v>0</v>
      </c>
      <c r="BL459" s="19" t="s">
        <v>214</v>
      </c>
      <c r="BM459" s="217" t="s">
        <v>627</v>
      </c>
    </row>
    <row r="460" s="2" customFormat="1">
      <c r="A460" s="40"/>
      <c r="B460" s="41"/>
      <c r="C460" s="42"/>
      <c r="D460" s="219" t="s">
        <v>152</v>
      </c>
      <c r="E460" s="42"/>
      <c r="F460" s="220" t="s">
        <v>628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6"/>
      <c r="U460" s="87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152</v>
      </c>
      <c r="AU460" s="19" t="s">
        <v>78</v>
      </c>
    </row>
    <row r="461" s="2" customFormat="1">
      <c r="A461" s="40"/>
      <c r="B461" s="41"/>
      <c r="C461" s="42"/>
      <c r="D461" s="224" t="s">
        <v>154</v>
      </c>
      <c r="E461" s="42"/>
      <c r="F461" s="225" t="s">
        <v>629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6"/>
      <c r="U461" s="87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154</v>
      </c>
      <c r="AU461" s="19" t="s">
        <v>78</v>
      </c>
    </row>
    <row r="462" s="14" customFormat="1">
      <c r="A462" s="14"/>
      <c r="B462" s="237"/>
      <c r="C462" s="238"/>
      <c r="D462" s="219" t="s">
        <v>156</v>
      </c>
      <c r="E462" s="239" t="s">
        <v>19</v>
      </c>
      <c r="F462" s="240" t="s">
        <v>404</v>
      </c>
      <c r="G462" s="238"/>
      <c r="H462" s="239" t="s">
        <v>19</v>
      </c>
      <c r="I462" s="241"/>
      <c r="J462" s="238"/>
      <c r="K462" s="238"/>
      <c r="L462" s="242"/>
      <c r="M462" s="243"/>
      <c r="N462" s="244"/>
      <c r="O462" s="244"/>
      <c r="P462" s="244"/>
      <c r="Q462" s="244"/>
      <c r="R462" s="244"/>
      <c r="S462" s="244"/>
      <c r="T462" s="244"/>
      <c r="U462" s="245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6" t="s">
        <v>156</v>
      </c>
      <c r="AU462" s="246" t="s">
        <v>78</v>
      </c>
      <c r="AV462" s="14" t="s">
        <v>74</v>
      </c>
      <c r="AW462" s="14" t="s">
        <v>31</v>
      </c>
      <c r="AX462" s="14" t="s">
        <v>69</v>
      </c>
      <c r="AY462" s="246" t="s">
        <v>142</v>
      </c>
    </row>
    <row r="463" s="13" customFormat="1">
      <c r="A463" s="13"/>
      <c r="B463" s="226"/>
      <c r="C463" s="227"/>
      <c r="D463" s="219" t="s">
        <v>156</v>
      </c>
      <c r="E463" s="228" t="s">
        <v>19</v>
      </c>
      <c r="F463" s="229" t="s">
        <v>78</v>
      </c>
      <c r="G463" s="227"/>
      <c r="H463" s="230">
        <v>2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4"/>
      <c r="U463" s="235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156</v>
      </c>
      <c r="AU463" s="236" t="s">
        <v>78</v>
      </c>
      <c r="AV463" s="13" t="s">
        <v>78</v>
      </c>
      <c r="AW463" s="13" t="s">
        <v>31</v>
      </c>
      <c r="AX463" s="13" t="s">
        <v>74</v>
      </c>
      <c r="AY463" s="236" t="s">
        <v>142</v>
      </c>
    </row>
    <row r="464" s="2" customFormat="1" ht="24.15" customHeight="1">
      <c r="A464" s="40"/>
      <c r="B464" s="41"/>
      <c r="C464" s="206" t="s">
        <v>630</v>
      </c>
      <c r="D464" s="206" t="s">
        <v>146</v>
      </c>
      <c r="E464" s="207" t="s">
        <v>631</v>
      </c>
      <c r="F464" s="208" t="s">
        <v>632</v>
      </c>
      <c r="G464" s="209" t="s">
        <v>83</v>
      </c>
      <c r="H464" s="210">
        <v>12.800000000000001</v>
      </c>
      <c r="I464" s="211"/>
      <c r="J464" s="212">
        <f>ROUND(I464*H464,2)</f>
        <v>0</v>
      </c>
      <c r="K464" s="208" t="s">
        <v>149</v>
      </c>
      <c r="L464" s="46"/>
      <c r="M464" s="213" t="s">
        <v>19</v>
      </c>
      <c r="N464" s="214" t="s">
        <v>40</v>
      </c>
      <c r="O464" s="86"/>
      <c r="P464" s="215">
        <f>O464*H464</f>
        <v>0</v>
      </c>
      <c r="Q464" s="215">
        <v>0</v>
      </c>
      <c r="R464" s="215">
        <f>Q464*H464</f>
        <v>0</v>
      </c>
      <c r="S464" s="215">
        <v>0.01</v>
      </c>
      <c r="T464" s="215">
        <f>S464*H464</f>
        <v>0.128</v>
      </c>
      <c r="U464" s="216" t="s">
        <v>19</v>
      </c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7" t="s">
        <v>214</v>
      </c>
      <c r="AT464" s="217" t="s">
        <v>146</v>
      </c>
      <c r="AU464" s="217" t="s">
        <v>78</v>
      </c>
      <c r="AY464" s="19" t="s">
        <v>142</v>
      </c>
      <c r="BE464" s="218">
        <f>IF(N464="základní",J464,0)</f>
        <v>0</v>
      </c>
      <c r="BF464" s="218">
        <f>IF(N464="snížená",J464,0)</f>
        <v>0</v>
      </c>
      <c r="BG464" s="218">
        <f>IF(N464="zákl. přenesená",J464,0)</f>
        <v>0</v>
      </c>
      <c r="BH464" s="218">
        <f>IF(N464="sníž. přenesená",J464,0)</f>
        <v>0</v>
      </c>
      <c r="BI464" s="218">
        <f>IF(N464="nulová",J464,0)</f>
        <v>0</v>
      </c>
      <c r="BJ464" s="19" t="s">
        <v>74</v>
      </c>
      <c r="BK464" s="218">
        <f>ROUND(I464*H464,2)</f>
        <v>0</v>
      </c>
      <c r="BL464" s="19" t="s">
        <v>214</v>
      </c>
      <c r="BM464" s="217" t="s">
        <v>633</v>
      </c>
    </row>
    <row r="465" s="2" customFormat="1">
      <c r="A465" s="40"/>
      <c r="B465" s="41"/>
      <c r="C465" s="42"/>
      <c r="D465" s="219" t="s">
        <v>152</v>
      </c>
      <c r="E465" s="42"/>
      <c r="F465" s="220" t="s">
        <v>634</v>
      </c>
      <c r="G465" s="42"/>
      <c r="H465" s="42"/>
      <c r="I465" s="221"/>
      <c r="J465" s="42"/>
      <c r="K465" s="42"/>
      <c r="L465" s="46"/>
      <c r="M465" s="222"/>
      <c r="N465" s="223"/>
      <c r="O465" s="86"/>
      <c r="P465" s="86"/>
      <c r="Q465" s="86"/>
      <c r="R465" s="86"/>
      <c r="S465" s="86"/>
      <c r="T465" s="86"/>
      <c r="U465" s="87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152</v>
      </c>
      <c r="AU465" s="19" t="s">
        <v>78</v>
      </c>
    </row>
    <row r="466" s="2" customFormat="1">
      <c r="A466" s="40"/>
      <c r="B466" s="41"/>
      <c r="C466" s="42"/>
      <c r="D466" s="224" t="s">
        <v>154</v>
      </c>
      <c r="E466" s="42"/>
      <c r="F466" s="225" t="s">
        <v>635</v>
      </c>
      <c r="G466" s="42"/>
      <c r="H466" s="42"/>
      <c r="I466" s="221"/>
      <c r="J466" s="42"/>
      <c r="K466" s="42"/>
      <c r="L466" s="46"/>
      <c r="M466" s="222"/>
      <c r="N466" s="223"/>
      <c r="O466" s="86"/>
      <c r="P466" s="86"/>
      <c r="Q466" s="86"/>
      <c r="R466" s="86"/>
      <c r="S466" s="86"/>
      <c r="T466" s="86"/>
      <c r="U466" s="87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19" t="s">
        <v>154</v>
      </c>
      <c r="AU466" s="19" t="s">
        <v>78</v>
      </c>
    </row>
    <row r="467" s="14" customFormat="1">
      <c r="A467" s="14"/>
      <c r="B467" s="237"/>
      <c r="C467" s="238"/>
      <c r="D467" s="219" t="s">
        <v>156</v>
      </c>
      <c r="E467" s="239" t="s">
        <v>19</v>
      </c>
      <c r="F467" s="240" t="s">
        <v>636</v>
      </c>
      <c r="G467" s="238"/>
      <c r="H467" s="239" t="s">
        <v>19</v>
      </c>
      <c r="I467" s="241"/>
      <c r="J467" s="238"/>
      <c r="K467" s="238"/>
      <c r="L467" s="242"/>
      <c r="M467" s="243"/>
      <c r="N467" s="244"/>
      <c r="O467" s="244"/>
      <c r="P467" s="244"/>
      <c r="Q467" s="244"/>
      <c r="R467" s="244"/>
      <c r="S467" s="244"/>
      <c r="T467" s="244"/>
      <c r="U467" s="245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6" t="s">
        <v>156</v>
      </c>
      <c r="AU467" s="246" t="s">
        <v>78</v>
      </c>
      <c r="AV467" s="14" t="s">
        <v>74</v>
      </c>
      <c r="AW467" s="14" t="s">
        <v>31</v>
      </c>
      <c r="AX467" s="14" t="s">
        <v>69</v>
      </c>
      <c r="AY467" s="246" t="s">
        <v>142</v>
      </c>
    </row>
    <row r="468" s="13" customFormat="1">
      <c r="A468" s="13"/>
      <c r="B468" s="226"/>
      <c r="C468" s="227"/>
      <c r="D468" s="219" t="s">
        <v>156</v>
      </c>
      <c r="E468" s="228" t="s">
        <v>19</v>
      </c>
      <c r="F468" s="229" t="s">
        <v>637</v>
      </c>
      <c r="G468" s="227"/>
      <c r="H468" s="230">
        <v>6.4000000000000004</v>
      </c>
      <c r="I468" s="231"/>
      <c r="J468" s="227"/>
      <c r="K468" s="227"/>
      <c r="L468" s="232"/>
      <c r="M468" s="233"/>
      <c r="N468" s="234"/>
      <c r="O468" s="234"/>
      <c r="P468" s="234"/>
      <c r="Q468" s="234"/>
      <c r="R468" s="234"/>
      <c r="S468" s="234"/>
      <c r="T468" s="234"/>
      <c r="U468" s="235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6" t="s">
        <v>156</v>
      </c>
      <c r="AU468" s="236" t="s">
        <v>78</v>
      </c>
      <c r="AV468" s="13" t="s">
        <v>78</v>
      </c>
      <c r="AW468" s="13" t="s">
        <v>31</v>
      </c>
      <c r="AX468" s="13" t="s">
        <v>69</v>
      </c>
      <c r="AY468" s="236" t="s">
        <v>142</v>
      </c>
    </row>
    <row r="469" s="14" customFormat="1">
      <c r="A469" s="14"/>
      <c r="B469" s="237"/>
      <c r="C469" s="238"/>
      <c r="D469" s="219" t="s">
        <v>156</v>
      </c>
      <c r="E469" s="239" t="s">
        <v>19</v>
      </c>
      <c r="F469" s="240" t="s">
        <v>638</v>
      </c>
      <c r="G469" s="238"/>
      <c r="H469" s="239" t="s">
        <v>19</v>
      </c>
      <c r="I469" s="241"/>
      <c r="J469" s="238"/>
      <c r="K469" s="238"/>
      <c r="L469" s="242"/>
      <c r="M469" s="243"/>
      <c r="N469" s="244"/>
      <c r="O469" s="244"/>
      <c r="P469" s="244"/>
      <c r="Q469" s="244"/>
      <c r="R469" s="244"/>
      <c r="S469" s="244"/>
      <c r="T469" s="244"/>
      <c r="U469" s="245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6" t="s">
        <v>156</v>
      </c>
      <c r="AU469" s="246" t="s">
        <v>78</v>
      </c>
      <c r="AV469" s="14" t="s">
        <v>74</v>
      </c>
      <c r="AW469" s="14" t="s">
        <v>31</v>
      </c>
      <c r="AX469" s="14" t="s">
        <v>69</v>
      </c>
      <c r="AY469" s="246" t="s">
        <v>142</v>
      </c>
    </row>
    <row r="470" s="13" customFormat="1">
      <c r="A470" s="13"/>
      <c r="B470" s="226"/>
      <c r="C470" s="227"/>
      <c r="D470" s="219" t="s">
        <v>156</v>
      </c>
      <c r="E470" s="228" t="s">
        <v>19</v>
      </c>
      <c r="F470" s="229" t="s">
        <v>637</v>
      </c>
      <c r="G470" s="227"/>
      <c r="H470" s="230">
        <v>6.4000000000000004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4"/>
      <c r="U470" s="235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156</v>
      </c>
      <c r="AU470" s="236" t="s">
        <v>78</v>
      </c>
      <c r="AV470" s="13" t="s">
        <v>78</v>
      </c>
      <c r="AW470" s="13" t="s">
        <v>31</v>
      </c>
      <c r="AX470" s="13" t="s">
        <v>69</v>
      </c>
      <c r="AY470" s="236" t="s">
        <v>142</v>
      </c>
    </row>
    <row r="471" s="15" customFormat="1">
      <c r="A471" s="15"/>
      <c r="B471" s="247"/>
      <c r="C471" s="248"/>
      <c r="D471" s="219" t="s">
        <v>156</v>
      </c>
      <c r="E471" s="249" t="s">
        <v>19</v>
      </c>
      <c r="F471" s="250" t="s">
        <v>167</v>
      </c>
      <c r="G471" s="248"/>
      <c r="H471" s="251">
        <v>12.800000000000001</v>
      </c>
      <c r="I471" s="252"/>
      <c r="J471" s="248"/>
      <c r="K471" s="248"/>
      <c r="L471" s="253"/>
      <c r="M471" s="254"/>
      <c r="N471" s="255"/>
      <c r="O471" s="255"/>
      <c r="P471" s="255"/>
      <c r="Q471" s="255"/>
      <c r="R471" s="255"/>
      <c r="S471" s="255"/>
      <c r="T471" s="255"/>
      <c r="U471" s="256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57" t="s">
        <v>156</v>
      </c>
      <c r="AU471" s="257" t="s">
        <v>78</v>
      </c>
      <c r="AV471" s="15" t="s">
        <v>150</v>
      </c>
      <c r="AW471" s="15" t="s">
        <v>31</v>
      </c>
      <c r="AX471" s="15" t="s">
        <v>74</v>
      </c>
      <c r="AY471" s="257" t="s">
        <v>142</v>
      </c>
    </row>
    <row r="472" s="2" customFormat="1" ht="24.15" customHeight="1">
      <c r="A472" s="40"/>
      <c r="B472" s="41"/>
      <c r="C472" s="206" t="s">
        <v>639</v>
      </c>
      <c r="D472" s="206" t="s">
        <v>146</v>
      </c>
      <c r="E472" s="207" t="s">
        <v>640</v>
      </c>
      <c r="F472" s="208" t="s">
        <v>641</v>
      </c>
      <c r="G472" s="209" t="s">
        <v>330</v>
      </c>
      <c r="H472" s="210">
        <v>1</v>
      </c>
      <c r="I472" s="211"/>
      <c r="J472" s="212">
        <f>ROUND(I472*H472,2)</f>
        <v>0</v>
      </c>
      <c r="K472" s="208" t="s">
        <v>149</v>
      </c>
      <c r="L472" s="46"/>
      <c r="M472" s="213" t="s">
        <v>19</v>
      </c>
      <c r="N472" s="214" t="s">
        <v>40</v>
      </c>
      <c r="O472" s="86"/>
      <c r="P472" s="215">
        <f>O472*H472</f>
        <v>0</v>
      </c>
      <c r="Q472" s="215">
        <v>0</v>
      </c>
      <c r="R472" s="215">
        <f>Q472*H472</f>
        <v>0</v>
      </c>
      <c r="S472" s="215">
        <v>0</v>
      </c>
      <c r="T472" s="215">
        <f>S472*H472</f>
        <v>0</v>
      </c>
      <c r="U472" s="216" t="s">
        <v>19</v>
      </c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217" t="s">
        <v>214</v>
      </c>
      <c r="AT472" s="217" t="s">
        <v>146</v>
      </c>
      <c r="AU472" s="217" t="s">
        <v>78</v>
      </c>
      <c r="AY472" s="19" t="s">
        <v>142</v>
      </c>
      <c r="BE472" s="218">
        <f>IF(N472="základní",J472,0)</f>
        <v>0</v>
      </c>
      <c r="BF472" s="218">
        <f>IF(N472="snížená",J472,0)</f>
        <v>0</v>
      </c>
      <c r="BG472" s="218">
        <f>IF(N472="zákl. přenesená",J472,0)</f>
        <v>0</v>
      </c>
      <c r="BH472" s="218">
        <f>IF(N472="sníž. přenesená",J472,0)</f>
        <v>0</v>
      </c>
      <c r="BI472" s="218">
        <f>IF(N472="nulová",J472,0)</f>
        <v>0</v>
      </c>
      <c r="BJ472" s="19" t="s">
        <v>74</v>
      </c>
      <c r="BK472" s="218">
        <f>ROUND(I472*H472,2)</f>
        <v>0</v>
      </c>
      <c r="BL472" s="19" t="s">
        <v>214</v>
      </c>
      <c r="BM472" s="217" t="s">
        <v>642</v>
      </c>
    </row>
    <row r="473" s="2" customFormat="1">
      <c r="A473" s="40"/>
      <c r="B473" s="41"/>
      <c r="C473" s="42"/>
      <c r="D473" s="219" t="s">
        <v>152</v>
      </c>
      <c r="E473" s="42"/>
      <c r="F473" s="220" t="s">
        <v>641</v>
      </c>
      <c r="G473" s="42"/>
      <c r="H473" s="42"/>
      <c r="I473" s="221"/>
      <c r="J473" s="42"/>
      <c r="K473" s="42"/>
      <c r="L473" s="46"/>
      <c r="M473" s="222"/>
      <c r="N473" s="223"/>
      <c r="O473" s="86"/>
      <c r="P473" s="86"/>
      <c r="Q473" s="86"/>
      <c r="R473" s="86"/>
      <c r="S473" s="86"/>
      <c r="T473" s="86"/>
      <c r="U473" s="87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9" t="s">
        <v>152</v>
      </c>
      <c r="AU473" s="19" t="s">
        <v>78</v>
      </c>
    </row>
    <row r="474" s="2" customFormat="1">
      <c r="A474" s="40"/>
      <c r="B474" s="41"/>
      <c r="C474" s="42"/>
      <c r="D474" s="224" t="s">
        <v>154</v>
      </c>
      <c r="E474" s="42"/>
      <c r="F474" s="225" t="s">
        <v>643</v>
      </c>
      <c r="G474" s="42"/>
      <c r="H474" s="42"/>
      <c r="I474" s="221"/>
      <c r="J474" s="42"/>
      <c r="K474" s="42"/>
      <c r="L474" s="46"/>
      <c r="M474" s="222"/>
      <c r="N474" s="223"/>
      <c r="O474" s="86"/>
      <c r="P474" s="86"/>
      <c r="Q474" s="86"/>
      <c r="R474" s="86"/>
      <c r="S474" s="86"/>
      <c r="T474" s="86"/>
      <c r="U474" s="87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154</v>
      </c>
      <c r="AU474" s="19" t="s">
        <v>78</v>
      </c>
    </row>
    <row r="475" s="2" customFormat="1" ht="16.5" customHeight="1">
      <c r="A475" s="40"/>
      <c r="B475" s="41"/>
      <c r="C475" s="258" t="s">
        <v>644</v>
      </c>
      <c r="D475" s="258" t="s">
        <v>391</v>
      </c>
      <c r="E475" s="259" t="s">
        <v>645</v>
      </c>
      <c r="F475" s="260" t="s">
        <v>646</v>
      </c>
      <c r="G475" s="261" t="s">
        <v>330</v>
      </c>
      <c r="H475" s="262">
        <v>1</v>
      </c>
      <c r="I475" s="263"/>
      <c r="J475" s="264">
        <f>ROUND(I475*H475,2)</f>
        <v>0</v>
      </c>
      <c r="K475" s="260" t="s">
        <v>149</v>
      </c>
      <c r="L475" s="265"/>
      <c r="M475" s="266" t="s">
        <v>19</v>
      </c>
      <c r="N475" s="267" t="s">
        <v>40</v>
      </c>
      <c r="O475" s="86"/>
      <c r="P475" s="215">
        <f>O475*H475</f>
        <v>0</v>
      </c>
      <c r="Q475" s="215">
        <v>0.084000000000000005</v>
      </c>
      <c r="R475" s="215">
        <f>Q475*H475</f>
        <v>0.084000000000000005</v>
      </c>
      <c r="S475" s="215">
        <v>0</v>
      </c>
      <c r="T475" s="215">
        <f>S475*H475</f>
        <v>0</v>
      </c>
      <c r="U475" s="216" t="s">
        <v>19</v>
      </c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7" t="s">
        <v>207</v>
      </c>
      <c r="AT475" s="217" t="s">
        <v>391</v>
      </c>
      <c r="AU475" s="217" t="s">
        <v>78</v>
      </c>
      <c r="AY475" s="19" t="s">
        <v>142</v>
      </c>
      <c r="BE475" s="218">
        <f>IF(N475="základní",J475,0)</f>
        <v>0</v>
      </c>
      <c r="BF475" s="218">
        <f>IF(N475="snížená",J475,0)</f>
        <v>0</v>
      </c>
      <c r="BG475" s="218">
        <f>IF(N475="zákl. přenesená",J475,0)</f>
        <v>0</v>
      </c>
      <c r="BH475" s="218">
        <f>IF(N475="sníž. přenesená",J475,0)</f>
        <v>0</v>
      </c>
      <c r="BI475" s="218">
        <f>IF(N475="nulová",J475,0)</f>
        <v>0</v>
      </c>
      <c r="BJ475" s="19" t="s">
        <v>74</v>
      </c>
      <c r="BK475" s="218">
        <f>ROUND(I475*H475,2)</f>
        <v>0</v>
      </c>
      <c r="BL475" s="19" t="s">
        <v>150</v>
      </c>
      <c r="BM475" s="217" t="s">
        <v>647</v>
      </c>
    </row>
    <row r="476" s="2" customFormat="1">
      <c r="A476" s="40"/>
      <c r="B476" s="41"/>
      <c r="C476" s="42"/>
      <c r="D476" s="219" t="s">
        <v>152</v>
      </c>
      <c r="E476" s="42"/>
      <c r="F476" s="220" t="s">
        <v>646</v>
      </c>
      <c r="G476" s="42"/>
      <c r="H476" s="42"/>
      <c r="I476" s="221"/>
      <c r="J476" s="42"/>
      <c r="K476" s="42"/>
      <c r="L476" s="46"/>
      <c r="M476" s="222"/>
      <c r="N476" s="223"/>
      <c r="O476" s="86"/>
      <c r="P476" s="86"/>
      <c r="Q476" s="86"/>
      <c r="R476" s="86"/>
      <c r="S476" s="86"/>
      <c r="T476" s="86"/>
      <c r="U476" s="87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152</v>
      </c>
      <c r="AU476" s="19" t="s">
        <v>78</v>
      </c>
    </row>
    <row r="477" s="2" customFormat="1">
      <c r="A477" s="40"/>
      <c r="B477" s="41"/>
      <c r="C477" s="42"/>
      <c r="D477" s="219" t="s">
        <v>648</v>
      </c>
      <c r="E477" s="42"/>
      <c r="F477" s="269" t="s">
        <v>649</v>
      </c>
      <c r="G477" s="42"/>
      <c r="H477" s="42"/>
      <c r="I477" s="221"/>
      <c r="J477" s="42"/>
      <c r="K477" s="42"/>
      <c r="L477" s="46"/>
      <c r="M477" s="222"/>
      <c r="N477" s="223"/>
      <c r="O477" s="86"/>
      <c r="P477" s="86"/>
      <c r="Q477" s="86"/>
      <c r="R477" s="86"/>
      <c r="S477" s="86"/>
      <c r="T477" s="86"/>
      <c r="U477" s="87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648</v>
      </c>
      <c r="AU477" s="19" t="s">
        <v>78</v>
      </c>
    </row>
    <row r="478" s="14" customFormat="1">
      <c r="A478" s="14"/>
      <c r="B478" s="237"/>
      <c r="C478" s="238"/>
      <c r="D478" s="219" t="s">
        <v>156</v>
      </c>
      <c r="E478" s="239" t="s">
        <v>19</v>
      </c>
      <c r="F478" s="240" t="s">
        <v>389</v>
      </c>
      <c r="G478" s="238"/>
      <c r="H478" s="239" t="s">
        <v>19</v>
      </c>
      <c r="I478" s="241"/>
      <c r="J478" s="238"/>
      <c r="K478" s="238"/>
      <c r="L478" s="242"/>
      <c r="M478" s="243"/>
      <c r="N478" s="244"/>
      <c r="O478" s="244"/>
      <c r="P478" s="244"/>
      <c r="Q478" s="244"/>
      <c r="R478" s="244"/>
      <c r="S478" s="244"/>
      <c r="T478" s="244"/>
      <c r="U478" s="245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6" t="s">
        <v>156</v>
      </c>
      <c r="AU478" s="246" t="s">
        <v>78</v>
      </c>
      <c r="AV478" s="14" t="s">
        <v>74</v>
      </c>
      <c r="AW478" s="14" t="s">
        <v>31</v>
      </c>
      <c r="AX478" s="14" t="s">
        <v>69</v>
      </c>
      <c r="AY478" s="246" t="s">
        <v>142</v>
      </c>
    </row>
    <row r="479" s="13" customFormat="1">
      <c r="A479" s="13"/>
      <c r="B479" s="226"/>
      <c r="C479" s="227"/>
      <c r="D479" s="219" t="s">
        <v>156</v>
      </c>
      <c r="E479" s="228" t="s">
        <v>19</v>
      </c>
      <c r="F479" s="229" t="s">
        <v>74</v>
      </c>
      <c r="G479" s="227"/>
      <c r="H479" s="230">
        <v>1</v>
      </c>
      <c r="I479" s="231"/>
      <c r="J479" s="227"/>
      <c r="K479" s="227"/>
      <c r="L479" s="232"/>
      <c r="M479" s="233"/>
      <c r="N479" s="234"/>
      <c r="O479" s="234"/>
      <c r="P479" s="234"/>
      <c r="Q479" s="234"/>
      <c r="R479" s="234"/>
      <c r="S479" s="234"/>
      <c r="T479" s="234"/>
      <c r="U479" s="235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6" t="s">
        <v>156</v>
      </c>
      <c r="AU479" s="236" t="s">
        <v>78</v>
      </c>
      <c r="AV479" s="13" t="s">
        <v>78</v>
      </c>
      <c r="AW479" s="13" t="s">
        <v>31</v>
      </c>
      <c r="AX479" s="13" t="s">
        <v>74</v>
      </c>
      <c r="AY479" s="236" t="s">
        <v>142</v>
      </c>
    </row>
    <row r="480" s="2" customFormat="1" ht="24.15" customHeight="1">
      <c r="A480" s="40"/>
      <c r="B480" s="41"/>
      <c r="C480" s="206" t="s">
        <v>650</v>
      </c>
      <c r="D480" s="206" t="s">
        <v>146</v>
      </c>
      <c r="E480" s="207" t="s">
        <v>651</v>
      </c>
      <c r="F480" s="208" t="s">
        <v>652</v>
      </c>
      <c r="G480" s="209" t="s">
        <v>611</v>
      </c>
      <c r="H480" s="268"/>
      <c r="I480" s="211"/>
      <c r="J480" s="212">
        <f>ROUND(I480*H480,2)</f>
        <v>0</v>
      </c>
      <c r="K480" s="208" t="s">
        <v>149</v>
      </c>
      <c r="L480" s="46"/>
      <c r="M480" s="213" t="s">
        <v>19</v>
      </c>
      <c r="N480" s="214" t="s">
        <v>40</v>
      </c>
      <c r="O480" s="86"/>
      <c r="P480" s="215">
        <f>O480*H480</f>
        <v>0</v>
      </c>
      <c r="Q480" s="215">
        <v>0</v>
      </c>
      <c r="R480" s="215">
        <f>Q480*H480</f>
        <v>0</v>
      </c>
      <c r="S480" s="215">
        <v>0</v>
      </c>
      <c r="T480" s="215">
        <f>S480*H480</f>
        <v>0</v>
      </c>
      <c r="U480" s="216" t="s">
        <v>19</v>
      </c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R480" s="217" t="s">
        <v>150</v>
      </c>
      <c r="AT480" s="217" t="s">
        <v>146</v>
      </c>
      <c r="AU480" s="217" t="s">
        <v>78</v>
      </c>
      <c r="AY480" s="19" t="s">
        <v>142</v>
      </c>
      <c r="BE480" s="218">
        <f>IF(N480="základní",J480,0)</f>
        <v>0</v>
      </c>
      <c r="BF480" s="218">
        <f>IF(N480="snížená",J480,0)</f>
        <v>0</v>
      </c>
      <c r="BG480" s="218">
        <f>IF(N480="zákl. přenesená",J480,0)</f>
        <v>0</v>
      </c>
      <c r="BH480" s="218">
        <f>IF(N480="sníž. přenesená",J480,0)</f>
        <v>0</v>
      </c>
      <c r="BI480" s="218">
        <f>IF(N480="nulová",J480,0)</f>
        <v>0</v>
      </c>
      <c r="BJ480" s="19" t="s">
        <v>74</v>
      </c>
      <c r="BK480" s="218">
        <f>ROUND(I480*H480,2)</f>
        <v>0</v>
      </c>
      <c r="BL480" s="19" t="s">
        <v>150</v>
      </c>
      <c r="BM480" s="217" t="s">
        <v>653</v>
      </c>
    </row>
    <row r="481" s="2" customFormat="1">
      <c r="A481" s="40"/>
      <c r="B481" s="41"/>
      <c r="C481" s="42"/>
      <c r="D481" s="219" t="s">
        <v>152</v>
      </c>
      <c r="E481" s="42"/>
      <c r="F481" s="220" t="s">
        <v>654</v>
      </c>
      <c r="G481" s="42"/>
      <c r="H481" s="42"/>
      <c r="I481" s="221"/>
      <c r="J481" s="42"/>
      <c r="K481" s="42"/>
      <c r="L481" s="46"/>
      <c r="M481" s="222"/>
      <c r="N481" s="223"/>
      <c r="O481" s="86"/>
      <c r="P481" s="86"/>
      <c r="Q481" s="86"/>
      <c r="R481" s="86"/>
      <c r="S481" s="86"/>
      <c r="T481" s="86"/>
      <c r="U481" s="87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152</v>
      </c>
      <c r="AU481" s="19" t="s">
        <v>78</v>
      </c>
    </row>
    <row r="482" s="2" customFormat="1">
      <c r="A482" s="40"/>
      <c r="B482" s="41"/>
      <c r="C482" s="42"/>
      <c r="D482" s="224" t="s">
        <v>154</v>
      </c>
      <c r="E482" s="42"/>
      <c r="F482" s="225" t="s">
        <v>655</v>
      </c>
      <c r="G482" s="42"/>
      <c r="H482" s="42"/>
      <c r="I482" s="221"/>
      <c r="J482" s="42"/>
      <c r="K482" s="42"/>
      <c r="L482" s="46"/>
      <c r="M482" s="270"/>
      <c r="N482" s="271"/>
      <c r="O482" s="272"/>
      <c r="P482" s="272"/>
      <c r="Q482" s="272"/>
      <c r="R482" s="272"/>
      <c r="S482" s="272"/>
      <c r="T482" s="272"/>
      <c r="U482" s="273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154</v>
      </c>
      <c r="AU482" s="19" t="s">
        <v>78</v>
      </c>
    </row>
    <row r="483" s="2" customFormat="1" ht="6.96" customHeight="1">
      <c r="A483" s="40"/>
      <c r="B483" s="61"/>
      <c r="C483" s="62"/>
      <c r="D483" s="62"/>
      <c r="E483" s="62"/>
      <c r="F483" s="62"/>
      <c r="G483" s="62"/>
      <c r="H483" s="62"/>
      <c r="I483" s="62"/>
      <c r="J483" s="62"/>
      <c r="K483" s="62"/>
      <c r="L483" s="46"/>
      <c r="M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</row>
  </sheetData>
  <sheetProtection sheet="1" autoFilter="0" formatColumns="0" formatRows="0" objects="1" scenarios="1" spinCount="100000" saltValue="d3cM2HIYL7uuMGm9rOdJPXN1xKIFh/OzS2JFyHsj2e9L/c74ChlzI0vNYMkh/NNYTANPdkmsWStdmO3i7i99cQ==" hashValue="qRQCr6W5kon++cR8h4wIqx7WE31rp2jeQv0vteyE0Dx9bQW+lNlEh3yeHTmb8budRv3Bld0AoNkOQ43iA+7dbQ==" algorithmName="SHA-512" password="CC35"/>
  <autoFilter ref="C106:K482"/>
  <mergeCells count="9">
    <mergeCell ref="E7:H7"/>
    <mergeCell ref="E9:H9"/>
    <mergeCell ref="E18:H18"/>
    <mergeCell ref="E27:H27"/>
    <mergeCell ref="E48:H48"/>
    <mergeCell ref="E50:H50"/>
    <mergeCell ref="E97:H97"/>
    <mergeCell ref="E99:H99"/>
    <mergeCell ref="L2:V2"/>
  </mergeCells>
  <hyperlinks>
    <hyperlink ref="F113" r:id="rId1" display="https://podminky.urs.cz/item/CS_URS_2025_02/113106121"/>
    <hyperlink ref="F117" r:id="rId2" display="https://podminky.urs.cz/item/CS_URS_2025_02/113107030"/>
    <hyperlink ref="F125" r:id="rId3" display="https://podminky.urs.cz/item/CS_URS_2025_02/113107141"/>
    <hyperlink ref="F130" r:id="rId4" display="https://podminky.urs.cz/item/CS_URS_2025_02/119003217"/>
    <hyperlink ref="F137" r:id="rId5" display="https://podminky.urs.cz/item/CS_URS_2025_02/119003224"/>
    <hyperlink ref="F144" r:id="rId6" display="https://podminky.urs.cz/item/CS_URS_2025_02/119003228"/>
    <hyperlink ref="F151" r:id="rId7" display="https://podminky.urs.cz/item/CS_URS_2025_02/132312131"/>
    <hyperlink ref="F159" r:id="rId8" display="https://podminky.urs.cz/item/CS_URS_2025_02/132311401"/>
    <hyperlink ref="F165" r:id="rId9" display="https://podminky.urs.cz/item/CS_URS_2025_02/162211311"/>
    <hyperlink ref="F169" r:id="rId10" display="https://podminky.urs.cz/item/CS_URS_2025_02/162751117"/>
    <hyperlink ref="F173" r:id="rId11" display="https://podminky.urs.cz/item/CS_URS_2025_02/162751119"/>
    <hyperlink ref="F178" r:id="rId12" display="https://podminky.urs.cz/item/CS_URS_2025_02/167111101"/>
    <hyperlink ref="F183" r:id="rId13" display="https://podminky.urs.cz/item/CS_URS_2025_02/171201231"/>
    <hyperlink ref="F189" r:id="rId14" display="https://podminky.urs.cz/item/CS_URS_2025_02/181912112"/>
    <hyperlink ref="F199" r:id="rId15" display="https://podminky.urs.cz/item/CS_URS_2025_02/271572211"/>
    <hyperlink ref="F203" r:id="rId16" display="https://podminky.urs.cz/item/CS_URS_2025_02/279113144"/>
    <hyperlink ref="F208" r:id="rId17" display="https://podminky.urs.cz/item/CS_URS_2025_02/279311114"/>
    <hyperlink ref="F216" r:id="rId18" display="https://podminky.urs.cz/item/CS_URS_2025_02/279361821"/>
    <hyperlink ref="F224" r:id="rId19" display="https://podminky.urs.cz/item/CS_URS_2025_02/311272030"/>
    <hyperlink ref="F230" r:id="rId20" display="https://podminky.urs.cz/item/CS_URS_2025_02/311272211"/>
    <hyperlink ref="F238" r:id="rId21" display="https://podminky.urs.cz/item/CS_URS_2025_02/311273811"/>
    <hyperlink ref="F247" r:id="rId22" display="https://podminky.urs.cz/item/CS_URS_2025_02/311273951"/>
    <hyperlink ref="F253" r:id="rId23" display="https://podminky.urs.cz/item/CS_URS_2025_02/311273955"/>
    <hyperlink ref="F258" r:id="rId24" display="https://podminky.urs.cz/item/CS_URS_2025_02/317143441"/>
    <hyperlink ref="F263" r:id="rId25" display="https://podminky.urs.cz/item/CS_URS_2025_02/342291143"/>
    <hyperlink ref="F268" r:id="rId26" display="https://podminky.urs.cz/item/CS_URS_2025_02/342291112"/>
    <hyperlink ref="F277" r:id="rId27" display="https://podminky.urs.cz/item/CS_URS_2025_02/342361821"/>
    <hyperlink ref="F289" r:id="rId28" display="https://podminky.urs.cz/item/CS_URS_2025_02/622131121"/>
    <hyperlink ref="F294" r:id="rId29" display="https://podminky.urs.cz/item/CS_URS_2025_02/622142001"/>
    <hyperlink ref="F299" r:id="rId30" display="https://podminky.urs.cz/item/CS_URS_2025_02/622531012"/>
    <hyperlink ref="F306" r:id="rId31" display="https://podminky.urs.cz/item/CS_URS_2025_02/642942111"/>
    <hyperlink ref="F315" r:id="rId32" display="https://podminky.urs.cz/item/CS_URS_2025_02/919735111"/>
    <hyperlink ref="F320" r:id="rId33" display="https://podminky.urs.cz/item/CS_URS_2025_02/919735122"/>
    <hyperlink ref="F325" r:id="rId34" display="https://podminky.urs.cz/item/CS_URS_2025_02/978059611"/>
    <hyperlink ref="F331" r:id="rId35" display="https://podminky.urs.cz/item/CS_URS_2025_02/931994141"/>
    <hyperlink ref="F340" r:id="rId36" display="https://podminky.urs.cz/item/CS_URS_2025_02/941211111"/>
    <hyperlink ref="F344" r:id="rId37" display="https://podminky.urs.cz/item/CS_URS_2025_02/941211211"/>
    <hyperlink ref="F349" r:id="rId38" display="https://podminky.urs.cz/item/CS_URS_2025_02/941211311"/>
    <hyperlink ref="F352" r:id="rId39" display="https://podminky.urs.cz/item/CS_URS_2025_02/941211811"/>
    <hyperlink ref="F356" r:id="rId40" display="https://podminky.urs.cz/item/CS_URS_2025_02/949101112"/>
    <hyperlink ref="F360" r:id="rId41" display="https://podminky.urs.cz/item/CS_URS_2025_02/993111111"/>
    <hyperlink ref="F365" r:id="rId42" display="https://podminky.urs.cz/item/CS_URS_2025_02/952902121"/>
    <hyperlink ref="F369" r:id="rId43" display="https://podminky.urs.cz/item/CS_URS_2025_02/952902231"/>
    <hyperlink ref="F374" r:id="rId44" display="https://podminky.urs.cz/item/CS_URS_2025_02/952902241"/>
    <hyperlink ref="F380" r:id="rId45" display="https://podminky.urs.cz/item/CS_URS_2025_02/968072745"/>
    <hyperlink ref="F385" r:id="rId46" display="https://podminky.urs.cz/item/CS_URS_2025_02/977131114"/>
    <hyperlink ref="F393" r:id="rId47" display="https://podminky.urs.cz/item/CS_URS_2025_02/997006012"/>
    <hyperlink ref="F396" r:id="rId48" display="https://podminky.urs.cz/item/CS_URS_2025_02/997013216"/>
    <hyperlink ref="F399" r:id="rId49" display="https://podminky.urs.cz/item/CS_URS_2025_02/997013219"/>
    <hyperlink ref="F403" r:id="rId50" display="https://podminky.urs.cz/item/CS_URS_2025_02/997013501"/>
    <hyperlink ref="F406" r:id="rId51" display="https://podminky.urs.cz/item/CS_URS_2025_02/997013509"/>
    <hyperlink ref="F410" r:id="rId52" display="https://podminky.urs.cz/item/CS_URS_2025_02/997013871"/>
    <hyperlink ref="F414" r:id="rId53" display="https://podminky.urs.cz/item/CS_URS_2025_02/998018001"/>
    <hyperlink ref="F419" r:id="rId54" display="https://podminky.urs.cz/item/CS_URS_2025_02/711111011"/>
    <hyperlink ref="F429" r:id="rId55" display="https://podminky.urs.cz/item/CS_URS_2025_02/711141559"/>
    <hyperlink ref="F439" r:id="rId56" display="https://podminky.urs.cz/item/CS_URS_2025_02/998711121"/>
    <hyperlink ref="F443" r:id="rId57" display="https://podminky.urs.cz/item/CS_URS_2025_02/766660731"/>
    <hyperlink ref="F448" r:id="rId58" display="https://podminky.urs.cz/item/CS_URS_2025_02/766660733"/>
    <hyperlink ref="F453" r:id="rId59" display="https://podminky.urs.cz/item/CS_URS_2025_02/998766311"/>
    <hyperlink ref="F457" r:id="rId60" display="https://podminky.urs.cz/item/CS_URS_2025_02/767114821"/>
    <hyperlink ref="F461" r:id="rId61" display="https://podminky.urs.cz/item/CS_URS_2025_02/767161823"/>
    <hyperlink ref="F466" r:id="rId62" display="https://podminky.urs.cz/item/CS_URS_2025_02/767415841"/>
    <hyperlink ref="F474" r:id="rId63" display="https://podminky.urs.cz/item/CS_URS_2025_02/767640111"/>
    <hyperlink ref="F482" r:id="rId64" display="https://podminky.urs.cz/item/CS_URS_2025_02/998767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78</v>
      </c>
    </row>
    <row r="4" s="1" customFormat="1" ht="24.96" customHeight="1">
      <c r="B4" s="22"/>
      <c r="D4" s="133" t="s">
        <v>88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Stavební úpravy - podchod Panelové Sídliště, Bílina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92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656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26. 10. 2025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35" t="s">
        <v>27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28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27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30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27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32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27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33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34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35</v>
      </c>
      <c r="E30" s="40"/>
      <c r="F30" s="40"/>
      <c r="G30" s="40"/>
      <c r="H30" s="40"/>
      <c r="I30" s="40"/>
      <c r="J30" s="147">
        <f>ROUND(J83,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37</v>
      </c>
      <c r="G32" s="40"/>
      <c r="H32" s="40"/>
      <c r="I32" s="148" t="s">
        <v>36</v>
      </c>
      <c r="J32" s="148" t="s">
        <v>38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39</v>
      </c>
      <c r="E33" s="135" t="s">
        <v>40</v>
      </c>
      <c r="F33" s="150">
        <f>ROUND((SUM(BE83:BE99)),  2)</f>
        <v>0</v>
      </c>
      <c r="G33" s="40"/>
      <c r="H33" s="40"/>
      <c r="I33" s="151">
        <v>0.20999999999999999</v>
      </c>
      <c r="J33" s="150">
        <f>ROUND(((SUM(BE83:BE99))*I33),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41</v>
      </c>
      <c r="F34" s="150">
        <f>ROUND((SUM(BF83:BF99)),  2)</f>
        <v>0</v>
      </c>
      <c r="G34" s="40"/>
      <c r="H34" s="40"/>
      <c r="I34" s="151">
        <v>0.12</v>
      </c>
      <c r="J34" s="150">
        <f>ROUND(((SUM(BF83:BF99))*I34),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42</v>
      </c>
      <c r="F35" s="150">
        <f>ROUND((SUM(BG83:BG99)),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43</v>
      </c>
      <c r="F36" s="150">
        <f>ROUND((SUM(BH83:BH99)),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44</v>
      </c>
      <c r="F37" s="150">
        <f>ROUND((SUM(BI83:BI99)),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Stavební úpravy - podchod Panelové Sídliště, Bílina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2 - VRN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26. 10. 2025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95</v>
      </c>
      <c r="D57" s="165"/>
      <c r="E57" s="165"/>
      <c r="F57" s="165"/>
      <c r="G57" s="165"/>
      <c r="H57" s="165"/>
      <c r="I57" s="165"/>
      <c r="J57" s="166" t="s">
        <v>96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8"/>
      <c r="C60" s="169"/>
      <c r="D60" s="170" t="s">
        <v>657</v>
      </c>
      <c r="E60" s="171"/>
      <c r="F60" s="171"/>
      <c r="G60" s="171"/>
      <c r="H60" s="171"/>
      <c r="I60" s="171"/>
      <c r="J60" s="172">
        <f>J84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658</v>
      </c>
      <c r="E61" s="177"/>
      <c r="F61" s="177"/>
      <c r="G61" s="177"/>
      <c r="H61" s="177"/>
      <c r="I61" s="177"/>
      <c r="J61" s="178">
        <f>J85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659</v>
      </c>
      <c r="E62" s="177"/>
      <c r="F62" s="177"/>
      <c r="G62" s="177"/>
      <c r="H62" s="177"/>
      <c r="I62" s="177"/>
      <c r="J62" s="178">
        <f>J92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660</v>
      </c>
      <c r="E63" s="177"/>
      <c r="F63" s="177"/>
      <c r="G63" s="177"/>
      <c r="H63" s="177"/>
      <c r="I63" s="177"/>
      <c r="J63" s="178">
        <f>J96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126</v>
      </c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3" t="str">
        <f>E7</f>
        <v>Stavební úpravy - podchod Panelové Sídliště, Bílina</v>
      </c>
      <c r="F73" s="34"/>
      <c r="G73" s="34"/>
      <c r="H73" s="34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92</v>
      </c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2 - VRN</v>
      </c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26. 10. 2025</v>
      </c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80"/>
      <c r="B82" s="181"/>
      <c r="C82" s="182" t="s">
        <v>127</v>
      </c>
      <c r="D82" s="183" t="s">
        <v>54</v>
      </c>
      <c r="E82" s="183" t="s">
        <v>50</v>
      </c>
      <c r="F82" s="183" t="s">
        <v>51</v>
      </c>
      <c r="G82" s="183" t="s">
        <v>128</v>
      </c>
      <c r="H82" s="183" t="s">
        <v>129</v>
      </c>
      <c r="I82" s="183" t="s">
        <v>130</v>
      </c>
      <c r="J82" s="183" t="s">
        <v>96</v>
      </c>
      <c r="K82" s="184" t="s">
        <v>131</v>
      </c>
      <c r="L82" s="185"/>
      <c r="M82" s="94" t="s">
        <v>19</v>
      </c>
      <c r="N82" s="95" t="s">
        <v>39</v>
      </c>
      <c r="O82" s="95" t="s">
        <v>132</v>
      </c>
      <c r="P82" s="95" t="s">
        <v>133</v>
      </c>
      <c r="Q82" s="95" t="s">
        <v>134</v>
      </c>
      <c r="R82" s="95" t="s">
        <v>135</v>
      </c>
      <c r="S82" s="95" t="s">
        <v>136</v>
      </c>
      <c r="T82" s="95" t="s">
        <v>137</v>
      </c>
      <c r="U82" s="96" t="s">
        <v>138</v>
      </c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</row>
    <row r="83" s="2" customFormat="1" ht="22.8" customHeight="1">
      <c r="A83" s="40"/>
      <c r="B83" s="41"/>
      <c r="C83" s="101" t="s">
        <v>139</v>
      </c>
      <c r="D83" s="42"/>
      <c r="E83" s="42"/>
      <c r="F83" s="42"/>
      <c r="G83" s="42"/>
      <c r="H83" s="42"/>
      <c r="I83" s="42"/>
      <c r="J83" s="186">
        <f>BK83</f>
        <v>0</v>
      </c>
      <c r="K83" s="42"/>
      <c r="L83" s="46"/>
      <c r="M83" s="97"/>
      <c r="N83" s="187"/>
      <c r="O83" s="98"/>
      <c r="P83" s="188">
        <f>P84</f>
        <v>0</v>
      </c>
      <c r="Q83" s="98"/>
      <c r="R83" s="188">
        <f>R84</f>
        <v>0</v>
      </c>
      <c r="S83" s="98"/>
      <c r="T83" s="188">
        <f>T84</f>
        <v>0</v>
      </c>
      <c r="U83" s="99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97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68</v>
      </c>
      <c r="E84" s="193" t="s">
        <v>79</v>
      </c>
      <c r="F84" s="193" t="s">
        <v>661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P85+P92+P96</f>
        <v>0</v>
      </c>
      <c r="Q84" s="198"/>
      <c r="R84" s="199">
        <f>R85+R92+R96</f>
        <v>0</v>
      </c>
      <c r="S84" s="198"/>
      <c r="T84" s="199">
        <f>T85+T92+T96</f>
        <v>0</v>
      </c>
      <c r="U84" s="200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182</v>
      </c>
      <c r="AT84" s="202" t="s">
        <v>68</v>
      </c>
      <c r="AU84" s="202" t="s">
        <v>69</v>
      </c>
      <c r="AY84" s="201" t="s">
        <v>142</v>
      </c>
      <c r="BK84" s="203">
        <f>BK85+BK92+BK96</f>
        <v>0</v>
      </c>
    </row>
    <row r="85" s="12" customFormat="1" ht="22.8" customHeight="1">
      <c r="A85" s="12"/>
      <c r="B85" s="190"/>
      <c r="C85" s="191"/>
      <c r="D85" s="192" t="s">
        <v>68</v>
      </c>
      <c r="E85" s="204" t="s">
        <v>662</v>
      </c>
      <c r="F85" s="204" t="s">
        <v>663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SUM(P86:P91)</f>
        <v>0</v>
      </c>
      <c r="Q85" s="198"/>
      <c r="R85" s="199">
        <f>SUM(R86:R91)</f>
        <v>0</v>
      </c>
      <c r="S85" s="198"/>
      <c r="T85" s="199">
        <f>SUM(T86:T91)</f>
        <v>0</v>
      </c>
      <c r="U85" s="200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182</v>
      </c>
      <c r="AT85" s="202" t="s">
        <v>68</v>
      </c>
      <c r="AU85" s="202" t="s">
        <v>74</v>
      </c>
      <c r="AY85" s="201" t="s">
        <v>142</v>
      </c>
      <c r="BK85" s="203">
        <f>SUM(BK86:BK91)</f>
        <v>0</v>
      </c>
    </row>
    <row r="86" s="2" customFormat="1" ht="16.5" customHeight="1">
      <c r="A86" s="40"/>
      <c r="B86" s="41"/>
      <c r="C86" s="206" t="s">
        <v>74</v>
      </c>
      <c r="D86" s="206" t="s">
        <v>146</v>
      </c>
      <c r="E86" s="207" t="s">
        <v>664</v>
      </c>
      <c r="F86" s="208" t="s">
        <v>663</v>
      </c>
      <c r="G86" s="209" t="s">
        <v>665</v>
      </c>
      <c r="H86" s="210">
        <v>1</v>
      </c>
      <c r="I86" s="211"/>
      <c r="J86" s="212">
        <f>ROUND(I86*H86,2)</f>
        <v>0</v>
      </c>
      <c r="K86" s="208" t="s">
        <v>149</v>
      </c>
      <c r="L86" s="46"/>
      <c r="M86" s="213" t="s">
        <v>19</v>
      </c>
      <c r="N86" s="214" t="s">
        <v>40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5">
        <f>S86*H86</f>
        <v>0</v>
      </c>
      <c r="U86" s="216" t="s">
        <v>19</v>
      </c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666</v>
      </c>
      <c r="AT86" s="217" t="s">
        <v>146</v>
      </c>
      <c r="AU86" s="217" t="s">
        <v>78</v>
      </c>
      <c r="AY86" s="19" t="s">
        <v>142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74</v>
      </c>
      <c r="BK86" s="218">
        <f>ROUND(I86*H86,2)</f>
        <v>0</v>
      </c>
      <c r="BL86" s="19" t="s">
        <v>666</v>
      </c>
      <c r="BM86" s="217" t="s">
        <v>667</v>
      </c>
    </row>
    <row r="87" s="2" customFormat="1">
      <c r="A87" s="40"/>
      <c r="B87" s="41"/>
      <c r="C87" s="42"/>
      <c r="D87" s="219" t="s">
        <v>152</v>
      </c>
      <c r="E87" s="42"/>
      <c r="F87" s="220" t="s">
        <v>663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6"/>
      <c r="U87" s="87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152</v>
      </c>
      <c r="AU87" s="19" t="s">
        <v>78</v>
      </c>
    </row>
    <row r="88" s="2" customFormat="1">
      <c r="A88" s="40"/>
      <c r="B88" s="41"/>
      <c r="C88" s="42"/>
      <c r="D88" s="224" t="s">
        <v>154</v>
      </c>
      <c r="E88" s="42"/>
      <c r="F88" s="225" t="s">
        <v>668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6"/>
      <c r="U88" s="87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154</v>
      </c>
      <c r="AU88" s="19" t="s">
        <v>78</v>
      </c>
    </row>
    <row r="89" s="2" customFormat="1" ht="16.5" customHeight="1">
      <c r="A89" s="40"/>
      <c r="B89" s="41"/>
      <c r="C89" s="206" t="s">
        <v>78</v>
      </c>
      <c r="D89" s="206" t="s">
        <v>146</v>
      </c>
      <c r="E89" s="207" t="s">
        <v>669</v>
      </c>
      <c r="F89" s="208" t="s">
        <v>670</v>
      </c>
      <c r="G89" s="209" t="s">
        <v>665</v>
      </c>
      <c r="H89" s="210">
        <v>1</v>
      </c>
      <c r="I89" s="211"/>
      <c r="J89" s="212">
        <f>ROUND(I89*H89,2)</f>
        <v>0</v>
      </c>
      <c r="K89" s="208" t="s">
        <v>149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5">
        <f>S89*H89</f>
        <v>0</v>
      </c>
      <c r="U89" s="216" t="s">
        <v>19</v>
      </c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666</v>
      </c>
      <c r="AT89" s="217" t="s">
        <v>146</v>
      </c>
      <c r="AU89" s="217" t="s">
        <v>78</v>
      </c>
      <c r="AY89" s="19" t="s">
        <v>142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74</v>
      </c>
      <c r="BK89" s="218">
        <f>ROUND(I89*H89,2)</f>
        <v>0</v>
      </c>
      <c r="BL89" s="19" t="s">
        <v>666</v>
      </c>
      <c r="BM89" s="217" t="s">
        <v>671</v>
      </c>
    </row>
    <row r="90" s="2" customFormat="1">
      <c r="A90" s="40"/>
      <c r="B90" s="41"/>
      <c r="C90" s="42"/>
      <c r="D90" s="219" t="s">
        <v>152</v>
      </c>
      <c r="E90" s="42"/>
      <c r="F90" s="220" t="s">
        <v>670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6"/>
      <c r="U90" s="87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152</v>
      </c>
      <c r="AU90" s="19" t="s">
        <v>78</v>
      </c>
    </row>
    <row r="91" s="2" customFormat="1">
      <c r="A91" s="40"/>
      <c r="B91" s="41"/>
      <c r="C91" s="42"/>
      <c r="D91" s="224" t="s">
        <v>154</v>
      </c>
      <c r="E91" s="42"/>
      <c r="F91" s="225" t="s">
        <v>672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6"/>
      <c r="U91" s="87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154</v>
      </c>
      <c r="AU91" s="19" t="s">
        <v>78</v>
      </c>
    </row>
    <row r="92" s="12" customFormat="1" ht="22.8" customHeight="1">
      <c r="A92" s="12"/>
      <c r="B92" s="190"/>
      <c r="C92" s="191"/>
      <c r="D92" s="192" t="s">
        <v>68</v>
      </c>
      <c r="E92" s="204" t="s">
        <v>673</v>
      </c>
      <c r="F92" s="204" t="s">
        <v>674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SUM(P93:P95)</f>
        <v>0</v>
      </c>
      <c r="Q92" s="198"/>
      <c r="R92" s="199">
        <f>SUM(R93:R95)</f>
        <v>0</v>
      </c>
      <c r="S92" s="198"/>
      <c r="T92" s="199">
        <f>SUM(T93:T95)</f>
        <v>0</v>
      </c>
      <c r="U92" s="200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182</v>
      </c>
      <c r="AT92" s="202" t="s">
        <v>68</v>
      </c>
      <c r="AU92" s="202" t="s">
        <v>74</v>
      </c>
      <c r="AY92" s="201" t="s">
        <v>142</v>
      </c>
      <c r="BK92" s="203">
        <f>SUM(BK93:BK95)</f>
        <v>0</v>
      </c>
    </row>
    <row r="93" s="2" customFormat="1" ht="16.5" customHeight="1">
      <c r="A93" s="40"/>
      <c r="B93" s="41"/>
      <c r="C93" s="206" t="s">
        <v>85</v>
      </c>
      <c r="D93" s="206" t="s">
        <v>146</v>
      </c>
      <c r="E93" s="207" t="s">
        <v>675</v>
      </c>
      <c r="F93" s="208" t="s">
        <v>676</v>
      </c>
      <c r="G93" s="209" t="s">
        <v>665</v>
      </c>
      <c r="H93" s="210">
        <v>1</v>
      </c>
      <c r="I93" s="211"/>
      <c r="J93" s="212">
        <f>ROUND(I93*H93,2)</f>
        <v>0</v>
      </c>
      <c r="K93" s="208" t="s">
        <v>149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5">
        <f>S93*H93</f>
        <v>0</v>
      </c>
      <c r="U93" s="216" t="s">
        <v>19</v>
      </c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666</v>
      </c>
      <c r="AT93" s="217" t="s">
        <v>146</v>
      </c>
      <c r="AU93" s="217" t="s">
        <v>78</v>
      </c>
      <c r="AY93" s="19" t="s">
        <v>142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74</v>
      </c>
      <c r="BK93" s="218">
        <f>ROUND(I93*H93,2)</f>
        <v>0</v>
      </c>
      <c r="BL93" s="19" t="s">
        <v>666</v>
      </c>
      <c r="BM93" s="217" t="s">
        <v>677</v>
      </c>
    </row>
    <row r="94" s="2" customFormat="1">
      <c r="A94" s="40"/>
      <c r="B94" s="41"/>
      <c r="C94" s="42"/>
      <c r="D94" s="219" t="s">
        <v>152</v>
      </c>
      <c r="E94" s="42"/>
      <c r="F94" s="220" t="s">
        <v>676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6"/>
      <c r="U94" s="87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152</v>
      </c>
      <c r="AU94" s="19" t="s">
        <v>78</v>
      </c>
    </row>
    <row r="95" s="2" customFormat="1">
      <c r="A95" s="40"/>
      <c r="B95" s="41"/>
      <c r="C95" s="42"/>
      <c r="D95" s="224" t="s">
        <v>154</v>
      </c>
      <c r="E95" s="42"/>
      <c r="F95" s="225" t="s">
        <v>678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6"/>
      <c r="U95" s="87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154</v>
      </c>
      <c r="AU95" s="19" t="s">
        <v>78</v>
      </c>
    </row>
    <row r="96" s="12" customFormat="1" ht="22.8" customHeight="1">
      <c r="A96" s="12"/>
      <c r="B96" s="190"/>
      <c r="C96" s="191"/>
      <c r="D96" s="192" t="s">
        <v>68</v>
      </c>
      <c r="E96" s="204" t="s">
        <v>679</v>
      </c>
      <c r="F96" s="204" t="s">
        <v>680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SUM(P97:P99)</f>
        <v>0</v>
      </c>
      <c r="Q96" s="198"/>
      <c r="R96" s="199">
        <f>SUM(R97:R99)</f>
        <v>0</v>
      </c>
      <c r="S96" s="198"/>
      <c r="T96" s="199">
        <f>SUM(T97:T99)</f>
        <v>0</v>
      </c>
      <c r="U96" s="200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182</v>
      </c>
      <c r="AT96" s="202" t="s">
        <v>68</v>
      </c>
      <c r="AU96" s="202" t="s">
        <v>74</v>
      </c>
      <c r="AY96" s="201" t="s">
        <v>142</v>
      </c>
      <c r="BK96" s="203">
        <f>SUM(BK97:BK99)</f>
        <v>0</v>
      </c>
    </row>
    <row r="97" s="2" customFormat="1" ht="16.5" customHeight="1">
      <c r="A97" s="40"/>
      <c r="B97" s="41"/>
      <c r="C97" s="206" t="s">
        <v>150</v>
      </c>
      <c r="D97" s="206" t="s">
        <v>146</v>
      </c>
      <c r="E97" s="207" t="s">
        <v>681</v>
      </c>
      <c r="F97" s="208" t="s">
        <v>682</v>
      </c>
      <c r="G97" s="209" t="s">
        <v>665</v>
      </c>
      <c r="H97" s="210">
        <v>1</v>
      </c>
      <c r="I97" s="211"/>
      <c r="J97" s="212">
        <f>ROUND(I97*H97,2)</f>
        <v>0</v>
      </c>
      <c r="K97" s="208" t="s">
        <v>149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5">
        <f>S97*H97</f>
        <v>0</v>
      </c>
      <c r="U97" s="216" t="s">
        <v>19</v>
      </c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666</v>
      </c>
      <c r="AT97" s="217" t="s">
        <v>146</v>
      </c>
      <c r="AU97" s="217" t="s">
        <v>78</v>
      </c>
      <c r="AY97" s="19" t="s">
        <v>142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74</v>
      </c>
      <c r="BK97" s="218">
        <f>ROUND(I97*H97,2)</f>
        <v>0</v>
      </c>
      <c r="BL97" s="19" t="s">
        <v>666</v>
      </c>
      <c r="BM97" s="217" t="s">
        <v>683</v>
      </c>
    </row>
    <row r="98" s="2" customFormat="1">
      <c r="A98" s="40"/>
      <c r="B98" s="41"/>
      <c r="C98" s="42"/>
      <c r="D98" s="219" t="s">
        <v>152</v>
      </c>
      <c r="E98" s="42"/>
      <c r="F98" s="220" t="s">
        <v>682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6"/>
      <c r="U98" s="87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152</v>
      </c>
      <c r="AU98" s="19" t="s">
        <v>78</v>
      </c>
    </row>
    <row r="99" s="2" customFormat="1">
      <c r="A99" s="40"/>
      <c r="B99" s="41"/>
      <c r="C99" s="42"/>
      <c r="D99" s="224" t="s">
        <v>154</v>
      </c>
      <c r="E99" s="42"/>
      <c r="F99" s="225" t="s">
        <v>684</v>
      </c>
      <c r="G99" s="42"/>
      <c r="H99" s="42"/>
      <c r="I99" s="221"/>
      <c r="J99" s="42"/>
      <c r="K99" s="42"/>
      <c r="L99" s="46"/>
      <c r="M99" s="270"/>
      <c r="N99" s="271"/>
      <c r="O99" s="272"/>
      <c r="P99" s="272"/>
      <c r="Q99" s="272"/>
      <c r="R99" s="272"/>
      <c r="S99" s="272"/>
      <c r="T99" s="272"/>
      <c r="U99" s="273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154</v>
      </c>
      <c r="AU99" s="19" t="s">
        <v>78</v>
      </c>
    </row>
    <row r="100" s="2" customFormat="1" ht="6.96" customHeight="1">
      <c r="A100" s="40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46"/>
      <c r="M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</sheetData>
  <sheetProtection sheet="1" autoFilter="0" formatColumns="0" formatRows="0" objects="1" scenarios="1" spinCount="100000" saltValue="0QRqoWyhL2z39gSjWyGzKkUYd14fDu5aQ+n37L/+Oq/CP8kHjsAb1JccuZ6Iqzqd/keH6YGZ34GypiiWW2+FPQ==" hashValue="wptPu5DcAh7CXHDaMNmVWc4gVAPu79kgO/aSUCpVX1ZWDYvMd9XHSxWG1TaPKPT6Q7YYQcbxvEI/yIAoFHdHig==" algorithmName="SHA-512" password="CC35"/>
  <autoFilter ref="C82:K9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2/030001000"/>
    <hyperlink ref="F91" r:id="rId2" display="https://podminky.urs.cz/item/CS_URS_2025_02/031303000"/>
    <hyperlink ref="F95" r:id="rId3" display="https://podminky.urs.cz/item/CS_URS_2025_02/045303000"/>
    <hyperlink ref="F99" r:id="rId4" display="https://podminky.urs.cz/item/CS_URS_2025_02/065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685</v>
      </c>
      <c r="H4" s="22"/>
    </row>
    <row r="5" s="1" customFormat="1" ht="12" customHeight="1">
      <c r="B5" s="22"/>
      <c r="C5" s="274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75" t="s">
        <v>16</v>
      </c>
      <c r="D6" s="276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26. 10. 2025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77"/>
      <c r="C9" s="278" t="s">
        <v>50</v>
      </c>
      <c r="D9" s="279" t="s">
        <v>51</v>
      </c>
      <c r="E9" s="279" t="s">
        <v>128</v>
      </c>
      <c r="F9" s="280" t="s">
        <v>686</v>
      </c>
      <c r="G9" s="180"/>
      <c r="H9" s="277"/>
    </row>
    <row r="10" s="2" customFormat="1" ht="26.4" customHeight="1">
      <c r="A10" s="40"/>
      <c r="B10" s="46"/>
      <c r="C10" s="281" t="s">
        <v>74</v>
      </c>
      <c r="D10" s="281" t="s">
        <v>75</v>
      </c>
      <c r="E10" s="40"/>
      <c r="F10" s="40"/>
      <c r="G10" s="40"/>
      <c r="H10" s="46"/>
    </row>
    <row r="11" s="2" customFormat="1" ht="16.8" customHeight="1">
      <c r="A11" s="40"/>
      <c r="B11" s="46"/>
      <c r="C11" s="282" t="s">
        <v>81</v>
      </c>
      <c r="D11" s="283" t="s">
        <v>82</v>
      </c>
      <c r="E11" s="284" t="s">
        <v>83</v>
      </c>
      <c r="F11" s="285">
        <v>39.530000000000001</v>
      </c>
      <c r="G11" s="40"/>
      <c r="H11" s="46"/>
    </row>
    <row r="12" s="2" customFormat="1" ht="16.8" customHeight="1">
      <c r="A12" s="40"/>
      <c r="B12" s="46"/>
      <c r="C12" s="286" t="s">
        <v>19</v>
      </c>
      <c r="D12" s="286" t="s">
        <v>86</v>
      </c>
      <c r="E12" s="19" t="s">
        <v>19</v>
      </c>
      <c r="F12" s="287">
        <v>39.530000000000001</v>
      </c>
      <c r="G12" s="40"/>
      <c r="H12" s="46"/>
    </row>
    <row r="13" s="2" customFormat="1" ht="16.8" customHeight="1">
      <c r="A13" s="40"/>
      <c r="B13" s="46"/>
      <c r="C13" s="288" t="s">
        <v>687</v>
      </c>
      <c r="D13" s="40"/>
      <c r="E13" s="40"/>
      <c r="F13" s="40"/>
      <c r="G13" s="40"/>
      <c r="H13" s="46"/>
    </row>
    <row r="14" s="2" customFormat="1" ht="16.8" customHeight="1">
      <c r="A14" s="40"/>
      <c r="B14" s="46"/>
      <c r="C14" s="286" t="s">
        <v>430</v>
      </c>
      <c r="D14" s="286" t="s">
        <v>431</v>
      </c>
      <c r="E14" s="19" t="s">
        <v>83</v>
      </c>
      <c r="F14" s="287">
        <v>39.530000000000001</v>
      </c>
      <c r="G14" s="40"/>
      <c r="H14" s="46"/>
    </row>
    <row r="15" s="2" customFormat="1">
      <c r="A15" s="40"/>
      <c r="B15" s="46"/>
      <c r="C15" s="286" t="s">
        <v>436</v>
      </c>
      <c r="D15" s="286" t="s">
        <v>437</v>
      </c>
      <c r="E15" s="19" t="s">
        <v>83</v>
      </c>
      <c r="F15" s="287">
        <v>1225.4300000000001</v>
      </c>
      <c r="G15" s="40"/>
      <c r="H15" s="46"/>
    </row>
    <row r="16" s="2" customFormat="1">
      <c r="A16" s="40"/>
      <c r="B16" s="46"/>
      <c r="C16" s="286" t="s">
        <v>449</v>
      </c>
      <c r="D16" s="286" t="s">
        <v>450</v>
      </c>
      <c r="E16" s="19" t="s">
        <v>83</v>
      </c>
      <c r="F16" s="287">
        <v>39.530000000000001</v>
      </c>
      <c r="G16" s="40"/>
      <c r="H16" s="46"/>
    </row>
    <row r="17" s="2" customFormat="1" ht="16.8" customHeight="1">
      <c r="A17" s="40"/>
      <c r="B17" s="46"/>
      <c r="C17" s="286" t="s">
        <v>461</v>
      </c>
      <c r="D17" s="286" t="s">
        <v>462</v>
      </c>
      <c r="E17" s="19" t="s">
        <v>83</v>
      </c>
      <c r="F17" s="287">
        <v>39.530000000000001</v>
      </c>
      <c r="G17" s="40"/>
      <c r="H17" s="46"/>
    </row>
    <row r="18" s="2" customFormat="1" ht="16.8" customHeight="1">
      <c r="A18" s="40"/>
      <c r="B18" s="46"/>
      <c r="C18" s="282" t="s">
        <v>86</v>
      </c>
      <c r="D18" s="283" t="s">
        <v>87</v>
      </c>
      <c r="E18" s="284" t="s">
        <v>83</v>
      </c>
      <c r="F18" s="285">
        <v>39.530000000000001</v>
      </c>
      <c r="G18" s="40"/>
      <c r="H18" s="46"/>
    </row>
    <row r="19" s="2" customFormat="1" ht="16.8" customHeight="1">
      <c r="A19" s="40"/>
      <c r="B19" s="46"/>
      <c r="C19" s="286" t="s">
        <v>19</v>
      </c>
      <c r="D19" s="286" t="s">
        <v>688</v>
      </c>
      <c r="E19" s="19" t="s">
        <v>19</v>
      </c>
      <c r="F19" s="287">
        <v>31.489999999999998</v>
      </c>
      <c r="G19" s="40"/>
      <c r="H19" s="46"/>
    </row>
    <row r="20" s="2" customFormat="1" ht="16.8" customHeight="1">
      <c r="A20" s="40"/>
      <c r="B20" s="46"/>
      <c r="C20" s="286" t="s">
        <v>19</v>
      </c>
      <c r="D20" s="286" t="s">
        <v>689</v>
      </c>
      <c r="E20" s="19" t="s">
        <v>19</v>
      </c>
      <c r="F20" s="287">
        <v>8.0399999999999991</v>
      </c>
      <c r="G20" s="40"/>
      <c r="H20" s="46"/>
    </row>
    <row r="21" s="2" customFormat="1" ht="16.8" customHeight="1">
      <c r="A21" s="40"/>
      <c r="B21" s="46"/>
      <c r="C21" s="286" t="s">
        <v>19</v>
      </c>
      <c r="D21" s="286" t="s">
        <v>167</v>
      </c>
      <c r="E21" s="19" t="s">
        <v>19</v>
      </c>
      <c r="F21" s="287">
        <v>39.530000000000001</v>
      </c>
      <c r="G21" s="40"/>
      <c r="H21" s="46"/>
    </row>
    <row r="22" s="2" customFormat="1" ht="16.8" customHeight="1">
      <c r="A22" s="40"/>
      <c r="B22" s="46"/>
      <c r="C22" s="288" t="s">
        <v>687</v>
      </c>
      <c r="D22" s="40"/>
      <c r="E22" s="40"/>
      <c r="F22" s="40"/>
      <c r="G22" s="40"/>
      <c r="H22" s="46"/>
    </row>
    <row r="23" s="2" customFormat="1">
      <c r="A23" s="40"/>
      <c r="B23" s="46"/>
      <c r="C23" s="286" t="s">
        <v>290</v>
      </c>
      <c r="D23" s="286" t="s">
        <v>291</v>
      </c>
      <c r="E23" s="19" t="s">
        <v>83</v>
      </c>
      <c r="F23" s="287">
        <v>70.430000000000007</v>
      </c>
      <c r="G23" s="40"/>
      <c r="H23" s="46"/>
    </row>
    <row r="24" s="2" customFormat="1" ht="16.8" customHeight="1">
      <c r="A24" s="40"/>
      <c r="B24" s="46"/>
      <c r="C24" s="286" t="s">
        <v>365</v>
      </c>
      <c r="D24" s="286" t="s">
        <v>366</v>
      </c>
      <c r="E24" s="19" t="s">
        <v>83</v>
      </c>
      <c r="F24" s="287">
        <v>70.430000000000007</v>
      </c>
      <c r="G24" s="40"/>
      <c r="H24" s="46"/>
    </row>
    <row r="25" s="2" customFormat="1" ht="16.8" customHeight="1">
      <c r="A25" s="40"/>
      <c r="B25" s="46"/>
      <c r="C25" s="286" t="s">
        <v>371</v>
      </c>
      <c r="D25" s="286" t="s">
        <v>372</v>
      </c>
      <c r="E25" s="19" t="s">
        <v>83</v>
      </c>
      <c r="F25" s="287">
        <v>70.430000000000007</v>
      </c>
      <c r="G25" s="40"/>
      <c r="H25" s="46"/>
    </row>
    <row r="26" s="2" customFormat="1" ht="16.8" customHeight="1">
      <c r="A26" s="40"/>
      <c r="B26" s="46"/>
      <c r="C26" s="286" t="s">
        <v>377</v>
      </c>
      <c r="D26" s="286" t="s">
        <v>378</v>
      </c>
      <c r="E26" s="19" t="s">
        <v>83</v>
      </c>
      <c r="F26" s="287">
        <v>70.430000000000007</v>
      </c>
      <c r="G26" s="40"/>
      <c r="H26" s="46"/>
    </row>
    <row r="27" s="2" customFormat="1" ht="16.8" customHeight="1">
      <c r="A27" s="40"/>
      <c r="B27" s="46"/>
      <c r="C27" s="282" t="s">
        <v>89</v>
      </c>
      <c r="D27" s="283" t="s">
        <v>90</v>
      </c>
      <c r="E27" s="284" t="s">
        <v>83</v>
      </c>
      <c r="F27" s="285">
        <v>30.899999999999999</v>
      </c>
      <c r="G27" s="40"/>
      <c r="H27" s="46"/>
    </row>
    <row r="28" s="2" customFormat="1" ht="16.8" customHeight="1">
      <c r="A28" s="40"/>
      <c r="B28" s="46"/>
      <c r="C28" s="286" t="s">
        <v>19</v>
      </c>
      <c r="D28" s="286" t="s">
        <v>690</v>
      </c>
      <c r="E28" s="19" t="s">
        <v>19</v>
      </c>
      <c r="F28" s="287">
        <v>28.800000000000001</v>
      </c>
      <c r="G28" s="40"/>
      <c r="H28" s="46"/>
    </row>
    <row r="29" s="2" customFormat="1" ht="16.8" customHeight="1">
      <c r="A29" s="40"/>
      <c r="B29" s="46"/>
      <c r="C29" s="286" t="s">
        <v>19</v>
      </c>
      <c r="D29" s="286" t="s">
        <v>691</v>
      </c>
      <c r="E29" s="19" t="s">
        <v>19</v>
      </c>
      <c r="F29" s="287">
        <v>3.8999999999999999</v>
      </c>
      <c r="G29" s="40"/>
      <c r="H29" s="46"/>
    </row>
    <row r="30" s="2" customFormat="1" ht="16.8" customHeight="1">
      <c r="A30" s="40"/>
      <c r="B30" s="46"/>
      <c r="C30" s="286" t="s">
        <v>19</v>
      </c>
      <c r="D30" s="286" t="s">
        <v>692</v>
      </c>
      <c r="E30" s="19" t="s">
        <v>19</v>
      </c>
      <c r="F30" s="287">
        <v>-1.8</v>
      </c>
      <c r="G30" s="40"/>
      <c r="H30" s="46"/>
    </row>
    <row r="31" s="2" customFormat="1" ht="16.8" customHeight="1">
      <c r="A31" s="40"/>
      <c r="B31" s="46"/>
      <c r="C31" s="286" t="s">
        <v>19</v>
      </c>
      <c r="D31" s="286" t="s">
        <v>167</v>
      </c>
      <c r="E31" s="19" t="s">
        <v>19</v>
      </c>
      <c r="F31" s="287">
        <v>30.899999999999999</v>
      </c>
      <c r="G31" s="40"/>
      <c r="H31" s="46"/>
    </row>
    <row r="32" s="2" customFormat="1" ht="16.8" customHeight="1">
      <c r="A32" s="40"/>
      <c r="B32" s="46"/>
      <c r="C32" s="288" t="s">
        <v>687</v>
      </c>
      <c r="D32" s="40"/>
      <c r="E32" s="40"/>
      <c r="F32" s="40"/>
      <c r="G32" s="40"/>
      <c r="H32" s="46"/>
    </row>
    <row r="33" s="2" customFormat="1">
      <c r="A33" s="40"/>
      <c r="B33" s="46"/>
      <c r="C33" s="286" t="s">
        <v>290</v>
      </c>
      <c r="D33" s="286" t="s">
        <v>291</v>
      </c>
      <c r="E33" s="19" t="s">
        <v>83</v>
      </c>
      <c r="F33" s="287">
        <v>70.430000000000007</v>
      </c>
      <c r="G33" s="40"/>
      <c r="H33" s="46"/>
    </row>
    <row r="34" s="2" customFormat="1" ht="16.8" customHeight="1">
      <c r="A34" s="40"/>
      <c r="B34" s="46"/>
      <c r="C34" s="286" t="s">
        <v>365</v>
      </c>
      <c r="D34" s="286" t="s">
        <v>366</v>
      </c>
      <c r="E34" s="19" t="s">
        <v>83</v>
      </c>
      <c r="F34" s="287">
        <v>70.430000000000007</v>
      </c>
      <c r="G34" s="40"/>
      <c r="H34" s="46"/>
    </row>
    <row r="35" s="2" customFormat="1" ht="16.8" customHeight="1">
      <c r="A35" s="40"/>
      <c r="B35" s="46"/>
      <c r="C35" s="286" t="s">
        <v>371</v>
      </c>
      <c r="D35" s="286" t="s">
        <v>372</v>
      </c>
      <c r="E35" s="19" t="s">
        <v>83</v>
      </c>
      <c r="F35" s="287">
        <v>70.430000000000007</v>
      </c>
      <c r="G35" s="40"/>
      <c r="H35" s="46"/>
    </row>
    <row r="36" s="2" customFormat="1" ht="16.8" customHeight="1">
      <c r="A36" s="40"/>
      <c r="B36" s="46"/>
      <c r="C36" s="286" t="s">
        <v>377</v>
      </c>
      <c r="D36" s="286" t="s">
        <v>378</v>
      </c>
      <c r="E36" s="19" t="s">
        <v>83</v>
      </c>
      <c r="F36" s="287">
        <v>70.430000000000007</v>
      </c>
      <c r="G36" s="40"/>
      <c r="H36" s="46"/>
    </row>
    <row r="37" s="2" customFormat="1">
      <c r="A37" s="40"/>
      <c r="B37" s="46"/>
      <c r="C37" s="286" t="s">
        <v>455</v>
      </c>
      <c r="D37" s="286" t="s">
        <v>456</v>
      </c>
      <c r="E37" s="19" t="s">
        <v>83</v>
      </c>
      <c r="F37" s="287">
        <v>30.899999999999999</v>
      </c>
      <c r="G37" s="40"/>
      <c r="H37" s="46"/>
    </row>
    <row r="38" s="2" customFormat="1" ht="7.44" customHeight="1">
      <c r="A38" s="40"/>
      <c r="B38" s="159"/>
      <c r="C38" s="160"/>
      <c r="D38" s="160"/>
      <c r="E38" s="160"/>
      <c r="F38" s="160"/>
      <c r="G38" s="160"/>
      <c r="H38" s="46"/>
    </row>
    <row r="39" s="2" customFormat="1">
      <c r="A39" s="40"/>
      <c r="B39" s="40"/>
      <c r="C39" s="40"/>
      <c r="D39" s="40"/>
      <c r="E39" s="40"/>
      <c r="F39" s="40"/>
      <c r="G39" s="40"/>
      <c r="H39" s="40"/>
    </row>
  </sheetData>
  <sheetProtection sheet="1" formatColumns="0" formatRows="0" objects="1" scenarios="1" spinCount="100000" saltValue="GcnC9V7fO0SsgNFCnOtZQUGYXIvD3e+ruZ+qOuCLujc/zIYr3zCLf0qAYSD78HfpLJlndLN2JhF5IMonlapL3g==" hashValue="s9y1Nex6+hMu7aKXNpgACbhZAolMEXh7LI3o4tiMkd7o+iDmaxZtkxDXGlOimUBoCTqp1/Ilgk3VOKvnYSW5n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9" customWidth="1"/>
    <col min="2" max="2" width="1.667969" style="289" customWidth="1"/>
    <col min="3" max="4" width="5" style="289" customWidth="1"/>
    <col min="5" max="5" width="11.66016" style="289" customWidth="1"/>
    <col min="6" max="6" width="9.160156" style="289" customWidth="1"/>
    <col min="7" max="7" width="5" style="289" customWidth="1"/>
    <col min="8" max="8" width="77.83203" style="289" customWidth="1"/>
    <col min="9" max="10" width="20" style="289" customWidth="1"/>
    <col min="11" max="11" width="1.667969" style="289" customWidth="1"/>
  </cols>
  <sheetData>
    <row r="1" s="1" customFormat="1" ht="37.5" customHeight="1"/>
    <row r="2" s="1" customFormat="1" ht="7.5" customHeight="1">
      <c r="B2" s="290"/>
      <c r="C2" s="291"/>
      <c r="D2" s="291"/>
      <c r="E2" s="291"/>
      <c r="F2" s="291"/>
      <c r="G2" s="291"/>
      <c r="H2" s="291"/>
      <c r="I2" s="291"/>
      <c r="J2" s="291"/>
      <c r="K2" s="292"/>
    </row>
    <row r="3" s="16" customFormat="1" ht="45" customHeight="1">
      <c r="B3" s="293"/>
      <c r="C3" s="294" t="s">
        <v>693</v>
      </c>
      <c r="D3" s="294"/>
      <c r="E3" s="294"/>
      <c r="F3" s="294"/>
      <c r="G3" s="294"/>
      <c r="H3" s="294"/>
      <c r="I3" s="294"/>
      <c r="J3" s="294"/>
      <c r="K3" s="295"/>
    </row>
    <row r="4" s="1" customFormat="1" ht="25.5" customHeight="1">
      <c r="B4" s="296"/>
      <c r="C4" s="297" t="s">
        <v>694</v>
      </c>
      <c r="D4" s="297"/>
      <c r="E4" s="297"/>
      <c r="F4" s="297"/>
      <c r="G4" s="297"/>
      <c r="H4" s="297"/>
      <c r="I4" s="297"/>
      <c r="J4" s="297"/>
      <c r="K4" s="298"/>
    </row>
    <row r="5" s="1" customFormat="1" ht="5.25" customHeight="1">
      <c r="B5" s="296"/>
      <c r="C5" s="299"/>
      <c r="D5" s="299"/>
      <c r="E5" s="299"/>
      <c r="F5" s="299"/>
      <c r="G5" s="299"/>
      <c r="H5" s="299"/>
      <c r="I5" s="299"/>
      <c r="J5" s="299"/>
      <c r="K5" s="298"/>
    </row>
    <row r="6" s="1" customFormat="1" ht="15" customHeight="1">
      <c r="B6" s="296"/>
      <c r="C6" s="300" t="s">
        <v>695</v>
      </c>
      <c r="D6" s="300"/>
      <c r="E6" s="300"/>
      <c r="F6" s="300"/>
      <c r="G6" s="300"/>
      <c r="H6" s="300"/>
      <c r="I6" s="300"/>
      <c r="J6" s="300"/>
      <c r="K6" s="298"/>
    </row>
    <row r="7" s="1" customFormat="1" ht="15" customHeight="1">
      <c r="B7" s="301"/>
      <c r="C7" s="300" t="s">
        <v>696</v>
      </c>
      <c r="D7" s="300"/>
      <c r="E7" s="300"/>
      <c r="F7" s="300"/>
      <c r="G7" s="300"/>
      <c r="H7" s="300"/>
      <c r="I7" s="300"/>
      <c r="J7" s="300"/>
      <c r="K7" s="298"/>
    </row>
    <row r="8" s="1" customFormat="1" ht="12.75" customHeight="1">
      <c r="B8" s="301"/>
      <c r="C8" s="300"/>
      <c r="D8" s="300"/>
      <c r="E8" s="300"/>
      <c r="F8" s="300"/>
      <c r="G8" s="300"/>
      <c r="H8" s="300"/>
      <c r="I8" s="300"/>
      <c r="J8" s="300"/>
      <c r="K8" s="298"/>
    </row>
    <row r="9" s="1" customFormat="1" ht="15" customHeight="1">
      <c r="B9" s="301"/>
      <c r="C9" s="300" t="s">
        <v>697</v>
      </c>
      <c r="D9" s="300"/>
      <c r="E9" s="300"/>
      <c r="F9" s="300"/>
      <c r="G9" s="300"/>
      <c r="H9" s="300"/>
      <c r="I9" s="300"/>
      <c r="J9" s="300"/>
      <c r="K9" s="298"/>
    </row>
    <row r="10" s="1" customFormat="1" ht="15" customHeight="1">
      <c r="B10" s="301"/>
      <c r="C10" s="300"/>
      <c r="D10" s="300" t="s">
        <v>698</v>
      </c>
      <c r="E10" s="300"/>
      <c r="F10" s="300"/>
      <c r="G10" s="300"/>
      <c r="H10" s="300"/>
      <c r="I10" s="300"/>
      <c r="J10" s="300"/>
      <c r="K10" s="298"/>
    </row>
    <row r="11" s="1" customFormat="1" ht="15" customHeight="1">
      <c r="B11" s="301"/>
      <c r="C11" s="302"/>
      <c r="D11" s="300" t="s">
        <v>699</v>
      </c>
      <c r="E11" s="300"/>
      <c r="F11" s="300"/>
      <c r="G11" s="300"/>
      <c r="H11" s="300"/>
      <c r="I11" s="300"/>
      <c r="J11" s="300"/>
      <c r="K11" s="298"/>
    </row>
    <row r="12" s="1" customFormat="1" ht="15" customHeight="1">
      <c r="B12" s="301"/>
      <c r="C12" s="302"/>
      <c r="D12" s="300"/>
      <c r="E12" s="300"/>
      <c r="F12" s="300"/>
      <c r="G12" s="300"/>
      <c r="H12" s="300"/>
      <c r="I12" s="300"/>
      <c r="J12" s="300"/>
      <c r="K12" s="298"/>
    </row>
    <row r="13" s="1" customFormat="1" ht="15" customHeight="1">
      <c r="B13" s="301"/>
      <c r="C13" s="302"/>
      <c r="D13" s="303" t="s">
        <v>700</v>
      </c>
      <c r="E13" s="300"/>
      <c r="F13" s="300"/>
      <c r="G13" s="300"/>
      <c r="H13" s="300"/>
      <c r="I13" s="300"/>
      <c r="J13" s="300"/>
      <c r="K13" s="298"/>
    </row>
    <row r="14" s="1" customFormat="1" ht="12.75" customHeight="1">
      <c r="B14" s="301"/>
      <c r="C14" s="302"/>
      <c r="D14" s="302"/>
      <c r="E14" s="302"/>
      <c r="F14" s="302"/>
      <c r="G14" s="302"/>
      <c r="H14" s="302"/>
      <c r="I14" s="302"/>
      <c r="J14" s="302"/>
      <c r="K14" s="298"/>
    </row>
    <row r="15" s="1" customFormat="1" ht="15" customHeight="1">
      <c r="B15" s="301"/>
      <c r="C15" s="302"/>
      <c r="D15" s="300" t="s">
        <v>701</v>
      </c>
      <c r="E15" s="300"/>
      <c r="F15" s="300"/>
      <c r="G15" s="300"/>
      <c r="H15" s="300"/>
      <c r="I15" s="300"/>
      <c r="J15" s="300"/>
      <c r="K15" s="298"/>
    </row>
    <row r="16" s="1" customFormat="1" ht="15" customHeight="1">
      <c r="B16" s="301"/>
      <c r="C16" s="302"/>
      <c r="D16" s="300" t="s">
        <v>702</v>
      </c>
      <c r="E16" s="300"/>
      <c r="F16" s="300"/>
      <c r="G16" s="300"/>
      <c r="H16" s="300"/>
      <c r="I16" s="300"/>
      <c r="J16" s="300"/>
      <c r="K16" s="298"/>
    </row>
    <row r="17" s="1" customFormat="1" ht="15" customHeight="1">
      <c r="B17" s="301"/>
      <c r="C17" s="302"/>
      <c r="D17" s="300" t="s">
        <v>703</v>
      </c>
      <c r="E17" s="300"/>
      <c r="F17" s="300"/>
      <c r="G17" s="300"/>
      <c r="H17" s="300"/>
      <c r="I17" s="300"/>
      <c r="J17" s="300"/>
      <c r="K17" s="298"/>
    </row>
    <row r="18" s="1" customFormat="1" ht="15" customHeight="1">
      <c r="B18" s="301"/>
      <c r="C18" s="302"/>
      <c r="D18" s="302"/>
      <c r="E18" s="304" t="s">
        <v>76</v>
      </c>
      <c r="F18" s="300" t="s">
        <v>704</v>
      </c>
      <c r="G18" s="300"/>
      <c r="H18" s="300"/>
      <c r="I18" s="300"/>
      <c r="J18" s="300"/>
      <c r="K18" s="298"/>
    </row>
    <row r="19" s="1" customFormat="1" ht="15" customHeight="1">
      <c r="B19" s="301"/>
      <c r="C19" s="302"/>
      <c r="D19" s="302"/>
      <c r="E19" s="304" t="s">
        <v>705</v>
      </c>
      <c r="F19" s="300" t="s">
        <v>706</v>
      </c>
      <c r="G19" s="300"/>
      <c r="H19" s="300"/>
      <c r="I19" s="300"/>
      <c r="J19" s="300"/>
      <c r="K19" s="298"/>
    </row>
    <row r="20" s="1" customFormat="1" ht="15" customHeight="1">
      <c r="B20" s="301"/>
      <c r="C20" s="302"/>
      <c r="D20" s="302"/>
      <c r="E20" s="304" t="s">
        <v>707</v>
      </c>
      <c r="F20" s="300" t="s">
        <v>708</v>
      </c>
      <c r="G20" s="300"/>
      <c r="H20" s="300"/>
      <c r="I20" s="300"/>
      <c r="J20" s="300"/>
      <c r="K20" s="298"/>
    </row>
    <row r="21" s="1" customFormat="1" ht="15" customHeight="1">
      <c r="B21" s="301"/>
      <c r="C21" s="302"/>
      <c r="D21" s="302"/>
      <c r="E21" s="304" t="s">
        <v>709</v>
      </c>
      <c r="F21" s="300" t="s">
        <v>710</v>
      </c>
      <c r="G21" s="300"/>
      <c r="H21" s="300"/>
      <c r="I21" s="300"/>
      <c r="J21" s="300"/>
      <c r="K21" s="298"/>
    </row>
    <row r="22" s="1" customFormat="1" ht="15" customHeight="1">
      <c r="B22" s="301"/>
      <c r="C22" s="302"/>
      <c r="D22" s="302"/>
      <c r="E22" s="304" t="s">
        <v>711</v>
      </c>
      <c r="F22" s="300" t="s">
        <v>712</v>
      </c>
      <c r="G22" s="300"/>
      <c r="H22" s="300"/>
      <c r="I22" s="300"/>
      <c r="J22" s="300"/>
      <c r="K22" s="298"/>
    </row>
    <row r="23" s="1" customFormat="1" ht="15" customHeight="1">
      <c r="B23" s="301"/>
      <c r="C23" s="302"/>
      <c r="D23" s="302"/>
      <c r="E23" s="304" t="s">
        <v>713</v>
      </c>
      <c r="F23" s="300" t="s">
        <v>714</v>
      </c>
      <c r="G23" s="300"/>
      <c r="H23" s="300"/>
      <c r="I23" s="300"/>
      <c r="J23" s="300"/>
      <c r="K23" s="298"/>
    </row>
    <row r="24" s="1" customFormat="1" ht="12.75" customHeight="1">
      <c r="B24" s="301"/>
      <c r="C24" s="302"/>
      <c r="D24" s="302"/>
      <c r="E24" s="302"/>
      <c r="F24" s="302"/>
      <c r="G24" s="302"/>
      <c r="H24" s="302"/>
      <c r="I24" s="302"/>
      <c r="J24" s="302"/>
      <c r="K24" s="298"/>
    </row>
    <row r="25" s="1" customFormat="1" ht="15" customHeight="1">
      <c r="B25" s="301"/>
      <c r="C25" s="300" t="s">
        <v>715</v>
      </c>
      <c r="D25" s="300"/>
      <c r="E25" s="300"/>
      <c r="F25" s="300"/>
      <c r="G25" s="300"/>
      <c r="H25" s="300"/>
      <c r="I25" s="300"/>
      <c r="J25" s="300"/>
      <c r="K25" s="298"/>
    </row>
    <row r="26" s="1" customFormat="1" ht="15" customHeight="1">
      <c r="B26" s="301"/>
      <c r="C26" s="300" t="s">
        <v>716</v>
      </c>
      <c r="D26" s="300"/>
      <c r="E26" s="300"/>
      <c r="F26" s="300"/>
      <c r="G26" s="300"/>
      <c r="H26" s="300"/>
      <c r="I26" s="300"/>
      <c r="J26" s="300"/>
      <c r="K26" s="298"/>
    </row>
    <row r="27" s="1" customFormat="1" ht="15" customHeight="1">
      <c r="B27" s="301"/>
      <c r="C27" s="300"/>
      <c r="D27" s="300" t="s">
        <v>717</v>
      </c>
      <c r="E27" s="300"/>
      <c r="F27" s="300"/>
      <c r="G27" s="300"/>
      <c r="H27" s="300"/>
      <c r="I27" s="300"/>
      <c r="J27" s="300"/>
      <c r="K27" s="298"/>
    </row>
    <row r="28" s="1" customFormat="1" ht="15" customHeight="1">
      <c r="B28" s="301"/>
      <c r="C28" s="302"/>
      <c r="D28" s="300" t="s">
        <v>718</v>
      </c>
      <c r="E28" s="300"/>
      <c r="F28" s="300"/>
      <c r="G28" s="300"/>
      <c r="H28" s="300"/>
      <c r="I28" s="300"/>
      <c r="J28" s="300"/>
      <c r="K28" s="298"/>
    </row>
    <row r="29" s="1" customFormat="1" ht="12.75" customHeight="1">
      <c r="B29" s="301"/>
      <c r="C29" s="302"/>
      <c r="D29" s="302"/>
      <c r="E29" s="302"/>
      <c r="F29" s="302"/>
      <c r="G29" s="302"/>
      <c r="H29" s="302"/>
      <c r="I29" s="302"/>
      <c r="J29" s="302"/>
      <c r="K29" s="298"/>
    </row>
    <row r="30" s="1" customFormat="1" ht="15" customHeight="1">
      <c r="B30" s="301"/>
      <c r="C30" s="302"/>
      <c r="D30" s="300" t="s">
        <v>719</v>
      </c>
      <c r="E30" s="300"/>
      <c r="F30" s="300"/>
      <c r="G30" s="300"/>
      <c r="H30" s="300"/>
      <c r="I30" s="300"/>
      <c r="J30" s="300"/>
      <c r="K30" s="298"/>
    </row>
    <row r="31" s="1" customFormat="1" ht="15" customHeight="1">
      <c r="B31" s="301"/>
      <c r="C31" s="302"/>
      <c r="D31" s="300" t="s">
        <v>720</v>
      </c>
      <c r="E31" s="300"/>
      <c r="F31" s="300"/>
      <c r="G31" s="300"/>
      <c r="H31" s="300"/>
      <c r="I31" s="300"/>
      <c r="J31" s="300"/>
      <c r="K31" s="298"/>
    </row>
    <row r="32" s="1" customFormat="1" ht="12.75" customHeight="1">
      <c r="B32" s="301"/>
      <c r="C32" s="302"/>
      <c r="D32" s="302"/>
      <c r="E32" s="302"/>
      <c r="F32" s="302"/>
      <c r="G32" s="302"/>
      <c r="H32" s="302"/>
      <c r="I32" s="302"/>
      <c r="J32" s="302"/>
      <c r="K32" s="298"/>
    </row>
    <row r="33" s="1" customFormat="1" ht="15" customHeight="1">
      <c r="B33" s="301"/>
      <c r="C33" s="302"/>
      <c r="D33" s="300" t="s">
        <v>721</v>
      </c>
      <c r="E33" s="300"/>
      <c r="F33" s="300"/>
      <c r="G33" s="300"/>
      <c r="H33" s="300"/>
      <c r="I33" s="300"/>
      <c r="J33" s="300"/>
      <c r="K33" s="298"/>
    </row>
    <row r="34" s="1" customFormat="1" ht="15" customHeight="1">
      <c r="B34" s="301"/>
      <c r="C34" s="302"/>
      <c r="D34" s="300" t="s">
        <v>722</v>
      </c>
      <c r="E34" s="300"/>
      <c r="F34" s="300"/>
      <c r="G34" s="300"/>
      <c r="H34" s="300"/>
      <c r="I34" s="300"/>
      <c r="J34" s="300"/>
      <c r="K34" s="298"/>
    </row>
    <row r="35" s="1" customFormat="1" ht="15" customHeight="1">
      <c r="B35" s="301"/>
      <c r="C35" s="302"/>
      <c r="D35" s="300" t="s">
        <v>723</v>
      </c>
      <c r="E35" s="300"/>
      <c r="F35" s="300"/>
      <c r="G35" s="300"/>
      <c r="H35" s="300"/>
      <c r="I35" s="300"/>
      <c r="J35" s="300"/>
      <c r="K35" s="298"/>
    </row>
    <row r="36" s="1" customFormat="1" ht="15" customHeight="1">
      <c r="B36" s="301"/>
      <c r="C36" s="302"/>
      <c r="D36" s="300"/>
      <c r="E36" s="303" t="s">
        <v>127</v>
      </c>
      <c r="F36" s="300"/>
      <c r="G36" s="300" t="s">
        <v>724</v>
      </c>
      <c r="H36" s="300"/>
      <c r="I36" s="300"/>
      <c r="J36" s="300"/>
      <c r="K36" s="298"/>
    </row>
    <row r="37" s="1" customFormat="1" ht="30.75" customHeight="1">
      <c r="B37" s="301"/>
      <c r="C37" s="302"/>
      <c r="D37" s="300"/>
      <c r="E37" s="303" t="s">
        <v>725</v>
      </c>
      <c r="F37" s="300"/>
      <c r="G37" s="300" t="s">
        <v>726</v>
      </c>
      <c r="H37" s="300"/>
      <c r="I37" s="300"/>
      <c r="J37" s="300"/>
      <c r="K37" s="298"/>
    </row>
    <row r="38" s="1" customFormat="1" ht="15" customHeight="1">
      <c r="B38" s="301"/>
      <c r="C38" s="302"/>
      <c r="D38" s="300"/>
      <c r="E38" s="303" t="s">
        <v>50</v>
      </c>
      <c r="F38" s="300"/>
      <c r="G38" s="300" t="s">
        <v>727</v>
      </c>
      <c r="H38" s="300"/>
      <c r="I38" s="300"/>
      <c r="J38" s="300"/>
      <c r="K38" s="298"/>
    </row>
    <row r="39" s="1" customFormat="1" ht="15" customHeight="1">
      <c r="B39" s="301"/>
      <c r="C39" s="302"/>
      <c r="D39" s="300"/>
      <c r="E39" s="303" t="s">
        <v>51</v>
      </c>
      <c r="F39" s="300"/>
      <c r="G39" s="300" t="s">
        <v>728</v>
      </c>
      <c r="H39" s="300"/>
      <c r="I39" s="300"/>
      <c r="J39" s="300"/>
      <c r="K39" s="298"/>
    </row>
    <row r="40" s="1" customFormat="1" ht="15" customHeight="1">
      <c r="B40" s="301"/>
      <c r="C40" s="302"/>
      <c r="D40" s="300"/>
      <c r="E40" s="303" t="s">
        <v>128</v>
      </c>
      <c r="F40" s="300"/>
      <c r="G40" s="300" t="s">
        <v>729</v>
      </c>
      <c r="H40" s="300"/>
      <c r="I40" s="300"/>
      <c r="J40" s="300"/>
      <c r="K40" s="298"/>
    </row>
    <row r="41" s="1" customFormat="1" ht="15" customHeight="1">
      <c r="B41" s="301"/>
      <c r="C41" s="302"/>
      <c r="D41" s="300"/>
      <c r="E41" s="303" t="s">
        <v>129</v>
      </c>
      <c r="F41" s="300"/>
      <c r="G41" s="300" t="s">
        <v>730</v>
      </c>
      <c r="H41" s="300"/>
      <c r="I41" s="300"/>
      <c r="J41" s="300"/>
      <c r="K41" s="298"/>
    </row>
    <row r="42" s="1" customFormat="1" ht="15" customHeight="1">
      <c r="B42" s="301"/>
      <c r="C42" s="302"/>
      <c r="D42" s="300"/>
      <c r="E42" s="303" t="s">
        <v>731</v>
      </c>
      <c r="F42" s="300"/>
      <c r="G42" s="300" t="s">
        <v>732</v>
      </c>
      <c r="H42" s="300"/>
      <c r="I42" s="300"/>
      <c r="J42" s="300"/>
      <c r="K42" s="298"/>
    </row>
    <row r="43" s="1" customFormat="1" ht="15" customHeight="1">
      <c r="B43" s="301"/>
      <c r="C43" s="302"/>
      <c r="D43" s="300"/>
      <c r="E43" s="303"/>
      <c r="F43" s="300"/>
      <c r="G43" s="300" t="s">
        <v>733</v>
      </c>
      <c r="H43" s="300"/>
      <c r="I43" s="300"/>
      <c r="J43" s="300"/>
      <c r="K43" s="298"/>
    </row>
    <row r="44" s="1" customFormat="1" ht="15" customHeight="1">
      <c r="B44" s="301"/>
      <c r="C44" s="302"/>
      <c r="D44" s="300"/>
      <c r="E44" s="303" t="s">
        <v>734</v>
      </c>
      <c r="F44" s="300"/>
      <c r="G44" s="300" t="s">
        <v>735</v>
      </c>
      <c r="H44" s="300"/>
      <c r="I44" s="300"/>
      <c r="J44" s="300"/>
      <c r="K44" s="298"/>
    </row>
    <row r="45" s="1" customFormat="1" ht="15" customHeight="1">
      <c r="B45" s="301"/>
      <c r="C45" s="302"/>
      <c r="D45" s="300"/>
      <c r="E45" s="303" t="s">
        <v>131</v>
      </c>
      <c r="F45" s="300"/>
      <c r="G45" s="300" t="s">
        <v>736</v>
      </c>
      <c r="H45" s="300"/>
      <c r="I45" s="300"/>
      <c r="J45" s="300"/>
      <c r="K45" s="298"/>
    </row>
    <row r="46" s="1" customFormat="1" ht="12.75" customHeight="1">
      <c r="B46" s="301"/>
      <c r="C46" s="302"/>
      <c r="D46" s="300"/>
      <c r="E46" s="300"/>
      <c r="F46" s="300"/>
      <c r="G46" s="300"/>
      <c r="H46" s="300"/>
      <c r="I46" s="300"/>
      <c r="J46" s="300"/>
      <c r="K46" s="298"/>
    </row>
    <row r="47" s="1" customFormat="1" ht="15" customHeight="1">
      <c r="B47" s="301"/>
      <c r="C47" s="302"/>
      <c r="D47" s="300" t="s">
        <v>737</v>
      </c>
      <c r="E47" s="300"/>
      <c r="F47" s="300"/>
      <c r="G47" s="300"/>
      <c r="H47" s="300"/>
      <c r="I47" s="300"/>
      <c r="J47" s="300"/>
      <c r="K47" s="298"/>
    </row>
    <row r="48" s="1" customFormat="1" ht="15" customHeight="1">
      <c r="B48" s="301"/>
      <c r="C48" s="302"/>
      <c r="D48" s="302"/>
      <c r="E48" s="300" t="s">
        <v>738</v>
      </c>
      <c r="F48" s="300"/>
      <c r="G48" s="300"/>
      <c r="H48" s="300"/>
      <c r="I48" s="300"/>
      <c r="J48" s="300"/>
      <c r="K48" s="298"/>
    </row>
    <row r="49" s="1" customFormat="1" ht="15" customHeight="1">
      <c r="B49" s="301"/>
      <c r="C49" s="302"/>
      <c r="D49" s="302"/>
      <c r="E49" s="300" t="s">
        <v>739</v>
      </c>
      <c r="F49" s="300"/>
      <c r="G49" s="300"/>
      <c r="H49" s="300"/>
      <c r="I49" s="300"/>
      <c r="J49" s="300"/>
      <c r="K49" s="298"/>
    </row>
    <row r="50" s="1" customFormat="1" ht="15" customHeight="1">
      <c r="B50" s="301"/>
      <c r="C50" s="302"/>
      <c r="D50" s="302"/>
      <c r="E50" s="300" t="s">
        <v>740</v>
      </c>
      <c r="F50" s="300"/>
      <c r="G50" s="300"/>
      <c r="H50" s="300"/>
      <c r="I50" s="300"/>
      <c r="J50" s="300"/>
      <c r="K50" s="298"/>
    </row>
    <row r="51" s="1" customFormat="1" ht="15" customHeight="1">
      <c r="B51" s="301"/>
      <c r="C51" s="302"/>
      <c r="D51" s="300" t="s">
        <v>741</v>
      </c>
      <c r="E51" s="300"/>
      <c r="F51" s="300"/>
      <c r="G51" s="300"/>
      <c r="H51" s="300"/>
      <c r="I51" s="300"/>
      <c r="J51" s="300"/>
      <c r="K51" s="298"/>
    </row>
    <row r="52" s="1" customFormat="1" ht="25.5" customHeight="1">
      <c r="B52" s="296"/>
      <c r="C52" s="297" t="s">
        <v>742</v>
      </c>
      <c r="D52" s="297"/>
      <c r="E52" s="297"/>
      <c r="F52" s="297"/>
      <c r="G52" s="297"/>
      <c r="H52" s="297"/>
      <c r="I52" s="297"/>
      <c r="J52" s="297"/>
      <c r="K52" s="298"/>
    </row>
    <row r="53" s="1" customFormat="1" ht="5.25" customHeight="1">
      <c r="B53" s="296"/>
      <c r="C53" s="299"/>
      <c r="D53" s="299"/>
      <c r="E53" s="299"/>
      <c r="F53" s="299"/>
      <c r="G53" s="299"/>
      <c r="H53" s="299"/>
      <c r="I53" s="299"/>
      <c r="J53" s="299"/>
      <c r="K53" s="298"/>
    </row>
    <row r="54" s="1" customFormat="1" ht="15" customHeight="1">
      <c r="B54" s="296"/>
      <c r="C54" s="300" t="s">
        <v>743</v>
      </c>
      <c r="D54" s="300"/>
      <c r="E54" s="300"/>
      <c r="F54" s="300"/>
      <c r="G54" s="300"/>
      <c r="H54" s="300"/>
      <c r="I54" s="300"/>
      <c r="J54" s="300"/>
      <c r="K54" s="298"/>
    </row>
    <row r="55" s="1" customFormat="1" ht="15" customHeight="1">
      <c r="B55" s="296"/>
      <c r="C55" s="300" t="s">
        <v>744</v>
      </c>
      <c r="D55" s="300"/>
      <c r="E55" s="300"/>
      <c r="F55" s="300"/>
      <c r="G55" s="300"/>
      <c r="H55" s="300"/>
      <c r="I55" s="300"/>
      <c r="J55" s="300"/>
      <c r="K55" s="298"/>
    </row>
    <row r="56" s="1" customFormat="1" ht="12.75" customHeight="1">
      <c r="B56" s="296"/>
      <c r="C56" s="300"/>
      <c r="D56" s="300"/>
      <c r="E56" s="300"/>
      <c r="F56" s="300"/>
      <c r="G56" s="300"/>
      <c r="H56" s="300"/>
      <c r="I56" s="300"/>
      <c r="J56" s="300"/>
      <c r="K56" s="298"/>
    </row>
    <row r="57" s="1" customFormat="1" ht="15" customHeight="1">
      <c r="B57" s="296"/>
      <c r="C57" s="300" t="s">
        <v>745</v>
      </c>
      <c r="D57" s="300"/>
      <c r="E57" s="300"/>
      <c r="F57" s="300"/>
      <c r="G57" s="300"/>
      <c r="H57" s="300"/>
      <c r="I57" s="300"/>
      <c r="J57" s="300"/>
      <c r="K57" s="298"/>
    </row>
    <row r="58" s="1" customFormat="1" ht="15" customHeight="1">
      <c r="B58" s="296"/>
      <c r="C58" s="302"/>
      <c r="D58" s="300" t="s">
        <v>746</v>
      </c>
      <c r="E58" s="300"/>
      <c r="F58" s="300"/>
      <c r="G58" s="300"/>
      <c r="H58" s="300"/>
      <c r="I58" s="300"/>
      <c r="J58" s="300"/>
      <c r="K58" s="298"/>
    </row>
    <row r="59" s="1" customFormat="1" ht="15" customHeight="1">
      <c r="B59" s="296"/>
      <c r="C59" s="302"/>
      <c r="D59" s="300" t="s">
        <v>747</v>
      </c>
      <c r="E59" s="300"/>
      <c r="F59" s="300"/>
      <c r="G59" s="300"/>
      <c r="H59" s="300"/>
      <c r="I59" s="300"/>
      <c r="J59" s="300"/>
      <c r="K59" s="298"/>
    </row>
    <row r="60" s="1" customFormat="1" ht="15" customHeight="1">
      <c r="B60" s="296"/>
      <c r="C60" s="302"/>
      <c r="D60" s="300" t="s">
        <v>748</v>
      </c>
      <c r="E60" s="300"/>
      <c r="F60" s="300"/>
      <c r="G60" s="300"/>
      <c r="H60" s="300"/>
      <c r="I60" s="300"/>
      <c r="J60" s="300"/>
      <c r="K60" s="298"/>
    </row>
    <row r="61" s="1" customFormat="1" ht="15" customHeight="1">
      <c r="B61" s="296"/>
      <c r="C61" s="302"/>
      <c r="D61" s="300" t="s">
        <v>749</v>
      </c>
      <c r="E61" s="300"/>
      <c r="F61" s="300"/>
      <c r="G61" s="300"/>
      <c r="H61" s="300"/>
      <c r="I61" s="300"/>
      <c r="J61" s="300"/>
      <c r="K61" s="298"/>
    </row>
    <row r="62" s="1" customFormat="1" ht="15" customHeight="1">
      <c r="B62" s="296"/>
      <c r="C62" s="302"/>
      <c r="D62" s="305" t="s">
        <v>750</v>
      </c>
      <c r="E62" s="305"/>
      <c r="F62" s="305"/>
      <c r="G62" s="305"/>
      <c r="H62" s="305"/>
      <c r="I62" s="305"/>
      <c r="J62" s="305"/>
      <c r="K62" s="298"/>
    </row>
    <row r="63" s="1" customFormat="1" ht="15" customHeight="1">
      <c r="B63" s="296"/>
      <c r="C63" s="302"/>
      <c r="D63" s="300" t="s">
        <v>751</v>
      </c>
      <c r="E63" s="300"/>
      <c r="F63" s="300"/>
      <c r="G63" s="300"/>
      <c r="H63" s="300"/>
      <c r="I63" s="300"/>
      <c r="J63" s="300"/>
      <c r="K63" s="298"/>
    </row>
    <row r="64" s="1" customFormat="1" ht="12.75" customHeight="1">
      <c r="B64" s="296"/>
      <c r="C64" s="302"/>
      <c r="D64" s="302"/>
      <c r="E64" s="306"/>
      <c r="F64" s="302"/>
      <c r="G64" s="302"/>
      <c r="H64" s="302"/>
      <c r="I64" s="302"/>
      <c r="J64" s="302"/>
      <c r="K64" s="298"/>
    </row>
    <row r="65" s="1" customFormat="1" ht="15" customHeight="1">
      <c r="B65" s="296"/>
      <c r="C65" s="302"/>
      <c r="D65" s="300" t="s">
        <v>752</v>
      </c>
      <c r="E65" s="300"/>
      <c r="F65" s="300"/>
      <c r="G65" s="300"/>
      <c r="H65" s="300"/>
      <c r="I65" s="300"/>
      <c r="J65" s="300"/>
      <c r="K65" s="298"/>
    </row>
    <row r="66" s="1" customFormat="1" ht="15" customHeight="1">
      <c r="B66" s="296"/>
      <c r="C66" s="302"/>
      <c r="D66" s="305" t="s">
        <v>753</v>
      </c>
      <c r="E66" s="305"/>
      <c r="F66" s="305"/>
      <c r="G66" s="305"/>
      <c r="H66" s="305"/>
      <c r="I66" s="305"/>
      <c r="J66" s="305"/>
      <c r="K66" s="298"/>
    </row>
    <row r="67" s="1" customFormat="1" ht="15" customHeight="1">
      <c r="B67" s="296"/>
      <c r="C67" s="302"/>
      <c r="D67" s="300" t="s">
        <v>754</v>
      </c>
      <c r="E67" s="300"/>
      <c r="F67" s="300"/>
      <c r="G67" s="300"/>
      <c r="H67" s="300"/>
      <c r="I67" s="300"/>
      <c r="J67" s="300"/>
      <c r="K67" s="298"/>
    </row>
    <row r="68" s="1" customFormat="1" ht="15" customHeight="1">
      <c r="B68" s="296"/>
      <c r="C68" s="302"/>
      <c r="D68" s="300" t="s">
        <v>755</v>
      </c>
      <c r="E68" s="300"/>
      <c r="F68" s="300"/>
      <c r="G68" s="300"/>
      <c r="H68" s="300"/>
      <c r="I68" s="300"/>
      <c r="J68" s="300"/>
      <c r="K68" s="298"/>
    </row>
    <row r="69" s="1" customFormat="1" ht="15" customHeight="1">
      <c r="B69" s="296"/>
      <c r="C69" s="302"/>
      <c r="D69" s="300" t="s">
        <v>756</v>
      </c>
      <c r="E69" s="300"/>
      <c r="F69" s="300"/>
      <c r="G69" s="300"/>
      <c r="H69" s="300"/>
      <c r="I69" s="300"/>
      <c r="J69" s="300"/>
      <c r="K69" s="298"/>
    </row>
    <row r="70" s="1" customFormat="1" ht="15" customHeight="1">
      <c r="B70" s="296"/>
      <c r="C70" s="302"/>
      <c r="D70" s="300" t="s">
        <v>757</v>
      </c>
      <c r="E70" s="300"/>
      <c r="F70" s="300"/>
      <c r="G70" s="300"/>
      <c r="H70" s="300"/>
      <c r="I70" s="300"/>
      <c r="J70" s="300"/>
      <c r="K70" s="298"/>
    </row>
    <row r="71" s="1" customFormat="1" ht="12.7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9"/>
    </row>
    <row r="72" s="1" customFormat="1" ht="18.75" customHeight="1">
      <c r="B72" s="310"/>
      <c r="C72" s="310"/>
      <c r="D72" s="310"/>
      <c r="E72" s="310"/>
      <c r="F72" s="310"/>
      <c r="G72" s="310"/>
      <c r="H72" s="310"/>
      <c r="I72" s="310"/>
      <c r="J72" s="310"/>
      <c r="K72" s="311"/>
    </row>
    <row r="73" s="1" customFormat="1" ht="18.75" customHeight="1">
      <c r="B73" s="311"/>
      <c r="C73" s="311"/>
      <c r="D73" s="311"/>
      <c r="E73" s="311"/>
      <c r="F73" s="311"/>
      <c r="G73" s="311"/>
      <c r="H73" s="311"/>
      <c r="I73" s="311"/>
      <c r="J73" s="311"/>
      <c r="K73" s="311"/>
    </row>
    <row r="74" s="1" customFormat="1" ht="7.5" customHeight="1">
      <c r="B74" s="312"/>
      <c r="C74" s="313"/>
      <c r="D74" s="313"/>
      <c r="E74" s="313"/>
      <c r="F74" s="313"/>
      <c r="G74" s="313"/>
      <c r="H74" s="313"/>
      <c r="I74" s="313"/>
      <c r="J74" s="313"/>
      <c r="K74" s="314"/>
    </row>
    <row r="75" s="1" customFormat="1" ht="45" customHeight="1">
      <c r="B75" s="315"/>
      <c r="C75" s="316" t="s">
        <v>758</v>
      </c>
      <c r="D75" s="316"/>
      <c r="E75" s="316"/>
      <c r="F75" s="316"/>
      <c r="G75" s="316"/>
      <c r="H75" s="316"/>
      <c r="I75" s="316"/>
      <c r="J75" s="316"/>
      <c r="K75" s="317"/>
    </row>
    <row r="76" s="1" customFormat="1" ht="17.25" customHeight="1">
      <c r="B76" s="315"/>
      <c r="C76" s="318" t="s">
        <v>759</v>
      </c>
      <c r="D76" s="318"/>
      <c r="E76" s="318"/>
      <c r="F76" s="318" t="s">
        <v>760</v>
      </c>
      <c r="G76" s="319"/>
      <c r="H76" s="318" t="s">
        <v>51</v>
      </c>
      <c r="I76" s="318" t="s">
        <v>54</v>
      </c>
      <c r="J76" s="318" t="s">
        <v>761</v>
      </c>
      <c r="K76" s="317"/>
    </row>
    <row r="77" s="1" customFormat="1" ht="17.25" customHeight="1">
      <c r="B77" s="315"/>
      <c r="C77" s="320" t="s">
        <v>762</v>
      </c>
      <c r="D77" s="320"/>
      <c r="E77" s="320"/>
      <c r="F77" s="321" t="s">
        <v>763</v>
      </c>
      <c r="G77" s="322"/>
      <c r="H77" s="320"/>
      <c r="I77" s="320"/>
      <c r="J77" s="320" t="s">
        <v>764</v>
      </c>
      <c r="K77" s="317"/>
    </row>
    <row r="78" s="1" customFormat="1" ht="5.25" customHeight="1">
      <c r="B78" s="315"/>
      <c r="C78" s="323"/>
      <c r="D78" s="323"/>
      <c r="E78" s="323"/>
      <c r="F78" s="323"/>
      <c r="G78" s="324"/>
      <c r="H78" s="323"/>
      <c r="I78" s="323"/>
      <c r="J78" s="323"/>
      <c r="K78" s="317"/>
    </row>
    <row r="79" s="1" customFormat="1" ht="15" customHeight="1">
      <c r="B79" s="315"/>
      <c r="C79" s="303" t="s">
        <v>50</v>
      </c>
      <c r="D79" s="325"/>
      <c r="E79" s="325"/>
      <c r="F79" s="326" t="s">
        <v>765</v>
      </c>
      <c r="G79" s="327"/>
      <c r="H79" s="303" t="s">
        <v>766</v>
      </c>
      <c r="I79" s="303" t="s">
        <v>767</v>
      </c>
      <c r="J79" s="303">
        <v>20</v>
      </c>
      <c r="K79" s="317"/>
    </row>
    <row r="80" s="1" customFormat="1" ht="15" customHeight="1">
      <c r="B80" s="315"/>
      <c r="C80" s="303" t="s">
        <v>768</v>
      </c>
      <c r="D80" s="303"/>
      <c r="E80" s="303"/>
      <c r="F80" s="326" t="s">
        <v>765</v>
      </c>
      <c r="G80" s="327"/>
      <c r="H80" s="303" t="s">
        <v>769</v>
      </c>
      <c r="I80" s="303" t="s">
        <v>767</v>
      </c>
      <c r="J80" s="303">
        <v>120</v>
      </c>
      <c r="K80" s="317"/>
    </row>
    <row r="81" s="1" customFormat="1" ht="15" customHeight="1">
      <c r="B81" s="328"/>
      <c r="C81" s="303" t="s">
        <v>770</v>
      </c>
      <c r="D81" s="303"/>
      <c r="E81" s="303"/>
      <c r="F81" s="326" t="s">
        <v>771</v>
      </c>
      <c r="G81" s="327"/>
      <c r="H81" s="303" t="s">
        <v>772</v>
      </c>
      <c r="I81" s="303" t="s">
        <v>767</v>
      </c>
      <c r="J81" s="303">
        <v>50</v>
      </c>
      <c r="K81" s="317"/>
    </row>
    <row r="82" s="1" customFormat="1" ht="15" customHeight="1">
      <c r="B82" s="328"/>
      <c r="C82" s="303" t="s">
        <v>773</v>
      </c>
      <c r="D82" s="303"/>
      <c r="E82" s="303"/>
      <c r="F82" s="326" t="s">
        <v>765</v>
      </c>
      <c r="G82" s="327"/>
      <c r="H82" s="303" t="s">
        <v>774</v>
      </c>
      <c r="I82" s="303" t="s">
        <v>775</v>
      </c>
      <c r="J82" s="303"/>
      <c r="K82" s="317"/>
    </row>
    <row r="83" s="1" customFormat="1" ht="15" customHeight="1">
      <c r="B83" s="328"/>
      <c r="C83" s="329" t="s">
        <v>776</v>
      </c>
      <c r="D83" s="329"/>
      <c r="E83" s="329"/>
      <c r="F83" s="330" t="s">
        <v>771</v>
      </c>
      <c r="G83" s="329"/>
      <c r="H83" s="329" t="s">
        <v>777</v>
      </c>
      <c r="I83" s="329" t="s">
        <v>767</v>
      </c>
      <c r="J83" s="329">
        <v>15</v>
      </c>
      <c r="K83" s="317"/>
    </row>
    <row r="84" s="1" customFormat="1" ht="15" customHeight="1">
      <c r="B84" s="328"/>
      <c r="C84" s="329" t="s">
        <v>778</v>
      </c>
      <c r="D84" s="329"/>
      <c r="E84" s="329"/>
      <c r="F84" s="330" t="s">
        <v>771</v>
      </c>
      <c r="G84" s="329"/>
      <c r="H84" s="329" t="s">
        <v>779</v>
      </c>
      <c r="I84" s="329" t="s">
        <v>767</v>
      </c>
      <c r="J84" s="329">
        <v>15</v>
      </c>
      <c r="K84" s="317"/>
    </row>
    <row r="85" s="1" customFormat="1" ht="15" customHeight="1">
      <c r="B85" s="328"/>
      <c r="C85" s="329" t="s">
        <v>780</v>
      </c>
      <c r="D85" s="329"/>
      <c r="E85" s="329"/>
      <c r="F85" s="330" t="s">
        <v>771</v>
      </c>
      <c r="G85" s="329"/>
      <c r="H85" s="329" t="s">
        <v>781</v>
      </c>
      <c r="I85" s="329" t="s">
        <v>767</v>
      </c>
      <c r="J85" s="329">
        <v>20</v>
      </c>
      <c r="K85" s="317"/>
    </row>
    <row r="86" s="1" customFormat="1" ht="15" customHeight="1">
      <c r="B86" s="328"/>
      <c r="C86" s="329" t="s">
        <v>782</v>
      </c>
      <c r="D86" s="329"/>
      <c r="E86" s="329"/>
      <c r="F86" s="330" t="s">
        <v>771</v>
      </c>
      <c r="G86" s="329"/>
      <c r="H86" s="329" t="s">
        <v>783</v>
      </c>
      <c r="I86" s="329" t="s">
        <v>767</v>
      </c>
      <c r="J86" s="329">
        <v>20</v>
      </c>
      <c r="K86" s="317"/>
    </row>
    <row r="87" s="1" customFormat="1" ht="15" customHeight="1">
      <c r="B87" s="328"/>
      <c r="C87" s="303" t="s">
        <v>784</v>
      </c>
      <c r="D87" s="303"/>
      <c r="E87" s="303"/>
      <c r="F87" s="326" t="s">
        <v>771</v>
      </c>
      <c r="G87" s="327"/>
      <c r="H87" s="303" t="s">
        <v>785</v>
      </c>
      <c r="I87" s="303" t="s">
        <v>767</v>
      </c>
      <c r="J87" s="303">
        <v>50</v>
      </c>
      <c r="K87" s="317"/>
    </row>
    <row r="88" s="1" customFormat="1" ht="15" customHeight="1">
      <c r="B88" s="328"/>
      <c r="C88" s="303" t="s">
        <v>786</v>
      </c>
      <c r="D88" s="303"/>
      <c r="E88" s="303"/>
      <c r="F88" s="326" t="s">
        <v>771</v>
      </c>
      <c r="G88" s="327"/>
      <c r="H88" s="303" t="s">
        <v>787</v>
      </c>
      <c r="I88" s="303" t="s">
        <v>767</v>
      </c>
      <c r="J88" s="303">
        <v>20</v>
      </c>
      <c r="K88" s="317"/>
    </row>
    <row r="89" s="1" customFormat="1" ht="15" customHeight="1">
      <c r="B89" s="328"/>
      <c r="C89" s="303" t="s">
        <v>788</v>
      </c>
      <c r="D89" s="303"/>
      <c r="E89" s="303"/>
      <c r="F89" s="326" t="s">
        <v>771</v>
      </c>
      <c r="G89" s="327"/>
      <c r="H89" s="303" t="s">
        <v>789</v>
      </c>
      <c r="I89" s="303" t="s">
        <v>767</v>
      </c>
      <c r="J89" s="303">
        <v>20</v>
      </c>
      <c r="K89" s="317"/>
    </row>
    <row r="90" s="1" customFormat="1" ht="15" customHeight="1">
      <c r="B90" s="328"/>
      <c r="C90" s="303" t="s">
        <v>790</v>
      </c>
      <c r="D90" s="303"/>
      <c r="E90" s="303"/>
      <c r="F90" s="326" t="s">
        <v>771</v>
      </c>
      <c r="G90" s="327"/>
      <c r="H90" s="303" t="s">
        <v>791</v>
      </c>
      <c r="I90" s="303" t="s">
        <v>767</v>
      </c>
      <c r="J90" s="303">
        <v>50</v>
      </c>
      <c r="K90" s="317"/>
    </row>
    <row r="91" s="1" customFormat="1" ht="15" customHeight="1">
      <c r="B91" s="328"/>
      <c r="C91" s="303" t="s">
        <v>792</v>
      </c>
      <c r="D91" s="303"/>
      <c r="E91" s="303"/>
      <c r="F91" s="326" t="s">
        <v>771</v>
      </c>
      <c r="G91" s="327"/>
      <c r="H91" s="303" t="s">
        <v>792</v>
      </c>
      <c r="I91" s="303" t="s">
        <v>767</v>
      </c>
      <c r="J91" s="303">
        <v>50</v>
      </c>
      <c r="K91" s="317"/>
    </row>
    <row r="92" s="1" customFormat="1" ht="15" customHeight="1">
      <c r="B92" s="328"/>
      <c r="C92" s="303" t="s">
        <v>793</v>
      </c>
      <c r="D92" s="303"/>
      <c r="E92" s="303"/>
      <c r="F92" s="326" t="s">
        <v>771</v>
      </c>
      <c r="G92" s="327"/>
      <c r="H92" s="303" t="s">
        <v>794</v>
      </c>
      <c r="I92" s="303" t="s">
        <v>767</v>
      </c>
      <c r="J92" s="303">
        <v>255</v>
      </c>
      <c r="K92" s="317"/>
    </row>
    <row r="93" s="1" customFormat="1" ht="15" customHeight="1">
      <c r="B93" s="328"/>
      <c r="C93" s="303" t="s">
        <v>795</v>
      </c>
      <c r="D93" s="303"/>
      <c r="E93" s="303"/>
      <c r="F93" s="326" t="s">
        <v>765</v>
      </c>
      <c r="G93" s="327"/>
      <c r="H93" s="303" t="s">
        <v>796</v>
      </c>
      <c r="I93" s="303" t="s">
        <v>797</v>
      </c>
      <c r="J93" s="303"/>
      <c r="K93" s="317"/>
    </row>
    <row r="94" s="1" customFormat="1" ht="15" customHeight="1">
      <c r="B94" s="328"/>
      <c r="C94" s="303" t="s">
        <v>798</v>
      </c>
      <c r="D94" s="303"/>
      <c r="E94" s="303"/>
      <c r="F94" s="326" t="s">
        <v>765</v>
      </c>
      <c r="G94" s="327"/>
      <c r="H94" s="303" t="s">
        <v>799</v>
      </c>
      <c r="I94" s="303" t="s">
        <v>800</v>
      </c>
      <c r="J94" s="303"/>
      <c r="K94" s="317"/>
    </row>
    <row r="95" s="1" customFormat="1" ht="15" customHeight="1">
      <c r="B95" s="328"/>
      <c r="C95" s="303" t="s">
        <v>801</v>
      </c>
      <c r="D95" s="303"/>
      <c r="E95" s="303"/>
      <c r="F95" s="326" t="s">
        <v>765</v>
      </c>
      <c r="G95" s="327"/>
      <c r="H95" s="303" t="s">
        <v>801</v>
      </c>
      <c r="I95" s="303" t="s">
        <v>800</v>
      </c>
      <c r="J95" s="303"/>
      <c r="K95" s="317"/>
    </row>
    <row r="96" s="1" customFormat="1" ht="15" customHeight="1">
      <c r="B96" s="328"/>
      <c r="C96" s="303" t="s">
        <v>35</v>
      </c>
      <c r="D96" s="303"/>
      <c r="E96" s="303"/>
      <c r="F96" s="326" t="s">
        <v>765</v>
      </c>
      <c r="G96" s="327"/>
      <c r="H96" s="303" t="s">
        <v>802</v>
      </c>
      <c r="I96" s="303" t="s">
        <v>800</v>
      </c>
      <c r="J96" s="303"/>
      <c r="K96" s="317"/>
    </row>
    <row r="97" s="1" customFormat="1" ht="15" customHeight="1">
      <c r="B97" s="328"/>
      <c r="C97" s="303" t="s">
        <v>45</v>
      </c>
      <c r="D97" s="303"/>
      <c r="E97" s="303"/>
      <c r="F97" s="326" t="s">
        <v>765</v>
      </c>
      <c r="G97" s="327"/>
      <c r="H97" s="303" t="s">
        <v>803</v>
      </c>
      <c r="I97" s="303" t="s">
        <v>800</v>
      </c>
      <c r="J97" s="303"/>
      <c r="K97" s="317"/>
    </row>
    <row r="98" s="1" customFormat="1" ht="15" customHeight="1">
      <c r="B98" s="331"/>
      <c r="C98" s="332"/>
      <c r="D98" s="332"/>
      <c r="E98" s="332"/>
      <c r="F98" s="332"/>
      <c r="G98" s="332"/>
      <c r="H98" s="332"/>
      <c r="I98" s="332"/>
      <c r="J98" s="332"/>
      <c r="K98" s="333"/>
    </row>
    <row r="99" s="1" customFormat="1" ht="18.75" customHeight="1">
      <c r="B99" s="334"/>
      <c r="C99" s="335"/>
      <c r="D99" s="335"/>
      <c r="E99" s="335"/>
      <c r="F99" s="335"/>
      <c r="G99" s="335"/>
      <c r="H99" s="335"/>
      <c r="I99" s="335"/>
      <c r="J99" s="335"/>
      <c r="K99" s="334"/>
    </row>
    <row r="100" s="1" customFormat="1" ht="18.75" customHeight="1"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</row>
    <row r="101" s="1" customFormat="1" ht="7.5" customHeight="1">
      <c r="B101" s="312"/>
      <c r="C101" s="313"/>
      <c r="D101" s="313"/>
      <c r="E101" s="313"/>
      <c r="F101" s="313"/>
      <c r="G101" s="313"/>
      <c r="H101" s="313"/>
      <c r="I101" s="313"/>
      <c r="J101" s="313"/>
      <c r="K101" s="314"/>
    </row>
    <row r="102" s="1" customFormat="1" ht="45" customHeight="1">
      <c r="B102" s="315"/>
      <c r="C102" s="316" t="s">
        <v>804</v>
      </c>
      <c r="D102" s="316"/>
      <c r="E102" s="316"/>
      <c r="F102" s="316"/>
      <c r="G102" s="316"/>
      <c r="H102" s="316"/>
      <c r="I102" s="316"/>
      <c r="J102" s="316"/>
      <c r="K102" s="317"/>
    </row>
    <row r="103" s="1" customFormat="1" ht="17.25" customHeight="1">
      <c r="B103" s="315"/>
      <c r="C103" s="318" t="s">
        <v>759</v>
      </c>
      <c r="D103" s="318"/>
      <c r="E103" s="318"/>
      <c r="F103" s="318" t="s">
        <v>760</v>
      </c>
      <c r="G103" s="319"/>
      <c r="H103" s="318" t="s">
        <v>51</v>
      </c>
      <c r="I103" s="318" t="s">
        <v>54</v>
      </c>
      <c r="J103" s="318" t="s">
        <v>761</v>
      </c>
      <c r="K103" s="317"/>
    </row>
    <row r="104" s="1" customFormat="1" ht="17.25" customHeight="1">
      <c r="B104" s="315"/>
      <c r="C104" s="320" t="s">
        <v>762</v>
      </c>
      <c r="D104" s="320"/>
      <c r="E104" s="320"/>
      <c r="F104" s="321" t="s">
        <v>763</v>
      </c>
      <c r="G104" s="322"/>
      <c r="H104" s="320"/>
      <c r="I104" s="320"/>
      <c r="J104" s="320" t="s">
        <v>764</v>
      </c>
      <c r="K104" s="317"/>
    </row>
    <row r="105" s="1" customFormat="1" ht="5.25" customHeight="1">
      <c r="B105" s="315"/>
      <c r="C105" s="318"/>
      <c r="D105" s="318"/>
      <c r="E105" s="318"/>
      <c r="F105" s="318"/>
      <c r="G105" s="336"/>
      <c r="H105" s="318"/>
      <c r="I105" s="318"/>
      <c r="J105" s="318"/>
      <c r="K105" s="317"/>
    </row>
    <row r="106" s="1" customFormat="1" ht="15" customHeight="1">
      <c r="B106" s="315"/>
      <c r="C106" s="303" t="s">
        <v>50</v>
      </c>
      <c r="D106" s="325"/>
      <c r="E106" s="325"/>
      <c r="F106" s="326" t="s">
        <v>765</v>
      </c>
      <c r="G106" s="303"/>
      <c r="H106" s="303" t="s">
        <v>805</v>
      </c>
      <c r="I106" s="303" t="s">
        <v>767</v>
      </c>
      <c r="J106" s="303">
        <v>20</v>
      </c>
      <c r="K106" s="317"/>
    </row>
    <row r="107" s="1" customFormat="1" ht="15" customHeight="1">
      <c r="B107" s="315"/>
      <c r="C107" s="303" t="s">
        <v>768</v>
      </c>
      <c r="D107" s="303"/>
      <c r="E107" s="303"/>
      <c r="F107" s="326" t="s">
        <v>765</v>
      </c>
      <c r="G107" s="303"/>
      <c r="H107" s="303" t="s">
        <v>805</v>
      </c>
      <c r="I107" s="303" t="s">
        <v>767</v>
      </c>
      <c r="J107" s="303">
        <v>120</v>
      </c>
      <c r="K107" s="317"/>
    </row>
    <row r="108" s="1" customFormat="1" ht="15" customHeight="1">
      <c r="B108" s="328"/>
      <c r="C108" s="303" t="s">
        <v>770</v>
      </c>
      <c r="D108" s="303"/>
      <c r="E108" s="303"/>
      <c r="F108" s="326" t="s">
        <v>771</v>
      </c>
      <c r="G108" s="303"/>
      <c r="H108" s="303" t="s">
        <v>805</v>
      </c>
      <c r="I108" s="303" t="s">
        <v>767</v>
      </c>
      <c r="J108" s="303">
        <v>50</v>
      </c>
      <c r="K108" s="317"/>
    </row>
    <row r="109" s="1" customFormat="1" ht="15" customHeight="1">
      <c r="B109" s="328"/>
      <c r="C109" s="303" t="s">
        <v>773</v>
      </c>
      <c r="D109" s="303"/>
      <c r="E109" s="303"/>
      <c r="F109" s="326" t="s">
        <v>765</v>
      </c>
      <c r="G109" s="303"/>
      <c r="H109" s="303" t="s">
        <v>805</v>
      </c>
      <c r="I109" s="303" t="s">
        <v>775</v>
      </c>
      <c r="J109" s="303"/>
      <c r="K109" s="317"/>
    </row>
    <row r="110" s="1" customFormat="1" ht="15" customHeight="1">
      <c r="B110" s="328"/>
      <c r="C110" s="303" t="s">
        <v>784</v>
      </c>
      <c r="D110" s="303"/>
      <c r="E110" s="303"/>
      <c r="F110" s="326" t="s">
        <v>771</v>
      </c>
      <c r="G110" s="303"/>
      <c r="H110" s="303" t="s">
        <v>805</v>
      </c>
      <c r="I110" s="303" t="s">
        <v>767</v>
      </c>
      <c r="J110" s="303">
        <v>50</v>
      </c>
      <c r="K110" s="317"/>
    </row>
    <row r="111" s="1" customFormat="1" ht="15" customHeight="1">
      <c r="B111" s="328"/>
      <c r="C111" s="303" t="s">
        <v>792</v>
      </c>
      <c r="D111" s="303"/>
      <c r="E111" s="303"/>
      <c r="F111" s="326" t="s">
        <v>771</v>
      </c>
      <c r="G111" s="303"/>
      <c r="H111" s="303" t="s">
        <v>805</v>
      </c>
      <c r="I111" s="303" t="s">
        <v>767</v>
      </c>
      <c r="J111" s="303">
        <v>50</v>
      </c>
      <c r="K111" s="317"/>
    </row>
    <row r="112" s="1" customFormat="1" ht="15" customHeight="1">
      <c r="B112" s="328"/>
      <c r="C112" s="303" t="s">
        <v>790</v>
      </c>
      <c r="D112" s="303"/>
      <c r="E112" s="303"/>
      <c r="F112" s="326" t="s">
        <v>771</v>
      </c>
      <c r="G112" s="303"/>
      <c r="H112" s="303" t="s">
        <v>805</v>
      </c>
      <c r="I112" s="303" t="s">
        <v>767</v>
      </c>
      <c r="J112" s="303">
        <v>50</v>
      </c>
      <c r="K112" s="317"/>
    </row>
    <row r="113" s="1" customFormat="1" ht="15" customHeight="1">
      <c r="B113" s="328"/>
      <c r="C113" s="303" t="s">
        <v>50</v>
      </c>
      <c r="D113" s="303"/>
      <c r="E113" s="303"/>
      <c r="F113" s="326" t="s">
        <v>765</v>
      </c>
      <c r="G113" s="303"/>
      <c r="H113" s="303" t="s">
        <v>806</v>
      </c>
      <c r="I113" s="303" t="s">
        <v>767</v>
      </c>
      <c r="J113" s="303">
        <v>20</v>
      </c>
      <c r="K113" s="317"/>
    </row>
    <row r="114" s="1" customFormat="1" ht="15" customHeight="1">
      <c r="B114" s="328"/>
      <c r="C114" s="303" t="s">
        <v>807</v>
      </c>
      <c r="D114" s="303"/>
      <c r="E114" s="303"/>
      <c r="F114" s="326" t="s">
        <v>765</v>
      </c>
      <c r="G114" s="303"/>
      <c r="H114" s="303" t="s">
        <v>808</v>
      </c>
      <c r="I114" s="303" t="s">
        <v>767</v>
      </c>
      <c r="J114" s="303">
        <v>120</v>
      </c>
      <c r="K114" s="317"/>
    </row>
    <row r="115" s="1" customFormat="1" ht="15" customHeight="1">
      <c r="B115" s="328"/>
      <c r="C115" s="303" t="s">
        <v>35</v>
      </c>
      <c r="D115" s="303"/>
      <c r="E115" s="303"/>
      <c r="F115" s="326" t="s">
        <v>765</v>
      </c>
      <c r="G115" s="303"/>
      <c r="H115" s="303" t="s">
        <v>809</v>
      </c>
      <c r="I115" s="303" t="s">
        <v>800</v>
      </c>
      <c r="J115" s="303"/>
      <c r="K115" s="317"/>
    </row>
    <row r="116" s="1" customFormat="1" ht="15" customHeight="1">
      <c r="B116" s="328"/>
      <c r="C116" s="303" t="s">
        <v>45</v>
      </c>
      <c r="D116" s="303"/>
      <c r="E116" s="303"/>
      <c r="F116" s="326" t="s">
        <v>765</v>
      </c>
      <c r="G116" s="303"/>
      <c r="H116" s="303" t="s">
        <v>810</v>
      </c>
      <c r="I116" s="303" t="s">
        <v>800</v>
      </c>
      <c r="J116" s="303"/>
      <c r="K116" s="317"/>
    </row>
    <row r="117" s="1" customFormat="1" ht="15" customHeight="1">
      <c r="B117" s="328"/>
      <c r="C117" s="303" t="s">
        <v>54</v>
      </c>
      <c r="D117" s="303"/>
      <c r="E117" s="303"/>
      <c r="F117" s="326" t="s">
        <v>765</v>
      </c>
      <c r="G117" s="303"/>
      <c r="H117" s="303" t="s">
        <v>811</v>
      </c>
      <c r="I117" s="303" t="s">
        <v>812</v>
      </c>
      <c r="J117" s="303"/>
      <c r="K117" s="317"/>
    </row>
    <row r="118" s="1" customFormat="1" ht="15" customHeight="1">
      <c r="B118" s="331"/>
      <c r="C118" s="337"/>
      <c r="D118" s="337"/>
      <c r="E118" s="337"/>
      <c r="F118" s="337"/>
      <c r="G118" s="337"/>
      <c r="H118" s="337"/>
      <c r="I118" s="337"/>
      <c r="J118" s="337"/>
      <c r="K118" s="333"/>
    </row>
    <row r="119" s="1" customFormat="1" ht="18.75" customHeight="1">
      <c r="B119" s="338"/>
      <c r="C119" s="339"/>
      <c r="D119" s="339"/>
      <c r="E119" s="339"/>
      <c r="F119" s="340"/>
      <c r="G119" s="339"/>
      <c r="H119" s="339"/>
      <c r="I119" s="339"/>
      <c r="J119" s="339"/>
      <c r="K119" s="338"/>
    </row>
    <row r="120" s="1" customFormat="1" ht="18.75" customHeight="1"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</row>
    <row r="121" s="1" customFormat="1" ht="7.5" customHeight="1">
      <c r="B121" s="341"/>
      <c r="C121" s="342"/>
      <c r="D121" s="342"/>
      <c r="E121" s="342"/>
      <c r="F121" s="342"/>
      <c r="G121" s="342"/>
      <c r="H121" s="342"/>
      <c r="I121" s="342"/>
      <c r="J121" s="342"/>
      <c r="K121" s="343"/>
    </row>
    <row r="122" s="1" customFormat="1" ht="45" customHeight="1">
      <c r="B122" s="344"/>
      <c r="C122" s="294" t="s">
        <v>813</v>
      </c>
      <c r="D122" s="294"/>
      <c r="E122" s="294"/>
      <c r="F122" s="294"/>
      <c r="G122" s="294"/>
      <c r="H122" s="294"/>
      <c r="I122" s="294"/>
      <c r="J122" s="294"/>
      <c r="K122" s="345"/>
    </row>
    <row r="123" s="1" customFormat="1" ht="17.25" customHeight="1">
      <c r="B123" s="346"/>
      <c r="C123" s="318" t="s">
        <v>759</v>
      </c>
      <c r="D123" s="318"/>
      <c r="E123" s="318"/>
      <c r="F123" s="318" t="s">
        <v>760</v>
      </c>
      <c r="G123" s="319"/>
      <c r="H123" s="318" t="s">
        <v>51</v>
      </c>
      <c r="I123" s="318" t="s">
        <v>54</v>
      </c>
      <c r="J123" s="318" t="s">
        <v>761</v>
      </c>
      <c r="K123" s="347"/>
    </row>
    <row r="124" s="1" customFormat="1" ht="17.25" customHeight="1">
      <c r="B124" s="346"/>
      <c r="C124" s="320" t="s">
        <v>762</v>
      </c>
      <c r="D124" s="320"/>
      <c r="E124" s="320"/>
      <c r="F124" s="321" t="s">
        <v>763</v>
      </c>
      <c r="G124" s="322"/>
      <c r="H124" s="320"/>
      <c r="I124" s="320"/>
      <c r="J124" s="320" t="s">
        <v>764</v>
      </c>
      <c r="K124" s="347"/>
    </row>
    <row r="125" s="1" customFormat="1" ht="5.25" customHeight="1">
      <c r="B125" s="348"/>
      <c r="C125" s="323"/>
      <c r="D125" s="323"/>
      <c r="E125" s="323"/>
      <c r="F125" s="323"/>
      <c r="G125" s="349"/>
      <c r="H125" s="323"/>
      <c r="I125" s="323"/>
      <c r="J125" s="323"/>
      <c r="K125" s="350"/>
    </row>
    <row r="126" s="1" customFormat="1" ht="15" customHeight="1">
      <c r="B126" s="348"/>
      <c r="C126" s="303" t="s">
        <v>768</v>
      </c>
      <c r="D126" s="325"/>
      <c r="E126" s="325"/>
      <c r="F126" s="326" t="s">
        <v>765</v>
      </c>
      <c r="G126" s="303"/>
      <c r="H126" s="303" t="s">
        <v>805</v>
      </c>
      <c r="I126" s="303" t="s">
        <v>767</v>
      </c>
      <c r="J126" s="303">
        <v>120</v>
      </c>
      <c r="K126" s="351"/>
    </row>
    <row r="127" s="1" customFormat="1" ht="15" customHeight="1">
      <c r="B127" s="348"/>
      <c r="C127" s="303" t="s">
        <v>814</v>
      </c>
      <c r="D127" s="303"/>
      <c r="E127" s="303"/>
      <c r="F127" s="326" t="s">
        <v>765</v>
      </c>
      <c r="G127" s="303"/>
      <c r="H127" s="303" t="s">
        <v>815</v>
      </c>
      <c r="I127" s="303" t="s">
        <v>767</v>
      </c>
      <c r="J127" s="303" t="s">
        <v>816</v>
      </c>
      <c r="K127" s="351"/>
    </row>
    <row r="128" s="1" customFormat="1" ht="15" customHeight="1">
      <c r="B128" s="348"/>
      <c r="C128" s="303" t="s">
        <v>713</v>
      </c>
      <c r="D128" s="303"/>
      <c r="E128" s="303"/>
      <c r="F128" s="326" t="s">
        <v>765</v>
      </c>
      <c r="G128" s="303"/>
      <c r="H128" s="303" t="s">
        <v>817</v>
      </c>
      <c r="I128" s="303" t="s">
        <v>767</v>
      </c>
      <c r="J128" s="303" t="s">
        <v>816</v>
      </c>
      <c r="K128" s="351"/>
    </row>
    <row r="129" s="1" customFormat="1" ht="15" customHeight="1">
      <c r="B129" s="348"/>
      <c r="C129" s="303" t="s">
        <v>776</v>
      </c>
      <c r="D129" s="303"/>
      <c r="E129" s="303"/>
      <c r="F129" s="326" t="s">
        <v>771</v>
      </c>
      <c r="G129" s="303"/>
      <c r="H129" s="303" t="s">
        <v>777</v>
      </c>
      <c r="I129" s="303" t="s">
        <v>767</v>
      </c>
      <c r="J129" s="303">
        <v>15</v>
      </c>
      <c r="K129" s="351"/>
    </row>
    <row r="130" s="1" customFormat="1" ht="15" customHeight="1">
      <c r="B130" s="348"/>
      <c r="C130" s="329" t="s">
        <v>778</v>
      </c>
      <c r="D130" s="329"/>
      <c r="E130" s="329"/>
      <c r="F130" s="330" t="s">
        <v>771</v>
      </c>
      <c r="G130" s="329"/>
      <c r="H130" s="329" t="s">
        <v>779</v>
      </c>
      <c r="I130" s="329" t="s">
        <v>767</v>
      </c>
      <c r="J130" s="329">
        <v>15</v>
      </c>
      <c r="K130" s="351"/>
    </row>
    <row r="131" s="1" customFormat="1" ht="15" customHeight="1">
      <c r="B131" s="348"/>
      <c r="C131" s="329" t="s">
        <v>780</v>
      </c>
      <c r="D131" s="329"/>
      <c r="E131" s="329"/>
      <c r="F131" s="330" t="s">
        <v>771</v>
      </c>
      <c r="G131" s="329"/>
      <c r="H131" s="329" t="s">
        <v>781</v>
      </c>
      <c r="I131" s="329" t="s">
        <v>767</v>
      </c>
      <c r="J131" s="329">
        <v>20</v>
      </c>
      <c r="K131" s="351"/>
    </row>
    <row r="132" s="1" customFormat="1" ht="15" customHeight="1">
      <c r="B132" s="348"/>
      <c r="C132" s="329" t="s">
        <v>782</v>
      </c>
      <c r="D132" s="329"/>
      <c r="E132" s="329"/>
      <c r="F132" s="330" t="s">
        <v>771</v>
      </c>
      <c r="G132" s="329"/>
      <c r="H132" s="329" t="s">
        <v>783</v>
      </c>
      <c r="I132" s="329" t="s">
        <v>767</v>
      </c>
      <c r="J132" s="329">
        <v>20</v>
      </c>
      <c r="K132" s="351"/>
    </row>
    <row r="133" s="1" customFormat="1" ht="15" customHeight="1">
      <c r="B133" s="348"/>
      <c r="C133" s="303" t="s">
        <v>770</v>
      </c>
      <c r="D133" s="303"/>
      <c r="E133" s="303"/>
      <c r="F133" s="326" t="s">
        <v>771</v>
      </c>
      <c r="G133" s="303"/>
      <c r="H133" s="303" t="s">
        <v>805</v>
      </c>
      <c r="I133" s="303" t="s">
        <v>767</v>
      </c>
      <c r="J133" s="303">
        <v>50</v>
      </c>
      <c r="K133" s="351"/>
    </row>
    <row r="134" s="1" customFormat="1" ht="15" customHeight="1">
      <c r="B134" s="348"/>
      <c r="C134" s="303" t="s">
        <v>784</v>
      </c>
      <c r="D134" s="303"/>
      <c r="E134" s="303"/>
      <c r="F134" s="326" t="s">
        <v>771</v>
      </c>
      <c r="G134" s="303"/>
      <c r="H134" s="303" t="s">
        <v>805</v>
      </c>
      <c r="I134" s="303" t="s">
        <v>767</v>
      </c>
      <c r="J134" s="303">
        <v>50</v>
      </c>
      <c r="K134" s="351"/>
    </row>
    <row r="135" s="1" customFormat="1" ht="15" customHeight="1">
      <c r="B135" s="348"/>
      <c r="C135" s="303" t="s">
        <v>790</v>
      </c>
      <c r="D135" s="303"/>
      <c r="E135" s="303"/>
      <c r="F135" s="326" t="s">
        <v>771</v>
      </c>
      <c r="G135" s="303"/>
      <c r="H135" s="303" t="s">
        <v>805</v>
      </c>
      <c r="I135" s="303" t="s">
        <v>767</v>
      </c>
      <c r="J135" s="303">
        <v>50</v>
      </c>
      <c r="K135" s="351"/>
    </row>
    <row r="136" s="1" customFormat="1" ht="15" customHeight="1">
      <c r="B136" s="348"/>
      <c r="C136" s="303" t="s">
        <v>792</v>
      </c>
      <c r="D136" s="303"/>
      <c r="E136" s="303"/>
      <c r="F136" s="326" t="s">
        <v>771</v>
      </c>
      <c r="G136" s="303"/>
      <c r="H136" s="303" t="s">
        <v>805</v>
      </c>
      <c r="I136" s="303" t="s">
        <v>767</v>
      </c>
      <c r="J136" s="303">
        <v>50</v>
      </c>
      <c r="K136" s="351"/>
    </row>
    <row r="137" s="1" customFormat="1" ht="15" customHeight="1">
      <c r="B137" s="348"/>
      <c r="C137" s="303" t="s">
        <v>793</v>
      </c>
      <c r="D137" s="303"/>
      <c r="E137" s="303"/>
      <c r="F137" s="326" t="s">
        <v>771</v>
      </c>
      <c r="G137" s="303"/>
      <c r="H137" s="303" t="s">
        <v>818</v>
      </c>
      <c r="I137" s="303" t="s">
        <v>767</v>
      </c>
      <c r="J137" s="303">
        <v>255</v>
      </c>
      <c r="K137" s="351"/>
    </row>
    <row r="138" s="1" customFormat="1" ht="15" customHeight="1">
      <c r="B138" s="348"/>
      <c r="C138" s="303" t="s">
        <v>795</v>
      </c>
      <c r="D138" s="303"/>
      <c r="E138" s="303"/>
      <c r="F138" s="326" t="s">
        <v>765</v>
      </c>
      <c r="G138" s="303"/>
      <c r="H138" s="303" t="s">
        <v>819</v>
      </c>
      <c r="I138" s="303" t="s">
        <v>797</v>
      </c>
      <c r="J138" s="303"/>
      <c r="K138" s="351"/>
    </row>
    <row r="139" s="1" customFormat="1" ht="15" customHeight="1">
      <c r="B139" s="348"/>
      <c r="C139" s="303" t="s">
        <v>798</v>
      </c>
      <c r="D139" s="303"/>
      <c r="E139" s="303"/>
      <c r="F139" s="326" t="s">
        <v>765</v>
      </c>
      <c r="G139" s="303"/>
      <c r="H139" s="303" t="s">
        <v>820</v>
      </c>
      <c r="I139" s="303" t="s">
        <v>800</v>
      </c>
      <c r="J139" s="303"/>
      <c r="K139" s="351"/>
    </row>
    <row r="140" s="1" customFormat="1" ht="15" customHeight="1">
      <c r="B140" s="348"/>
      <c r="C140" s="303" t="s">
        <v>801</v>
      </c>
      <c r="D140" s="303"/>
      <c r="E140" s="303"/>
      <c r="F140" s="326" t="s">
        <v>765</v>
      </c>
      <c r="G140" s="303"/>
      <c r="H140" s="303" t="s">
        <v>801</v>
      </c>
      <c r="I140" s="303" t="s">
        <v>800</v>
      </c>
      <c r="J140" s="303"/>
      <c r="K140" s="351"/>
    </row>
    <row r="141" s="1" customFormat="1" ht="15" customHeight="1">
      <c r="B141" s="348"/>
      <c r="C141" s="303" t="s">
        <v>35</v>
      </c>
      <c r="D141" s="303"/>
      <c r="E141" s="303"/>
      <c r="F141" s="326" t="s">
        <v>765</v>
      </c>
      <c r="G141" s="303"/>
      <c r="H141" s="303" t="s">
        <v>821</v>
      </c>
      <c r="I141" s="303" t="s">
        <v>800</v>
      </c>
      <c r="J141" s="303"/>
      <c r="K141" s="351"/>
    </row>
    <row r="142" s="1" customFormat="1" ht="15" customHeight="1">
      <c r="B142" s="348"/>
      <c r="C142" s="303" t="s">
        <v>822</v>
      </c>
      <c r="D142" s="303"/>
      <c r="E142" s="303"/>
      <c r="F142" s="326" t="s">
        <v>765</v>
      </c>
      <c r="G142" s="303"/>
      <c r="H142" s="303" t="s">
        <v>823</v>
      </c>
      <c r="I142" s="303" t="s">
        <v>800</v>
      </c>
      <c r="J142" s="303"/>
      <c r="K142" s="351"/>
    </row>
    <row r="143" s="1" customFormat="1" ht="15" customHeight="1">
      <c r="B143" s="352"/>
      <c r="C143" s="353"/>
      <c r="D143" s="353"/>
      <c r="E143" s="353"/>
      <c r="F143" s="353"/>
      <c r="G143" s="353"/>
      <c r="H143" s="353"/>
      <c r="I143" s="353"/>
      <c r="J143" s="353"/>
      <c r="K143" s="354"/>
    </row>
    <row r="144" s="1" customFormat="1" ht="18.75" customHeight="1">
      <c r="B144" s="339"/>
      <c r="C144" s="339"/>
      <c r="D144" s="339"/>
      <c r="E144" s="339"/>
      <c r="F144" s="340"/>
      <c r="G144" s="339"/>
      <c r="H144" s="339"/>
      <c r="I144" s="339"/>
      <c r="J144" s="339"/>
      <c r="K144" s="339"/>
    </row>
    <row r="145" s="1" customFormat="1" ht="18.75" customHeight="1"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</row>
    <row r="146" s="1" customFormat="1" ht="7.5" customHeight="1">
      <c r="B146" s="312"/>
      <c r="C146" s="313"/>
      <c r="D146" s="313"/>
      <c r="E146" s="313"/>
      <c r="F146" s="313"/>
      <c r="G146" s="313"/>
      <c r="H146" s="313"/>
      <c r="I146" s="313"/>
      <c r="J146" s="313"/>
      <c r="K146" s="314"/>
    </row>
    <row r="147" s="1" customFormat="1" ht="45" customHeight="1">
      <c r="B147" s="315"/>
      <c r="C147" s="316" t="s">
        <v>824</v>
      </c>
      <c r="D147" s="316"/>
      <c r="E147" s="316"/>
      <c r="F147" s="316"/>
      <c r="G147" s="316"/>
      <c r="H147" s="316"/>
      <c r="I147" s="316"/>
      <c r="J147" s="316"/>
      <c r="K147" s="317"/>
    </row>
    <row r="148" s="1" customFormat="1" ht="17.25" customHeight="1">
      <c r="B148" s="315"/>
      <c r="C148" s="318" t="s">
        <v>759</v>
      </c>
      <c r="D148" s="318"/>
      <c r="E148" s="318"/>
      <c r="F148" s="318" t="s">
        <v>760</v>
      </c>
      <c r="G148" s="319"/>
      <c r="H148" s="318" t="s">
        <v>51</v>
      </c>
      <c r="I148" s="318" t="s">
        <v>54</v>
      </c>
      <c r="J148" s="318" t="s">
        <v>761</v>
      </c>
      <c r="K148" s="317"/>
    </row>
    <row r="149" s="1" customFormat="1" ht="17.25" customHeight="1">
      <c r="B149" s="315"/>
      <c r="C149" s="320" t="s">
        <v>762</v>
      </c>
      <c r="D149" s="320"/>
      <c r="E149" s="320"/>
      <c r="F149" s="321" t="s">
        <v>763</v>
      </c>
      <c r="G149" s="322"/>
      <c r="H149" s="320"/>
      <c r="I149" s="320"/>
      <c r="J149" s="320" t="s">
        <v>764</v>
      </c>
      <c r="K149" s="317"/>
    </row>
    <row r="150" s="1" customFormat="1" ht="5.25" customHeight="1">
      <c r="B150" s="328"/>
      <c r="C150" s="323"/>
      <c r="D150" s="323"/>
      <c r="E150" s="323"/>
      <c r="F150" s="323"/>
      <c r="G150" s="324"/>
      <c r="H150" s="323"/>
      <c r="I150" s="323"/>
      <c r="J150" s="323"/>
      <c r="K150" s="351"/>
    </row>
    <row r="151" s="1" customFormat="1" ht="15" customHeight="1">
      <c r="B151" s="328"/>
      <c r="C151" s="355" t="s">
        <v>768</v>
      </c>
      <c r="D151" s="303"/>
      <c r="E151" s="303"/>
      <c r="F151" s="356" t="s">
        <v>765</v>
      </c>
      <c r="G151" s="303"/>
      <c r="H151" s="355" t="s">
        <v>805</v>
      </c>
      <c r="I151" s="355" t="s">
        <v>767</v>
      </c>
      <c r="J151" s="355">
        <v>120</v>
      </c>
      <c r="K151" s="351"/>
    </row>
    <row r="152" s="1" customFormat="1" ht="15" customHeight="1">
      <c r="B152" s="328"/>
      <c r="C152" s="355" t="s">
        <v>814</v>
      </c>
      <c r="D152" s="303"/>
      <c r="E152" s="303"/>
      <c r="F152" s="356" t="s">
        <v>765</v>
      </c>
      <c r="G152" s="303"/>
      <c r="H152" s="355" t="s">
        <v>825</v>
      </c>
      <c r="I152" s="355" t="s">
        <v>767</v>
      </c>
      <c r="J152" s="355" t="s">
        <v>816</v>
      </c>
      <c r="K152" s="351"/>
    </row>
    <row r="153" s="1" customFormat="1" ht="15" customHeight="1">
      <c r="B153" s="328"/>
      <c r="C153" s="355" t="s">
        <v>713</v>
      </c>
      <c r="D153" s="303"/>
      <c r="E153" s="303"/>
      <c r="F153" s="356" t="s">
        <v>765</v>
      </c>
      <c r="G153" s="303"/>
      <c r="H153" s="355" t="s">
        <v>826</v>
      </c>
      <c r="I153" s="355" t="s">
        <v>767</v>
      </c>
      <c r="J153" s="355" t="s">
        <v>816</v>
      </c>
      <c r="K153" s="351"/>
    </row>
    <row r="154" s="1" customFormat="1" ht="15" customHeight="1">
      <c r="B154" s="328"/>
      <c r="C154" s="355" t="s">
        <v>770</v>
      </c>
      <c r="D154" s="303"/>
      <c r="E154" s="303"/>
      <c r="F154" s="356" t="s">
        <v>771</v>
      </c>
      <c r="G154" s="303"/>
      <c r="H154" s="355" t="s">
        <v>805</v>
      </c>
      <c r="I154" s="355" t="s">
        <v>767</v>
      </c>
      <c r="J154" s="355">
        <v>50</v>
      </c>
      <c r="K154" s="351"/>
    </row>
    <row r="155" s="1" customFormat="1" ht="15" customHeight="1">
      <c r="B155" s="328"/>
      <c r="C155" s="355" t="s">
        <v>773</v>
      </c>
      <c r="D155" s="303"/>
      <c r="E155" s="303"/>
      <c r="F155" s="356" t="s">
        <v>765</v>
      </c>
      <c r="G155" s="303"/>
      <c r="H155" s="355" t="s">
        <v>805</v>
      </c>
      <c r="I155" s="355" t="s">
        <v>775</v>
      </c>
      <c r="J155" s="355"/>
      <c r="K155" s="351"/>
    </row>
    <row r="156" s="1" customFormat="1" ht="15" customHeight="1">
      <c r="B156" s="328"/>
      <c r="C156" s="355" t="s">
        <v>784</v>
      </c>
      <c r="D156" s="303"/>
      <c r="E156" s="303"/>
      <c r="F156" s="356" t="s">
        <v>771</v>
      </c>
      <c r="G156" s="303"/>
      <c r="H156" s="355" t="s">
        <v>805</v>
      </c>
      <c r="I156" s="355" t="s">
        <v>767</v>
      </c>
      <c r="J156" s="355">
        <v>50</v>
      </c>
      <c r="K156" s="351"/>
    </row>
    <row r="157" s="1" customFormat="1" ht="15" customHeight="1">
      <c r="B157" s="328"/>
      <c r="C157" s="355" t="s">
        <v>792</v>
      </c>
      <c r="D157" s="303"/>
      <c r="E157" s="303"/>
      <c r="F157" s="356" t="s">
        <v>771</v>
      </c>
      <c r="G157" s="303"/>
      <c r="H157" s="355" t="s">
        <v>805</v>
      </c>
      <c r="I157" s="355" t="s">
        <v>767</v>
      </c>
      <c r="J157" s="355">
        <v>50</v>
      </c>
      <c r="K157" s="351"/>
    </row>
    <row r="158" s="1" customFormat="1" ht="15" customHeight="1">
      <c r="B158" s="328"/>
      <c r="C158" s="355" t="s">
        <v>790</v>
      </c>
      <c r="D158" s="303"/>
      <c r="E158" s="303"/>
      <c r="F158" s="356" t="s">
        <v>771</v>
      </c>
      <c r="G158" s="303"/>
      <c r="H158" s="355" t="s">
        <v>805</v>
      </c>
      <c r="I158" s="355" t="s">
        <v>767</v>
      </c>
      <c r="J158" s="355">
        <v>50</v>
      </c>
      <c r="K158" s="351"/>
    </row>
    <row r="159" s="1" customFormat="1" ht="15" customHeight="1">
      <c r="B159" s="328"/>
      <c r="C159" s="355" t="s">
        <v>95</v>
      </c>
      <c r="D159" s="303"/>
      <c r="E159" s="303"/>
      <c r="F159" s="356" t="s">
        <v>765</v>
      </c>
      <c r="G159" s="303"/>
      <c r="H159" s="355" t="s">
        <v>827</v>
      </c>
      <c r="I159" s="355" t="s">
        <v>767</v>
      </c>
      <c r="J159" s="355" t="s">
        <v>828</v>
      </c>
      <c r="K159" s="351"/>
    </row>
    <row r="160" s="1" customFormat="1" ht="15" customHeight="1">
      <c r="B160" s="328"/>
      <c r="C160" s="355" t="s">
        <v>829</v>
      </c>
      <c r="D160" s="303"/>
      <c r="E160" s="303"/>
      <c r="F160" s="356" t="s">
        <v>765</v>
      </c>
      <c r="G160" s="303"/>
      <c r="H160" s="355" t="s">
        <v>830</v>
      </c>
      <c r="I160" s="355" t="s">
        <v>800</v>
      </c>
      <c r="J160" s="355"/>
      <c r="K160" s="351"/>
    </row>
    <row r="161" s="1" customFormat="1" ht="15" customHeight="1">
      <c r="B161" s="357"/>
      <c r="C161" s="337"/>
      <c r="D161" s="337"/>
      <c r="E161" s="337"/>
      <c r="F161" s="337"/>
      <c r="G161" s="337"/>
      <c r="H161" s="337"/>
      <c r="I161" s="337"/>
      <c r="J161" s="337"/>
      <c r="K161" s="358"/>
    </row>
    <row r="162" s="1" customFormat="1" ht="18.75" customHeight="1">
      <c r="B162" s="339"/>
      <c r="C162" s="349"/>
      <c r="D162" s="349"/>
      <c r="E162" s="349"/>
      <c r="F162" s="359"/>
      <c r="G162" s="349"/>
      <c r="H162" s="349"/>
      <c r="I162" s="349"/>
      <c r="J162" s="349"/>
      <c r="K162" s="339"/>
    </row>
    <row r="163" s="1" customFormat="1" ht="18.75" customHeight="1"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</row>
    <row r="164" s="1" customFormat="1" ht="7.5" customHeight="1">
      <c r="B164" s="290"/>
      <c r="C164" s="291"/>
      <c r="D164" s="291"/>
      <c r="E164" s="291"/>
      <c r="F164" s="291"/>
      <c r="G164" s="291"/>
      <c r="H164" s="291"/>
      <c r="I164" s="291"/>
      <c r="J164" s="291"/>
      <c r="K164" s="292"/>
    </row>
    <row r="165" s="1" customFormat="1" ht="45" customHeight="1">
      <c r="B165" s="293"/>
      <c r="C165" s="294" t="s">
        <v>831</v>
      </c>
      <c r="D165" s="294"/>
      <c r="E165" s="294"/>
      <c r="F165" s="294"/>
      <c r="G165" s="294"/>
      <c r="H165" s="294"/>
      <c r="I165" s="294"/>
      <c r="J165" s="294"/>
      <c r="K165" s="295"/>
    </row>
    <row r="166" s="1" customFormat="1" ht="17.25" customHeight="1">
      <c r="B166" s="293"/>
      <c r="C166" s="318" t="s">
        <v>759</v>
      </c>
      <c r="D166" s="318"/>
      <c r="E166" s="318"/>
      <c r="F166" s="318" t="s">
        <v>760</v>
      </c>
      <c r="G166" s="360"/>
      <c r="H166" s="361" t="s">
        <v>51</v>
      </c>
      <c r="I166" s="361" t="s">
        <v>54</v>
      </c>
      <c r="J166" s="318" t="s">
        <v>761</v>
      </c>
      <c r="K166" s="295"/>
    </row>
    <row r="167" s="1" customFormat="1" ht="17.25" customHeight="1">
      <c r="B167" s="296"/>
      <c r="C167" s="320" t="s">
        <v>762</v>
      </c>
      <c r="D167" s="320"/>
      <c r="E167" s="320"/>
      <c r="F167" s="321" t="s">
        <v>763</v>
      </c>
      <c r="G167" s="362"/>
      <c r="H167" s="363"/>
      <c r="I167" s="363"/>
      <c r="J167" s="320" t="s">
        <v>764</v>
      </c>
      <c r="K167" s="298"/>
    </row>
    <row r="168" s="1" customFormat="1" ht="5.25" customHeight="1">
      <c r="B168" s="328"/>
      <c r="C168" s="323"/>
      <c r="D168" s="323"/>
      <c r="E168" s="323"/>
      <c r="F168" s="323"/>
      <c r="G168" s="324"/>
      <c r="H168" s="323"/>
      <c r="I168" s="323"/>
      <c r="J168" s="323"/>
      <c r="K168" s="351"/>
    </row>
    <row r="169" s="1" customFormat="1" ht="15" customHeight="1">
      <c r="B169" s="328"/>
      <c r="C169" s="303" t="s">
        <v>768</v>
      </c>
      <c r="D169" s="303"/>
      <c r="E169" s="303"/>
      <c r="F169" s="326" t="s">
        <v>765</v>
      </c>
      <c r="G169" s="303"/>
      <c r="H169" s="303" t="s">
        <v>805</v>
      </c>
      <c r="I169" s="303" t="s">
        <v>767</v>
      </c>
      <c r="J169" s="303">
        <v>120</v>
      </c>
      <c r="K169" s="351"/>
    </row>
    <row r="170" s="1" customFormat="1" ht="15" customHeight="1">
      <c r="B170" s="328"/>
      <c r="C170" s="303" t="s">
        <v>814</v>
      </c>
      <c r="D170" s="303"/>
      <c r="E170" s="303"/>
      <c r="F170" s="326" t="s">
        <v>765</v>
      </c>
      <c r="G170" s="303"/>
      <c r="H170" s="303" t="s">
        <v>815</v>
      </c>
      <c r="I170" s="303" t="s">
        <v>767</v>
      </c>
      <c r="J170" s="303" t="s">
        <v>816</v>
      </c>
      <c r="K170" s="351"/>
    </row>
    <row r="171" s="1" customFormat="1" ht="15" customHeight="1">
      <c r="B171" s="328"/>
      <c r="C171" s="303" t="s">
        <v>713</v>
      </c>
      <c r="D171" s="303"/>
      <c r="E171" s="303"/>
      <c r="F171" s="326" t="s">
        <v>765</v>
      </c>
      <c r="G171" s="303"/>
      <c r="H171" s="303" t="s">
        <v>832</v>
      </c>
      <c r="I171" s="303" t="s">
        <v>767</v>
      </c>
      <c r="J171" s="303" t="s">
        <v>816</v>
      </c>
      <c r="K171" s="351"/>
    </row>
    <row r="172" s="1" customFormat="1" ht="15" customHeight="1">
      <c r="B172" s="328"/>
      <c r="C172" s="303" t="s">
        <v>770</v>
      </c>
      <c r="D172" s="303"/>
      <c r="E172" s="303"/>
      <c r="F172" s="326" t="s">
        <v>771</v>
      </c>
      <c r="G172" s="303"/>
      <c r="H172" s="303" t="s">
        <v>832</v>
      </c>
      <c r="I172" s="303" t="s">
        <v>767</v>
      </c>
      <c r="J172" s="303">
        <v>50</v>
      </c>
      <c r="K172" s="351"/>
    </row>
    <row r="173" s="1" customFormat="1" ht="15" customHeight="1">
      <c r="B173" s="328"/>
      <c r="C173" s="303" t="s">
        <v>773</v>
      </c>
      <c r="D173" s="303"/>
      <c r="E173" s="303"/>
      <c r="F173" s="326" t="s">
        <v>765</v>
      </c>
      <c r="G173" s="303"/>
      <c r="H173" s="303" t="s">
        <v>832</v>
      </c>
      <c r="I173" s="303" t="s">
        <v>775</v>
      </c>
      <c r="J173" s="303"/>
      <c r="K173" s="351"/>
    </row>
    <row r="174" s="1" customFormat="1" ht="15" customHeight="1">
      <c r="B174" s="328"/>
      <c r="C174" s="303" t="s">
        <v>784</v>
      </c>
      <c r="D174" s="303"/>
      <c r="E174" s="303"/>
      <c r="F174" s="326" t="s">
        <v>771</v>
      </c>
      <c r="G174" s="303"/>
      <c r="H174" s="303" t="s">
        <v>832</v>
      </c>
      <c r="I174" s="303" t="s">
        <v>767</v>
      </c>
      <c r="J174" s="303">
        <v>50</v>
      </c>
      <c r="K174" s="351"/>
    </row>
    <row r="175" s="1" customFormat="1" ht="15" customHeight="1">
      <c r="B175" s="328"/>
      <c r="C175" s="303" t="s">
        <v>792</v>
      </c>
      <c r="D175" s="303"/>
      <c r="E175" s="303"/>
      <c r="F175" s="326" t="s">
        <v>771</v>
      </c>
      <c r="G175" s="303"/>
      <c r="H175" s="303" t="s">
        <v>832</v>
      </c>
      <c r="I175" s="303" t="s">
        <v>767</v>
      </c>
      <c r="J175" s="303">
        <v>50</v>
      </c>
      <c r="K175" s="351"/>
    </row>
    <row r="176" s="1" customFormat="1" ht="15" customHeight="1">
      <c r="B176" s="328"/>
      <c r="C176" s="303" t="s">
        <v>790</v>
      </c>
      <c r="D176" s="303"/>
      <c r="E176" s="303"/>
      <c r="F176" s="326" t="s">
        <v>771</v>
      </c>
      <c r="G176" s="303"/>
      <c r="H176" s="303" t="s">
        <v>832</v>
      </c>
      <c r="I176" s="303" t="s">
        <v>767</v>
      </c>
      <c r="J176" s="303">
        <v>50</v>
      </c>
      <c r="K176" s="351"/>
    </row>
    <row r="177" s="1" customFormat="1" ht="15" customHeight="1">
      <c r="B177" s="328"/>
      <c r="C177" s="303" t="s">
        <v>127</v>
      </c>
      <c r="D177" s="303"/>
      <c r="E177" s="303"/>
      <c r="F177" s="326" t="s">
        <v>765</v>
      </c>
      <c r="G177" s="303"/>
      <c r="H177" s="303" t="s">
        <v>833</v>
      </c>
      <c r="I177" s="303" t="s">
        <v>834</v>
      </c>
      <c r="J177" s="303"/>
      <c r="K177" s="351"/>
    </row>
    <row r="178" s="1" customFormat="1" ht="15" customHeight="1">
      <c r="B178" s="328"/>
      <c r="C178" s="303" t="s">
        <v>54</v>
      </c>
      <c r="D178" s="303"/>
      <c r="E178" s="303"/>
      <c r="F178" s="326" t="s">
        <v>765</v>
      </c>
      <c r="G178" s="303"/>
      <c r="H178" s="303" t="s">
        <v>835</v>
      </c>
      <c r="I178" s="303" t="s">
        <v>836</v>
      </c>
      <c r="J178" s="303">
        <v>1</v>
      </c>
      <c r="K178" s="351"/>
    </row>
    <row r="179" s="1" customFormat="1" ht="15" customHeight="1">
      <c r="B179" s="328"/>
      <c r="C179" s="303" t="s">
        <v>50</v>
      </c>
      <c r="D179" s="303"/>
      <c r="E179" s="303"/>
      <c r="F179" s="326" t="s">
        <v>765</v>
      </c>
      <c r="G179" s="303"/>
      <c r="H179" s="303" t="s">
        <v>837</v>
      </c>
      <c r="I179" s="303" t="s">
        <v>767</v>
      </c>
      <c r="J179" s="303">
        <v>20</v>
      </c>
      <c r="K179" s="351"/>
    </row>
    <row r="180" s="1" customFormat="1" ht="15" customHeight="1">
      <c r="B180" s="328"/>
      <c r="C180" s="303" t="s">
        <v>51</v>
      </c>
      <c r="D180" s="303"/>
      <c r="E180" s="303"/>
      <c r="F180" s="326" t="s">
        <v>765</v>
      </c>
      <c r="G180" s="303"/>
      <c r="H180" s="303" t="s">
        <v>838</v>
      </c>
      <c r="I180" s="303" t="s">
        <v>767</v>
      </c>
      <c r="J180" s="303">
        <v>255</v>
      </c>
      <c r="K180" s="351"/>
    </row>
    <row r="181" s="1" customFormat="1" ht="15" customHeight="1">
      <c r="B181" s="328"/>
      <c r="C181" s="303" t="s">
        <v>128</v>
      </c>
      <c r="D181" s="303"/>
      <c r="E181" s="303"/>
      <c r="F181" s="326" t="s">
        <v>765</v>
      </c>
      <c r="G181" s="303"/>
      <c r="H181" s="303" t="s">
        <v>729</v>
      </c>
      <c r="I181" s="303" t="s">
        <v>767</v>
      </c>
      <c r="J181" s="303">
        <v>10</v>
      </c>
      <c r="K181" s="351"/>
    </row>
    <row r="182" s="1" customFormat="1" ht="15" customHeight="1">
      <c r="B182" s="328"/>
      <c r="C182" s="303" t="s">
        <v>129</v>
      </c>
      <c r="D182" s="303"/>
      <c r="E182" s="303"/>
      <c r="F182" s="326" t="s">
        <v>765</v>
      </c>
      <c r="G182" s="303"/>
      <c r="H182" s="303" t="s">
        <v>839</v>
      </c>
      <c r="I182" s="303" t="s">
        <v>800</v>
      </c>
      <c r="J182" s="303"/>
      <c r="K182" s="351"/>
    </row>
    <row r="183" s="1" customFormat="1" ht="15" customHeight="1">
      <c r="B183" s="328"/>
      <c r="C183" s="303" t="s">
        <v>840</v>
      </c>
      <c r="D183" s="303"/>
      <c r="E183" s="303"/>
      <c r="F183" s="326" t="s">
        <v>765</v>
      </c>
      <c r="G183" s="303"/>
      <c r="H183" s="303" t="s">
        <v>841</v>
      </c>
      <c r="I183" s="303" t="s">
        <v>800</v>
      </c>
      <c r="J183" s="303"/>
      <c r="K183" s="351"/>
    </row>
    <row r="184" s="1" customFormat="1" ht="15" customHeight="1">
      <c r="B184" s="328"/>
      <c r="C184" s="303" t="s">
        <v>829</v>
      </c>
      <c r="D184" s="303"/>
      <c r="E184" s="303"/>
      <c r="F184" s="326" t="s">
        <v>765</v>
      </c>
      <c r="G184" s="303"/>
      <c r="H184" s="303" t="s">
        <v>842</v>
      </c>
      <c r="I184" s="303" t="s">
        <v>800</v>
      </c>
      <c r="J184" s="303"/>
      <c r="K184" s="351"/>
    </row>
    <row r="185" s="1" customFormat="1" ht="15" customHeight="1">
      <c r="B185" s="328"/>
      <c r="C185" s="303" t="s">
        <v>131</v>
      </c>
      <c r="D185" s="303"/>
      <c r="E185" s="303"/>
      <c r="F185" s="326" t="s">
        <v>771</v>
      </c>
      <c r="G185" s="303"/>
      <c r="H185" s="303" t="s">
        <v>843</v>
      </c>
      <c r="I185" s="303" t="s">
        <v>767</v>
      </c>
      <c r="J185" s="303">
        <v>50</v>
      </c>
      <c r="K185" s="351"/>
    </row>
    <row r="186" s="1" customFormat="1" ht="15" customHeight="1">
      <c r="B186" s="328"/>
      <c r="C186" s="303" t="s">
        <v>844</v>
      </c>
      <c r="D186" s="303"/>
      <c r="E186" s="303"/>
      <c r="F186" s="326" t="s">
        <v>771</v>
      </c>
      <c r="G186" s="303"/>
      <c r="H186" s="303" t="s">
        <v>845</v>
      </c>
      <c r="I186" s="303" t="s">
        <v>846</v>
      </c>
      <c r="J186" s="303"/>
      <c r="K186" s="351"/>
    </row>
    <row r="187" s="1" customFormat="1" ht="15" customHeight="1">
      <c r="B187" s="328"/>
      <c r="C187" s="303" t="s">
        <v>847</v>
      </c>
      <c r="D187" s="303"/>
      <c r="E187" s="303"/>
      <c r="F187" s="326" t="s">
        <v>771</v>
      </c>
      <c r="G187" s="303"/>
      <c r="H187" s="303" t="s">
        <v>848</v>
      </c>
      <c r="I187" s="303" t="s">
        <v>846</v>
      </c>
      <c r="J187" s="303"/>
      <c r="K187" s="351"/>
    </row>
    <row r="188" s="1" customFormat="1" ht="15" customHeight="1">
      <c r="B188" s="328"/>
      <c r="C188" s="303" t="s">
        <v>849</v>
      </c>
      <c r="D188" s="303"/>
      <c r="E188" s="303"/>
      <c r="F188" s="326" t="s">
        <v>771</v>
      </c>
      <c r="G188" s="303"/>
      <c r="H188" s="303" t="s">
        <v>850</v>
      </c>
      <c r="I188" s="303" t="s">
        <v>846</v>
      </c>
      <c r="J188" s="303"/>
      <c r="K188" s="351"/>
    </row>
    <row r="189" s="1" customFormat="1" ht="15" customHeight="1">
      <c r="B189" s="328"/>
      <c r="C189" s="364" t="s">
        <v>851</v>
      </c>
      <c r="D189" s="303"/>
      <c r="E189" s="303"/>
      <c r="F189" s="326" t="s">
        <v>771</v>
      </c>
      <c r="G189" s="303"/>
      <c r="H189" s="303" t="s">
        <v>852</v>
      </c>
      <c r="I189" s="303" t="s">
        <v>853</v>
      </c>
      <c r="J189" s="365" t="s">
        <v>854</v>
      </c>
      <c r="K189" s="351"/>
    </row>
    <row r="190" s="17" customFormat="1" ht="15" customHeight="1">
      <c r="B190" s="366"/>
      <c r="C190" s="367" t="s">
        <v>855</v>
      </c>
      <c r="D190" s="368"/>
      <c r="E190" s="368"/>
      <c r="F190" s="369" t="s">
        <v>771</v>
      </c>
      <c r="G190" s="368"/>
      <c r="H190" s="368" t="s">
        <v>856</v>
      </c>
      <c r="I190" s="368" t="s">
        <v>853</v>
      </c>
      <c r="J190" s="370" t="s">
        <v>854</v>
      </c>
      <c r="K190" s="371"/>
    </row>
    <row r="191" s="1" customFormat="1" ht="15" customHeight="1">
      <c r="B191" s="328"/>
      <c r="C191" s="364" t="s">
        <v>39</v>
      </c>
      <c r="D191" s="303"/>
      <c r="E191" s="303"/>
      <c r="F191" s="326" t="s">
        <v>765</v>
      </c>
      <c r="G191" s="303"/>
      <c r="H191" s="300" t="s">
        <v>857</v>
      </c>
      <c r="I191" s="303" t="s">
        <v>858</v>
      </c>
      <c r="J191" s="303"/>
      <c r="K191" s="351"/>
    </row>
    <row r="192" s="1" customFormat="1" ht="15" customHeight="1">
      <c r="B192" s="328"/>
      <c r="C192" s="364" t="s">
        <v>859</v>
      </c>
      <c r="D192" s="303"/>
      <c r="E192" s="303"/>
      <c r="F192" s="326" t="s">
        <v>765</v>
      </c>
      <c r="G192" s="303"/>
      <c r="H192" s="303" t="s">
        <v>860</v>
      </c>
      <c r="I192" s="303" t="s">
        <v>800</v>
      </c>
      <c r="J192" s="303"/>
      <c r="K192" s="351"/>
    </row>
    <row r="193" s="1" customFormat="1" ht="15" customHeight="1">
      <c r="B193" s="328"/>
      <c r="C193" s="364" t="s">
        <v>861</v>
      </c>
      <c r="D193" s="303"/>
      <c r="E193" s="303"/>
      <c r="F193" s="326" t="s">
        <v>765</v>
      </c>
      <c r="G193" s="303"/>
      <c r="H193" s="303" t="s">
        <v>862</v>
      </c>
      <c r="I193" s="303" t="s">
        <v>800</v>
      </c>
      <c r="J193" s="303"/>
      <c r="K193" s="351"/>
    </row>
    <row r="194" s="1" customFormat="1" ht="15" customHeight="1">
      <c r="B194" s="328"/>
      <c r="C194" s="364" t="s">
        <v>863</v>
      </c>
      <c r="D194" s="303"/>
      <c r="E194" s="303"/>
      <c r="F194" s="326" t="s">
        <v>771</v>
      </c>
      <c r="G194" s="303"/>
      <c r="H194" s="303" t="s">
        <v>864</v>
      </c>
      <c r="I194" s="303" t="s">
        <v>800</v>
      </c>
      <c r="J194" s="303"/>
      <c r="K194" s="351"/>
    </row>
    <row r="195" s="1" customFormat="1" ht="15" customHeight="1">
      <c r="B195" s="357"/>
      <c r="C195" s="372"/>
      <c r="D195" s="337"/>
      <c r="E195" s="337"/>
      <c r="F195" s="337"/>
      <c r="G195" s="337"/>
      <c r="H195" s="337"/>
      <c r="I195" s="337"/>
      <c r="J195" s="337"/>
      <c r="K195" s="358"/>
    </row>
    <row r="196" s="1" customFormat="1" ht="18.75" customHeight="1">
      <c r="B196" s="339"/>
      <c r="C196" s="349"/>
      <c r="D196" s="349"/>
      <c r="E196" s="349"/>
      <c r="F196" s="359"/>
      <c r="G196" s="349"/>
      <c r="H196" s="349"/>
      <c r="I196" s="349"/>
      <c r="J196" s="349"/>
      <c r="K196" s="339"/>
    </row>
    <row r="197" s="1" customFormat="1" ht="18.75" customHeight="1">
      <c r="B197" s="339"/>
      <c r="C197" s="349"/>
      <c r="D197" s="349"/>
      <c r="E197" s="349"/>
      <c r="F197" s="359"/>
      <c r="G197" s="349"/>
      <c r="H197" s="349"/>
      <c r="I197" s="349"/>
      <c r="J197" s="349"/>
      <c r="K197" s="339"/>
    </row>
    <row r="198" s="1" customFormat="1" ht="18.75" customHeight="1">
      <c r="B198" s="311"/>
      <c r="C198" s="311"/>
      <c r="D198" s="311"/>
      <c r="E198" s="311"/>
      <c r="F198" s="311"/>
      <c r="G198" s="311"/>
      <c r="H198" s="311"/>
      <c r="I198" s="311"/>
      <c r="J198" s="311"/>
      <c r="K198" s="311"/>
    </row>
    <row r="199" s="1" customFormat="1" ht="13.5">
      <c r="B199" s="290"/>
      <c r="C199" s="291"/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1">
      <c r="B200" s="293"/>
      <c r="C200" s="294" t="s">
        <v>865</v>
      </c>
      <c r="D200" s="294"/>
      <c r="E200" s="294"/>
      <c r="F200" s="294"/>
      <c r="G200" s="294"/>
      <c r="H200" s="294"/>
      <c r="I200" s="294"/>
      <c r="J200" s="294"/>
      <c r="K200" s="295"/>
    </row>
    <row r="201" s="1" customFormat="1" ht="25.5" customHeight="1">
      <c r="B201" s="293"/>
      <c r="C201" s="373" t="s">
        <v>866</v>
      </c>
      <c r="D201" s="373"/>
      <c r="E201" s="373"/>
      <c r="F201" s="373" t="s">
        <v>867</v>
      </c>
      <c r="G201" s="374"/>
      <c r="H201" s="373" t="s">
        <v>868</v>
      </c>
      <c r="I201" s="373"/>
      <c r="J201" s="373"/>
      <c r="K201" s="295"/>
    </row>
    <row r="202" s="1" customFormat="1" ht="5.25" customHeight="1">
      <c r="B202" s="328"/>
      <c r="C202" s="323"/>
      <c r="D202" s="323"/>
      <c r="E202" s="323"/>
      <c r="F202" s="323"/>
      <c r="G202" s="349"/>
      <c r="H202" s="323"/>
      <c r="I202" s="323"/>
      <c r="J202" s="323"/>
      <c r="K202" s="351"/>
    </row>
    <row r="203" s="1" customFormat="1" ht="15" customHeight="1">
      <c r="B203" s="328"/>
      <c r="C203" s="303" t="s">
        <v>858</v>
      </c>
      <c r="D203" s="303"/>
      <c r="E203" s="303"/>
      <c r="F203" s="326" t="s">
        <v>40</v>
      </c>
      <c r="G203" s="303"/>
      <c r="H203" s="303" t="s">
        <v>869</v>
      </c>
      <c r="I203" s="303"/>
      <c r="J203" s="303"/>
      <c r="K203" s="351"/>
    </row>
    <row r="204" s="1" customFormat="1" ht="15" customHeight="1">
      <c r="B204" s="328"/>
      <c r="C204" s="303"/>
      <c r="D204" s="303"/>
      <c r="E204" s="303"/>
      <c r="F204" s="326" t="s">
        <v>41</v>
      </c>
      <c r="G204" s="303"/>
      <c r="H204" s="303" t="s">
        <v>870</v>
      </c>
      <c r="I204" s="303"/>
      <c r="J204" s="303"/>
      <c r="K204" s="351"/>
    </row>
    <row r="205" s="1" customFormat="1" ht="15" customHeight="1">
      <c r="B205" s="328"/>
      <c r="C205" s="303"/>
      <c r="D205" s="303"/>
      <c r="E205" s="303"/>
      <c r="F205" s="326" t="s">
        <v>44</v>
      </c>
      <c r="G205" s="303"/>
      <c r="H205" s="303" t="s">
        <v>871</v>
      </c>
      <c r="I205" s="303"/>
      <c r="J205" s="303"/>
      <c r="K205" s="351"/>
    </row>
    <row r="206" s="1" customFormat="1" ht="15" customHeight="1">
      <c r="B206" s="328"/>
      <c r="C206" s="303"/>
      <c r="D206" s="303"/>
      <c r="E206" s="303"/>
      <c r="F206" s="326" t="s">
        <v>42</v>
      </c>
      <c r="G206" s="303"/>
      <c r="H206" s="303" t="s">
        <v>872</v>
      </c>
      <c r="I206" s="303"/>
      <c r="J206" s="303"/>
      <c r="K206" s="351"/>
    </row>
    <row r="207" s="1" customFormat="1" ht="15" customHeight="1">
      <c r="B207" s="328"/>
      <c r="C207" s="303"/>
      <c r="D207" s="303"/>
      <c r="E207" s="303"/>
      <c r="F207" s="326" t="s">
        <v>43</v>
      </c>
      <c r="G207" s="303"/>
      <c r="H207" s="303" t="s">
        <v>873</v>
      </c>
      <c r="I207" s="303"/>
      <c r="J207" s="303"/>
      <c r="K207" s="351"/>
    </row>
    <row r="208" s="1" customFormat="1" ht="15" customHeight="1">
      <c r="B208" s="328"/>
      <c r="C208" s="303"/>
      <c r="D208" s="303"/>
      <c r="E208" s="303"/>
      <c r="F208" s="326"/>
      <c r="G208" s="303"/>
      <c r="H208" s="303"/>
      <c r="I208" s="303"/>
      <c r="J208" s="303"/>
      <c r="K208" s="351"/>
    </row>
    <row r="209" s="1" customFormat="1" ht="15" customHeight="1">
      <c r="B209" s="328"/>
      <c r="C209" s="303" t="s">
        <v>812</v>
      </c>
      <c r="D209" s="303"/>
      <c r="E209" s="303"/>
      <c r="F209" s="326" t="s">
        <v>76</v>
      </c>
      <c r="G209" s="303"/>
      <c r="H209" s="303" t="s">
        <v>874</v>
      </c>
      <c r="I209" s="303"/>
      <c r="J209" s="303"/>
      <c r="K209" s="351"/>
    </row>
    <row r="210" s="1" customFormat="1" ht="15" customHeight="1">
      <c r="B210" s="328"/>
      <c r="C210" s="303"/>
      <c r="D210" s="303"/>
      <c r="E210" s="303"/>
      <c r="F210" s="326" t="s">
        <v>707</v>
      </c>
      <c r="G210" s="303"/>
      <c r="H210" s="303" t="s">
        <v>708</v>
      </c>
      <c r="I210" s="303"/>
      <c r="J210" s="303"/>
      <c r="K210" s="351"/>
    </row>
    <row r="211" s="1" customFormat="1" ht="15" customHeight="1">
      <c r="B211" s="328"/>
      <c r="C211" s="303"/>
      <c r="D211" s="303"/>
      <c r="E211" s="303"/>
      <c r="F211" s="326" t="s">
        <v>705</v>
      </c>
      <c r="G211" s="303"/>
      <c r="H211" s="303" t="s">
        <v>875</v>
      </c>
      <c r="I211" s="303"/>
      <c r="J211" s="303"/>
      <c r="K211" s="351"/>
    </row>
    <row r="212" s="1" customFormat="1" ht="15" customHeight="1">
      <c r="B212" s="375"/>
      <c r="C212" s="303"/>
      <c r="D212" s="303"/>
      <c r="E212" s="303"/>
      <c r="F212" s="326" t="s">
        <v>709</v>
      </c>
      <c r="G212" s="364"/>
      <c r="H212" s="355" t="s">
        <v>710</v>
      </c>
      <c r="I212" s="355"/>
      <c r="J212" s="355"/>
      <c r="K212" s="376"/>
    </row>
    <row r="213" s="1" customFormat="1" ht="15" customHeight="1">
      <c r="B213" s="375"/>
      <c r="C213" s="303"/>
      <c r="D213" s="303"/>
      <c r="E213" s="303"/>
      <c r="F213" s="326" t="s">
        <v>711</v>
      </c>
      <c r="G213" s="364"/>
      <c r="H213" s="355" t="s">
        <v>876</v>
      </c>
      <c r="I213" s="355"/>
      <c r="J213" s="355"/>
      <c r="K213" s="376"/>
    </row>
    <row r="214" s="1" customFormat="1" ht="15" customHeight="1">
      <c r="B214" s="375"/>
      <c r="C214" s="303"/>
      <c r="D214" s="303"/>
      <c r="E214" s="303"/>
      <c r="F214" s="326"/>
      <c r="G214" s="364"/>
      <c r="H214" s="355"/>
      <c r="I214" s="355"/>
      <c r="J214" s="355"/>
      <c r="K214" s="376"/>
    </row>
    <row r="215" s="1" customFormat="1" ht="15" customHeight="1">
      <c r="B215" s="375"/>
      <c r="C215" s="303" t="s">
        <v>836</v>
      </c>
      <c r="D215" s="303"/>
      <c r="E215" s="303"/>
      <c r="F215" s="326">
        <v>1</v>
      </c>
      <c r="G215" s="364"/>
      <c r="H215" s="355" t="s">
        <v>877</v>
      </c>
      <c r="I215" s="355"/>
      <c r="J215" s="355"/>
      <c r="K215" s="376"/>
    </row>
    <row r="216" s="1" customFormat="1" ht="15" customHeight="1">
      <c r="B216" s="375"/>
      <c r="C216" s="303"/>
      <c r="D216" s="303"/>
      <c r="E216" s="303"/>
      <c r="F216" s="326">
        <v>2</v>
      </c>
      <c r="G216" s="364"/>
      <c r="H216" s="355" t="s">
        <v>878</v>
      </c>
      <c r="I216" s="355"/>
      <c r="J216" s="355"/>
      <c r="K216" s="376"/>
    </row>
    <row r="217" s="1" customFormat="1" ht="15" customHeight="1">
      <c r="B217" s="375"/>
      <c r="C217" s="303"/>
      <c r="D217" s="303"/>
      <c r="E217" s="303"/>
      <c r="F217" s="326">
        <v>3</v>
      </c>
      <c r="G217" s="364"/>
      <c r="H217" s="355" t="s">
        <v>879</v>
      </c>
      <c r="I217" s="355"/>
      <c r="J217" s="355"/>
      <c r="K217" s="376"/>
    </row>
    <row r="218" s="1" customFormat="1" ht="15" customHeight="1">
      <c r="B218" s="375"/>
      <c r="C218" s="303"/>
      <c r="D218" s="303"/>
      <c r="E218" s="303"/>
      <c r="F218" s="326">
        <v>4</v>
      </c>
      <c r="G218" s="364"/>
      <c r="H218" s="355" t="s">
        <v>880</v>
      </c>
      <c r="I218" s="355"/>
      <c r="J218" s="355"/>
      <c r="K218" s="376"/>
    </row>
    <row r="219" s="1" customFormat="1" ht="12.75" customHeight="1">
      <c r="B219" s="377"/>
      <c r="C219" s="378"/>
      <c r="D219" s="378"/>
      <c r="E219" s="378"/>
      <c r="F219" s="378"/>
      <c r="G219" s="378"/>
      <c r="H219" s="378"/>
      <c r="I219" s="378"/>
      <c r="J219" s="378"/>
      <c r="K219" s="37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DESKTOP-5GEEE19\W10</dc:creator>
  <cp:lastModifiedBy>DESKTOP-5GEEE19\W10</cp:lastModifiedBy>
  <dcterms:created xsi:type="dcterms:W3CDTF">2025-11-10T08:07:01Z</dcterms:created>
  <dcterms:modified xsi:type="dcterms:W3CDTF">2025-11-10T08:07:09Z</dcterms:modified>
</cp:coreProperties>
</file>